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" sheetId="1" state="visible" r:id="rId1"/>
    <sheet name="QAQC-2021-08-10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7">
    <numFmt numFmtId="164" formatCode="[$-F800]dddd\,\ mmmm\ dd\,\ yyyy"/>
    <numFmt numFmtId="165" formatCode="yyyy-mm-dd h:mm:ss"/>
    <numFmt numFmtId="166" formatCode="0.0000"/>
    <numFmt numFmtId="167" formatCode="0.0"/>
    <numFmt numFmtId="168" formatCode="0.0000_);\(0.0000\)"/>
    <numFmt numFmtId="169" formatCode="0.000000"/>
    <numFmt numFmtId="170" formatCode="yyyy-mm-dd"/>
  </numFmts>
  <fonts count="15">
    <font>
      <name val="Calibri"/>
      <family val="2"/>
      <color theme="1"/>
      <sz val="11"/>
      <scheme val="minor"/>
    </font>
    <font>
      <name val="Helvetica Neue"/>
      <family val="2"/>
      <color rgb="FF000000"/>
      <sz val="8"/>
    </font>
    <font>
      <name val="Calibri"/>
      <family val="2"/>
      <color rgb="FF006100"/>
      <sz val="12"/>
      <scheme val="minor"/>
    </font>
    <font>
      <name val="Arial"/>
      <family val="2"/>
      <color theme="1"/>
      <sz val="12"/>
    </font>
    <font>
      <name val="Arial"/>
      <family val="2"/>
      <b val="1"/>
      <sz val="22"/>
    </font>
    <font>
      <name val="Calibri"/>
      <family val="2"/>
      <color theme="1"/>
      <sz val="12"/>
      <scheme val="minor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b val="1"/>
      <sz val="12"/>
    </font>
    <font>
      <name val="Arial"/>
      <family val="2"/>
      <color rgb="FF000000"/>
      <sz val="12"/>
    </font>
    <font>
      <name val="Arial"/>
      <family val="2"/>
      <color rgb="FF006100"/>
      <sz val="12"/>
    </font>
    <font>
      <name val="Arial"/>
      <family val="2"/>
      <sz val="12"/>
    </font>
    <font>
      <name val="Arial"/>
      <family val="2"/>
      <b val="1"/>
      <color rgb="FF000000"/>
      <sz val="12"/>
    </font>
    <font>
      <name val="Calibri"/>
      <family val="2"/>
      <color theme="10"/>
      <sz val="12"/>
      <scheme val="minor"/>
    </font>
    <font>
      <b val="1"/>
      <color rgb="00000000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CE4D6"/>
        <bgColor rgb="FF00000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2" fillId="2" borderId="0"/>
    <xf numFmtId="0" fontId="13" fillId="0" borderId="0"/>
  </cellStyleXfs>
  <cellXfs count="62">
    <xf numFmtId="0" fontId="0" fillId="0" borderId="0" pivotButton="0" quotePrefix="0" xfId="0"/>
    <xf numFmtId="0" fontId="3" fillId="3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164" fontId="4" fillId="4" borderId="0" applyAlignment="1" pivotButton="0" quotePrefix="0" xfId="0">
      <alignment horizontal="center" vertical="center" textRotation="90"/>
    </xf>
    <xf numFmtId="0" fontId="3" fillId="0" borderId="0" applyAlignment="1" pivotButton="0" quotePrefix="0" xfId="0">
      <alignment horizontal="center" vertical="center"/>
    </xf>
    <xf numFmtId="16" fontId="3" fillId="0" borderId="0" applyAlignment="1" pivotButton="0" quotePrefix="0" xfId="0">
      <alignment vertical="center"/>
    </xf>
    <xf numFmtId="16" fontId="3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3" fillId="0" borderId="4" applyAlignment="1" pivotButton="0" quotePrefix="0" xfId="0">
      <alignment vertical="center"/>
    </xf>
    <xf numFmtId="0" fontId="3" fillId="0" borderId="4" applyAlignment="1" pivotButton="0" quotePrefix="0" xfId="0">
      <alignment horizontal="center" vertical="center"/>
    </xf>
    <xf numFmtId="2" fontId="6" fillId="5" borderId="5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2" fontId="6" fillId="5" borderId="0" applyAlignment="1" pivotButton="0" quotePrefix="0" xfId="0">
      <alignment horizontal="center" vertical="center"/>
    </xf>
    <xf numFmtId="2" fontId="6" fillId="6" borderId="1" applyAlignment="1" pivotButton="0" quotePrefix="0" xfId="0">
      <alignment horizontal="center" vertical="center"/>
    </xf>
    <xf numFmtId="2" fontId="6" fillId="6" borderId="3" applyAlignment="1" pivotButton="0" quotePrefix="0" xfId="0">
      <alignment horizontal="center" vertical="center"/>
    </xf>
    <xf numFmtId="2" fontId="6" fillId="7" borderId="8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7" fillId="8" borderId="12" applyAlignment="1" pivotButton="0" quotePrefix="0" xfId="0">
      <alignment horizontal="center" vertical="center"/>
    </xf>
    <xf numFmtId="0" fontId="7" fillId="8" borderId="13" applyAlignment="1" pivotButton="0" quotePrefix="0" xfId="0">
      <alignment horizontal="center" vertical="center"/>
    </xf>
    <xf numFmtId="0" fontId="0" fillId="0" borderId="14" pivotButton="0" quotePrefix="0" xfId="0"/>
    <xf numFmtId="0" fontId="7" fillId="8" borderId="12" applyAlignment="1" pivotButton="0" quotePrefix="0" xfId="0">
      <alignment horizontal="center" vertical="center" wrapText="1"/>
    </xf>
    <xf numFmtId="0" fontId="7" fillId="9" borderId="12" applyAlignment="1" pivotButton="0" quotePrefix="0" xfId="0">
      <alignment horizontal="center" vertical="center" wrapText="1"/>
    </xf>
    <xf numFmtId="0" fontId="7" fillId="8" borderId="13" applyAlignment="1" pivotButton="0" quotePrefix="0" xfId="0">
      <alignment horizontal="center" vertical="center" wrapText="1"/>
    </xf>
    <xf numFmtId="0" fontId="8" fillId="8" borderId="12" applyAlignment="1" pivotButton="0" quotePrefix="0" xfId="0">
      <alignment horizontal="center" vertical="center" wrapText="1"/>
    </xf>
    <xf numFmtId="0" fontId="8" fillId="10" borderId="12" applyAlignment="1" pivotButton="0" quotePrefix="0" xfId="0">
      <alignment horizontal="center" vertical="center" wrapText="1"/>
    </xf>
    <xf numFmtId="0" fontId="7" fillId="6" borderId="15" applyAlignment="1" pivotButton="0" quotePrefix="0" xfId="0">
      <alignment horizontal="center" vertical="center" wrapText="1"/>
    </xf>
    <xf numFmtId="0" fontId="7" fillId="6" borderId="16" applyAlignment="1" pivotButton="0" quotePrefix="0" xfId="0">
      <alignment horizontal="center" vertical="center" wrapText="1"/>
    </xf>
    <xf numFmtId="0" fontId="7" fillId="11" borderId="14" applyAlignment="1" pivotButton="0" quotePrefix="0" xfId="0">
      <alignment horizontal="center" vertical="center" wrapText="1"/>
    </xf>
    <xf numFmtId="0" fontId="7" fillId="11" borderId="12" applyAlignment="1" pivotButton="0" quotePrefix="0" xfId="0">
      <alignment horizontal="center" vertical="center" wrapText="1"/>
    </xf>
    <xf numFmtId="0" fontId="7" fillId="12" borderId="12" applyAlignment="1" pivotButton="0" quotePrefix="0" xfId="0">
      <alignment horizontal="center" vertical="center" wrapText="1"/>
    </xf>
    <xf numFmtId="0" fontId="7" fillId="11" borderId="16" applyAlignment="1" pivotButton="0" quotePrefix="0" xfId="0">
      <alignment horizontal="center" vertical="center" wrapText="1"/>
    </xf>
    <xf numFmtId="15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2" fontId="3" fillId="0" borderId="0" applyAlignment="1" pivotButton="0" quotePrefix="0" xfId="0">
      <alignment horizontal="center" vertical="center"/>
    </xf>
    <xf numFmtId="2" fontId="9" fillId="0" borderId="0" applyAlignment="1" pivotButton="0" quotePrefix="0" xfId="0">
      <alignment horizontal="center" vertical="center"/>
    </xf>
    <xf numFmtId="2" fontId="3" fillId="13" borderId="0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 vertical="center"/>
    </xf>
    <xf numFmtId="167" fontId="3" fillId="0" borderId="0" applyAlignment="1" pivotButton="0" quotePrefix="0" xfId="0">
      <alignment horizontal="center" vertical="center"/>
    </xf>
    <xf numFmtId="168" fontId="3" fillId="13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15" fontId="7" fillId="5" borderId="0" applyAlignment="1" pivotButton="0" quotePrefix="0" xfId="0">
      <alignment horizontal="center" vertical="center"/>
    </xf>
    <xf numFmtId="169" fontId="10" fillId="2" borderId="18" applyAlignment="1" pivotButton="0" quotePrefix="0" xfId="2">
      <alignment horizontal="center" vertical="center"/>
    </xf>
    <xf numFmtId="169" fontId="11" fillId="10" borderId="18" applyAlignment="1" pivotButton="0" quotePrefix="0" xfId="2">
      <alignment horizontal="center" vertical="center"/>
    </xf>
    <xf numFmtId="166" fontId="10" fillId="2" borderId="18" applyAlignment="1" pivotButton="0" quotePrefix="0" xfId="2">
      <alignment horizontal="center" vertical="center"/>
    </xf>
    <xf numFmtId="166" fontId="3" fillId="0" borderId="19" applyAlignment="1" pivotButton="0" quotePrefix="0" xfId="0">
      <alignment horizontal="center" vertical="center"/>
    </xf>
    <xf numFmtId="166" fontId="10" fillId="2" borderId="20" applyAlignment="1" pivotButton="0" quotePrefix="0" xfId="2">
      <alignment horizontal="center" vertical="center"/>
    </xf>
    <xf numFmtId="15" fontId="3" fillId="0" borderId="0" applyAlignment="1" pivotButton="0" quotePrefix="0" xfId="0">
      <alignment horizontal="center" vertical="center"/>
    </xf>
    <xf numFmtId="0" fontId="12" fillId="14" borderId="12" applyAlignment="1" pivotButton="0" quotePrefix="0" xfId="0">
      <alignment horizontal="center" vertical="center"/>
    </xf>
    <xf numFmtId="2" fontId="9" fillId="0" borderId="12" applyAlignment="1" pivotButton="0" quotePrefix="0" xfId="0">
      <alignment horizontal="center" vertical="center"/>
    </xf>
    <xf numFmtId="166" fontId="9" fillId="0" borderId="12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12" fillId="0" borderId="12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10" fontId="3" fillId="0" borderId="12" applyAlignment="1" pivotButton="0" quotePrefix="0" xfId="0">
      <alignment horizontal="center" vertical="center"/>
    </xf>
    <xf numFmtId="166" fontId="3" fillId="0" borderId="12" applyAlignment="1" pivotButton="0" quotePrefix="0" xfId="0">
      <alignment horizontal="center"/>
    </xf>
    <xf numFmtId="0" fontId="14" fillId="0" borderId="0" pivotButton="0" quotePrefix="0" xfId="0"/>
    <xf numFmtId="170" fontId="0" fillId="0" borderId="0" pivotButton="0" quotePrefix="0" xfId="0"/>
    <xf numFmtId="0" fontId="13" fillId="0" borderId="0" pivotButton="0" quotePrefix="0" xfId="3"/>
  </cellXfs>
  <cellStyles count="4">
    <cellStyle name="Normal" xfId="0" builtinId="0" hidden="0"/>
    <cellStyle name="Normal 9" xfId="1" hidden="0"/>
    <cellStyle name="Good" xfId="2" builtinId="26" hidden="0"/>
    <cellStyle name="Hyperlink" xfId="3" builtinId="8" hidden="0"/>
  </cellStyles>
  <dxfs count="4">
    <dxf>
      <font>
        <b val="1"/>
        <color rgb="00C00000"/>
      </font>
      <fill>
        <patternFill>
          <bgColor rgb="00FFFF00"/>
        </patternFill>
      </fill>
    </dxf>
    <dxf>
      <font>
        <b val="1"/>
        <color rgb="00000000"/>
      </font>
      <fill>
        <patternFill>
          <bgColor rgb="0000CE00"/>
        </patternFill>
      </fill>
    </dxf>
    <dxf>
      <font>
        <b val="1"/>
        <color rgb="009E0000"/>
      </font>
      <fill>
        <patternFill>
          <bgColor rgb="00FF8C8C"/>
        </patternFill>
      </fill>
    </dxf>
    <dxf>
      <font>
        <color rgb="003D3D3D"/>
      </font>
      <fill>
        <patternFill>
          <bgColor rgb="00BFBFB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covN1 Cal (2021-08-10)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'Main'!$C$49:$C$54</f>
            </numRef>
          </xVal>
          <yVal>
            <numRef>
              <f>'Main'!$G$49:$G$54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covN2 Cal (2021-08-10)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'Main'!$N$49:$N$54</f>
            </numRef>
          </xVal>
          <yVal>
            <numRef>
              <f>'Main'!$R$49:$R$54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nPMMoV Cal (2021-08-10)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'Main'!$Y$49:$Y$53</f>
            </numRef>
          </xVal>
          <yVal>
            <numRef>
              <f>'Main'!$AC$49:$AC$53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nPMMoV Cal (2021-08-10)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'Main'!$AJ$49:$AJ$53</f>
            </numRef>
          </xVal>
          <yVal>
            <numRef>
              <f>'Main'!$AN$49:$AN$53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47</row>
      <rowOff>0</rowOff>
    </from>
    <ext cx="4586301" cy="2038356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18</col>
      <colOff>0</colOff>
      <row>47</row>
      <rowOff>0</rowOff>
    </from>
    <ext cx="4586301" cy="2038356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29</col>
      <colOff>0</colOff>
      <row>47</row>
      <rowOff>0</rowOff>
    </from>
    <ext cx="4586301" cy="2038356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40</col>
      <colOff>0</colOff>
      <row>47</row>
      <rowOff>0</rowOff>
    </from>
    <ext cx="4586301" cy="2038356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V59"/>
  <sheetViews>
    <sheetView workbookViewId="0">
      <pane xSplit="1" topLeftCell="B1" activePane="topRight" state="frozen"/>
      <selection pane="topRight" activeCell="A1" sqref="A1"/>
    </sheetView>
  </sheetViews>
  <sheetFormatPr baseColWidth="8" defaultRowHeight="15"/>
  <cols>
    <col width="8.33203125" customWidth="1" min="1" max="1"/>
    <col width="14.83203125" customWidth="1" min="2" max="2"/>
    <col width="30.1640625" customWidth="1" min="3" max="3"/>
    <col width="11" customWidth="1" min="4" max="4"/>
    <col width="13" customWidth="1" min="5" max="5"/>
    <col width="11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1" customWidth="1" min="24" max="24"/>
    <col width="16.1640625" customWidth="1" min="25" max="25"/>
    <col width="13" customWidth="1" min="26" max="26"/>
    <col width="11" customWidth="1" min="27" max="27"/>
    <col width="13" customWidth="1" min="28" max="28"/>
    <col width="13" customWidth="1" min="29" max="29"/>
    <col width="13" customWidth="1" min="30" max="30"/>
    <col width="13" customWidth="1" min="31" max="31"/>
    <col width="13" customWidth="1" min="32" max="32"/>
    <col width="15" customWidth="1" min="33" max="33"/>
    <col width="13" customWidth="1" min="34" max="34"/>
    <col width="13" customWidth="1" min="35" max="35"/>
    <col width="16.33203125" customWidth="1" min="36" max="36"/>
    <col width="13" customWidth="1" min="37" max="37"/>
    <col width="11" customWidth="1" min="38" max="38"/>
    <col width="13" customWidth="1" min="39" max="39"/>
    <col width="14.1640625" customWidth="1" min="40" max="40"/>
    <col width="11" customWidth="1" min="41" max="41"/>
    <col width="13.6640625" customWidth="1" min="42" max="42"/>
    <col width="13" customWidth="1" min="43" max="43"/>
    <col width="11" customWidth="1" min="44" max="44"/>
    <col width="13" customWidth="1" min="45" max="45"/>
    <col width="13" customWidth="1" min="46" max="46"/>
    <col width="13" customWidth="1" min="47" max="47"/>
    <col width="13" customWidth="1" min="48" max="48"/>
    <col width="11.6640625" customWidth="1" min="49" max="49"/>
    <col width="13" customWidth="1" min="50" max="50"/>
    <col width="13" customWidth="1" min="51" max="51"/>
    <col width="13" customWidth="1" min="52" max="52"/>
    <col width="16.1640625" customWidth="1" min="53" max="53"/>
    <col width="13" customWidth="1" min="54" max="54"/>
    <col width="15.33203125" customWidth="1" min="55" max="55"/>
    <col width="14.1640625" customWidth="1" min="56" max="56"/>
    <col width="19.6640625" customWidth="1" min="57" max="57"/>
    <col width="19.33203125" customWidth="1" min="58" max="58"/>
    <col width="11" customWidth="1" min="59" max="59"/>
    <col width="29.1640625" customWidth="1" min="60" max="60"/>
    <col width="11" customWidth="1" min="61" max="61"/>
    <col width="13" customWidth="1" min="62" max="62"/>
    <col width="13" customWidth="1" min="63" max="63"/>
    <col width="13" customWidth="1" min="64" max="64"/>
    <col width="13" customWidth="1" min="65" max="65"/>
    <col width="13" customWidth="1" min="66" max="66"/>
    <col width="13" customWidth="1" min="67" max="67"/>
    <col width="11" customWidth="1" min="68" max="68"/>
    <col width="13" customWidth="1" min="69" max="69"/>
    <col width="13" customWidth="1" min="70" max="70"/>
    <col width="13" customWidth="1" min="71" max="71"/>
    <col width="11" customWidth="1" min="72" max="72"/>
    <col width="13" customWidth="1" min="73" max="73"/>
    <col width="13" customWidth="1" min="74" max="74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2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4" t="n"/>
    </row>
    <row r="2">
      <c r="A2" s="5" t="n">
        <v>44418</v>
      </c>
      <c r="B2" s="6" t="inlineStr">
        <is>
          <t>qPCR Data</t>
        </is>
      </c>
      <c r="C2" s="7" t="n"/>
      <c r="D2" s="8">
        <f>IF(COUNTIF('QAQC-2021-08-10'!A:A,"NTC")=0,"No NTCs", IF(COUNTIFS('QAQC-2021-08-10'!A:A,"NTC",'QAQC-2021-08-10'!L:L,FALSE)&gt;0,"NTC Error! See QAQC-2021-08-10", "NTCs Good"))</f>
        <v/>
      </c>
      <c r="E2" s="9" t="n"/>
      <c r="F2" s="9" t="n"/>
      <c r="G2" s="10" t="n"/>
      <c r="H2" s="11">
        <f>IF(COUNTIF('QAQC-2021-08-10'!A:A,"EB")=0,"No Extraction Blanks", IF(COUNTIFS('QAQC-2021-08-10'!A:A,"EB",'QAQC-2021-08-10'!L:L,FALSE)&gt;0,"EB Error! See QAQC-2021-08-10", "Extraction Blanks Good"))</f>
        <v/>
      </c>
      <c r="I2" s="9" t="n"/>
      <c r="J2" s="9" t="n"/>
      <c r="AR2" s="12" t="inlineStr">
        <is>
          <t>APPROVED DATA</t>
        </is>
      </c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  <c r="BC2" s="14" t="n"/>
      <c r="BD2" s="15" t="n"/>
      <c r="BE2" s="16" t="n"/>
      <c r="BF2" s="17" t="n"/>
      <c r="BG2" s="18" t="inlineStr">
        <is>
          <t>INHIBITION CONTROLS</t>
        </is>
      </c>
      <c r="BH2" s="19" t="n"/>
      <c r="BI2" s="19" t="n"/>
      <c r="BJ2" s="19" t="n"/>
      <c r="BK2" s="19" t="n"/>
      <c r="BL2" s="19" t="n"/>
      <c r="BM2" s="19" t="n"/>
      <c r="BN2" s="19" t="n"/>
      <c r="BO2" s="19" t="n"/>
      <c r="BP2" s="19" t="n"/>
      <c r="BQ2" s="19" t="n"/>
      <c r="BR2" s="19" t="n"/>
      <c r="BS2" s="19" t="n"/>
      <c r="BT2" s="19" t="n"/>
      <c r="BU2" s="19" t="n"/>
      <c r="BV2" s="20" t="n"/>
    </row>
    <row r="3">
      <c r="B3" s="21" t="inlineStr">
        <is>
          <t>Date</t>
        </is>
      </c>
      <c r="C3" s="21" t="inlineStr">
        <is>
          <t>Sample ID</t>
        </is>
      </c>
      <c r="D3" s="21" t="inlineStr">
        <is>
          <t>Gene</t>
        </is>
      </c>
      <c r="E3" s="22" t="inlineStr">
        <is>
          <t>Site</t>
        </is>
      </c>
      <c r="F3" s="21" t="inlineStr">
        <is>
          <t>Ct</t>
        </is>
      </c>
      <c r="G3" s="19" t="n"/>
      <c r="H3" s="23" t="n"/>
      <c r="I3" s="24" t="inlineStr">
        <is>
          <t>Ct
AVG</t>
        </is>
      </c>
      <c r="J3" s="24" t="inlineStr">
        <is>
          <t>Ct
STDEV</t>
        </is>
      </c>
      <c r="K3" s="21" t="inlineStr">
        <is>
          <t>COPIES</t>
        </is>
      </c>
      <c r="L3" s="19" t="n"/>
      <c r="M3" s="23" t="n"/>
      <c r="N3" s="25" t="inlineStr">
        <is>
          <t>Copies
AVG</t>
        </is>
      </c>
      <c r="O3" s="24" t="inlineStr">
        <is>
          <t>Copies
STDEV</t>
        </is>
      </c>
      <c r="P3" s="21" t="inlineStr">
        <is>
          <t>nPMMoV Ct</t>
        </is>
      </c>
      <c r="Q3" s="19" t="n"/>
      <c r="R3" s="23" t="n"/>
      <c r="S3" s="25" t="inlineStr">
        <is>
          <t>nPMMoV
AVG</t>
        </is>
      </c>
      <c r="T3" s="24" t="inlineStr">
        <is>
          <t>nPMMoV
STDEV</t>
        </is>
      </c>
      <c r="U3" s="24" t="inlineStr">
        <is>
          <t>Empty tube weight (g)</t>
        </is>
      </c>
      <c r="V3" s="24" t="inlineStr">
        <is>
          <t>Full tube weight (g)</t>
        </is>
      </c>
      <c r="W3" s="24" t="inlineStr">
        <is>
          <t>Pellet weight (g)</t>
        </is>
      </c>
      <c r="X3" s="24" t="inlineStr">
        <is>
          <t>Settled solids (mL)</t>
        </is>
      </c>
      <c r="Y3" s="24" t="inlineStr">
        <is>
          <t>Extracted Mass (in 100 uL) (g)</t>
        </is>
      </c>
      <c r="Z3" s="26" t="inlineStr">
        <is>
          <t>Well volume (uL)</t>
        </is>
      </c>
      <c r="AA3" s="24" t="inlineStr">
        <is>
          <t>Copies per Extracted Mass  (copies/g)</t>
        </is>
      </c>
      <c r="AB3" s="19" t="n"/>
      <c r="AC3" s="23" t="n"/>
      <c r="AD3" s="27" t="inlineStr">
        <is>
          <t>Copies per Extracted Mass  (copies/g)
AVG</t>
        </is>
      </c>
      <c r="AE3" s="24" t="inlineStr">
        <is>
          <t>Copies per Extracted Mass
STDEV</t>
        </is>
      </c>
      <c r="AF3" s="24" t="inlineStr">
        <is>
          <t>2^Ct</t>
        </is>
      </c>
      <c r="AG3" s="24" t="inlineStr">
        <is>
          <t>nPMMoV Copies</t>
        </is>
      </c>
      <c r="AH3" s="19" t="n"/>
      <c r="AI3" s="23" t="n"/>
      <c r="AJ3" s="24" t="inlineStr">
        <is>
          <t>nPMMoV Copies
AVG</t>
        </is>
      </c>
      <c r="AK3" s="24" t="inlineStr">
        <is>
          <t>nPMMoV Copies
STDEV</t>
        </is>
      </c>
      <c r="AL3" s="24" t="inlineStr">
        <is>
          <t>Copies per Copies of nPMMoV
AVG</t>
        </is>
      </c>
      <c r="AM3" s="24" t="inlineStr">
        <is>
          <t>Copies per Copies of nPMMoV * 10^3
AVG</t>
        </is>
      </c>
      <c r="AN3" s="24" t="inlineStr">
        <is>
          <t>Copies per Copies of nPMMoV
STDEV</t>
        </is>
      </c>
      <c r="AO3" s="24" t="inlineStr">
        <is>
          <t>Copies per Copies of nPMMoV * 10^3
STDEV</t>
        </is>
      </c>
      <c r="AP3" s="21" t="inlineStr">
        <is>
          <t>Date</t>
        </is>
      </c>
      <c r="AQ3" s="21" t="inlineStr">
        <is>
          <t>Gene</t>
        </is>
      </c>
      <c r="AR3" s="24" t="inlineStr">
        <is>
          <t>Copies per Copies of nPMMoV</t>
        </is>
      </c>
      <c r="AS3" s="19" t="n"/>
      <c r="AT3" s="23" t="n"/>
      <c r="AU3" s="28" t="inlineStr">
        <is>
          <t>AVG</t>
        </is>
      </c>
      <c r="AV3" s="28" t="inlineStr">
        <is>
          <t>STDEV</t>
        </is>
      </c>
      <c r="AW3" s="24" t="inlineStr">
        <is>
          <t>Copies per Extracted Mass (Copies/g)</t>
        </is>
      </c>
      <c r="AX3" s="19" t="n"/>
      <c r="AY3" s="23" t="n"/>
      <c r="AZ3" s="24" t="inlineStr">
        <is>
          <t>AVG</t>
        </is>
      </c>
      <c r="BA3" s="24" t="inlineStr">
        <is>
          <t>Copies / L</t>
        </is>
      </c>
      <c r="BB3" s="19" t="n"/>
      <c r="BC3" s="23" t="n"/>
      <c r="BD3" s="26" t="inlineStr">
        <is>
          <t>AVG</t>
        </is>
      </c>
      <c r="BE3" s="29" t="inlineStr">
        <is>
          <t>nPMMoV Copies per Extracted Mass (copies/g)</t>
        </is>
      </c>
      <c r="BF3" s="30" t="inlineStr">
        <is>
          <t>nPMMoV Copies/L</t>
        </is>
      </c>
      <c r="BG3" s="31" t="inlineStr">
        <is>
          <t>Date</t>
        </is>
      </c>
      <c r="BH3" s="32" t="inlineStr">
        <is>
          <t>Sample Name</t>
        </is>
      </c>
      <c r="BI3" s="32" t="inlineStr">
        <is>
          <t>nPMMoV 1/10</t>
        </is>
      </c>
      <c r="BJ3" s="32" t="inlineStr">
        <is>
          <t>nPMMoV 1/10</t>
        </is>
      </c>
      <c r="BK3" s="32" t="inlineStr">
        <is>
          <t>nPMMoV 1/10</t>
        </is>
      </c>
      <c r="BL3" s="33" t="inlineStr">
        <is>
          <t>AVG 1/10</t>
        </is>
      </c>
      <c r="BM3" s="32" t="inlineStr">
        <is>
          <t>nPMMoV 1/40</t>
        </is>
      </c>
      <c r="BN3" s="32" t="inlineStr">
        <is>
          <t>nPMMoV 1/40</t>
        </is>
      </c>
      <c r="BO3" s="32" t="inlineStr">
        <is>
          <t>nPMMoV 1/40</t>
        </is>
      </c>
      <c r="BP3" s="33" t="inlineStr">
        <is>
          <t>AVG 1/40</t>
        </is>
      </c>
      <c r="BQ3" s="32" t="inlineStr">
        <is>
          <t>nPMMoV No Dilution</t>
        </is>
      </c>
      <c r="BR3" s="32" t="inlineStr">
        <is>
          <t>nPMMoV No Dilution</t>
        </is>
      </c>
      <c r="BS3" s="32" t="inlineStr">
        <is>
          <t>nPMMoV No Dilution</t>
        </is>
      </c>
      <c r="BT3" s="33" t="inlineStr">
        <is>
          <t>AVG No Dilution</t>
        </is>
      </c>
      <c r="BU3" s="32" t="inlineStr">
        <is>
          <t>ΔCt
1/10 - Full</t>
        </is>
      </c>
      <c r="BV3" s="34" t="inlineStr">
        <is>
          <t>ΔCt
1/40 - Full</t>
        </is>
      </c>
    </row>
    <row r="4">
      <c r="B4" s="35" t="n">
        <v>44413</v>
      </c>
      <c r="C4" s="36" t="inlineStr">
        <is>
          <t>ac.08.05.21</t>
        </is>
      </c>
      <c r="D4" s="36" t="inlineStr">
        <is>
          <t>covN1</t>
        </is>
      </c>
      <c r="E4" s="36" t="inlineStr">
        <is>
          <t>&lt;unk&gt;</t>
        </is>
      </c>
      <c r="F4" s="37" t="n">
        <v>30.82</v>
      </c>
      <c r="G4" s="37" t="n">
        <v>30.97</v>
      </c>
      <c r="H4" s="38" t="n">
        <v>31.06</v>
      </c>
      <c r="I4" s="37">
        <f>AVERAGE(F4:H4)</f>
        <v/>
      </c>
      <c r="J4" s="37">
        <f>STDEV(F4:H4)</f>
        <v/>
      </c>
      <c r="K4" s="39">
        <f>IF(ISNUMBER(F4),10^((F4-$G$56)/$G$55),"")</f>
        <v/>
      </c>
      <c r="L4" s="39">
        <f>IF(ISNUMBER(G4),10^((G4-$G$56)/$G$55),"")</f>
        <v/>
      </c>
      <c r="M4" s="39">
        <f>IF(ISNUMBER(H4),10^((H4-$G$56)/$G$55),"")</f>
        <v/>
      </c>
      <c r="N4" s="37">
        <f>AVERAGE(K4:M4)</f>
        <v/>
      </c>
      <c r="O4" s="37">
        <f>STDEV(K4:M4)</f>
        <v/>
      </c>
      <c r="P4" s="37" t="n">
        <v>31.09</v>
      </c>
      <c r="Q4" s="37" t="n">
        <v>31.13</v>
      </c>
      <c r="R4" s="37" t="n">
        <v>31.01</v>
      </c>
      <c r="S4" s="37">
        <f>AVERAGE(P4:R4)</f>
        <v/>
      </c>
      <c r="T4" s="37">
        <f>STDEV(P4:R4)</f>
        <v/>
      </c>
      <c r="U4" s="40" t="n">
        <v>21.595</v>
      </c>
      <c r="V4" s="40" t="n">
        <v>23.2209</v>
      </c>
      <c r="W4" s="40">
        <f>IF(AND(V4&lt;&gt;"",U4&lt;&gt;""),V4-U4,"")</f>
        <v/>
      </c>
      <c r="X4" s="40" t="n">
        <v>40</v>
      </c>
      <c r="Y4" s="40" t="n">
        <v>0.2509</v>
      </c>
      <c r="Z4" s="41">
        <f>IF(ISERROR(DATEVALUE(A4)),3,IF(DATEVALUE(A4)&gt;=DATE(2021,6,8),3,1.5))</f>
        <v/>
      </c>
      <c r="AA4" s="40">
        <f>IF(K4&lt;&gt;"",(K4/Z4*100)/Y4,"")</f>
        <v/>
      </c>
      <c r="AB4" s="40">
        <f>IF(L4&lt;&gt;"",(L4/Z4*100)/Y4,"")</f>
        <v/>
      </c>
      <c r="AC4" s="40">
        <f>IF(M4&lt;&gt;"",(M4/Z4*100)/Y4,"")</f>
        <v/>
      </c>
      <c r="AD4" s="40">
        <f>AVERAGE(AA4:AC4)</f>
        <v/>
      </c>
      <c r="AE4" s="40">
        <f>STDEV(AA4:AC4)</f>
        <v/>
      </c>
      <c r="AF4" s="40">
        <f>2^-(I4-S4)</f>
        <v/>
      </c>
      <c r="AG4" s="42">
        <f>IF(ISNUMBER(P4),10^((P4-$AC$55)/$AC$54),"")</f>
        <v/>
      </c>
      <c r="AH4" s="42">
        <f>IF(ISNUMBER(Q4),10^((Q4-$AC$55)/$AC$54),"")</f>
        <v/>
      </c>
      <c r="AI4" s="42">
        <f>IF(ISNUMBER(R4),10^((R4-$AC$55)/$AC$54),"")</f>
        <v/>
      </c>
      <c r="AJ4" s="43">
        <f>AVERAGE(AG4:AI4)*10</f>
        <v/>
      </c>
      <c r="AK4" s="40">
        <f>STDEV(AG4:AI4)</f>
        <v/>
      </c>
      <c r="AL4" s="40">
        <f>N4/AJ4</f>
        <v/>
      </c>
      <c r="AM4" s="40">
        <f>AL4*1000</f>
        <v/>
      </c>
      <c r="AN4" s="40">
        <f>((AK4/AJ4)+(O4/N4))*AL4</f>
        <v/>
      </c>
      <c r="AO4" s="37">
        <f>AN4*1000</f>
        <v/>
      </c>
      <c r="AP4" s="44">
        <f>B4</f>
        <v/>
      </c>
      <c r="AQ4" s="36" t="inlineStr">
        <is>
          <t>covN1</t>
        </is>
      </c>
      <c r="AR4" s="45">
        <f>IF(K4&lt;&gt;"",K4/(AJ4),"")</f>
        <v/>
      </c>
      <c r="AS4" s="45">
        <f>IF(L4&lt;&gt;"",L4/(AJ4),"")</f>
        <v/>
      </c>
      <c r="AT4" s="45">
        <f>IF(M4&lt;&gt;"",M4/(AJ4),"")</f>
        <v/>
      </c>
      <c r="AU4" s="46">
        <f>AVERAGE(AR4:AT4)</f>
        <v/>
      </c>
      <c r="AV4" s="46">
        <f>STDEV(AR4:AT4)</f>
        <v/>
      </c>
      <c r="AW4" s="47">
        <f>AA4</f>
        <v/>
      </c>
      <c r="AX4" s="47">
        <f>AB4</f>
        <v/>
      </c>
      <c r="AY4" s="47">
        <f>AC4</f>
        <v/>
      </c>
      <c r="AZ4" s="40">
        <f>AVERAGE(AW4:AY4)</f>
        <v/>
      </c>
      <c r="BA4" s="47">
        <f>IF(ISNUMBER(AA4),AA4*(W4/X4*1000),"")</f>
        <v/>
      </c>
      <c r="BB4" s="47">
        <f>IF(ISNUMBER(AB4),AB4*(W4/X4*1000),"")</f>
        <v/>
      </c>
      <c r="BC4" s="47">
        <f>IF(ISNUMBER(AC4),AC4*(W4/X4*1000),"")</f>
        <v/>
      </c>
      <c r="BD4" s="40">
        <f>AVERAGE(BA4:BC4)</f>
        <v/>
      </c>
      <c r="BE4" s="48">
        <f>(AJ4/1.5*100)/Y4</f>
        <v/>
      </c>
      <c r="BF4" s="49">
        <f>BE4*(W4/X4*1000)</f>
        <v/>
      </c>
      <c r="BG4" s="50">
        <f>AP4</f>
        <v/>
      </c>
      <c r="BH4" s="37">
        <f>C4</f>
        <v/>
      </c>
      <c r="BI4" s="37">
        <f>IF(P4&lt;&gt;"",P4,"")</f>
        <v/>
      </c>
      <c r="BJ4" s="37">
        <f>IF(Q4&lt;&gt;"",Q4,"")</f>
        <v/>
      </c>
      <c r="BK4" s="37">
        <f>IF(R4&lt;&gt;"",R4,"")</f>
        <v/>
      </c>
      <c r="BL4" s="37">
        <f>AVERAGE(BI4:BK4)</f>
        <v/>
      </c>
      <c r="BM4" s="37" t="n">
        <v>33.25</v>
      </c>
      <c r="BN4" s="38" t="n">
        <v>33.26</v>
      </c>
      <c r="BO4" s="38" t="n">
        <v>34.81</v>
      </c>
      <c r="BP4" s="37">
        <f>IF(COUNT(BM4:BO4)&gt;0,AVERAGE(BM4:BO4),"")</f>
        <v/>
      </c>
      <c r="BQ4" s="37" t="n">
        <v>27.89</v>
      </c>
      <c r="BR4" s="37" t="n">
        <v>27.8</v>
      </c>
      <c r="BS4" s="37" t="inlineStr"/>
      <c r="BT4" s="37">
        <f>IF(COUNT(BQ4:BS4)&gt;0,AVERAGE(BQ4:BS4),"")</f>
        <v/>
      </c>
      <c r="BU4" s="37">
        <f>IF(AND(ISNUMBER(BL4),ISNUMBER(BT4)),BL4-BT4,"")</f>
        <v/>
      </c>
      <c r="BV4" s="37">
        <f>IF(AND(ISNUMBER(BP4),ISNUMBER(BT4)),BP4-BT4,"")</f>
        <v/>
      </c>
    </row>
    <row r="5">
      <c r="B5" s="35" t="n">
        <v>44413</v>
      </c>
      <c r="C5" s="36" t="inlineStr">
        <is>
          <t>h.08.05.21</t>
        </is>
      </c>
      <c r="D5" s="36" t="inlineStr">
        <is>
          <t>covN1</t>
        </is>
      </c>
      <c r="E5" s="36" t="inlineStr">
        <is>
          <t>h</t>
        </is>
      </c>
      <c r="F5" s="37" t="n">
        <v>35.2</v>
      </c>
      <c r="G5" s="37" t="inlineStr">
        <is>
          <t>[37.97]</t>
        </is>
      </c>
      <c r="H5" s="38" t="n">
        <v>36.21</v>
      </c>
      <c r="I5" s="37">
        <f>AVERAGE(F5:H5)</f>
        <v/>
      </c>
      <c r="J5" s="37">
        <f>STDEV(F5:H5)</f>
        <v/>
      </c>
      <c r="K5" s="39">
        <f>IF(ISNUMBER(F5),10^((F5-$G$56)/$G$55),"")</f>
        <v/>
      </c>
      <c r="L5" s="39">
        <f>IF(ISNUMBER(G5),10^((G5-$G$56)/$G$55),"")</f>
        <v/>
      </c>
      <c r="M5" s="39">
        <f>IF(ISNUMBER(H5),10^((H5-$G$56)/$G$55),"")</f>
        <v/>
      </c>
      <c r="N5" s="37">
        <f>AVERAGE(K5:M5)</f>
        <v/>
      </c>
      <c r="O5" s="37">
        <f>STDEV(K5:M5)</f>
        <v/>
      </c>
      <c r="P5" s="37" t="n">
        <v>28.25</v>
      </c>
      <c r="Q5" s="37" t="n">
        <v>28.24</v>
      </c>
      <c r="R5" s="37" t="n">
        <v>28.33</v>
      </c>
      <c r="S5" s="37">
        <f>AVERAGE(P5:R5)</f>
        <v/>
      </c>
      <c r="T5" s="37">
        <f>STDEV(P5:R5)</f>
        <v/>
      </c>
      <c r="U5" s="40" t="n">
        <v>21.6834</v>
      </c>
      <c r="V5" s="40" t="n">
        <v>28.1901</v>
      </c>
      <c r="W5" s="40">
        <f>IF(AND(V5&lt;&gt;"",U5&lt;&gt;""),V5-U5,"")</f>
        <v/>
      </c>
      <c r="X5" s="40" t="n">
        <v>40</v>
      </c>
      <c r="Y5" s="40" t="n">
        <v>0.2583</v>
      </c>
      <c r="Z5" s="41">
        <f>IF(ISERROR(DATEVALUE(A5)),3,IF(DATEVALUE(A5)&gt;=DATE(2021,6,8),3,1.5))</f>
        <v/>
      </c>
      <c r="AA5" s="40">
        <f>IF(K5&lt;&gt;"",(K5/Z5*100)/Y5,"")</f>
        <v/>
      </c>
      <c r="AB5" s="40">
        <f>IF(L5&lt;&gt;"",(L5/Z5*100)/Y5,"")</f>
        <v/>
      </c>
      <c r="AC5" s="40">
        <f>IF(M5&lt;&gt;"",(M5/Z5*100)/Y5,"")</f>
        <v/>
      </c>
      <c r="AD5" s="40">
        <f>AVERAGE(AA5:AC5)</f>
        <v/>
      </c>
      <c r="AE5" s="40">
        <f>STDEV(AA5:AC5)</f>
        <v/>
      </c>
      <c r="AF5" s="40">
        <f>2^-(I5-S5)</f>
        <v/>
      </c>
      <c r="AG5" s="42">
        <f>IF(ISNUMBER(P5),10^((P5-$AC$55)/$AC$54),"")</f>
        <v/>
      </c>
      <c r="AH5" s="42">
        <f>IF(ISNUMBER(Q5),10^((Q5-$AC$55)/$AC$54),"")</f>
        <v/>
      </c>
      <c r="AI5" s="42">
        <f>IF(ISNUMBER(R5),10^((R5-$AC$55)/$AC$54),"")</f>
        <v/>
      </c>
      <c r="AJ5" s="43">
        <f>AVERAGE(AG5:AI5)*10</f>
        <v/>
      </c>
      <c r="AK5" s="40">
        <f>STDEV(AG5:AI5)</f>
        <v/>
      </c>
      <c r="AL5" s="40">
        <f>N5/AJ5</f>
        <v/>
      </c>
      <c r="AM5" s="40">
        <f>AL5*1000</f>
        <v/>
      </c>
      <c r="AN5" s="40">
        <f>((AK5/AJ5)+(O5/N5))*AL5</f>
        <v/>
      </c>
      <c r="AO5" s="37">
        <f>AN5*1000</f>
        <v/>
      </c>
      <c r="AP5" s="44">
        <f>B5</f>
        <v/>
      </c>
      <c r="AQ5" s="36" t="inlineStr">
        <is>
          <t>covN1</t>
        </is>
      </c>
      <c r="AR5" s="45">
        <f>IF(K5&lt;&gt;"",K5/(AJ5),"")</f>
        <v/>
      </c>
      <c r="AS5" s="45">
        <f>IF(L5&lt;&gt;"",L5/(AJ5),"")</f>
        <v/>
      </c>
      <c r="AT5" s="45">
        <f>IF(M5&lt;&gt;"",M5/(AJ5),"")</f>
        <v/>
      </c>
      <c r="AU5" s="46">
        <f>AVERAGE(AR5:AT5)</f>
        <v/>
      </c>
      <c r="AV5" s="46">
        <f>STDEV(AR5:AT5)</f>
        <v/>
      </c>
      <c r="AW5" s="47">
        <f>AA5</f>
        <v/>
      </c>
      <c r="AX5" s="47">
        <f>AB5</f>
        <v/>
      </c>
      <c r="AY5" s="47">
        <f>AC5</f>
        <v/>
      </c>
      <c r="AZ5" s="40">
        <f>AVERAGE(AW5:AY5)</f>
        <v/>
      </c>
      <c r="BA5" s="47">
        <f>IF(ISNUMBER(AA5),AA5*(W5/X5*1000),"")</f>
        <v/>
      </c>
      <c r="BB5" s="47">
        <f>IF(ISNUMBER(AB5),AB5*(W5/X5*1000),"")</f>
        <v/>
      </c>
      <c r="BC5" s="47">
        <f>IF(ISNUMBER(AC5),AC5*(W5/X5*1000),"")</f>
        <v/>
      </c>
      <c r="BD5" s="40">
        <f>AVERAGE(BA5:BC5)</f>
        <v/>
      </c>
      <c r="BE5" s="48">
        <f>(AJ5/1.5*100)/Y5</f>
        <v/>
      </c>
      <c r="BF5" s="49">
        <f>BE5*(W5/X5*1000)</f>
        <v/>
      </c>
      <c r="BG5" s="50">
        <f>AP5</f>
        <v/>
      </c>
      <c r="BH5" s="37">
        <f>C5</f>
        <v/>
      </c>
      <c r="BI5" s="37">
        <f>IF(P5&lt;&gt;"",P5,"")</f>
        <v/>
      </c>
      <c r="BJ5" s="37">
        <f>IF(Q5&lt;&gt;"",Q5,"")</f>
        <v/>
      </c>
      <c r="BK5" s="37">
        <f>IF(R5&lt;&gt;"",R5,"")</f>
        <v/>
      </c>
      <c r="BL5" s="37">
        <f>AVERAGE(BI5:BK5)</f>
        <v/>
      </c>
      <c r="BM5" s="37" t="n">
        <v>30.73</v>
      </c>
      <c r="BN5" s="38" t="n">
        <v>30.69</v>
      </c>
      <c r="BO5" s="38" t="inlineStr"/>
      <c r="BP5" s="37">
        <f>IF(COUNT(BM5:BO5)&gt;0,AVERAGE(BM5:BO5),"")</f>
        <v/>
      </c>
      <c r="BQ5" s="37" t="n">
        <v>25.33</v>
      </c>
      <c r="BR5" s="37" t="n">
        <v>25.22</v>
      </c>
      <c r="BS5" s="37" t="inlineStr"/>
      <c r="BT5" s="37">
        <f>IF(COUNT(BQ5:BS5)&gt;0,AVERAGE(BQ5:BS5),"")</f>
        <v/>
      </c>
      <c r="BU5" s="37">
        <f>IF(AND(ISNUMBER(BL5),ISNUMBER(BT5)),BL5-BT5,"")</f>
        <v/>
      </c>
      <c r="BV5" s="37">
        <f>IF(AND(ISNUMBER(BP5),ISNUMBER(BT5)),BP5-BT5,"")</f>
        <v/>
      </c>
    </row>
    <row r="6">
      <c r="B6" s="35" t="n">
        <v>44414</v>
      </c>
      <c r="C6" s="36" t="inlineStr">
        <is>
          <t>ac.08.06.21</t>
        </is>
      </c>
      <c r="D6" s="36" t="inlineStr">
        <is>
          <t>covN1</t>
        </is>
      </c>
      <c r="E6" s="36" t="inlineStr">
        <is>
          <t>&lt;unk&gt;</t>
        </is>
      </c>
      <c r="F6" s="37" t="n">
        <v>37.46</v>
      </c>
      <c r="G6" s="37" t="n">
        <v>37.57</v>
      </c>
      <c r="H6" s="38" t="inlineStr">
        <is>
          <t>[36.06]</t>
        </is>
      </c>
      <c r="I6" s="37">
        <f>AVERAGE(F6:H6)</f>
        <v/>
      </c>
      <c r="J6" s="37">
        <f>STDEV(F6:H6)</f>
        <v/>
      </c>
      <c r="K6" s="39">
        <f>IF(ISNUMBER(F6),10^((F6-$G$56)/$G$55),"")</f>
        <v/>
      </c>
      <c r="L6" s="39">
        <f>IF(ISNUMBER(G6),10^((G6-$G$56)/$G$55),"")</f>
        <v/>
      </c>
      <c r="M6" s="39">
        <f>IF(ISNUMBER(H6),10^((H6-$G$56)/$G$55),"")</f>
        <v/>
      </c>
      <c r="N6" s="37">
        <f>AVERAGE(K6:M6)</f>
        <v/>
      </c>
      <c r="O6" s="37">
        <f>STDEV(K6:M6)</f>
        <v/>
      </c>
      <c r="P6" s="37" t="n">
        <v>29.16</v>
      </c>
      <c r="Q6" s="37" t="n">
        <v>29.25</v>
      </c>
      <c r="R6" s="37" t="n">
        <v>29.2</v>
      </c>
      <c r="S6" s="37">
        <f>AVERAGE(P6:R6)</f>
        <v/>
      </c>
      <c r="T6" s="37">
        <f>STDEV(P6:R6)</f>
        <v/>
      </c>
      <c r="U6" s="40" t="n">
        <v>21.6382</v>
      </c>
      <c r="V6" s="40" t="n">
        <v>22.8863</v>
      </c>
      <c r="W6" s="40">
        <f>IF(AND(V6&lt;&gt;"",U6&lt;&gt;""),V6-U6,"")</f>
        <v/>
      </c>
      <c r="X6" s="40" t="n">
        <v>40</v>
      </c>
      <c r="Y6" s="40" t="n">
        <v>0.2523</v>
      </c>
      <c r="Z6" s="41">
        <f>IF(ISERROR(DATEVALUE(A6)),3,IF(DATEVALUE(A6)&gt;=DATE(2021,6,8),3,1.5))</f>
        <v/>
      </c>
      <c r="AA6" s="40">
        <f>IF(K6&lt;&gt;"",(K6/Z6*100)/Y6,"")</f>
        <v/>
      </c>
      <c r="AB6" s="40">
        <f>IF(L6&lt;&gt;"",(L6/Z6*100)/Y6,"")</f>
        <v/>
      </c>
      <c r="AC6" s="40">
        <f>IF(M6&lt;&gt;"",(M6/Z6*100)/Y6,"")</f>
        <v/>
      </c>
      <c r="AD6" s="40">
        <f>AVERAGE(AA6:AC6)</f>
        <v/>
      </c>
      <c r="AE6" s="40">
        <f>STDEV(AA6:AC6)</f>
        <v/>
      </c>
      <c r="AF6" s="40">
        <f>2^-(I6-S6)</f>
        <v/>
      </c>
      <c r="AG6" s="42">
        <f>IF(ISNUMBER(P6),10^((P6-$AC$55)/$AC$54),"")</f>
        <v/>
      </c>
      <c r="AH6" s="42">
        <f>IF(ISNUMBER(Q6),10^((Q6-$AC$55)/$AC$54),"")</f>
        <v/>
      </c>
      <c r="AI6" s="42">
        <f>IF(ISNUMBER(R6),10^((R6-$AC$55)/$AC$54),"")</f>
        <v/>
      </c>
      <c r="AJ6" s="43">
        <f>AVERAGE(AG6:AI6)*10</f>
        <v/>
      </c>
      <c r="AK6" s="40">
        <f>STDEV(AG6:AI6)</f>
        <v/>
      </c>
      <c r="AL6" s="40">
        <f>N6/AJ6</f>
        <v/>
      </c>
      <c r="AM6" s="40">
        <f>AL6*1000</f>
        <v/>
      </c>
      <c r="AN6" s="40">
        <f>((AK6/AJ6)+(O6/N6))*AL6</f>
        <v/>
      </c>
      <c r="AO6" s="37">
        <f>AN6*1000</f>
        <v/>
      </c>
      <c r="AP6" s="44">
        <f>B6</f>
        <v/>
      </c>
      <c r="AQ6" s="36" t="inlineStr">
        <is>
          <t>covN1</t>
        </is>
      </c>
      <c r="AR6" s="45">
        <f>IF(K6&lt;&gt;"",K6/(AJ6),"")</f>
        <v/>
      </c>
      <c r="AS6" s="45">
        <f>IF(L6&lt;&gt;"",L6/(AJ6),"")</f>
        <v/>
      </c>
      <c r="AT6" s="45">
        <f>IF(M6&lt;&gt;"",M6/(AJ6),"")</f>
        <v/>
      </c>
      <c r="AU6" s="46">
        <f>AVERAGE(AR6:AT6)</f>
        <v/>
      </c>
      <c r="AV6" s="46">
        <f>STDEV(AR6:AT6)</f>
        <v/>
      </c>
      <c r="AW6" s="47">
        <f>AA6</f>
        <v/>
      </c>
      <c r="AX6" s="47">
        <f>AB6</f>
        <v/>
      </c>
      <c r="AY6" s="47">
        <f>AC6</f>
        <v/>
      </c>
      <c r="AZ6" s="40">
        <f>AVERAGE(AW6:AY6)</f>
        <v/>
      </c>
      <c r="BA6" s="47">
        <f>IF(ISNUMBER(AA6),AA6*(W6/X6*1000),"")</f>
        <v/>
      </c>
      <c r="BB6" s="47">
        <f>IF(ISNUMBER(AB6),AB6*(W6/X6*1000),"")</f>
        <v/>
      </c>
      <c r="BC6" s="47">
        <f>IF(ISNUMBER(AC6),AC6*(W6/X6*1000),"")</f>
        <v/>
      </c>
      <c r="BD6" s="40">
        <f>AVERAGE(BA6:BC6)</f>
        <v/>
      </c>
      <c r="BE6" s="48">
        <f>(AJ6/1.5*100)/Y6</f>
        <v/>
      </c>
      <c r="BF6" s="49">
        <f>BE6*(W6/X6*1000)</f>
        <v/>
      </c>
      <c r="BG6" s="50">
        <f>AP6</f>
        <v/>
      </c>
      <c r="BH6" s="37">
        <f>C6</f>
        <v/>
      </c>
      <c r="BI6" s="37">
        <f>IF(P6&lt;&gt;"",P6,"")</f>
        <v/>
      </c>
      <c r="BJ6" s="37">
        <f>IF(Q6&lt;&gt;"",Q6,"")</f>
        <v/>
      </c>
      <c r="BK6" s="37">
        <f>IF(R6&lt;&gt;"",R6,"")</f>
        <v/>
      </c>
      <c r="BL6" s="37">
        <f>AVERAGE(BI6:BK6)</f>
        <v/>
      </c>
      <c r="BM6" s="37" t="n">
        <v>31.47</v>
      </c>
      <c r="BN6" s="38" t="n">
        <v>31.6</v>
      </c>
      <c r="BO6" s="38" t="inlineStr"/>
      <c r="BP6" s="37">
        <f>IF(COUNT(BM6:BO6)&gt;0,AVERAGE(BM6:BO6),"")</f>
        <v/>
      </c>
      <c r="BQ6" s="37" t="n">
        <v>29.32</v>
      </c>
      <c r="BR6" s="37" t="n">
        <v>29.37</v>
      </c>
      <c r="BS6" s="37" t="n">
        <v>26.27</v>
      </c>
      <c r="BT6" s="37">
        <f>IF(COUNT(BQ6:BS6)&gt;0,AVERAGE(BQ6:BS6),"")</f>
        <v/>
      </c>
      <c r="BU6" s="37">
        <f>IF(AND(ISNUMBER(BL6),ISNUMBER(BT6)),BL6-BT6,"")</f>
        <v/>
      </c>
      <c r="BV6" s="37">
        <f>IF(AND(ISNUMBER(BP6),ISNUMBER(BT6)),BP6-BT6,"")</f>
        <v/>
      </c>
    </row>
    <row r="7">
      <c r="B7" s="35" t="n">
        <v>44414</v>
      </c>
      <c r="C7" s="36" t="inlineStr">
        <is>
          <t>h_d.08.06.21</t>
        </is>
      </c>
      <c r="D7" s="36" t="inlineStr">
        <is>
          <t>covN1</t>
        </is>
      </c>
      <c r="E7" s="36" t="inlineStr">
        <is>
          <t>&lt;unk&gt;</t>
        </is>
      </c>
      <c r="F7" s="37" t="inlineStr">
        <is>
          <t>[35.6]</t>
        </is>
      </c>
      <c r="G7" s="37" t="n">
        <v>34.29</v>
      </c>
      <c r="H7" s="38" t="n">
        <v>34.83</v>
      </c>
      <c r="I7" s="37">
        <f>AVERAGE(F7:H7)</f>
        <v/>
      </c>
      <c r="J7" s="37">
        <f>STDEV(F7:H7)</f>
        <v/>
      </c>
      <c r="K7" s="39">
        <f>IF(ISNUMBER(F7),10^((F7-$G$56)/$G$55),"")</f>
        <v/>
      </c>
      <c r="L7" s="39">
        <f>IF(ISNUMBER(G7),10^((G7-$G$56)/$G$55),"")</f>
        <v/>
      </c>
      <c r="M7" s="39">
        <f>IF(ISNUMBER(H7),10^((H7-$G$56)/$G$55),"")</f>
        <v/>
      </c>
      <c r="N7" s="37">
        <f>AVERAGE(K7:M7)</f>
        <v/>
      </c>
      <c r="O7" s="37">
        <f>STDEV(K7:M7)</f>
        <v/>
      </c>
      <c r="P7" s="37" t="n">
        <v>27.9</v>
      </c>
      <c r="Q7" s="37" t="n">
        <v>27.86</v>
      </c>
      <c r="R7" s="37" t="n">
        <v>27.88</v>
      </c>
      <c r="S7" s="37">
        <f>AVERAGE(P7:R7)</f>
        <v/>
      </c>
      <c r="T7" s="37">
        <f>STDEV(P7:R7)</f>
        <v/>
      </c>
      <c r="U7" s="40" t="n">
        <v>22.3014</v>
      </c>
      <c r="V7" s="40" t="n">
        <v>26.0546</v>
      </c>
      <c r="W7" s="40">
        <f>IF(AND(V7&lt;&gt;"",U7&lt;&gt;""),V7-U7,"")</f>
        <v/>
      </c>
      <c r="X7" s="40" t="n">
        <v>40</v>
      </c>
      <c r="Y7" s="40" t="n">
        <v>0.2554</v>
      </c>
      <c r="Z7" s="41">
        <f>IF(ISERROR(DATEVALUE(A7)),3,IF(DATEVALUE(A7)&gt;=DATE(2021,6,8),3,1.5))</f>
        <v/>
      </c>
      <c r="AA7" s="40">
        <f>IF(K7&lt;&gt;"",(K7/Z7*100)/Y7,"")</f>
        <v/>
      </c>
      <c r="AB7" s="40">
        <f>IF(L7&lt;&gt;"",(L7/Z7*100)/Y7,"")</f>
        <v/>
      </c>
      <c r="AC7" s="40">
        <f>IF(M7&lt;&gt;"",(M7/Z7*100)/Y7,"")</f>
        <v/>
      </c>
      <c r="AD7" s="40">
        <f>AVERAGE(AA7:AC7)</f>
        <v/>
      </c>
      <c r="AE7" s="40">
        <f>STDEV(AA7:AC7)</f>
        <v/>
      </c>
      <c r="AF7" s="40">
        <f>2^-(I7-S7)</f>
        <v/>
      </c>
      <c r="AG7" s="42">
        <f>IF(ISNUMBER(P7),10^((P7-$AC$55)/$AC$54),"")</f>
        <v/>
      </c>
      <c r="AH7" s="42">
        <f>IF(ISNUMBER(Q7),10^((Q7-$AC$55)/$AC$54),"")</f>
        <v/>
      </c>
      <c r="AI7" s="42">
        <f>IF(ISNUMBER(R7),10^((R7-$AC$55)/$AC$54),"")</f>
        <v/>
      </c>
      <c r="AJ7" s="43">
        <f>AVERAGE(AG7:AI7)*10</f>
        <v/>
      </c>
      <c r="AK7" s="40">
        <f>STDEV(AG7:AI7)</f>
        <v/>
      </c>
      <c r="AL7" s="40">
        <f>N7/AJ7</f>
        <v/>
      </c>
      <c r="AM7" s="40">
        <f>AL7*1000</f>
        <v/>
      </c>
      <c r="AN7" s="40">
        <f>((AK7/AJ7)+(O7/N7))*AL7</f>
        <v/>
      </c>
      <c r="AO7" s="37">
        <f>AN7*1000</f>
        <v/>
      </c>
      <c r="AP7" s="44">
        <f>B7</f>
        <v/>
      </c>
      <c r="AQ7" s="36" t="inlineStr">
        <is>
          <t>covN1</t>
        </is>
      </c>
      <c r="AR7" s="45">
        <f>IF(K7&lt;&gt;"",K7/(AJ7),"")</f>
        <v/>
      </c>
      <c r="AS7" s="45">
        <f>IF(L7&lt;&gt;"",L7/(AJ7),"")</f>
        <v/>
      </c>
      <c r="AT7" s="45">
        <f>IF(M7&lt;&gt;"",M7/(AJ7),"")</f>
        <v/>
      </c>
      <c r="AU7" s="46">
        <f>AVERAGE(AR7:AT7)</f>
        <v/>
      </c>
      <c r="AV7" s="46">
        <f>STDEV(AR7:AT7)</f>
        <v/>
      </c>
      <c r="AW7" s="47">
        <f>AA7</f>
        <v/>
      </c>
      <c r="AX7" s="47">
        <f>AB7</f>
        <v/>
      </c>
      <c r="AY7" s="47">
        <f>AC7</f>
        <v/>
      </c>
      <c r="AZ7" s="40">
        <f>AVERAGE(AW7:AY7)</f>
        <v/>
      </c>
      <c r="BA7" s="47">
        <f>IF(ISNUMBER(AA7),AA7*(W7/X7*1000),"")</f>
        <v/>
      </c>
      <c r="BB7" s="47">
        <f>IF(ISNUMBER(AB7),AB7*(W7/X7*1000),"")</f>
        <v/>
      </c>
      <c r="BC7" s="47">
        <f>IF(ISNUMBER(AC7),AC7*(W7/X7*1000),"")</f>
        <v/>
      </c>
      <c r="BD7" s="40">
        <f>AVERAGE(BA7:BC7)</f>
        <v/>
      </c>
      <c r="BE7" s="48">
        <f>(AJ7/1.5*100)/Y7</f>
        <v/>
      </c>
      <c r="BF7" s="49">
        <f>BE7*(W7/X7*1000)</f>
        <v/>
      </c>
      <c r="BG7" s="50">
        <f>AP7</f>
        <v/>
      </c>
      <c r="BH7" s="37">
        <f>C7</f>
        <v/>
      </c>
      <c r="BI7" s="37">
        <f>IF(P7&lt;&gt;"",P7,"")</f>
        <v/>
      </c>
      <c r="BJ7" s="37">
        <f>IF(Q7&lt;&gt;"",Q7,"")</f>
        <v/>
      </c>
      <c r="BK7" s="37">
        <f>IF(R7&lt;&gt;"",R7,"")</f>
        <v/>
      </c>
      <c r="BL7" s="37">
        <f>AVERAGE(BI7:BK7)</f>
        <v/>
      </c>
      <c r="BM7" s="37" t="n">
        <v>30</v>
      </c>
      <c r="BN7" s="38" t="n">
        <v>29.99</v>
      </c>
      <c r="BO7" s="38" t="inlineStr"/>
      <c r="BP7" s="37">
        <f>IF(COUNT(BM7:BO7)&gt;0,AVERAGE(BM7:BO7),"")</f>
        <v/>
      </c>
      <c r="BQ7" s="37" t="n">
        <v>27.62</v>
      </c>
      <c r="BR7" s="37" t="n">
        <v>27.73</v>
      </c>
      <c r="BS7" s="37" t="inlineStr"/>
      <c r="BT7" s="37">
        <f>IF(COUNT(BQ7:BS7)&gt;0,AVERAGE(BQ7:BS7),"")</f>
        <v/>
      </c>
      <c r="BU7" s="37">
        <f>IF(AND(ISNUMBER(BL7),ISNUMBER(BT7)),BL7-BT7,"")</f>
        <v/>
      </c>
      <c r="BV7" s="37">
        <f>IF(AND(ISNUMBER(BP7),ISNUMBER(BT7)),BP7-BT7,"")</f>
        <v/>
      </c>
    </row>
    <row r="8">
      <c r="B8" s="35" t="n">
        <v>44415</v>
      </c>
      <c r="C8" s="36" t="inlineStr">
        <is>
          <t>h.08.07.21</t>
        </is>
      </c>
      <c r="D8" s="36" t="inlineStr">
        <is>
          <t>covN1</t>
        </is>
      </c>
      <c r="E8" s="36" t="inlineStr">
        <is>
          <t>h</t>
        </is>
      </c>
      <c r="F8" s="37" t="inlineStr">
        <is>
          <t>[38.16]</t>
        </is>
      </c>
      <c r="G8" s="37" t="n">
        <v>35.44</v>
      </c>
      <c r="H8" s="38" t="n">
        <v>36.61</v>
      </c>
      <c r="I8" s="37">
        <f>AVERAGE(F8:H8)</f>
        <v/>
      </c>
      <c r="J8" s="37">
        <f>STDEV(F8:H8)</f>
        <v/>
      </c>
      <c r="K8" s="39">
        <f>IF(ISNUMBER(F8),10^((F8-$G$56)/$G$55),"")</f>
        <v/>
      </c>
      <c r="L8" s="39">
        <f>IF(ISNUMBER(G8),10^((G8-$G$56)/$G$55),"")</f>
        <v/>
      </c>
      <c r="M8" s="39">
        <f>IF(ISNUMBER(H8),10^((H8-$G$56)/$G$55),"")</f>
        <v/>
      </c>
      <c r="N8" s="37">
        <f>AVERAGE(K8:M8)</f>
        <v/>
      </c>
      <c r="O8" s="37">
        <f>STDEV(K8:M8)</f>
        <v/>
      </c>
      <c r="P8" s="37" t="n">
        <v>27.98</v>
      </c>
      <c r="Q8" s="37" t="n">
        <v>27.69</v>
      </c>
      <c r="R8" s="37" t="n">
        <v>27.88</v>
      </c>
      <c r="S8" s="37">
        <f>AVERAGE(P8:R8)</f>
        <v/>
      </c>
      <c r="T8" s="37">
        <f>STDEV(P8:R8)</f>
        <v/>
      </c>
      <c r="U8" s="40" t="n">
        <v>21.871</v>
      </c>
      <c r="V8" s="40" t="n">
        <v>28.9797</v>
      </c>
      <c r="W8" s="40">
        <f>IF(AND(V8&lt;&gt;"",U8&lt;&gt;""),V8-U8,"")</f>
        <v/>
      </c>
      <c r="X8" s="40" t="n">
        <v>40</v>
      </c>
      <c r="Y8" s="40" t="n">
        <v>0.2542</v>
      </c>
      <c r="Z8" s="41">
        <f>IF(ISERROR(DATEVALUE(A8)),3,IF(DATEVALUE(A8)&gt;=DATE(2021,6,8),3,1.5))</f>
        <v/>
      </c>
      <c r="AA8" s="40">
        <f>IF(K8&lt;&gt;"",(K8/Z8*100)/Y8,"")</f>
        <v/>
      </c>
      <c r="AB8" s="40">
        <f>IF(L8&lt;&gt;"",(L8/Z8*100)/Y8,"")</f>
        <v/>
      </c>
      <c r="AC8" s="40">
        <f>IF(M8&lt;&gt;"",(M8/Z8*100)/Y8,"")</f>
        <v/>
      </c>
      <c r="AD8" s="40">
        <f>AVERAGE(AA8:AC8)</f>
        <v/>
      </c>
      <c r="AE8" s="40">
        <f>STDEV(AA8:AC8)</f>
        <v/>
      </c>
      <c r="AF8" s="40">
        <f>2^-(I8-S8)</f>
        <v/>
      </c>
      <c r="AG8" s="42">
        <f>IF(ISNUMBER(P8),10^((P8-$AC$55)/$AC$54),"")</f>
        <v/>
      </c>
      <c r="AH8" s="42">
        <f>IF(ISNUMBER(Q8),10^((Q8-$AC$55)/$AC$54),"")</f>
        <v/>
      </c>
      <c r="AI8" s="42">
        <f>IF(ISNUMBER(R8),10^((R8-$AC$55)/$AC$54),"")</f>
        <v/>
      </c>
      <c r="AJ8" s="43">
        <f>AVERAGE(AG8:AI8)*10</f>
        <v/>
      </c>
      <c r="AK8" s="40">
        <f>STDEV(AG8:AI8)</f>
        <v/>
      </c>
      <c r="AL8" s="40">
        <f>N8/AJ8</f>
        <v/>
      </c>
      <c r="AM8" s="40">
        <f>AL8*1000</f>
        <v/>
      </c>
      <c r="AN8" s="40">
        <f>((AK8/AJ8)+(O8/N8))*AL8</f>
        <v/>
      </c>
      <c r="AO8" s="37">
        <f>AN8*1000</f>
        <v/>
      </c>
      <c r="AP8" s="44">
        <f>B8</f>
        <v/>
      </c>
      <c r="AQ8" s="36" t="inlineStr">
        <is>
          <t>covN1</t>
        </is>
      </c>
      <c r="AR8" s="45">
        <f>IF(K8&lt;&gt;"",K8/(AJ8),"")</f>
        <v/>
      </c>
      <c r="AS8" s="45">
        <f>IF(L8&lt;&gt;"",L8/(AJ8),"")</f>
        <v/>
      </c>
      <c r="AT8" s="45">
        <f>IF(M8&lt;&gt;"",M8/(AJ8),"")</f>
        <v/>
      </c>
      <c r="AU8" s="46">
        <f>AVERAGE(AR8:AT8)</f>
        <v/>
      </c>
      <c r="AV8" s="46">
        <f>STDEV(AR8:AT8)</f>
        <v/>
      </c>
      <c r="AW8" s="47">
        <f>AA8</f>
        <v/>
      </c>
      <c r="AX8" s="47">
        <f>AB8</f>
        <v/>
      </c>
      <c r="AY8" s="47">
        <f>AC8</f>
        <v/>
      </c>
      <c r="AZ8" s="40">
        <f>AVERAGE(AW8:AY8)</f>
        <v/>
      </c>
      <c r="BA8" s="47">
        <f>IF(ISNUMBER(AA8),AA8*(W8/X8*1000),"")</f>
        <v/>
      </c>
      <c r="BB8" s="47">
        <f>IF(ISNUMBER(AB8),AB8*(W8/X8*1000),"")</f>
        <v/>
      </c>
      <c r="BC8" s="47">
        <f>IF(ISNUMBER(AC8),AC8*(W8/X8*1000),"")</f>
        <v/>
      </c>
      <c r="BD8" s="40">
        <f>AVERAGE(BA8:BC8)</f>
        <v/>
      </c>
      <c r="BE8" s="48">
        <f>(AJ8/1.5*100)/Y8</f>
        <v/>
      </c>
      <c r="BF8" s="49">
        <f>BE8*(W8/X8*1000)</f>
        <v/>
      </c>
      <c r="BG8" s="50">
        <f>AP8</f>
        <v/>
      </c>
      <c r="BH8" s="37">
        <f>C8</f>
        <v/>
      </c>
      <c r="BI8" s="37">
        <f>IF(P8&lt;&gt;"",P8,"")</f>
        <v/>
      </c>
      <c r="BJ8" s="37">
        <f>IF(Q8&lt;&gt;"",Q8,"")</f>
        <v/>
      </c>
      <c r="BK8" s="37">
        <f>IF(R8&lt;&gt;"",R8,"")</f>
        <v/>
      </c>
      <c r="BL8" s="37">
        <f>AVERAGE(BI8:BK8)</f>
        <v/>
      </c>
      <c r="BM8" s="37" t="n">
        <v>30.29</v>
      </c>
      <c r="BN8" s="38" t="n">
        <v>30.36</v>
      </c>
      <c r="BO8" s="38" t="inlineStr"/>
      <c r="BP8" s="37">
        <f>IF(COUNT(BM8:BO8)&gt;0,AVERAGE(BM8:BO8),"")</f>
        <v/>
      </c>
      <c r="BQ8" s="37" t="n">
        <v>24.8</v>
      </c>
      <c r="BR8" s="37" t="n">
        <v>24.75</v>
      </c>
      <c r="BS8" s="37" t="inlineStr"/>
      <c r="BT8" s="37">
        <f>IF(COUNT(BQ8:BS8)&gt;0,AVERAGE(BQ8:BS8),"")</f>
        <v/>
      </c>
      <c r="BU8" s="37">
        <f>IF(AND(ISNUMBER(BL8),ISNUMBER(BT8)),BL8-BT8,"")</f>
        <v/>
      </c>
      <c r="BV8" s="37">
        <f>IF(AND(ISNUMBER(BP8),ISNUMBER(BT8)),BP8-BT8,"")</f>
        <v/>
      </c>
    </row>
    <row r="9">
      <c r="B9" s="35" t="n">
        <v>44416</v>
      </c>
      <c r="C9" s="36" t="inlineStr">
        <is>
          <t>h.08.08.21</t>
        </is>
      </c>
      <c r="D9" s="36" t="inlineStr">
        <is>
          <t>covN1</t>
        </is>
      </c>
      <c r="E9" s="36" t="inlineStr">
        <is>
          <t>h</t>
        </is>
      </c>
      <c r="F9" s="37" t="n">
        <v>35.02</v>
      </c>
      <c r="G9" s="37" t="n">
        <v>35.1</v>
      </c>
      <c r="H9" s="38" t="n">
        <v>34.51</v>
      </c>
      <c r="I9" s="37">
        <f>AVERAGE(F9:H9)</f>
        <v/>
      </c>
      <c r="J9" s="37">
        <f>STDEV(F9:H9)</f>
        <v/>
      </c>
      <c r="K9" s="39">
        <f>IF(ISNUMBER(F9),10^((F9-$G$56)/$G$55),"")</f>
        <v/>
      </c>
      <c r="L9" s="39">
        <f>IF(ISNUMBER(G9),10^((G9-$G$56)/$G$55),"")</f>
        <v/>
      </c>
      <c r="M9" s="39">
        <f>IF(ISNUMBER(H9),10^((H9-$G$56)/$G$55),"")</f>
        <v/>
      </c>
      <c r="N9" s="37">
        <f>AVERAGE(K9:M9)</f>
        <v/>
      </c>
      <c r="O9" s="37">
        <f>STDEV(K9:M9)</f>
        <v/>
      </c>
      <c r="P9" s="37" t="n">
        <v>28</v>
      </c>
      <c r="Q9" s="37" t="n">
        <v>27.95</v>
      </c>
      <c r="R9" s="37" t="n">
        <v>27.77</v>
      </c>
      <c r="S9" s="37">
        <f>AVERAGE(P9:R9)</f>
        <v/>
      </c>
      <c r="T9" s="37">
        <f>STDEV(P9:R9)</f>
        <v/>
      </c>
      <c r="U9" s="40" t="n">
        <v>21.7</v>
      </c>
      <c r="V9" s="40" t="n">
        <v>24.4527</v>
      </c>
      <c r="W9" s="40">
        <f>IF(AND(V9&lt;&gt;"",U9&lt;&gt;""),V9-U9,"")</f>
        <v/>
      </c>
      <c r="X9" s="40" t="n">
        <v>40</v>
      </c>
      <c r="Y9" s="40" t="n">
        <v>0.2504</v>
      </c>
      <c r="Z9" s="41">
        <f>IF(ISERROR(DATEVALUE(A9)),3,IF(DATEVALUE(A9)&gt;=DATE(2021,6,8),3,1.5))</f>
        <v/>
      </c>
      <c r="AA9" s="40">
        <f>IF(K9&lt;&gt;"",(K9/Z9*100)/Y9,"")</f>
        <v/>
      </c>
      <c r="AB9" s="40">
        <f>IF(L9&lt;&gt;"",(L9/Z9*100)/Y9,"")</f>
        <v/>
      </c>
      <c r="AC9" s="40">
        <f>IF(M9&lt;&gt;"",(M9/Z9*100)/Y9,"")</f>
        <v/>
      </c>
      <c r="AD9" s="40">
        <f>AVERAGE(AA9:AC9)</f>
        <v/>
      </c>
      <c r="AE9" s="40">
        <f>STDEV(AA9:AC9)</f>
        <v/>
      </c>
      <c r="AF9" s="40">
        <f>2^-(I9-S9)</f>
        <v/>
      </c>
      <c r="AG9" s="42">
        <f>IF(ISNUMBER(P9),10^((P9-$AC$55)/$AC$54),"")</f>
        <v/>
      </c>
      <c r="AH9" s="42">
        <f>IF(ISNUMBER(Q9),10^((Q9-$AC$55)/$AC$54),"")</f>
        <v/>
      </c>
      <c r="AI9" s="42">
        <f>IF(ISNUMBER(R9),10^((R9-$AC$55)/$AC$54),"")</f>
        <v/>
      </c>
      <c r="AJ9" s="43">
        <f>AVERAGE(AG9:AI9)*10</f>
        <v/>
      </c>
      <c r="AK9" s="40">
        <f>STDEV(AG9:AI9)</f>
        <v/>
      </c>
      <c r="AL9" s="40">
        <f>N9/AJ9</f>
        <v/>
      </c>
      <c r="AM9" s="40">
        <f>AL9*1000</f>
        <v/>
      </c>
      <c r="AN9" s="40">
        <f>((AK9/AJ9)+(O9/N9))*AL9</f>
        <v/>
      </c>
      <c r="AO9" s="37">
        <f>AN9*1000</f>
        <v/>
      </c>
      <c r="AP9" s="44">
        <f>B9</f>
        <v/>
      </c>
      <c r="AQ9" s="36" t="inlineStr">
        <is>
          <t>covN1</t>
        </is>
      </c>
      <c r="AR9" s="45">
        <f>IF(K9&lt;&gt;"",K9/(AJ9),"")</f>
        <v/>
      </c>
      <c r="AS9" s="45">
        <f>IF(L9&lt;&gt;"",L9/(AJ9),"")</f>
        <v/>
      </c>
      <c r="AT9" s="45">
        <f>IF(M9&lt;&gt;"",M9/(AJ9),"")</f>
        <v/>
      </c>
      <c r="AU9" s="46">
        <f>AVERAGE(AR9:AT9)</f>
        <v/>
      </c>
      <c r="AV9" s="46">
        <f>STDEV(AR9:AT9)</f>
        <v/>
      </c>
      <c r="AW9" s="47">
        <f>AA9</f>
        <v/>
      </c>
      <c r="AX9" s="47">
        <f>AB9</f>
        <v/>
      </c>
      <c r="AY9" s="47">
        <f>AC9</f>
        <v/>
      </c>
      <c r="AZ9" s="40">
        <f>AVERAGE(AW9:AY9)</f>
        <v/>
      </c>
      <c r="BA9" s="47">
        <f>IF(ISNUMBER(AA9),AA9*(W9/X9*1000),"")</f>
        <v/>
      </c>
      <c r="BB9" s="47">
        <f>IF(ISNUMBER(AB9),AB9*(W9/X9*1000),"")</f>
        <v/>
      </c>
      <c r="BC9" s="47">
        <f>IF(ISNUMBER(AC9),AC9*(W9/X9*1000),"")</f>
        <v/>
      </c>
      <c r="BD9" s="40">
        <f>AVERAGE(BA9:BC9)</f>
        <v/>
      </c>
      <c r="BE9" s="48">
        <f>(AJ9/1.5*100)/Y9</f>
        <v/>
      </c>
      <c r="BF9" s="49">
        <f>BE9*(W9/X9*1000)</f>
        <v/>
      </c>
      <c r="BG9" s="50">
        <f>AP9</f>
        <v/>
      </c>
      <c r="BH9" s="37">
        <f>C9</f>
        <v/>
      </c>
      <c r="BI9" s="37">
        <f>IF(P9&lt;&gt;"",P9,"")</f>
        <v/>
      </c>
      <c r="BJ9" s="37">
        <f>IF(Q9&lt;&gt;"",Q9,"")</f>
        <v/>
      </c>
      <c r="BK9" s="37">
        <f>IF(R9&lt;&gt;"",R9,"")</f>
        <v/>
      </c>
      <c r="BL9" s="37">
        <f>AVERAGE(BI9:BK9)</f>
        <v/>
      </c>
      <c r="BM9" s="37" t="n">
        <v/>
      </c>
      <c r="BN9" s="38" t="n">
        <v/>
      </c>
      <c r="BO9" s="38" t="inlineStr"/>
      <c r="BP9" s="37">
        <f>IF(COUNT(BM9:BO9)&gt;0,AVERAGE(BM9:BO9),"")</f>
        <v/>
      </c>
      <c r="BQ9" s="37" t="n">
        <v>26</v>
      </c>
      <c r="BR9" s="37" t="n">
        <v>25.9</v>
      </c>
      <c r="BS9" s="37" t="inlineStr"/>
      <c r="BT9" s="37">
        <f>IF(COUNT(BQ9:BS9)&gt;0,AVERAGE(BQ9:BS9),"")</f>
        <v/>
      </c>
      <c r="BU9" s="37">
        <f>IF(AND(ISNUMBER(BL9),ISNUMBER(BT9)),BL9-BT9,"")</f>
        <v/>
      </c>
      <c r="BV9" s="37">
        <f>IF(AND(ISNUMBER(BP9),ISNUMBER(BT9)),BP9-BT9,"")</f>
        <v/>
      </c>
    </row>
    <row r="10">
      <c r="B10" s="35" t="n">
        <v>44416</v>
      </c>
      <c r="C10" s="36" t="inlineStr">
        <is>
          <t>h_d.08.08.21</t>
        </is>
      </c>
      <c r="D10" s="36" t="inlineStr">
        <is>
          <t>covN1</t>
        </is>
      </c>
      <c r="E10" s="36" t="inlineStr">
        <is>
          <t>&lt;unk&gt;</t>
        </is>
      </c>
      <c r="F10" s="37" t="n">
        <v>36.65</v>
      </c>
      <c r="G10" s="37" t="inlineStr">
        <is>
          <t>[34.7]</t>
        </is>
      </c>
      <c r="H10" s="38" t="n">
        <v>35.92</v>
      </c>
      <c r="I10" s="37">
        <f>AVERAGE(F10:H10)</f>
        <v/>
      </c>
      <c r="J10" s="37">
        <f>STDEV(F10:H10)</f>
        <v/>
      </c>
      <c r="K10" s="39">
        <f>IF(ISNUMBER(F10),10^((F10-$G$56)/$G$55),"")</f>
        <v/>
      </c>
      <c r="L10" s="39">
        <f>IF(ISNUMBER(G10),10^((G10-$G$56)/$G$55),"")</f>
        <v/>
      </c>
      <c r="M10" s="39">
        <f>IF(ISNUMBER(H10),10^((H10-$G$56)/$G$55),"")</f>
        <v/>
      </c>
      <c r="N10" s="37">
        <f>AVERAGE(K10:M10)</f>
        <v/>
      </c>
      <c r="O10" s="37">
        <f>STDEV(K10:M10)</f>
        <v/>
      </c>
      <c r="P10" s="37" t="n">
        <v>28.37</v>
      </c>
      <c r="Q10" s="37" t="n">
        <v>28.37</v>
      </c>
      <c r="R10" s="37" t="n">
        <v>28.18</v>
      </c>
      <c r="S10" s="37">
        <f>AVERAGE(P10:R10)</f>
        <v/>
      </c>
      <c r="T10" s="37">
        <f>STDEV(P10:R10)</f>
        <v/>
      </c>
      <c r="U10" s="40" t="n">
        <v>27.298</v>
      </c>
      <c r="V10" s="40" t="n">
        <v>31.3085</v>
      </c>
      <c r="W10" s="40">
        <f>IF(AND(V10&lt;&gt;"",U10&lt;&gt;""),V10-U10,"")</f>
        <v/>
      </c>
      <c r="X10" s="40" t="n">
        <v>40</v>
      </c>
      <c r="Y10" s="40" t="n">
        <v>0.2556</v>
      </c>
      <c r="Z10" s="41">
        <f>IF(ISERROR(DATEVALUE(A10)),3,IF(DATEVALUE(A10)&gt;=DATE(2021,6,8),3,1.5))</f>
        <v/>
      </c>
      <c r="AA10" s="40">
        <f>IF(K10&lt;&gt;"",(K10/Z10*100)/Y10,"")</f>
        <v/>
      </c>
      <c r="AB10" s="40">
        <f>IF(L10&lt;&gt;"",(L10/Z10*100)/Y10,"")</f>
        <v/>
      </c>
      <c r="AC10" s="40">
        <f>IF(M10&lt;&gt;"",(M10/Z10*100)/Y10,"")</f>
        <v/>
      </c>
      <c r="AD10" s="40">
        <f>AVERAGE(AA10:AC10)</f>
        <v/>
      </c>
      <c r="AE10" s="40">
        <f>STDEV(AA10:AC10)</f>
        <v/>
      </c>
      <c r="AF10" s="40">
        <f>2^-(I10-S10)</f>
        <v/>
      </c>
      <c r="AG10" s="42">
        <f>IF(ISNUMBER(P10),10^((P10-$AC$55)/$AC$54),"")</f>
        <v/>
      </c>
      <c r="AH10" s="42">
        <f>IF(ISNUMBER(Q10),10^((Q10-$AC$55)/$AC$54),"")</f>
        <v/>
      </c>
      <c r="AI10" s="42">
        <f>IF(ISNUMBER(R10),10^((R10-$AC$55)/$AC$54),"")</f>
        <v/>
      </c>
      <c r="AJ10" s="43">
        <f>AVERAGE(AG10:AI10)*10</f>
        <v/>
      </c>
      <c r="AK10" s="40">
        <f>STDEV(AG10:AI10)</f>
        <v/>
      </c>
      <c r="AL10" s="40">
        <f>N10/AJ10</f>
        <v/>
      </c>
      <c r="AM10" s="40">
        <f>AL10*1000</f>
        <v/>
      </c>
      <c r="AN10" s="40">
        <f>((AK10/AJ10)+(O10/N10))*AL10</f>
        <v/>
      </c>
      <c r="AO10" s="37">
        <f>AN10*1000</f>
        <v/>
      </c>
      <c r="AP10" s="44">
        <f>B10</f>
        <v/>
      </c>
      <c r="AQ10" s="36" t="inlineStr">
        <is>
          <t>covN1</t>
        </is>
      </c>
      <c r="AR10" s="45">
        <f>IF(K10&lt;&gt;"",K10/(AJ10),"")</f>
        <v/>
      </c>
      <c r="AS10" s="45">
        <f>IF(L10&lt;&gt;"",L10/(AJ10),"")</f>
        <v/>
      </c>
      <c r="AT10" s="45">
        <f>IF(M10&lt;&gt;"",M10/(AJ10),"")</f>
        <v/>
      </c>
      <c r="AU10" s="46">
        <f>AVERAGE(AR10:AT10)</f>
        <v/>
      </c>
      <c r="AV10" s="46">
        <f>STDEV(AR10:AT10)</f>
        <v/>
      </c>
      <c r="AW10" s="47">
        <f>AA10</f>
        <v/>
      </c>
      <c r="AX10" s="47">
        <f>AB10</f>
        <v/>
      </c>
      <c r="AY10" s="47">
        <f>AC10</f>
        <v/>
      </c>
      <c r="AZ10" s="40">
        <f>AVERAGE(AW10:AY10)</f>
        <v/>
      </c>
      <c r="BA10" s="47">
        <f>IF(ISNUMBER(AA10),AA10*(W10/X10*1000),"")</f>
        <v/>
      </c>
      <c r="BB10" s="47">
        <f>IF(ISNUMBER(AB10),AB10*(W10/X10*1000),"")</f>
        <v/>
      </c>
      <c r="BC10" s="47">
        <f>IF(ISNUMBER(AC10),AC10*(W10/X10*1000),"")</f>
        <v/>
      </c>
      <c r="BD10" s="40">
        <f>AVERAGE(BA10:BC10)</f>
        <v/>
      </c>
      <c r="BE10" s="48">
        <f>(AJ10/1.5*100)/Y10</f>
        <v/>
      </c>
      <c r="BF10" s="49">
        <f>BE10*(W10/X10*1000)</f>
        <v/>
      </c>
      <c r="BG10" s="50">
        <f>AP10</f>
        <v/>
      </c>
      <c r="BH10" s="37">
        <f>C10</f>
        <v/>
      </c>
      <c r="BI10" s="37">
        <f>IF(P10&lt;&gt;"",P10,"")</f>
        <v/>
      </c>
      <c r="BJ10" s="37">
        <f>IF(Q10&lt;&gt;"",Q10,"")</f>
        <v/>
      </c>
      <c r="BK10" s="37">
        <f>IF(R10&lt;&gt;"",R10,"")</f>
        <v/>
      </c>
      <c r="BL10" s="37">
        <f>AVERAGE(BI10:BK10)</f>
        <v/>
      </c>
      <c r="BM10" s="37" t="n">
        <v>30.76</v>
      </c>
      <c r="BN10" s="38" t="n">
        <v>30.65</v>
      </c>
      <c r="BO10" s="38" t="inlineStr"/>
      <c r="BP10" s="37">
        <f>IF(COUNT(BM10:BO10)&gt;0,AVERAGE(BM10:BO10),"")</f>
        <v/>
      </c>
      <c r="BQ10" s="37" t="n">
        <v>25.94</v>
      </c>
      <c r="BR10" s="37" t="n">
        <v>26.08</v>
      </c>
      <c r="BS10" s="37" t="inlineStr"/>
      <c r="BT10" s="37">
        <f>IF(COUNT(BQ10:BS10)&gt;0,AVERAGE(BQ10:BS10),"")</f>
        <v/>
      </c>
      <c r="BU10" s="37">
        <f>IF(AND(ISNUMBER(BL10),ISNUMBER(BT10)),BL10-BT10,"")</f>
        <v/>
      </c>
      <c r="BV10" s="37">
        <f>IF(AND(ISNUMBER(BP10),ISNUMBER(BT10)),BP10-BT10,"")</f>
        <v/>
      </c>
    </row>
    <row r="11">
      <c r="B11" s="35" t="n">
        <v>44417</v>
      </c>
      <c r="C11" s="36" t="inlineStr">
        <is>
          <t>bmi.08.09.21</t>
        </is>
      </c>
      <c r="D11" s="36" t="inlineStr">
        <is>
          <t>covN1</t>
        </is>
      </c>
      <c r="E11" s="36" t="inlineStr">
        <is>
          <t>bmi</t>
        </is>
      </c>
      <c r="F11" s="37" t="n">
        <v>35.22</v>
      </c>
      <c r="G11" s="37" t="n">
        <v>35</v>
      </c>
      <c r="H11" s="38" t="n">
        <v>35.02</v>
      </c>
      <c r="I11" s="37">
        <f>AVERAGE(F11:H11)</f>
        <v/>
      </c>
      <c r="J11" s="37">
        <f>STDEV(F11:H11)</f>
        <v/>
      </c>
      <c r="K11" s="39">
        <f>IF(ISNUMBER(F11),10^((F11-$G$56)/$G$55),"")</f>
        <v/>
      </c>
      <c r="L11" s="39">
        <f>IF(ISNUMBER(G11),10^((G11-$G$56)/$G$55),"")</f>
        <v/>
      </c>
      <c r="M11" s="39">
        <f>IF(ISNUMBER(H11),10^((H11-$G$56)/$G$55),"")</f>
        <v/>
      </c>
      <c r="N11" s="37">
        <f>AVERAGE(K11:M11)</f>
        <v/>
      </c>
      <c r="O11" s="37">
        <f>STDEV(K11:M11)</f>
        <v/>
      </c>
      <c r="P11" s="37" t="n">
        <v>28.55</v>
      </c>
      <c r="Q11" s="37" t="n">
        <v>28.52</v>
      </c>
      <c r="R11" s="37" t="n">
        <v>28.38</v>
      </c>
      <c r="S11" s="37">
        <f>AVERAGE(P11:R11)</f>
        <v/>
      </c>
      <c r="T11" s="37">
        <f>STDEV(P11:R11)</f>
        <v/>
      </c>
      <c r="U11" s="40" t="n">
        <v>21.293</v>
      </c>
      <c r="V11" s="40" t="n">
        <v>23.3225</v>
      </c>
      <c r="W11" s="40">
        <f>IF(AND(V11&lt;&gt;"",U11&lt;&gt;""),V11-U11,"")</f>
        <v/>
      </c>
      <c r="X11" s="40" t="n">
        <v>80</v>
      </c>
      <c r="Y11" s="40" t="n">
        <v>0.2554</v>
      </c>
      <c r="Z11" s="41">
        <f>IF(ISERROR(DATEVALUE(A11)),3,IF(DATEVALUE(A11)&gt;=DATE(2021,6,8),3,1.5))</f>
        <v/>
      </c>
      <c r="AA11" s="40">
        <f>IF(K11&lt;&gt;"",(K11/Z11*100)/Y11,"")</f>
        <v/>
      </c>
      <c r="AB11" s="40">
        <f>IF(L11&lt;&gt;"",(L11/Z11*100)/Y11,"")</f>
        <v/>
      </c>
      <c r="AC11" s="40">
        <f>IF(M11&lt;&gt;"",(M11/Z11*100)/Y11,"")</f>
        <v/>
      </c>
      <c r="AD11" s="40">
        <f>AVERAGE(AA11:AC11)</f>
        <v/>
      </c>
      <c r="AE11" s="40">
        <f>STDEV(AA11:AC11)</f>
        <v/>
      </c>
      <c r="AF11" s="40">
        <f>2^-(I11-S11)</f>
        <v/>
      </c>
      <c r="AG11" s="42">
        <f>IF(ISNUMBER(P11),10^((P11-$AC$55)/$AC$54),"")</f>
        <v/>
      </c>
      <c r="AH11" s="42">
        <f>IF(ISNUMBER(Q11),10^((Q11-$AC$55)/$AC$54),"")</f>
        <v/>
      </c>
      <c r="AI11" s="42">
        <f>IF(ISNUMBER(R11),10^((R11-$AC$55)/$AC$54),"")</f>
        <v/>
      </c>
      <c r="AJ11" s="43">
        <f>AVERAGE(AG11:AI11)*10</f>
        <v/>
      </c>
      <c r="AK11" s="40">
        <f>STDEV(AG11:AI11)</f>
        <v/>
      </c>
      <c r="AL11" s="40">
        <f>N11/AJ11</f>
        <v/>
      </c>
      <c r="AM11" s="40">
        <f>AL11*1000</f>
        <v/>
      </c>
      <c r="AN11" s="40">
        <f>((AK11/AJ11)+(O11/N11))*AL11</f>
        <v/>
      </c>
      <c r="AO11" s="37">
        <f>AN11*1000</f>
        <v/>
      </c>
      <c r="AP11" s="44">
        <f>B11</f>
        <v/>
      </c>
      <c r="AQ11" s="36" t="inlineStr">
        <is>
          <t>covN1</t>
        </is>
      </c>
      <c r="AR11" s="45">
        <f>IF(K11&lt;&gt;"",K11/(AJ11),"")</f>
        <v/>
      </c>
      <c r="AS11" s="45">
        <f>IF(L11&lt;&gt;"",L11/(AJ11),"")</f>
        <v/>
      </c>
      <c r="AT11" s="45">
        <f>IF(M11&lt;&gt;"",M11/(AJ11),"")</f>
        <v/>
      </c>
      <c r="AU11" s="46">
        <f>AVERAGE(AR11:AT11)</f>
        <v/>
      </c>
      <c r="AV11" s="46">
        <f>STDEV(AR11:AT11)</f>
        <v/>
      </c>
      <c r="AW11" s="47">
        <f>AA11</f>
        <v/>
      </c>
      <c r="AX11" s="47">
        <f>AB11</f>
        <v/>
      </c>
      <c r="AY11" s="47">
        <f>AC11</f>
        <v/>
      </c>
      <c r="AZ11" s="40">
        <f>AVERAGE(AW11:AY11)</f>
        <v/>
      </c>
      <c r="BA11" s="47">
        <f>IF(ISNUMBER(AA11),AA11*(W11/X11*1000),"")</f>
        <v/>
      </c>
      <c r="BB11" s="47">
        <f>IF(ISNUMBER(AB11),AB11*(W11/X11*1000),"")</f>
        <v/>
      </c>
      <c r="BC11" s="47">
        <f>IF(ISNUMBER(AC11),AC11*(W11/X11*1000),"")</f>
        <v/>
      </c>
      <c r="BD11" s="40">
        <f>AVERAGE(BA11:BC11)</f>
        <v/>
      </c>
      <c r="BE11" s="48">
        <f>(AJ11/1.5*100)/Y11</f>
        <v/>
      </c>
      <c r="BF11" s="49">
        <f>BE11*(W11/X11*1000)</f>
        <v/>
      </c>
      <c r="BG11" s="50">
        <f>AP11</f>
        <v/>
      </c>
      <c r="BH11" s="37">
        <f>C11</f>
        <v/>
      </c>
      <c r="BI11" s="37">
        <f>IF(P11&lt;&gt;"",P11,"")</f>
        <v/>
      </c>
      <c r="BJ11" s="37">
        <f>IF(Q11&lt;&gt;"",Q11,"")</f>
        <v/>
      </c>
      <c r="BK11" s="37">
        <f>IF(R11&lt;&gt;"",R11,"")</f>
        <v/>
      </c>
      <c r="BL11" s="37">
        <f>AVERAGE(BI11:BK11)</f>
        <v/>
      </c>
      <c r="BM11" s="37" t="n">
        <v>31.06</v>
      </c>
      <c r="BN11" s="38" t="n">
        <v>31</v>
      </c>
      <c r="BO11" s="38" t="inlineStr"/>
      <c r="BP11" s="37">
        <f>IF(COUNT(BM11:BO11)&gt;0,AVERAGE(BM11:BO11),"")</f>
        <v/>
      </c>
      <c r="BQ11" s="37" t="n">
        <v>25.5</v>
      </c>
      <c r="BR11" s="37" t="n">
        <v>25.5</v>
      </c>
      <c r="BS11" s="37" t="inlineStr"/>
      <c r="BT11" s="37">
        <f>IF(COUNT(BQ11:BS11)&gt;0,AVERAGE(BQ11:BS11),"")</f>
        <v/>
      </c>
      <c r="BU11" s="37">
        <f>IF(AND(ISNUMBER(BL11),ISNUMBER(BT11)),BL11-BT11,"")</f>
        <v/>
      </c>
      <c r="BV11" s="37">
        <f>IF(AND(ISNUMBER(BP11),ISNUMBER(BT11)),BP11-BT11,"")</f>
        <v/>
      </c>
    </row>
    <row r="12">
      <c r="B12" s="35" t="n">
        <v>44417</v>
      </c>
      <c r="C12" s="36" t="inlineStr">
        <is>
          <t>mh.08.09.21</t>
        </is>
      </c>
      <c r="D12" s="36" t="inlineStr">
        <is>
          <t>covN1</t>
        </is>
      </c>
      <c r="E12" s="36" t="inlineStr">
        <is>
          <t>mh</t>
        </is>
      </c>
      <c r="F12" s="37" t="n">
        <v>34.41</v>
      </c>
      <c r="G12" s="37" t="n">
        <v>34.08</v>
      </c>
      <c r="H12" s="38" t="n">
        <v>33.83</v>
      </c>
      <c r="I12" s="37">
        <f>AVERAGE(F12:H12)</f>
        <v/>
      </c>
      <c r="J12" s="37">
        <f>STDEV(F12:H12)</f>
        <v/>
      </c>
      <c r="K12" s="39">
        <f>IF(ISNUMBER(F12),10^((F12-$G$56)/$G$55),"")</f>
        <v/>
      </c>
      <c r="L12" s="39">
        <f>IF(ISNUMBER(G12),10^((G12-$G$56)/$G$55),"")</f>
        <v/>
      </c>
      <c r="M12" s="39">
        <f>IF(ISNUMBER(H12),10^((H12-$G$56)/$G$55),"")</f>
        <v/>
      </c>
      <c r="N12" s="37">
        <f>AVERAGE(K12:M12)</f>
        <v/>
      </c>
      <c r="O12" s="37">
        <f>STDEV(K12:M12)</f>
        <v/>
      </c>
      <c r="P12" s="37" t="n">
        <v>30.33</v>
      </c>
      <c r="Q12" s="37" t="n">
        <v>30.33</v>
      </c>
      <c r="R12" s="37" t="n">
        <v>30.21</v>
      </c>
      <c r="S12" s="37">
        <f>AVERAGE(P12:R12)</f>
        <v/>
      </c>
      <c r="T12" s="37">
        <f>STDEV(P12:R12)</f>
        <v/>
      </c>
      <c r="U12" s="40" t="n">
        <v>22.6578</v>
      </c>
      <c r="V12" s="40" t="n">
        <v>27.0491</v>
      </c>
      <c r="W12" s="40">
        <f>IF(AND(V12&lt;&gt;"",U12&lt;&gt;""),V12-U12,"")</f>
        <v/>
      </c>
      <c r="X12" s="40" t="n">
        <v>70</v>
      </c>
      <c r="Y12" s="40" t="n">
        <v>0.2528</v>
      </c>
      <c r="Z12" s="41">
        <f>IF(ISERROR(DATEVALUE(A12)),3,IF(DATEVALUE(A12)&gt;=DATE(2021,6,8),3,1.5))</f>
        <v/>
      </c>
      <c r="AA12" s="40">
        <f>IF(K12&lt;&gt;"",(K12/Z12*100)/Y12,"")</f>
        <v/>
      </c>
      <c r="AB12" s="40">
        <f>IF(L12&lt;&gt;"",(L12/Z12*100)/Y12,"")</f>
        <v/>
      </c>
      <c r="AC12" s="40">
        <f>IF(M12&lt;&gt;"",(M12/Z12*100)/Y12,"")</f>
        <v/>
      </c>
      <c r="AD12" s="40">
        <f>AVERAGE(AA12:AC12)</f>
        <v/>
      </c>
      <c r="AE12" s="40">
        <f>STDEV(AA12:AC12)</f>
        <v/>
      </c>
      <c r="AF12" s="40">
        <f>2^-(I12-S12)</f>
        <v/>
      </c>
      <c r="AG12" s="42">
        <f>IF(ISNUMBER(P12),10^((P12-$AC$55)/$AC$54),"")</f>
        <v/>
      </c>
      <c r="AH12" s="42">
        <f>IF(ISNUMBER(Q12),10^((Q12-$AC$55)/$AC$54),"")</f>
        <v/>
      </c>
      <c r="AI12" s="42">
        <f>IF(ISNUMBER(R12),10^((R12-$AC$55)/$AC$54),"")</f>
        <v/>
      </c>
      <c r="AJ12" s="43">
        <f>AVERAGE(AG12:AI12)*10</f>
        <v/>
      </c>
      <c r="AK12" s="40">
        <f>STDEV(AG12:AI12)</f>
        <v/>
      </c>
      <c r="AL12" s="40">
        <f>N12/AJ12</f>
        <v/>
      </c>
      <c r="AM12" s="40">
        <f>AL12*1000</f>
        <v/>
      </c>
      <c r="AN12" s="40">
        <f>((AK12/AJ12)+(O12/N12))*AL12</f>
        <v/>
      </c>
      <c r="AO12" s="37">
        <f>AN12*1000</f>
        <v/>
      </c>
      <c r="AP12" s="44">
        <f>B12</f>
        <v/>
      </c>
      <c r="AQ12" s="36" t="inlineStr">
        <is>
          <t>covN1</t>
        </is>
      </c>
      <c r="AR12" s="45">
        <f>IF(K12&lt;&gt;"",K12/(AJ12),"")</f>
        <v/>
      </c>
      <c r="AS12" s="45">
        <f>IF(L12&lt;&gt;"",L12/(AJ12),"")</f>
        <v/>
      </c>
      <c r="AT12" s="45">
        <f>IF(M12&lt;&gt;"",M12/(AJ12),"")</f>
        <v/>
      </c>
      <c r="AU12" s="46">
        <f>AVERAGE(AR12:AT12)</f>
        <v/>
      </c>
      <c r="AV12" s="46">
        <f>STDEV(AR12:AT12)</f>
        <v/>
      </c>
      <c r="AW12" s="47">
        <f>AA12</f>
        <v/>
      </c>
      <c r="AX12" s="47">
        <f>AB12</f>
        <v/>
      </c>
      <c r="AY12" s="47">
        <f>AC12</f>
        <v/>
      </c>
      <c r="AZ12" s="40">
        <f>AVERAGE(AW12:AY12)</f>
        <v/>
      </c>
      <c r="BA12" s="47">
        <f>IF(ISNUMBER(AA12),AA12*(W12/X12*1000),"")</f>
        <v/>
      </c>
      <c r="BB12" s="47">
        <f>IF(ISNUMBER(AB12),AB12*(W12/X12*1000),"")</f>
        <v/>
      </c>
      <c r="BC12" s="47">
        <f>IF(ISNUMBER(AC12),AC12*(W12/X12*1000),"")</f>
        <v/>
      </c>
      <c r="BD12" s="40">
        <f>AVERAGE(BA12:BC12)</f>
        <v/>
      </c>
      <c r="BE12" s="48">
        <f>(AJ12/1.5*100)/Y12</f>
        <v/>
      </c>
      <c r="BF12" s="49">
        <f>BE12*(W12/X12*1000)</f>
        <v/>
      </c>
      <c r="BG12" s="50">
        <f>AP12</f>
        <v/>
      </c>
      <c r="BH12" s="37">
        <f>C12</f>
        <v/>
      </c>
      <c r="BI12" s="37">
        <f>IF(P12&lt;&gt;"",P12,"")</f>
        <v/>
      </c>
      <c r="BJ12" s="37">
        <f>IF(Q12&lt;&gt;"",Q12,"")</f>
        <v/>
      </c>
      <c r="BK12" s="37">
        <f>IF(R12&lt;&gt;"",R12,"")</f>
        <v/>
      </c>
      <c r="BL12" s="37">
        <f>AVERAGE(BI12:BK12)</f>
        <v/>
      </c>
      <c r="BM12" s="37" t="n">
        <v>32.56</v>
      </c>
      <c r="BN12" s="38" t="n">
        <v>32.6</v>
      </c>
      <c r="BO12" s="38" t="inlineStr"/>
      <c r="BP12" s="37">
        <f>IF(COUNT(BM12:BO12)&gt;0,AVERAGE(BM12:BO12),"")</f>
        <v/>
      </c>
      <c r="BQ12" s="37" t="n">
        <v>27.12</v>
      </c>
      <c r="BR12" s="37" t="n">
        <v>26.98</v>
      </c>
      <c r="BS12" s="37" t="inlineStr"/>
      <c r="BT12" s="37">
        <f>IF(COUNT(BQ12:BS12)&gt;0,AVERAGE(BQ12:BS12),"")</f>
        <v/>
      </c>
      <c r="BU12" s="37">
        <f>IF(AND(ISNUMBER(BL12),ISNUMBER(BT12)),BL12-BT12,"")</f>
        <v/>
      </c>
      <c r="BV12" s="37">
        <f>IF(AND(ISNUMBER(BP12),ISNUMBER(BT12)),BP12-BT12,"")</f>
        <v/>
      </c>
    </row>
    <row r="13">
      <c r="B13" s="35" t="n">
        <v>44417</v>
      </c>
      <c r="C13" s="36" t="inlineStr">
        <is>
          <t>o.08.09.21</t>
        </is>
      </c>
      <c r="D13" s="36" t="inlineStr">
        <is>
          <t>covN1</t>
        </is>
      </c>
      <c r="E13" s="36" t="inlineStr">
        <is>
          <t>o</t>
        </is>
      </c>
      <c r="F13" s="37" t="n">
        <v>35.85</v>
      </c>
      <c r="G13" s="37" t="inlineStr">
        <is>
          <t>[36.96]</t>
        </is>
      </c>
      <c r="H13" s="38" t="n">
        <v>35.02</v>
      </c>
      <c r="I13" s="37">
        <f>AVERAGE(F13:H13)</f>
        <v/>
      </c>
      <c r="J13" s="37">
        <f>STDEV(F13:H13)</f>
        <v/>
      </c>
      <c r="K13" s="39">
        <f>IF(ISNUMBER(F13),10^((F13-$G$56)/$G$55),"")</f>
        <v/>
      </c>
      <c r="L13" s="39">
        <f>IF(ISNUMBER(G13),10^((G13-$G$56)/$G$55),"")</f>
        <v/>
      </c>
      <c r="M13" s="39">
        <f>IF(ISNUMBER(H13),10^((H13-$G$56)/$G$55),"")</f>
        <v/>
      </c>
      <c r="N13" s="37">
        <f>AVERAGE(K13:M13)</f>
        <v/>
      </c>
      <c r="O13" s="37">
        <f>STDEV(K13:M13)</f>
        <v/>
      </c>
      <c r="P13" s="37" t="n">
        <v>28.49</v>
      </c>
      <c r="Q13" s="37" t="n">
        <v>28.38</v>
      </c>
      <c r="R13" s="37" t="n">
        <v>28.43</v>
      </c>
      <c r="S13" s="37">
        <f>AVERAGE(P13:R13)</f>
        <v/>
      </c>
      <c r="T13" s="37">
        <f>STDEV(P13:R13)</f>
        <v/>
      </c>
      <c r="U13" s="40" t="n">
        <v>22.5502</v>
      </c>
      <c r="V13" s="40" t="n">
        <v>28.8296</v>
      </c>
      <c r="W13" s="40">
        <f>IF(AND(V13&lt;&gt;"",U13&lt;&gt;""),V13-U13,"")</f>
        <v/>
      </c>
      <c r="X13" s="40" t="n">
        <v>40</v>
      </c>
      <c r="Y13" s="40" t="n">
        <v>0.2564</v>
      </c>
      <c r="Z13" s="41">
        <f>IF(ISERROR(DATEVALUE(A13)),3,IF(DATEVALUE(A13)&gt;=DATE(2021,6,8),3,1.5))</f>
        <v/>
      </c>
      <c r="AA13" s="40">
        <f>IF(K13&lt;&gt;"",(K13/Z13*100)/Y13,"")</f>
        <v/>
      </c>
      <c r="AB13" s="40">
        <f>IF(L13&lt;&gt;"",(L13/Z13*100)/Y13,"")</f>
        <v/>
      </c>
      <c r="AC13" s="40">
        <f>IF(M13&lt;&gt;"",(M13/Z13*100)/Y13,"")</f>
        <v/>
      </c>
      <c r="AD13" s="40">
        <f>AVERAGE(AA13:AC13)</f>
        <v/>
      </c>
      <c r="AE13" s="40">
        <f>STDEV(AA13:AC13)</f>
        <v/>
      </c>
      <c r="AF13" s="40">
        <f>2^-(I13-S13)</f>
        <v/>
      </c>
      <c r="AG13" s="42">
        <f>IF(ISNUMBER(P13),10^((P13-$AC$55)/$AC$54),"")</f>
        <v/>
      </c>
      <c r="AH13" s="42">
        <f>IF(ISNUMBER(Q13),10^((Q13-$AC$55)/$AC$54),"")</f>
        <v/>
      </c>
      <c r="AI13" s="42">
        <f>IF(ISNUMBER(R13),10^((R13-$AC$55)/$AC$54),"")</f>
        <v/>
      </c>
      <c r="AJ13" s="43">
        <f>AVERAGE(AG13:AI13)*10</f>
        <v/>
      </c>
      <c r="AK13" s="40">
        <f>STDEV(AG13:AI13)</f>
        <v/>
      </c>
      <c r="AL13" s="40">
        <f>N13/AJ13</f>
        <v/>
      </c>
      <c r="AM13" s="40">
        <f>AL13*1000</f>
        <v/>
      </c>
      <c r="AN13" s="40">
        <f>((AK13/AJ13)+(O13/N13))*AL13</f>
        <v/>
      </c>
      <c r="AO13" s="37">
        <f>AN13*1000</f>
        <v/>
      </c>
      <c r="AP13" s="44">
        <f>B13</f>
        <v/>
      </c>
      <c r="AQ13" s="36" t="inlineStr">
        <is>
          <t>covN1</t>
        </is>
      </c>
      <c r="AR13" s="45">
        <f>IF(K13&lt;&gt;"",K13/(AJ13),"")</f>
        <v/>
      </c>
      <c r="AS13" s="45">
        <f>IF(L13&lt;&gt;"",L13/(AJ13),"")</f>
        <v/>
      </c>
      <c r="AT13" s="45">
        <f>IF(M13&lt;&gt;"",M13/(AJ13),"")</f>
        <v/>
      </c>
      <c r="AU13" s="46">
        <f>AVERAGE(AR13:AT13)</f>
        <v/>
      </c>
      <c r="AV13" s="46">
        <f>STDEV(AR13:AT13)</f>
        <v/>
      </c>
      <c r="AW13" s="47">
        <f>AA13</f>
        <v/>
      </c>
      <c r="AX13" s="47">
        <f>AB13</f>
        <v/>
      </c>
      <c r="AY13" s="47">
        <f>AC13</f>
        <v/>
      </c>
      <c r="AZ13" s="40">
        <f>AVERAGE(AW13:AY13)</f>
        <v/>
      </c>
      <c r="BA13" s="47">
        <f>IF(ISNUMBER(AA13),AA13*(W13/X13*1000),"")</f>
        <v/>
      </c>
      <c r="BB13" s="47">
        <f>IF(ISNUMBER(AB13),AB13*(W13/X13*1000),"")</f>
        <v/>
      </c>
      <c r="BC13" s="47">
        <f>IF(ISNUMBER(AC13),AC13*(W13/X13*1000),"")</f>
        <v/>
      </c>
      <c r="BD13" s="40">
        <f>AVERAGE(BA13:BC13)</f>
        <v/>
      </c>
      <c r="BE13" s="48">
        <f>(AJ13/1.5*100)/Y13</f>
        <v/>
      </c>
      <c r="BF13" s="49">
        <f>BE13*(W13/X13*1000)</f>
        <v/>
      </c>
      <c r="BG13" s="50">
        <f>AP13</f>
        <v/>
      </c>
      <c r="BH13" s="37">
        <f>C13</f>
        <v/>
      </c>
      <c r="BI13" s="37">
        <f>IF(P13&lt;&gt;"",P13,"")</f>
        <v/>
      </c>
      <c r="BJ13" s="37">
        <f>IF(Q13&lt;&gt;"",Q13,"")</f>
        <v/>
      </c>
      <c r="BK13" s="37">
        <f>IF(R13&lt;&gt;"",R13,"")</f>
        <v/>
      </c>
      <c r="BL13" s="37">
        <f>AVERAGE(BI13:BK13)</f>
        <v/>
      </c>
      <c r="BM13" s="37" t="n">
        <v>31.07</v>
      </c>
      <c r="BN13" s="38" t="n">
        <v>31.13</v>
      </c>
      <c r="BO13" s="38" t="inlineStr"/>
      <c r="BP13" s="37">
        <f>IF(COUNT(BM13:BO13)&gt;0,AVERAGE(BM13:BO13),"")</f>
        <v/>
      </c>
      <c r="BQ13" s="37" t="n">
        <v>25.58</v>
      </c>
      <c r="BR13" s="37" t="n">
        <v>25.48</v>
      </c>
      <c r="BS13" s="37" t="inlineStr"/>
      <c r="BT13" s="37">
        <f>IF(COUNT(BQ13:BS13)&gt;0,AVERAGE(BQ13:BS13),"")</f>
        <v/>
      </c>
      <c r="BU13" s="37">
        <f>IF(AND(ISNUMBER(BL13),ISNUMBER(BT13)),BL13-BT13,"")</f>
        <v/>
      </c>
      <c r="BV13" s="37">
        <f>IF(AND(ISNUMBER(BP13),ISNUMBER(BT13)),BP13-BT13,"")</f>
        <v/>
      </c>
    </row>
    <row r="14">
      <c r="B14" s="35" t="n">
        <v>44417</v>
      </c>
      <c r="C14" s="36" t="inlineStr">
        <is>
          <t>vc1.08.09.21</t>
        </is>
      </c>
      <c r="D14" s="36" t="inlineStr">
        <is>
          <t>covN1</t>
        </is>
      </c>
      <c r="E14" s="36" t="inlineStr">
        <is>
          <t>vc1</t>
        </is>
      </c>
      <c r="F14" s="37" t="n">
        <v/>
      </c>
      <c r="G14" s="37" t="n">
        <v/>
      </c>
      <c r="H14" s="38" t="n">
        <v/>
      </c>
      <c r="I14" s="37">
        <f>AVERAGE(F14:H14)</f>
        <v/>
      </c>
      <c r="J14" s="37">
        <f>STDEV(F14:H14)</f>
        <v/>
      </c>
      <c r="K14" s="39">
        <f>IF(ISNUMBER(F14),10^((F14-$G$56)/$G$55),"")</f>
        <v/>
      </c>
      <c r="L14" s="39">
        <f>IF(ISNUMBER(G14),10^((G14-$G$56)/$G$55),"")</f>
        <v/>
      </c>
      <c r="M14" s="39">
        <f>IF(ISNUMBER(H14),10^((H14-$G$56)/$G$55),"")</f>
        <v/>
      </c>
      <c r="N14" s="37">
        <f>AVERAGE(K14:M14)</f>
        <v/>
      </c>
      <c r="O14" s="37">
        <f>STDEV(K14:M14)</f>
        <v/>
      </c>
      <c r="P14" s="37" t="inlineStr"/>
      <c r="Q14" s="37" t="inlineStr"/>
      <c r="R14" s="37" t="inlineStr"/>
      <c r="S14" s="37">
        <f>AVERAGE(P14:R14)</f>
        <v/>
      </c>
      <c r="T14" s="37">
        <f>STDEV(P14:R14)</f>
        <v/>
      </c>
      <c r="U14" s="40" t="n">
        <v>21.5178</v>
      </c>
      <c r="V14" s="40" t="n">
        <v>21.9141</v>
      </c>
      <c r="W14" s="40">
        <f>IF(AND(V14&lt;&gt;"",U14&lt;&gt;""),V14-U14,"")</f>
        <v/>
      </c>
      <c r="X14" s="40" t="n">
        <v>40</v>
      </c>
      <c r="Y14" s="40" t="inlineStr"/>
      <c r="Z14" s="41">
        <f>IF(ISERROR(DATEVALUE(A14)),3,IF(DATEVALUE(A14)&gt;=DATE(2021,6,8),3,1.5))</f>
        <v/>
      </c>
      <c r="AA14" s="40">
        <f>IF(K14&lt;&gt;"",(K14/Z14*100)/Y14,"")</f>
        <v/>
      </c>
      <c r="AB14" s="40">
        <f>IF(L14&lt;&gt;"",(L14/Z14*100)/Y14,"")</f>
        <v/>
      </c>
      <c r="AC14" s="40">
        <f>IF(M14&lt;&gt;"",(M14/Z14*100)/Y14,"")</f>
        <v/>
      </c>
      <c r="AD14" s="40">
        <f>AVERAGE(AA14:AC14)</f>
        <v/>
      </c>
      <c r="AE14" s="40">
        <f>STDEV(AA14:AC14)</f>
        <v/>
      </c>
      <c r="AF14" s="40">
        <f>2^-(I14-S14)</f>
        <v/>
      </c>
      <c r="AG14" s="42">
        <f>IF(ISNUMBER(P14),10^((P14-"intercept missing")/"slope missing"),"")</f>
        <v/>
      </c>
      <c r="AH14" s="42">
        <f>IF(ISNUMBER(Q14),10^((Q14-"intercept missing")/"slope missing"),"")</f>
        <v/>
      </c>
      <c r="AI14" s="42">
        <f>IF(ISNUMBER(R14),10^((R14-"intercept missing")/"slope missing"),"")</f>
        <v/>
      </c>
      <c r="AJ14" s="43">
        <f>AVERAGE(AG14:AI14)*10</f>
        <v/>
      </c>
      <c r="AK14" s="40">
        <f>STDEV(AG14:AI14)</f>
        <v/>
      </c>
      <c r="AL14" s="40">
        <f>N14/AJ14</f>
        <v/>
      </c>
      <c r="AM14" s="40">
        <f>AL14*1000</f>
        <v/>
      </c>
      <c r="AN14" s="40">
        <f>((AK14/AJ14)+(O14/N14))*AL14</f>
        <v/>
      </c>
      <c r="AO14" s="37">
        <f>AN14*1000</f>
        <v/>
      </c>
      <c r="AP14" s="44">
        <f>B14</f>
        <v/>
      </c>
      <c r="AQ14" s="36" t="inlineStr">
        <is>
          <t>covN1</t>
        </is>
      </c>
      <c r="AR14" s="45">
        <f>IF(K14&lt;&gt;"",K14/(AJ14),"")</f>
        <v/>
      </c>
      <c r="AS14" s="45">
        <f>IF(L14&lt;&gt;"",L14/(AJ14),"")</f>
        <v/>
      </c>
      <c r="AT14" s="45">
        <f>IF(M14&lt;&gt;"",M14/(AJ14),"")</f>
        <v/>
      </c>
      <c r="AU14" s="46">
        <f>AVERAGE(AR14:AT14)</f>
        <v/>
      </c>
      <c r="AV14" s="46">
        <f>STDEV(AR14:AT14)</f>
        <v/>
      </c>
      <c r="AW14" s="47">
        <f>AA14</f>
        <v/>
      </c>
      <c r="AX14" s="47">
        <f>AB14</f>
        <v/>
      </c>
      <c r="AY14" s="47">
        <f>AC14</f>
        <v/>
      </c>
      <c r="AZ14" s="40">
        <f>AVERAGE(AW14:AY14)</f>
        <v/>
      </c>
      <c r="BA14" s="47">
        <f>IF(ISNUMBER(AA14),AA14*(W14/X14*1000),"")</f>
        <v/>
      </c>
      <c r="BB14" s="47">
        <f>IF(ISNUMBER(AB14),AB14*(W14/X14*1000),"")</f>
        <v/>
      </c>
      <c r="BC14" s="47">
        <f>IF(ISNUMBER(AC14),AC14*(W14/X14*1000),"")</f>
        <v/>
      </c>
      <c r="BD14" s="40">
        <f>AVERAGE(BA14:BC14)</f>
        <v/>
      </c>
      <c r="BE14" s="48">
        <f>(AJ14/1.5*100)/Y14</f>
        <v/>
      </c>
      <c r="BF14" s="49">
        <f>BE14*(W14/X14*1000)</f>
        <v/>
      </c>
      <c r="BG14" s="50">
        <f>AP14</f>
        <v/>
      </c>
      <c r="BH14" s="37">
        <f>C14</f>
        <v/>
      </c>
      <c r="BI14" s="37">
        <f>IF(P14&lt;&gt;"",P14,"")</f>
        <v/>
      </c>
      <c r="BJ14" s="37">
        <f>IF(Q14&lt;&gt;"",Q14,"")</f>
        <v/>
      </c>
      <c r="BK14" s="37">
        <f>IF(R14&lt;&gt;"",R14,"")</f>
        <v/>
      </c>
      <c r="BL14" s="37">
        <f>AVERAGE(BI14:BK14)</f>
        <v/>
      </c>
      <c r="BM14" s="37" t="inlineStr"/>
      <c r="BN14" s="38" t="inlineStr"/>
      <c r="BO14" s="38" t="inlineStr"/>
      <c r="BP14" s="37">
        <f>IF(COUNT(BM14:BO14)&gt;0,AVERAGE(BM14:BO14),"")</f>
        <v/>
      </c>
      <c r="BQ14" s="37" t="inlineStr"/>
      <c r="BR14" s="37" t="inlineStr"/>
      <c r="BS14" s="37" t="inlineStr"/>
      <c r="BT14" s="37">
        <f>IF(COUNT(BQ14:BS14)&gt;0,AVERAGE(BQ14:BS14),"")</f>
        <v/>
      </c>
      <c r="BU14" s="37">
        <f>IF(AND(ISNUMBER(BL14),ISNUMBER(BT14)),BL14-BT14,"")</f>
        <v/>
      </c>
      <c r="BV14" s="37">
        <f>IF(AND(ISNUMBER(BP14),ISNUMBER(BT14)),BP14-BT14,"")</f>
        <v/>
      </c>
    </row>
    <row r="15">
      <c r="B15" s="35" t="n">
        <v>44417</v>
      </c>
      <c r="C15" s="36" t="inlineStr">
        <is>
          <t>vc2.08.09.21</t>
        </is>
      </c>
      <c r="D15" s="36" t="inlineStr">
        <is>
          <t>covN1</t>
        </is>
      </c>
      <c r="E15" s="36" t="inlineStr">
        <is>
          <t>vc2</t>
        </is>
      </c>
      <c r="F15" s="37" t="n">
        <v>38.56</v>
      </c>
      <c r="G15" s="37" t="inlineStr">
        <is>
          <t>[36.82]</t>
        </is>
      </c>
      <c r="H15" s="38" t="n">
        <v>38.01</v>
      </c>
      <c r="I15" s="37">
        <f>AVERAGE(F15:H15)</f>
        <v/>
      </c>
      <c r="J15" s="37">
        <f>STDEV(F15:H15)</f>
        <v/>
      </c>
      <c r="K15" s="39">
        <f>IF(ISNUMBER(F15),10^((F15-$G$56)/$G$55),"")</f>
        <v/>
      </c>
      <c r="L15" s="39">
        <f>IF(ISNUMBER(G15),10^((G15-$G$56)/$G$55),"")</f>
        <v/>
      </c>
      <c r="M15" s="39">
        <f>IF(ISNUMBER(H15),10^((H15-$G$56)/$G$55),"")</f>
        <v/>
      </c>
      <c r="N15" s="37">
        <f>AVERAGE(K15:M15)</f>
        <v/>
      </c>
      <c r="O15" s="37">
        <f>STDEV(K15:M15)</f>
        <v/>
      </c>
      <c r="P15" s="37" t="n">
        <v>29.95</v>
      </c>
      <c r="Q15" s="37" t="n">
        <v>29.81</v>
      </c>
      <c r="R15" s="37" t="n">
        <v>29.7</v>
      </c>
      <c r="S15" s="37">
        <f>AVERAGE(P15:R15)</f>
        <v/>
      </c>
      <c r="T15" s="37">
        <f>STDEV(P15:R15)</f>
        <v/>
      </c>
      <c r="U15" s="40" t="n">
        <v>21.8572</v>
      </c>
      <c r="V15" s="40" t="n">
        <v>23.684</v>
      </c>
      <c r="W15" s="40">
        <f>IF(AND(V15&lt;&gt;"",U15&lt;&gt;""),V15-U15,"")</f>
        <v/>
      </c>
      <c r="X15" s="40" t="n">
        <v>55</v>
      </c>
      <c r="Y15" s="40" t="n">
        <v>0.251</v>
      </c>
      <c r="Z15" s="41">
        <f>IF(ISERROR(DATEVALUE(A15)),3,IF(DATEVALUE(A15)&gt;=DATE(2021,6,8),3,1.5))</f>
        <v/>
      </c>
      <c r="AA15" s="40">
        <f>IF(K15&lt;&gt;"",(K15/Z15*100)/Y15,"")</f>
        <v/>
      </c>
      <c r="AB15" s="40">
        <f>IF(L15&lt;&gt;"",(L15/Z15*100)/Y15,"")</f>
        <v/>
      </c>
      <c r="AC15" s="40">
        <f>IF(M15&lt;&gt;"",(M15/Z15*100)/Y15,"")</f>
        <v/>
      </c>
      <c r="AD15" s="40">
        <f>AVERAGE(AA15:AC15)</f>
        <v/>
      </c>
      <c r="AE15" s="40">
        <f>STDEV(AA15:AC15)</f>
        <v/>
      </c>
      <c r="AF15" s="40">
        <f>2^-(I15-S15)</f>
        <v/>
      </c>
      <c r="AG15" s="42">
        <f>IF(ISNUMBER(P15),10^((P15-$AN$55)/$AN$54),"")</f>
        <v/>
      </c>
      <c r="AH15" s="42">
        <f>IF(ISNUMBER(Q15),10^((Q15-$AN$55)/$AN$54),"")</f>
        <v/>
      </c>
      <c r="AI15" s="42">
        <f>IF(ISNUMBER(R15),10^((R15-$AN$55)/$AN$54),"")</f>
        <v/>
      </c>
      <c r="AJ15" s="43">
        <f>AVERAGE(AG15:AI15)*10</f>
        <v/>
      </c>
      <c r="AK15" s="40">
        <f>STDEV(AG15:AI15)</f>
        <v/>
      </c>
      <c r="AL15" s="40">
        <f>N15/AJ15</f>
        <v/>
      </c>
      <c r="AM15" s="40">
        <f>AL15*1000</f>
        <v/>
      </c>
      <c r="AN15" s="40">
        <f>((AK15/AJ15)+(O15/N15))*AL15</f>
        <v/>
      </c>
      <c r="AO15" s="37">
        <f>AN15*1000</f>
        <v/>
      </c>
      <c r="AP15" s="44">
        <f>B15</f>
        <v/>
      </c>
      <c r="AQ15" s="36" t="inlineStr">
        <is>
          <t>covN1</t>
        </is>
      </c>
      <c r="AR15" s="45">
        <f>IF(K15&lt;&gt;"",K15/(AJ15),"")</f>
        <v/>
      </c>
      <c r="AS15" s="45">
        <f>IF(L15&lt;&gt;"",L15/(AJ15),"")</f>
        <v/>
      </c>
      <c r="AT15" s="45">
        <f>IF(M15&lt;&gt;"",M15/(AJ15),"")</f>
        <v/>
      </c>
      <c r="AU15" s="46">
        <f>AVERAGE(AR15:AT15)</f>
        <v/>
      </c>
      <c r="AV15" s="46">
        <f>STDEV(AR15:AT15)</f>
        <v/>
      </c>
      <c r="AW15" s="47">
        <f>AA15</f>
        <v/>
      </c>
      <c r="AX15" s="47">
        <f>AB15</f>
        <v/>
      </c>
      <c r="AY15" s="47">
        <f>AC15</f>
        <v/>
      </c>
      <c r="AZ15" s="40">
        <f>AVERAGE(AW15:AY15)</f>
        <v/>
      </c>
      <c r="BA15" s="47">
        <f>IF(ISNUMBER(AA15),AA15*(W15/X15*1000),"")</f>
        <v/>
      </c>
      <c r="BB15" s="47">
        <f>IF(ISNUMBER(AB15),AB15*(W15/X15*1000),"")</f>
        <v/>
      </c>
      <c r="BC15" s="47">
        <f>IF(ISNUMBER(AC15),AC15*(W15/X15*1000),"")</f>
        <v/>
      </c>
      <c r="BD15" s="40">
        <f>AVERAGE(BA15:BC15)</f>
        <v/>
      </c>
      <c r="BE15" s="48">
        <f>(AJ15/1.5*100)/Y15</f>
        <v/>
      </c>
      <c r="BF15" s="49">
        <f>BE15*(W15/X15*1000)</f>
        <v/>
      </c>
      <c r="BG15" s="50">
        <f>AP15</f>
        <v/>
      </c>
      <c r="BH15" s="37">
        <f>C15</f>
        <v/>
      </c>
      <c r="BI15" s="37">
        <f>IF(P15&lt;&gt;"",P15,"")</f>
        <v/>
      </c>
      <c r="BJ15" s="37">
        <f>IF(Q15&lt;&gt;"",Q15,"")</f>
        <v/>
      </c>
      <c r="BK15" s="37">
        <f>IF(R15&lt;&gt;"",R15,"")</f>
        <v/>
      </c>
      <c r="BL15" s="37">
        <f>AVERAGE(BI15:BK15)</f>
        <v/>
      </c>
      <c r="BM15" s="37" t="n">
        <v>31.97</v>
      </c>
      <c r="BN15" s="38" t="n">
        <v>31.94</v>
      </c>
      <c r="BO15" s="38" t="inlineStr"/>
      <c r="BP15" s="37">
        <f>IF(COUNT(BM15:BO15)&gt;0,AVERAGE(BM15:BO15),"")</f>
        <v/>
      </c>
      <c r="BQ15" s="37" t="n">
        <v>27.19</v>
      </c>
      <c r="BR15" s="37" t="n">
        <v>27.29</v>
      </c>
      <c r="BS15" s="37" t="inlineStr"/>
      <c r="BT15" s="37">
        <f>IF(COUNT(BQ15:BS15)&gt;0,AVERAGE(BQ15:BS15),"")</f>
        <v/>
      </c>
      <c r="BU15" s="37">
        <f>IF(AND(ISNUMBER(BL15),ISNUMBER(BT15)),BL15-BT15,"")</f>
        <v/>
      </c>
      <c r="BV15" s="37">
        <f>IF(AND(ISNUMBER(BP15),ISNUMBER(BT15)),BP15-BT15,"")</f>
        <v/>
      </c>
    </row>
    <row r="16">
      <c r="B16" s="35" t="n">
        <v>44417</v>
      </c>
      <c r="C16" s="36" t="inlineStr">
        <is>
          <t>vc3.08.09.21</t>
        </is>
      </c>
      <c r="D16" s="36" t="inlineStr">
        <is>
          <t>covN1</t>
        </is>
      </c>
      <c r="E16" s="36" t="inlineStr">
        <is>
          <t>vc3</t>
        </is>
      </c>
      <c r="F16" s="37" t="n">
        <v>36.35</v>
      </c>
      <c r="G16" s="37" t="n">
        <v>38.9</v>
      </c>
      <c r="H16" s="38" t="n">
        <v/>
      </c>
      <c r="I16" s="37">
        <f>AVERAGE(F16:H16)</f>
        <v/>
      </c>
      <c r="J16" s="37">
        <f>STDEV(F16:H16)</f>
        <v/>
      </c>
      <c r="K16" s="39">
        <f>IF(ISNUMBER(F16),10^((F16-$G$56)/$G$55),"")</f>
        <v/>
      </c>
      <c r="L16" s="39">
        <f>IF(ISNUMBER(G16),10^((G16-$G$56)/$G$55),"")</f>
        <v/>
      </c>
      <c r="M16" s="39">
        <f>IF(ISNUMBER(H16),10^((H16-$G$56)/$G$55),"")</f>
        <v/>
      </c>
      <c r="N16" s="37">
        <f>AVERAGE(K16:M16)</f>
        <v/>
      </c>
      <c r="O16" s="37">
        <f>STDEV(K16:M16)</f>
        <v/>
      </c>
      <c r="P16" s="37" t="n">
        <v>28.66</v>
      </c>
      <c r="Q16" s="37" t="n">
        <v>28.68</v>
      </c>
      <c r="R16" s="37" t="n">
        <v>28.53</v>
      </c>
      <c r="S16" s="37">
        <f>AVERAGE(P16:R16)</f>
        <v/>
      </c>
      <c r="T16" s="37">
        <f>STDEV(P16:R16)</f>
        <v/>
      </c>
      <c r="U16" s="40" t="n">
        <v>22.1982</v>
      </c>
      <c r="V16" s="40" t="n">
        <v>23.8638</v>
      </c>
      <c r="W16" s="40">
        <f>IF(AND(V16&lt;&gt;"",U16&lt;&gt;""),V16-U16,"")</f>
        <v/>
      </c>
      <c r="X16" s="40" t="n">
        <v>60</v>
      </c>
      <c r="Y16" s="40" t="n">
        <v>0.25887</v>
      </c>
      <c r="Z16" s="41">
        <f>IF(ISERROR(DATEVALUE(A16)),3,IF(DATEVALUE(A16)&gt;=DATE(2021,6,8),3,1.5))</f>
        <v/>
      </c>
      <c r="AA16" s="40">
        <f>IF(K16&lt;&gt;"",(K16/Z16*100)/Y16,"")</f>
        <v/>
      </c>
      <c r="AB16" s="40">
        <f>IF(L16&lt;&gt;"",(L16/Z16*100)/Y16,"")</f>
        <v/>
      </c>
      <c r="AC16" s="40">
        <f>IF(M16&lt;&gt;"",(M16/Z16*100)/Y16,"")</f>
        <v/>
      </c>
      <c r="AD16" s="40">
        <f>AVERAGE(AA16:AC16)</f>
        <v/>
      </c>
      <c r="AE16" s="40">
        <f>STDEV(AA16:AC16)</f>
        <v/>
      </c>
      <c r="AF16" s="40">
        <f>2^-(I16-S16)</f>
        <v/>
      </c>
      <c r="AG16" s="42">
        <f>IF(ISNUMBER(P16),10^((P16-$AN$55)/$AN$54),"")</f>
        <v/>
      </c>
      <c r="AH16" s="42">
        <f>IF(ISNUMBER(Q16),10^((Q16-$AN$55)/$AN$54),"")</f>
        <v/>
      </c>
      <c r="AI16" s="42">
        <f>IF(ISNUMBER(R16),10^((R16-$AN$55)/$AN$54),"")</f>
        <v/>
      </c>
      <c r="AJ16" s="43">
        <f>AVERAGE(AG16:AI16)*10</f>
        <v/>
      </c>
      <c r="AK16" s="40">
        <f>STDEV(AG16:AI16)</f>
        <v/>
      </c>
      <c r="AL16" s="40">
        <f>N16/AJ16</f>
        <v/>
      </c>
      <c r="AM16" s="40">
        <f>AL16*1000</f>
        <v/>
      </c>
      <c r="AN16" s="40">
        <f>((AK16/AJ16)+(O16/N16))*AL16</f>
        <v/>
      </c>
      <c r="AO16" s="37">
        <f>AN16*1000</f>
        <v/>
      </c>
      <c r="AP16" s="44">
        <f>B16</f>
        <v/>
      </c>
      <c r="AQ16" s="36" t="inlineStr">
        <is>
          <t>covN1</t>
        </is>
      </c>
      <c r="AR16" s="45">
        <f>IF(K16&lt;&gt;"",K16/(AJ16),"")</f>
        <v/>
      </c>
      <c r="AS16" s="45">
        <f>IF(L16&lt;&gt;"",L16/(AJ16),"")</f>
        <v/>
      </c>
      <c r="AT16" s="45">
        <f>IF(M16&lt;&gt;"",M16/(AJ16),"")</f>
        <v/>
      </c>
      <c r="AU16" s="46">
        <f>AVERAGE(AR16:AT16)</f>
        <v/>
      </c>
      <c r="AV16" s="46">
        <f>STDEV(AR16:AT16)</f>
        <v/>
      </c>
      <c r="AW16" s="47">
        <f>AA16</f>
        <v/>
      </c>
      <c r="AX16" s="47">
        <f>AB16</f>
        <v/>
      </c>
      <c r="AY16" s="47">
        <f>AC16</f>
        <v/>
      </c>
      <c r="AZ16" s="40">
        <f>AVERAGE(AW16:AY16)</f>
        <v/>
      </c>
      <c r="BA16" s="47">
        <f>IF(ISNUMBER(AA16),AA16*(W16/X16*1000),"")</f>
        <v/>
      </c>
      <c r="BB16" s="47">
        <f>IF(ISNUMBER(AB16),AB16*(W16/X16*1000),"")</f>
        <v/>
      </c>
      <c r="BC16" s="47">
        <f>IF(ISNUMBER(AC16),AC16*(W16/X16*1000),"")</f>
        <v/>
      </c>
      <c r="BD16" s="40">
        <f>AVERAGE(BA16:BC16)</f>
        <v/>
      </c>
      <c r="BE16" s="48">
        <f>(AJ16/1.5*100)/Y16</f>
        <v/>
      </c>
      <c r="BF16" s="49">
        <f>BE16*(W16/X16*1000)</f>
        <v/>
      </c>
      <c r="BG16" s="50">
        <f>AP16</f>
        <v/>
      </c>
      <c r="BH16" s="37">
        <f>C16</f>
        <v/>
      </c>
      <c r="BI16" s="37">
        <f>IF(P16&lt;&gt;"",P16,"")</f>
        <v/>
      </c>
      <c r="BJ16" s="37">
        <f>IF(Q16&lt;&gt;"",Q16,"")</f>
        <v/>
      </c>
      <c r="BK16" s="37">
        <f>IF(R16&lt;&gt;"",R16,"")</f>
        <v/>
      </c>
      <c r="BL16" s="37">
        <f>AVERAGE(BI16:BK16)</f>
        <v/>
      </c>
      <c r="BM16" s="37" t="n">
        <v>30.65</v>
      </c>
      <c r="BN16" s="38" t="n">
        <v>30.69</v>
      </c>
      <c r="BO16" s="38" t="inlineStr"/>
      <c r="BP16" s="37">
        <f>IF(COUNT(BM16:BO16)&gt;0,AVERAGE(BM16:BO16),"")</f>
        <v/>
      </c>
      <c r="BQ16" s="37" t="n">
        <v>26.02</v>
      </c>
      <c r="BR16" s="37" t="n">
        <v>26.01</v>
      </c>
      <c r="BS16" s="37" t="inlineStr"/>
      <c r="BT16" s="37">
        <f>IF(COUNT(BQ16:BS16)&gt;0,AVERAGE(BQ16:BS16),"")</f>
        <v/>
      </c>
      <c r="BU16" s="37">
        <f>IF(AND(ISNUMBER(BL16),ISNUMBER(BT16)),BL16-BT16,"")</f>
        <v/>
      </c>
      <c r="BV16" s="37">
        <f>IF(AND(ISNUMBER(BP16),ISNUMBER(BT16)),BP16-BT16,"")</f>
        <v/>
      </c>
    </row>
    <row r="17">
      <c r="B17" s="35" t="n"/>
      <c r="C17" s="36" t="inlineStr">
        <is>
          <t>__2021-08-10__aw_b97.08.09.21</t>
        </is>
      </c>
      <c r="D17" s="36" t="inlineStr">
        <is>
          <t>covN1</t>
        </is>
      </c>
      <c r="E17" s="36" t="inlineStr">
        <is>
          <t>aw_b97</t>
        </is>
      </c>
      <c r="F17" s="37" t="n">
        <v>34.29</v>
      </c>
      <c r="G17" s="37" t="n">
        <v>34.94</v>
      </c>
      <c r="H17" s="38" t="n">
        <v>34.28</v>
      </c>
      <c r="I17" s="37">
        <f>AVERAGE(F17:H17)</f>
        <v/>
      </c>
      <c r="J17" s="37">
        <f>STDEV(F17:H17)</f>
        <v/>
      </c>
      <c r="K17" s="39">
        <f>IF(ISNUMBER(F17),10^((F17-$G$56)/$G$55),"")</f>
        <v/>
      </c>
      <c r="L17" s="39">
        <f>IF(ISNUMBER(G17),10^((G17-$G$56)/$G$55),"")</f>
        <v/>
      </c>
      <c r="M17" s="39">
        <f>IF(ISNUMBER(H17),10^((H17-$G$56)/$G$55),"")</f>
        <v/>
      </c>
      <c r="N17" s="37">
        <f>AVERAGE(K17:M17)</f>
        <v/>
      </c>
      <c r="O17" s="37">
        <f>STDEV(K17:M17)</f>
        <v/>
      </c>
      <c r="P17" s="37" t="n">
        <v>28.65</v>
      </c>
      <c r="Q17" s="37" t="n">
        <v>28.49</v>
      </c>
      <c r="R17" s="37" t="n">
        <v>28.53</v>
      </c>
      <c r="S17" s="37">
        <f>AVERAGE(P17:R17)</f>
        <v/>
      </c>
      <c r="T17" s="37">
        <f>STDEV(P17:R17)</f>
        <v/>
      </c>
      <c r="U17" s="40" t="inlineStr"/>
      <c r="V17" s="40" t="inlineStr"/>
      <c r="W17" s="40">
        <f>IF(AND(V17&lt;&gt;"",U17&lt;&gt;""),V17-U17,"")</f>
        <v/>
      </c>
      <c r="X17" s="40" t="n">
        <v>40</v>
      </c>
      <c r="Y17" s="40" t="inlineStr"/>
      <c r="Z17" s="41">
        <f>IF(ISERROR(DATEVALUE(A17)),3,IF(DATEVALUE(A17)&gt;=DATE(2021,6,8),3,1.5))</f>
        <v/>
      </c>
      <c r="AA17" s="40">
        <f>IF(K17&lt;&gt;"",(K17/Z17*100)/Y17,"")</f>
        <v/>
      </c>
      <c r="AB17" s="40">
        <f>IF(L17&lt;&gt;"",(L17/Z17*100)/Y17,"")</f>
        <v/>
      </c>
      <c r="AC17" s="40">
        <f>IF(M17&lt;&gt;"",(M17/Z17*100)/Y17,"")</f>
        <v/>
      </c>
      <c r="AD17" s="40">
        <f>AVERAGE(AA17:AC17)</f>
        <v/>
      </c>
      <c r="AE17" s="40">
        <f>STDEV(AA17:AC17)</f>
        <v/>
      </c>
      <c r="AF17" s="40">
        <f>2^-(I17-S17)</f>
        <v/>
      </c>
      <c r="AG17" s="42">
        <f>IF(ISNUMBER(P17),10^((P17-$AN$55)/$AN$54),"")</f>
        <v/>
      </c>
      <c r="AH17" s="42">
        <f>IF(ISNUMBER(Q17),10^((Q17-$AN$55)/$AN$54),"")</f>
        <v/>
      </c>
      <c r="AI17" s="42">
        <f>IF(ISNUMBER(R17),10^((R17-$AN$55)/$AN$54),"")</f>
        <v/>
      </c>
      <c r="AJ17" s="43">
        <f>AVERAGE(AG17:AI17)*10</f>
        <v/>
      </c>
      <c r="AK17" s="40">
        <f>STDEV(AG17:AI17)</f>
        <v/>
      </c>
      <c r="AL17" s="40">
        <f>N17/AJ17</f>
        <v/>
      </c>
      <c r="AM17" s="40">
        <f>AL17*1000</f>
        <v/>
      </c>
      <c r="AN17" s="40">
        <f>((AK17/AJ17)+(O17/N17))*AL17</f>
        <v/>
      </c>
      <c r="AO17" s="37">
        <f>AN17*1000</f>
        <v/>
      </c>
      <c r="AP17" s="44">
        <f>B17</f>
        <v/>
      </c>
      <c r="AQ17" s="36" t="inlineStr">
        <is>
          <t>covN1</t>
        </is>
      </c>
      <c r="AR17" s="45">
        <f>IF(K17&lt;&gt;"",K17/(AJ17),"")</f>
        <v/>
      </c>
      <c r="AS17" s="45">
        <f>IF(L17&lt;&gt;"",L17/(AJ17),"")</f>
        <v/>
      </c>
      <c r="AT17" s="45">
        <f>IF(M17&lt;&gt;"",M17/(AJ17),"")</f>
        <v/>
      </c>
      <c r="AU17" s="46">
        <f>AVERAGE(AR17:AT17)</f>
        <v/>
      </c>
      <c r="AV17" s="46">
        <f>STDEV(AR17:AT17)</f>
        <v/>
      </c>
      <c r="AW17" s="47">
        <f>AA17</f>
        <v/>
      </c>
      <c r="AX17" s="47">
        <f>AB17</f>
        <v/>
      </c>
      <c r="AY17" s="47">
        <f>AC17</f>
        <v/>
      </c>
      <c r="AZ17" s="40">
        <f>AVERAGE(AW17:AY17)</f>
        <v/>
      </c>
      <c r="BA17" s="47">
        <f>IF(ISNUMBER(AA17),AA17*(W17/X17*1000),"")</f>
        <v/>
      </c>
      <c r="BB17" s="47">
        <f>IF(ISNUMBER(AB17),AB17*(W17/X17*1000),"")</f>
        <v/>
      </c>
      <c r="BC17" s="47">
        <f>IF(ISNUMBER(AC17),AC17*(W17/X17*1000),"")</f>
        <v/>
      </c>
      <c r="BD17" s="40">
        <f>AVERAGE(BA17:BC17)</f>
        <v/>
      </c>
      <c r="BE17" s="48">
        <f>(AJ17/1.5*100)/Y17</f>
        <v/>
      </c>
      <c r="BF17" s="49">
        <f>BE17*(W17/X17*1000)</f>
        <v/>
      </c>
      <c r="BG17" s="50">
        <f>AP17</f>
        <v/>
      </c>
      <c r="BH17" s="37">
        <f>C17</f>
        <v/>
      </c>
      <c r="BI17" s="37">
        <f>IF(P17&lt;&gt;"",P17,"")</f>
        <v/>
      </c>
      <c r="BJ17" s="37">
        <f>IF(Q17&lt;&gt;"",Q17,"")</f>
        <v/>
      </c>
      <c r="BK17" s="37">
        <f>IF(R17&lt;&gt;"",R17,"")</f>
        <v/>
      </c>
      <c r="BL17" s="37">
        <f>AVERAGE(BI17:BK17)</f>
        <v/>
      </c>
      <c r="BM17" s="37" t="n">
        <v>30.48</v>
      </c>
      <c r="BN17" s="38" t="n">
        <v>30.53</v>
      </c>
      <c r="BO17" s="38" t="inlineStr"/>
      <c r="BP17" s="37">
        <f>IF(COUNT(BM17:BO17)&gt;0,AVERAGE(BM17:BO17),"")</f>
        <v/>
      </c>
      <c r="BQ17" s="37" t="n">
        <v>26.43</v>
      </c>
      <c r="BR17" s="37" t="n">
        <v>26.44</v>
      </c>
      <c r="BS17" s="37" t="inlineStr"/>
      <c r="BT17" s="37">
        <f>IF(COUNT(BQ17:BS17)&gt;0,AVERAGE(BQ17:BS17),"")</f>
        <v/>
      </c>
      <c r="BU17" s="37">
        <f>IF(AND(ISNUMBER(BL17),ISNUMBER(BT17)),BL17-BT17,"")</f>
        <v/>
      </c>
      <c r="BV17" s="37">
        <f>IF(AND(ISNUMBER(BP17),ISNUMBER(BT17)),BP17-BT17,"")</f>
        <v/>
      </c>
    </row>
    <row r="18">
      <c r="B18" s="35" t="n"/>
      <c r="C18" s="36" t="inlineStr">
        <is>
          <t>__2021-08-10__aw_sr.08.09.21</t>
        </is>
      </c>
      <c r="D18" s="36" t="inlineStr">
        <is>
          <t>covN1</t>
        </is>
      </c>
      <c r="E18" s="36" t="inlineStr">
        <is>
          <t>aw_sr</t>
        </is>
      </c>
      <c r="F18" s="37" t="n">
        <v>33.4</v>
      </c>
      <c r="G18" s="37" t="n">
        <v>33.6</v>
      </c>
      <c r="H18" s="38" t="n">
        <v>33.87</v>
      </c>
      <c r="I18" s="37">
        <f>AVERAGE(F18:H18)</f>
        <v/>
      </c>
      <c r="J18" s="37">
        <f>STDEV(F18:H18)</f>
        <v/>
      </c>
      <c r="K18" s="39">
        <f>IF(ISNUMBER(F18),10^((F18-$G$56)/$G$55),"")</f>
        <v/>
      </c>
      <c r="L18" s="39">
        <f>IF(ISNUMBER(G18),10^((G18-$G$56)/$G$55),"")</f>
        <v/>
      </c>
      <c r="M18" s="39">
        <f>IF(ISNUMBER(H18),10^((H18-$G$56)/$G$55),"")</f>
        <v/>
      </c>
      <c r="N18" s="37">
        <f>AVERAGE(K18:M18)</f>
        <v/>
      </c>
      <c r="O18" s="37">
        <f>STDEV(K18:M18)</f>
        <v/>
      </c>
      <c r="P18" s="37" t="inlineStr"/>
      <c r="Q18" s="37" t="inlineStr"/>
      <c r="R18" s="37" t="inlineStr"/>
      <c r="S18" s="37">
        <f>AVERAGE(P18:R18)</f>
        <v/>
      </c>
      <c r="T18" s="37">
        <f>STDEV(P18:R18)</f>
        <v/>
      </c>
      <c r="U18" s="40" t="inlineStr"/>
      <c r="V18" s="40" t="inlineStr"/>
      <c r="W18" s="40">
        <f>IF(AND(V18&lt;&gt;"",U18&lt;&gt;""),V18-U18,"")</f>
        <v/>
      </c>
      <c r="X18" s="40" t="n">
        <v>40</v>
      </c>
      <c r="Y18" s="40" t="inlineStr"/>
      <c r="Z18" s="41">
        <f>IF(ISERROR(DATEVALUE(A18)),3,IF(DATEVALUE(A18)&gt;=DATE(2021,6,8),3,1.5))</f>
        <v/>
      </c>
      <c r="AA18" s="40">
        <f>IF(K18&lt;&gt;"",(K18/Z18*100)/Y18,"")</f>
        <v/>
      </c>
      <c r="AB18" s="40">
        <f>IF(L18&lt;&gt;"",(L18/Z18*100)/Y18,"")</f>
        <v/>
      </c>
      <c r="AC18" s="40">
        <f>IF(M18&lt;&gt;"",(M18/Z18*100)/Y18,"")</f>
        <v/>
      </c>
      <c r="AD18" s="40">
        <f>AVERAGE(AA18:AC18)</f>
        <v/>
      </c>
      <c r="AE18" s="40">
        <f>STDEV(AA18:AC18)</f>
        <v/>
      </c>
      <c r="AF18" s="40">
        <f>2^-(I18-S18)</f>
        <v/>
      </c>
      <c r="AG18" s="42">
        <f>IF(ISNUMBER(P18),10^((P18-"intercept missing")/"slope missing"),"")</f>
        <v/>
      </c>
      <c r="AH18" s="42">
        <f>IF(ISNUMBER(Q18),10^((Q18-"intercept missing")/"slope missing"),"")</f>
        <v/>
      </c>
      <c r="AI18" s="42">
        <f>IF(ISNUMBER(R18),10^((R18-"intercept missing")/"slope missing"),"")</f>
        <v/>
      </c>
      <c r="AJ18" s="43">
        <f>AVERAGE(AG18:AI18)*10</f>
        <v/>
      </c>
      <c r="AK18" s="40">
        <f>STDEV(AG18:AI18)</f>
        <v/>
      </c>
      <c r="AL18" s="40">
        <f>N18/AJ18</f>
        <v/>
      </c>
      <c r="AM18" s="40">
        <f>AL18*1000</f>
        <v/>
      </c>
      <c r="AN18" s="40">
        <f>((AK18/AJ18)+(O18/N18))*AL18</f>
        <v/>
      </c>
      <c r="AO18" s="37">
        <f>AN18*1000</f>
        <v/>
      </c>
      <c r="AP18" s="44">
        <f>B18</f>
        <v/>
      </c>
      <c r="AQ18" s="36" t="inlineStr">
        <is>
          <t>covN1</t>
        </is>
      </c>
      <c r="AR18" s="45">
        <f>IF(K18&lt;&gt;"",K18/(AJ18),"")</f>
        <v/>
      </c>
      <c r="AS18" s="45">
        <f>IF(L18&lt;&gt;"",L18/(AJ18),"")</f>
        <v/>
      </c>
      <c r="AT18" s="45">
        <f>IF(M18&lt;&gt;"",M18/(AJ18),"")</f>
        <v/>
      </c>
      <c r="AU18" s="46">
        <f>AVERAGE(AR18:AT18)</f>
        <v/>
      </c>
      <c r="AV18" s="46">
        <f>STDEV(AR18:AT18)</f>
        <v/>
      </c>
      <c r="AW18" s="47">
        <f>AA18</f>
        <v/>
      </c>
      <c r="AX18" s="47">
        <f>AB18</f>
        <v/>
      </c>
      <c r="AY18" s="47">
        <f>AC18</f>
        <v/>
      </c>
      <c r="AZ18" s="40">
        <f>AVERAGE(AW18:AY18)</f>
        <v/>
      </c>
      <c r="BA18" s="47">
        <f>IF(ISNUMBER(AA18),AA18*(W18/X18*1000),"")</f>
        <v/>
      </c>
      <c r="BB18" s="47">
        <f>IF(ISNUMBER(AB18),AB18*(W18/X18*1000),"")</f>
        <v/>
      </c>
      <c r="BC18" s="47">
        <f>IF(ISNUMBER(AC18),AC18*(W18/X18*1000),"")</f>
        <v/>
      </c>
      <c r="BD18" s="40">
        <f>AVERAGE(BA18:BC18)</f>
        <v/>
      </c>
      <c r="BE18" s="48">
        <f>(AJ18/1.5*100)/Y18</f>
        <v/>
      </c>
      <c r="BF18" s="49">
        <f>BE18*(W18/X18*1000)</f>
        <v/>
      </c>
      <c r="BG18" s="50">
        <f>AP18</f>
        <v/>
      </c>
      <c r="BH18" s="37">
        <f>C18</f>
        <v/>
      </c>
      <c r="BI18" s="37">
        <f>IF(P18&lt;&gt;"",P18,"")</f>
        <v/>
      </c>
      <c r="BJ18" s="37">
        <f>IF(Q18&lt;&gt;"",Q18,"")</f>
        <v/>
      </c>
      <c r="BK18" s="37">
        <f>IF(R18&lt;&gt;"",R18,"")</f>
        <v/>
      </c>
      <c r="BL18" s="37">
        <f>AVERAGE(BI18:BK18)</f>
        <v/>
      </c>
      <c r="BM18" s="37" t="inlineStr"/>
      <c r="BN18" s="38" t="inlineStr"/>
      <c r="BO18" s="38" t="inlineStr"/>
      <c r="BP18" s="37">
        <f>IF(COUNT(BM18:BO18)&gt;0,AVERAGE(BM18:BO18),"")</f>
        <v/>
      </c>
      <c r="BQ18" s="37" t="inlineStr"/>
      <c r="BR18" s="37" t="inlineStr"/>
      <c r="BS18" s="37" t="inlineStr"/>
      <c r="BT18" s="37">
        <f>IF(COUNT(BQ18:BS18)&gt;0,AVERAGE(BQ18:BS18),"")</f>
        <v/>
      </c>
      <c r="BU18" s="37">
        <f>IF(AND(ISNUMBER(BL18),ISNUMBER(BT18)),BL18-BT18,"")</f>
        <v/>
      </c>
      <c r="BV18" s="37">
        <f>IF(AND(ISNUMBER(BP18),ISNUMBER(BT18)),BP18-BT18,"")</f>
        <v/>
      </c>
    </row>
    <row r="19">
      <c r="B19" s="35" t="n"/>
      <c r="C19" s="36" t="inlineStr">
        <is>
          <t>__2021-08-10__ebmi.07.25.21</t>
        </is>
      </c>
      <c r="D19" s="36" t="inlineStr">
        <is>
          <t>covN1</t>
        </is>
      </c>
      <c r="E19" s="36" t="inlineStr">
        <is>
          <t>&lt;unk&gt;</t>
        </is>
      </c>
      <c r="F19" s="37" t="inlineStr">
        <is>
          <t>[42.14]</t>
        </is>
      </c>
      <c r="G19" s="37" t="n">
        <v>35.92</v>
      </c>
      <c r="H19" s="38" t="n">
        <v>38.58</v>
      </c>
      <c r="I19" s="37">
        <f>AVERAGE(F19:H19)</f>
        <v/>
      </c>
      <c r="J19" s="37">
        <f>STDEV(F19:H19)</f>
        <v/>
      </c>
      <c r="K19" s="39">
        <f>IF(ISNUMBER(F19),10^((F19-$G$56)/$G$55),"")</f>
        <v/>
      </c>
      <c r="L19" s="39">
        <f>IF(ISNUMBER(G19),10^((G19-$G$56)/$G$55),"")</f>
        <v/>
      </c>
      <c r="M19" s="39">
        <f>IF(ISNUMBER(H19),10^((H19-$G$56)/$G$55),"")</f>
        <v/>
      </c>
      <c r="N19" s="37">
        <f>AVERAGE(K19:M19)</f>
        <v/>
      </c>
      <c r="O19" s="37">
        <f>STDEV(K19:M19)</f>
        <v/>
      </c>
      <c r="P19" s="37" t="inlineStr"/>
      <c r="Q19" s="37" t="inlineStr"/>
      <c r="R19" s="37" t="inlineStr"/>
      <c r="S19" s="37">
        <f>AVERAGE(P19:R19)</f>
        <v/>
      </c>
      <c r="T19" s="37">
        <f>STDEV(P19:R19)</f>
        <v/>
      </c>
      <c r="U19" s="40" t="inlineStr"/>
      <c r="V19" s="40" t="inlineStr"/>
      <c r="W19" s="40">
        <f>IF(AND(V19&lt;&gt;"",U19&lt;&gt;""),V19-U19,"")</f>
        <v/>
      </c>
      <c r="X19" s="40" t="n">
        <v>40</v>
      </c>
      <c r="Y19" s="40" t="inlineStr"/>
      <c r="Z19" s="41">
        <f>IF(ISERROR(DATEVALUE(A19)),3,IF(DATEVALUE(A19)&gt;=DATE(2021,6,8),3,1.5))</f>
        <v/>
      </c>
      <c r="AA19" s="40">
        <f>IF(K19&lt;&gt;"",(K19/Z19*100)/Y19,"")</f>
        <v/>
      </c>
      <c r="AB19" s="40">
        <f>IF(L19&lt;&gt;"",(L19/Z19*100)/Y19,"")</f>
        <v/>
      </c>
      <c r="AC19" s="40">
        <f>IF(M19&lt;&gt;"",(M19/Z19*100)/Y19,"")</f>
        <v/>
      </c>
      <c r="AD19" s="40">
        <f>AVERAGE(AA19:AC19)</f>
        <v/>
      </c>
      <c r="AE19" s="40">
        <f>STDEV(AA19:AC19)</f>
        <v/>
      </c>
      <c r="AF19" s="40">
        <f>2^-(I19-S19)</f>
        <v/>
      </c>
      <c r="AG19" s="42">
        <f>IF(ISNUMBER(P19),10^((P19-"intercept missing")/"slope missing"),"")</f>
        <v/>
      </c>
      <c r="AH19" s="42">
        <f>IF(ISNUMBER(Q19),10^((Q19-"intercept missing")/"slope missing"),"")</f>
        <v/>
      </c>
      <c r="AI19" s="42">
        <f>IF(ISNUMBER(R19),10^((R19-"intercept missing")/"slope missing"),"")</f>
        <v/>
      </c>
      <c r="AJ19" s="43">
        <f>AVERAGE(AG19:AI19)*10</f>
        <v/>
      </c>
      <c r="AK19" s="40">
        <f>STDEV(AG19:AI19)</f>
        <v/>
      </c>
      <c r="AL19" s="40">
        <f>N19/AJ19</f>
        <v/>
      </c>
      <c r="AM19" s="40">
        <f>AL19*1000</f>
        <v/>
      </c>
      <c r="AN19" s="40">
        <f>((AK19/AJ19)+(O19/N19))*AL19</f>
        <v/>
      </c>
      <c r="AO19" s="37">
        <f>AN19*1000</f>
        <v/>
      </c>
      <c r="AP19" s="44">
        <f>B19</f>
        <v/>
      </c>
      <c r="AQ19" s="36" t="inlineStr">
        <is>
          <t>covN1</t>
        </is>
      </c>
      <c r="AR19" s="45">
        <f>IF(K19&lt;&gt;"",K19/(AJ19),"")</f>
        <v/>
      </c>
      <c r="AS19" s="45">
        <f>IF(L19&lt;&gt;"",L19/(AJ19),"")</f>
        <v/>
      </c>
      <c r="AT19" s="45">
        <f>IF(M19&lt;&gt;"",M19/(AJ19),"")</f>
        <v/>
      </c>
      <c r="AU19" s="46">
        <f>AVERAGE(AR19:AT19)</f>
        <v/>
      </c>
      <c r="AV19" s="46">
        <f>STDEV(AR19:AT19)</f>
        <v/>
      </c>
      <c r="AW19" s="47">
        <f>AA19</f>
        <v/>
      </c>
      <c r="AX19" s="47">
        <f>AB19</f>
        <v/>
      </c>
      <c r="AY19" s="47">
        <f>AC19</f>
        <v/>
      </c>
      <c r="AZ19" s="40">
        <f>AVERAGE(AW19:AY19)</f>
        <v/>
      </c>
      <c r="BA19" s="47">
        <f>IF(ISNUMBER(AA19),AA19*(W19/X19*1000),"")</f>
        <v/>
      </c>
      <c r="BB19" s="47">
        <f>IF(ISNUMBER(AB19),AB19*(W19/X19*1000),"")</f>
        <v/>
      </c>
      <c r="BC19" s="47">
        <f>IF(ISNUMBER(AC19),AC19*(W19/X19*1000),"")</f>
        <v/>
      </c>
      <c r="BD19" s="40">
        <f>AVERAGE(BA19:BC19)</f>
        <v/>
      </c>
      <c r="BE19" s="48">
        <f>(AJ19/1.5*100)/Y19</f>
        <v/>
      </c>
      <c r="BF19" s="49">
        <f>BE19*(W19/X19*1000)</f>
        <v/>
      </c>
      <c r="BG19" s="50">
        <f>AP19</f>
        <v/>
      </c>
      <c r="BH19" s="37">
        <f>C19</f>
        <v/>
      </c>
      <c r="BI19" s="37">
        <f>IF(P19&lt;&gt;"",P19,"")</f>
        <v/>
      </c>
      <c r="BJ19" s="37">
        <f>IF(Q19&lt;&gt;"",Q19,"")</f>
        <v/>
      </c>
      <c r="BK19" s="37">
        <f>IF(R19&lt;&gt;"",R19,"")</f>
        <v/>
      </c>
      <c r="BL19" s="37">
        <f>AVERAGE(BI19:BK19)</f>
        <v/>
      </c>
      <c r="BM19" s="37" t="inlineStr"/>
      <c r="BN19" s="38" t="inlineStr"/>
      <c r="BO19" s="38" t="inlineStr"/>
      <c r="BP19" s="37">
        <f>IF(COUNT(BM19:BO19)&gt;0,AVERAGE(BM19:BO19),"")</f>
        <v/>
      </c>
      <c r="BQ19" s="37" t="inlineStr"/>
      <c r="BR19" s="37" t="inlineStr"/>
      <c r="BS19" s="37" t="inlineStr"/>
      <c r="BT19" s="37">
        <f>IF(COUNT(BQ19:BS19)&gt;0,AVERAGE(BQ19:BS19),"")</f>
        <v/>
      </c>
      <c r="BU19" s="37">
        <f>IF(AND(ISNUMBER(BL19),ISNUMBER(BT19)),BL19-BT19,"")</f>
        <v/>
      </c>
      <c r="BV19" s="37">
        <f>IF(AND(ISNUMBER(BP19),ISNUMBER(BT19)),BP19-BT19,"")</f>
        <v/>
      </c>
    </row>
    <row r="20">
      <c r="B20" s="35" t="n"/>
      <c r="C20" s="36" t="inlineStr">
        <is>
          <t>__2021-08-10__eh.07.20.21</t>
        </is>
      </c>
      <c r="D20" s="36" t="inlineStr">
        <is>
          <t>covN1</t>
        </is>
      </c>
      <c r="E20" s="36" t="inlineStr">
        <is>
          <t>&lt;unk&gt;</t>
        </is>
      </c>
      <c r="F20" s="37" t="n">
        <v>40.76</v>
      </c>
      <c r="G20" s="37" t="n">
        <v/>
      </c>
      <c r="H20" s="38" t="n">
        <v>38.93</v>
      </c>
      <c r="I20" s="37">
        <f>AVERAGE(F20:H20)</f>
        <v/>
      </c>
      <c r="J20" s="37">
        <f>STDEV(F20:H20)</f>
        <v/>
      </c>
      <c r="K20" s="39">
        <f>IF(ISNUMBER(F20),10^((F20-$G$56)/$G$55),"")</f>
        <v/>
      </c>
      <c r="L20" s="39">
        <f>IF(ISNUMBER(G20),10^((G20-$G$56)/$G$55),"")</f>
        <v/>
      </c>
      <c r="M20" s="39">
        <f>IF(ISNUMBER(H20),10^((H20-$G$56)/$G$55),"")</f>
        <v/>
      </c>
      <c r="N20" s="37">
        <f>AVERAGE(K20:M20)</f>
        <v/>
      </c>
      <c r="O20" s="37">
        <f>STDEV(K20:M20)</f>
        <v/>
      </c>
      <c r="P20" s="37" t="inlineStr"/>
      <c r="Q20" s="37" t="inlineStr"/>
      <c r="R20" s="37" t="inlineStr"/>
      <c r="S20" s="37">
        <f>AVERAGE(P20:R20)</f>
        <v/>
      </c>
      <c r="T20" s="37">
        <f>STDEV(P20:R20)</f>
        <v/>
      </c>
      <c r="U20" s="40" t="inlineStr"/>
      <c r="V20" s="40" t="inlineStr"/>
      <c r="W20" s="40">
        <f>IF(AND(V20&lt;&gt;"",U20&lt;&gt;""),V20-U20,"")</f>
        <v/>
      </c>
      <c r="X20" s="40" t="n">
        <v>40</v>
      </c>
      <c r="Y20" s="40" t="inlineStr"/>
      <c r="Z20" s="41">
        <f>IF(ISERROR(DATEVALUE(A20)),3,IF(DATEVALUE(A20)&gt;=DATE(2021,6,8),3,1.5))</f>
        <v/>
      </c>
      <c r="AA20" s="40">
        <f>IF(K20&lt;&gt;"",(K20/Z20*100)/Y20,"")</f>
        <v/>
      </c>
      <c r="AB20" s="40">
        <f>IF(L20&lt;&gt;"",(L20/Z20*100)/Y20,"")</f>
        <v/>
      </c>
      <c r="AC20" s="40">
        <f>IF(M20&lt;&gt;"",(M20/Z20*100)/Y20,"")</f>
        <v/>
      </c>
      <c r="AD20" s="40">
        <f>AVERAGE(AA20:AC20)</f>
        <v/>
      </c>
      <c r="AE20" s="40">
        <f>STDEV(AA20:AC20)</f>
        <v/>
      </c>
      <c r="AF20" s="40">
        <f>2^-(I20-S20)</f>
        <v/>
      </c>
      <c r="AG20" s="42">
        <f>IF(ISNUMBER(P20),10^((P20-"intercept missing")/"slope missing"),"")</f>
        <v/>
      </c>
      <c r="AH20" s="42">
        <f>IF(ISNUMBER(Q20),10^((Q20-"intercept missing")/"slope missing"),"")</f>
        <v/>
      </c>
      <c r="AI20" s="42">
        <f>IF(ISNUMBER(R20),10^((R20-"intercept missing")/"slope missing"),"")</f>
        <v/>
      </c>
      <c r="AJ20" s="43">
        <f>AVERAGE(AG20:AI20)*10</f>
        <v/>
      </c>
      <c r="AK20" s="40">
        <f>STDEV(AG20:AI20)</f>
        <v/>
      </c>
      <c r="AL20" s="40">
        <f>N20/AJ20</f>
        <v/>
      </c>
      <c r="AM20" s="40">
        <f>AL20*1000</f>
        <v/>
      </c>
      <c r="AN20" s="40">
        <f>((AK20/AJ20)+(O20/N20))*AL20</f>
        <v/>
      </c>
      <c r="AO20" s="37">
        <f>AN20*1000</f>
        <v/>
      </c>
      <c r="AP20" s="44">
        <f>B20</f>
        <v/>
      </c>
      <c r="AQ20" s="36" t="inlineStr">
        <is>
          <t>covN1</t>
        </is>
      </c>
      <c r="AR20" s="45">
        <f>IF(K20&lt;&gt;"",K20/(AJ20),"")</f>
        <v/>
      </c>
      <c r="AS20" s="45">
        <f>IF(L20&lt;&gt;"",L20/(AJ20),"")</f>
        <v/>
      </c>
      <c r="AT20" s="45">
        <f>IF(M20&lt;&gt;"",M20/(AJ20),"")</f>
        <v/>
      </c>
      <c r="AU20" s="46">
        <f>AVERAGE(AR20:AT20)</f>
        <v/>
      </c>
      <c r="AV20" s="46">
        <f>STDEV(AR20:AT20)</f>
        <v/>
      </c>
      <c r="AW20" s="47">
        <f>AA20</f>
        <v/>
      </c>
      <c r="AX20" s="47">
        <f>AB20</f>
        <v/>
      </c>
      <c r="AY20" s="47">
        <f>AC20</f>
        <v/>
      </c>
      <c r="AZ20" s="40">
        <f>AVERAGE(AW20:AY20)</f>
        <v/>
      </c>
      <c r="BA20" s="47">
        <f>IF(ISNUMBER(AA20),AA20*(W20/X20*1000),"")</f>
        <v/>
      </c>
      <c r="BB20" s="47">
        <f>IF(ISNUMBER(AB20),AB20*(W20/X20*1000),"")</f>
        <v/>
      </c>
      <c r="BC20" s="47">
        <f>IF(ISNUMBER(AC20),AC20*(W20/X20*1000),"")</f>
        <v/>
      </c>
      <c r="BD20" s="40">
        <f>AVERAGE(BA20:BC20)</f>
        <v/>
      </c>
      <c r="BE20" s="48">
        <f>(AJ20/1.5*100)/Y20</f>
        <v/>
      </c>
      <c r="BF20" s="49">
        <f>BE20*(W20/X20*1000)</f>
        <v/>
      </c>
      <c r="BG20" s="50">
        <f>AP20</f>
        <v/>
      </c>
      <c r="BH20" s="37">
        <f>C20</f>
        <v/>
      </c>
      <c r="BI20" s="37">
        <f>IF(P20&lt;&gt;"",P20,"")</f>
        <v/>
      </c>
      <c r="BJ20" s="37">
        <f>IF(Q20&lt;&gt;"",Q20,"")</f>
        <v/>
      </c>
      <c r="BK20" s="37">
        <f>IF(R20&lt;&gt;"",R20,"")</f>
        <v/>
      </c>
      <c r="BL20" s="37">
        <f>AVERAGE(BI20:BK20)</f>
        <v/>
      </c>
      <c r="BM20" s="37" t="inlineStr"/>
      <c r="BN20" s="38" t="inlineStr"/>
      <c r="BO20" s="38" t="inlineStr"/>
      <c r="BP20" s="37">
        <f>IF(COUNT(BM20:BO20)&gt;0,AVERAGE(BM20:BO20),"")</f>
        <v/>
      </c>
      <c r="BQ20" s="37" t="inlineStr"/>
      <c r="BR20" s="37" t="inlineStr"/>
      <c r="BS20" s="37" t="inlineStr"/>
      <c r="BT20" s="37">
        <f>IF(COUNT(BQ20:BS20)&gt;0,AVERAGE(BQ20:BS20),"")</f>
        <v/>
      </c>
      <c r="BU20" s="37">
        <f>IF(AND(ISNUMBER(BL20),ISNUMBER(BT20)),BL20-BT20,"")</f>
        <v/>
      </c>
      <c r="BV20" s="37">
        <f>IF(AND(ISNUMBER(BP20),ISNUMBER(BT20)),BP20-BT20,"")</f>
        <v/>
      </c>
    </row>
    <row r="21">
      <c r="B21" s="35" t="n"/>
      <c r="C21" s="36" t="inlineStr">
        <is>
          <t>__2021-08-10__emh.07.21.21</t>
        </is>
      </c>
      <c r="D21" s="36" t="inlineStr">
        <is>
          <t>covN1</t>
        </is>
      </c>
      <c r="E21" s="36" t="inlineStr">
        <is>
          <t>&lt;unk&gt;</t>
        </is>
      </c>
      <c r="F21" s="37" t="n">
        <v>37.19</v>
      </c>
      <c r="G21" s="37" t="n">
        <v>36.34</v>
      </c>
      <c r="H21" s="38" t="inlineStr">
        <is>
          <t>[38.18]</t>
        </is>
      </c>
      <c r="I21" s="37">
        <f>AVERAGE(F21:H21)</f>
        <v/>
      </c>
      <c r="J21" s="37">
        <f>STDEV(F21:H21)</f>
        <v/>
      </c>
      <c r="K21" s="39">
        <f>IF(ISNUMBER(F21),10^((F21-$G$56)/$G$55),"")</f>
        <v/>
      </c>
      <c r="L21" s="39">
        <f>IF(ISNUMBER(G21),10^((G21-$G$56)/$G$55),"")</f>
        <v/>
      </c>
      <c r="M21" s="39">
        <f>IF(ISNUMBER(H21),10^((H21-$G$56)/$G$55),"")</f>
        <v/>
      </c>
      <c r="N21" s="37">
        <f>AVERAGE(K21:M21)</f>
        <v/>
      </c>
      <c r="O21" s="37">
        <f>STDEV(K21:M21)</f>
        <v/>
      </c>
      <c r="P21" s="37" t="inlineStr"/>
      <c r="Q21" s="37" t="inlineStr"/>
      <c r="R21" s="37" t="inlineStr"/>
      <c r="S21" s="37">
        <f>AVERAGE(P21:R21)</f>
        <v/>
      </c>
      <c r="T21" s="37">
        <f>STDEV(P21:R21)</f>
        <v/>
      </c>
      <c r="U21" s="40" t="inlineStr"/>
      <c r="V21" s="40" t="inlineStr"/>
      <c r="W21" s="40">
        <f>IF(AND(V21&lt;&gt;"",U21&lt;&gt;""),V21-U21,"")</f>
        <v/>
      </c>
      <c r="X21" s="40" t="n">
        <v>40</v>
      </c>
      <c r="Y21" s="40" t="inlineStr"/>
      <c r="Z21" s="41">
        <f>IF(ISERROR(DATEVALUE(A21)),3,IF(DATEVALUE(A21)&gt;=DATE(2021,6,8),3,1.5))</f>
        <v/>
      </c>
      <c r="AA21" s="40">
        <f>IF(K21&lt;&gt;"",(K21/Z21*100)/Y21,"")</f>
        <v/>
      </c>
      <c r="AB21" s="40">
        <f>IF(L21&lt;&gt;"",(L21/Z21*100)/Y21,"")</f>
        <v/>
      </c>
      <c r="AC21" s="40">
        <f>IF(M21&lt;&gt;"",(M21/Z21*100)/Y21,"")</f>
        <v/>
      </c>
      <c r="AD21" s="40">
        <f>AVERAGE(AA21:AC21)</f>
        <v/>
      </c>
      <c r="AE21" s="40">
        <f>STDEV(AA21:AC21)</f>
        <v/>
      </c>
      <c r="AF21" s="40">
        <f>2^-(I21-S21)</f>
        <v/>
      </c>
      <c r="AG21" s="42">
        <f>IF(ISNUMBER(P21),10^((P21-"intercept missing")/"slope missing"),"")</f>
        <v/>
      </c>
      <c r="AH21" s="42">
        <f>IF(ISNUMBER(Q21),10^((Q21-"intercept missing")/"slope missing"),"")</f>
        <v/>
      </c>
      <c r="AI21" s="42">
        <f>IF(ISNUMBER(R21),10^((R21-"intercept missing")/"slope missing"),"")</f>
        <v/>
      </c>
      <c r="AJ21" s="43">
        <f>AVERAGE(AG21:AI21)*10</f>
        <v/>
      </c>
      <c r="AK21" s="40">
        <f>STDEV(AG21:AI21)</f>
        <v/>
      </c>
      <c r="AL21" s="40">
        <f>N21/AJ21</f>
        <v/>
      </c>
      <c r="AM21" s="40">
        <f>AL21*1000</f>
        <v/>
      </c>
      <c r="AN21" s="40">
        <f>((AK21/AJ21)+(O21/N21))*AL21</f>
        <v/>
      </c>
      <c r="AO21" s="37">
        <f>AN21*1000</f>
        <v/>
      </c>
      <c r="AP21" s="44">
        <f>B21</f>
        <v/>
      </c>
      <c r="AQ21" s="36" t="inlineStr">
        <is>
          <t>covN1</t>
        </is>
      </c>
      <c r="AR21" s="45">
        <f>IF(K21&lt;&gt;"",K21/(AJ21),"")</f>
        <v/>
      </c>
      <c r="AS21" s="45">
        <f>IF(L21&lt;&gt;"",L21/(AJ21),"")</f>
        <v/>
      </c>
      <c r="AT21" s="45">
        <f>IF(M21&lt;&gt;"",M21/(AJ21),"")</f>
        <v/>
      </c>
      <c r="AU21" s="46">
        <f>AVERAGE(AR21:AT21)</f>
        <v/>
      </c>
      <c r="AV21" s="46">
        <f>STDEV(AR21:AT21)</f>
        <v/>
      </c>
      <c r="AW21" s="47">
        <f>AA21</f>
        <v/>
      </c>
      <c r="AX21" s="47">
        <f>AB21</f>
        <v/>
      </c>
      <c r="AY21" s="47">
        <f>AC21</f>
        <v/>
      </c>
      <c r="AZ21" s="40">
        <f>AVERAGE(AW21:AY21)</f>
        <v/>
      </c>
      <c r="BA21" s="47">
        <f>IF(ISNUMBER(AA21),AA21*(W21/X21*1000),"")</f>
        <v/>
      </c>
      <c r="BB21" s="47">
        <f>IF(ISNUMBER(AB21),AB21*(W21/X21*1000),"")</f>
        <v/>
      </c>
      <c r="BC21" s="47">
        <f>IF(ISNUMBER(AC21),AC21*(W21/X21*1000),"")</f>
        <v/>
      </c>
      <c r="BD21" s="40">
        <f>AVERAGE(BA21:BC21)</f>
        <v/>
      </c>
      <c r="BE21" s="48">
        <f>(AJ21/1.5*100)/Y21</f>
        <v/>
      </c>
      <c r="BF21" s="49">
        <f>BE21*(W21/X21*1000)</f>
        <v/>
      </c>
      <c r="BG21" s="50">
        <f>AP21</f>
        <v/>
      </c>
      <c r="BH21" s="37">
        <f>C21</f>
        <v/>
      </c>
      <c r="BI21" s="37">
        <f>IF(P21&lt;&gt;"",P21,"")</f>
        <v/>
      </c>
      <c r="BJ21" s="37">
        <f>IF(Q21&lt;&gt;"",Q21,"")</f>
        <v/>
      </c>
      <c r="BK21" s="37">
        <f>IF(R21&lt;&gt;"",R21,"")</f>
        <v/>
      </c>
      <c r="BL21" s="37">
        <f>AVERAGE(BI21:BK21)</f>
        <v/>
      </c>
      <c r="BM21" s="37" t="inlineStr"/>
      <c r="BN21" s="38" t="inlineStr"/>
      <c r="BO21" s="38" t="inlineStr"/>
      <c r="BP21" s="37">
        <f>IF(COUNT(BM21:BO21)&gt;0,AVERAGE(BM21:BO21),"")</f>
        <v/>
      </c>
      <c r="BQ21" s="37" t="inlineStr"/>
      <c r="BR21" s="37" t="inlineStr"/>
      <c r="BS21" s="37" t="inlineStr"/>
      <c r="BT21" s="37">
        <f>IF(COUNT(BQ21:BS21)&gt;0,AVERAGE(BQ21:BS21),"")</f>
        <v/>
      </c>
      <c r="BU21" s="37">
        <f>IF(AND(ISNUMBER(BL21),ISNUMBER(BT21)),BL21-BT21,"")</f>
        <v/>
      </c>
      <c r="BV21" s="37">
        <f>IF(AND(ISNUMBER(BP21),ISNUMBER(BT21)),BP21-BT21,"")</f>
        <v/>
      </c>
    </row>
    <row r="22">
      <c r="B22" s="35" t="n"/>
      <c r="C22" s="36" t="inlineStr">
        <is>
          <t>__2021-08-10__evc1.07.02.21</t>
        </is>
      </c>
      <c r="D22" s="36" t="inlineStr">
        <is>
          <t>covN1</t>
        </is>
      </c>
      <c r="E22" s="36" t="inlineStr">
        <is>
          <t>&lt;unk&gt;</t>
        </is>
      </c>
      <c r="F22" s="37" t="n">
        <v>44.16</v>
      </c>
      <c r="G22" s="37" t="n">
        <v/>
      </c>
      <c r="H22" s="38" t="n">
        <v/>
      </c>
      <c r="I22" s="37">
        <f>AVERAGE(F22:H22)</f>
        <v/>
      </c>
      <c r="J22" s="37">
        <f>STDEV(F22:H22)</f>
        <v/>
      </c>
      <c r="K22" s="39">
        <f>IF(ISNUMBER(F22),10^((F22-$G$56)/$G$55),"")</f>
        <v/>
      </c>
      <c r="L22" s="39">
        <f>IF(ISNUMBER(G22),10^((G22-$G$56)/$G$55),"")</f>
        <v/>
      </c>
      <c r="M22" s="39">
        <f>IF(ISNUMBER(H22),10^((H22-$G$56)/$G$55),"")</f>
        <v/>
      </c>
      <c r="N22" s="37">
        <f>AVERAGE(K22:M22)</f>
        <v/>
      </c>
      <c r="O22" s="37">
        <f>STDEV(K22:M22)</f>
        <v/>
      </c>
      <c r="P22" s="37" t="inlineStr"/>
      <c r="Q22" s="37" t="inlineStr"/>
      <c r="R22" s="37" t="inlineStr"/>
      <c r="S22" s="37">
        <f>AVERAGE(P22:R22)</f>
        <v/>
      </c>
      <c r="T22" s="37">
        <f>STDEV(P22:R22)</f>
        <v/>
      </c>
      <c r="U22" s="40" t="inlineStr"/>
      <c r="V22" s="40" t="inlineStr"/>
      <c r="W22" s="40">
        <f>IF(AND(V22&lt;&gt;"",U22&lt;&gt;""),V22-U22,"")</f>
        <v/>
      </c>
      <c r="X22" s="40" t="n">
        <v>40</v>
      </c>
      <c r="Y22" s="40" t="inlineStr"/>
      <c r="Z22" s="41">
        <f>IF(ISERROR(DATEVALUE(A22)),3,IF(DATEVALUE(A22)&gt;=DATE(2021,6,8),3,1.5))</f>
        <v/>
      </c>
      <c r="AA22" s="40">
        <f>IF(K22&lt;&gt;"",(K22/Z22*100)/Y22,"")</f>
        <v/>
      </c>
      <c r="AB22" s="40">
        <f>IF(L22&lt;&gt;"",(L22/Z22*100)/Y22,"")</f>
        <v/>
      </c>
      <c r="AC22" s="40">
        <f>IF(M22&lt;&gt;"",(M22/Z22*100)/Y22,"")</f>
        <v/>
      </c>
      <c r="AD22" s="40">
        <f>AVERAGE(AA22:AC22)</f>
        <v/>
      </c>
      <c r="AE22" s="40">
        <f>STDEV(AA22:AC22)</f>
        <v/>
      </c>
      <c r="AF22" s="40">
        <f>2^-(I22-S22)</f>
        <v/>
      </c>
      <c r="AG22" s="42">
        <f>IF(ISNUMBER(P22),10^((P22-"intercept missing")/"slope missing"),"")</f>
        <v/>
      </c>
      <c r="AH22" s="42">
        <f>IF(ISNUMBER(Q22),10^((Q22-"intercept missing")/"slope missing"),"")</f>
        <v/>
      </c>
      <c r="AI22" s="42">
        <f>IF(ISNUMBER(R22),10^((R22-"intercept missing")/"slope missing"),"")</f>
        <v/>
      </c>
      <c r="AJ22" s="43">
        <f>AVERAGE(AG22:AI22)*10</f>
        <v/>
      </c>
      <c r="AK22" s="40">
        <f>STDEV(AG22:AI22)</f>
        <v/>
      </c>
      <c r="AL22" s="40">
        <f>N22/AJ22</f>
        <v/>
      </c>
      <c r="AM22" s="40">
        <f>AL22*1000</f>
        <v/>
      </c>
      <c r="AN22" s="40">
        <f>((AK22/AJ22)+(O22/N22))*AL22</f>
        <v/>
      </c>
      <c r="AO22" s="37">
        <f>AN22*1000</f>
        <v/>
      </c>
      <c r="AP22" s="44">
        <f>B22</f>
        <v/>
      </c>
      <c r="AQ22" s="36" t="inlineStr">
        <is>
          <t>covN1</t>
        </is>
      </c>
      <c r="AR22" s="45">
        <f>IF(K22&lt;&gt;"",K22/(AJ22),"")</f>
        <v/>
      </c>
      <c r="AS22" s="45">
        <f>IF(L22&lt;&gt;"",L22/(AJ22),"")</f>
        <v/>
      </c>
      <c r="AT22" s="45">
        <f>IF(M22&lt;&gt;"",M22/(AJ22),"")</f>
        <v/>
      </c>
      <c r="AU22" s="46">
        <f>AVERAGE(AR22:AT22)</f>
        <v/>
      </c>
      <c r="AV22" s="46">
        <f>STDEV(AR22:AT22)</f>
        <v/>
      </c>
      <c r="AW22" s="47">
        <f>AA22</f>
        <v/>
      </c>
      <c r="AX22" s="47">
        <f>AB22</f>
        <v/>
      </c>
      <c r="AY22" s="47">
        <f>AC22</f>
        <v/>
      </c>
      <c r="AZ22" s="40">
        <f>AVERAGE(AW22:AY22)</f>
        <v/>
      </c>
      <c r="BA22" s="47">
        <f>IF(ISNUMBER(AA22),AA22*(W22/X22*1000),"")</f>
        <v/>
      </c>
      <c r="BB22" s="47">
        <f>IF(ISNUMBER(AB22),AB22*(W22/X22*1000),"")</f>
        <v/>
      </c>
      <c r="BC22" s="47">
        <f>IF(ISNUMBER(AC22),AC22*(W22/X22*1000),"")</f>
        <v/>
      </c>
      <c r="BD22" s="40">
        <f>AVERAGE(BA22:BC22)</f>
        <v/>
      </c>
      <c r="BE22" s="48">
        <f>(AJ22/1.5*100)/Y22</f>
        <v/>
      </c>
      <c r="BF22" s="49">
        <f>BE22*(W22/X22*1000)</f>
        <v/>
      </c>
      <c r="BG22" s="50">
        <f>AP22</f>
        <v/>
      </c>
      <c r="BH22" s="37">
        <f>C22</f>
        <v/>
      </c>
      <c r="BI22" s="37">
        <f>IF(P22&lt;&gt;"",P22,"")</f>
        <v/>
      </c>
      <c r="BJ22" s="37">
        <f>IF(Q22&lt;&gt;"",Q22,"")</f>
        <v/>
      </c>
      <c r="BK22" s="37">
        <f>IF(R22&lt;&gt;"",R22,"")</f>
        <v/>
      </c>
      <c r="BL22" s="37">
        <f>AVERAGE(BI22:BK22)</f>
        <v/>
      </c>
      <c r="BM22" s="37" t="inlineStr"/>
      <c r="BN22" s="38" t="inlineStr"/>
      <c r="BO22" s="38" t="inlineStr"/>
      <c r="BP22" s="37">
        <f>IF(COUNT(BM22:BO22)&gt;0,AVERAGE(BM22:BO22),"")</f>
        <v/>
      </c>
      <c r="BQ22" s="37" t="inlineStr"/>
      <c r="BR22" s="37" t="inlineStr"/>
      <c r="BS22" s="37" t="inlineStr"/>
      <c r="BT22" s="37">
        <f>IF(COUNT(BQ22:BS22)&gt;0,AVERAGE(BQ22:BS22),"")</f>
        <v/>
      </c>
      <c r="BU22" s="37">
        <f>IF(AND(ISNUMBER(BL22),ISNUMBER(BT22)),BL22-BT22,"")</f>
        <v/>
      </c>
      <c r="BV22" s="37">
        <f>IF(AND(ISNUMBER(BP22),ISNUMBER(BT22)),BP22-BT22,"")</f>
        <v/>
      </c>
    </row>
    <row r="23">
      <c r="B23" s="35" t="n"/>
      <c r="C23" s="36" t="inlineStr">
        <is>
          <t>__2021-08-10__evc1.07.16.21</t>
        </is>
      </c>
      <c r="D23" s="36" t="inlineStr">
        <is>
          <t>covN1</t>
        </is>
      </c>
      <c r="E23" s="36" t="inlineStr">
        <is>
          <t>&lt;unk&gt;</t>
        </is>
      </c>
      <c r="F23" s="37" t="n">
        <v/>
      </c>
      <c r="G23" s="37" t="n">
        <v>42.6</v>
      </c>
      <c r="H23" s="38" t="n">
        <v>39.16</v>
      </c>
      <c r="I23" s="37">
        <f>AVERAGE(F23:H23)</f>
        <v/>
      </c>
      <c r="J23" s="37">
        <f>STDEV(F23:H23)</f>
        <v/>
      </c>
      <c r="K23" s="39">
        <f>IF(ISNUMBER(F23),10^((F23-$G$56)/$G$55),"")</f>
        <v/>
      </c>
      <c r="L23" s="39">
        <f>IF(ISNUMBER(G23),10^((G23-$G$56)/$G$55),"")</f>
        <v/>
      </c>
      <c r="M23" s="39">
        <f>IF(ISNUMBER(H23),10^((H23-$G$56)/$G$55),"")</f>
        <v/>
      </c>
      <c r="N23" s="37">
        <f>AVERAGE(K23:M23)</f>
        <v/>
      </c>
      <c r="O23" s="37">
        <f>STDEV(K23:M23)</f>
        <v/>
      </c>
      <c r="P23" s="37" t="inlineStr"/>
      <c r="Q23" s="37" t="inlineStr"/>
      <c r="R23" s="37" t="inlineStr"/>
      <c r="S23" s="37">
        <f>AVERAGE(P23:R23)</f>
        <v/>
      </c>
      <c r="T23" s="37">
        <f>STDEV(P23:R23)</f>
        <v/>
      </c>
      <c r="U23" s="40" t="inlineStr"/>
      <c r="V23" s="40" t="inlineStr"/>
      <c r="W23" s="40">
        <f>IF(AND(V23&lt;&gt;"",U23&lt;&gt;""),V23-U23,"")</f>
        <v/>
      </c>
      <c r="X23" s="40" t="n">
        <v>40</v>
      </c>
      <c r="Y23" s="40" t="inlineStr"/>
      <c r="Z23" s="41">
        <f>IF(ISERROR(DATEVALUE(A23)),3,IF(DATEVALUE(A23)&gt;=DATE(2021,6,8),3,1.5))</f>
        <v/>
      </c>
      <c r="AA23" s="40">
        <f>IF(K23&lt;&gt;"",(K23/Z23*100)/Y23,"")</f>
        <v/>
      </c>
      <c r="AB23" s="40">
        <f>IF(L23&lt;&gt;"",(L23/Z23*100)/Y23,"")</f>
        <v/>
      </c>
      <c r="AC23" s="40">
        <f>IF(M23&lt;&gt;"",(M23/Z23*100)/Y23,"")</f>
        <v/>
      </c>
      <c r="AD23" s="40">
        <f>AVERAGE(AA23:AC23)</f>
        <v/>
      </c>
      <c r="AE23" s="40">
        <f>STDEV(AA23:AC23)</f>
        <v/>
      </c>
      <c r="AF23" s="40">
        <f>2^-(I23-S23)</f>
        <v/>
      </c>
      <c r="AG23" s="42">
        <f>IF(ISNUMBER(P23),10^((P23-"intercept missing")/"slope missing"),"")</f>
        <v/>
      </c>
      <c r="AH23" s="42">
        <f>IF(ISNUMBER(Q23),10^((Q23-"intercept missing")/"slope missing"),"")</f>
        <v/>
      </c>
      <c r="AI23" s="42">
        <f>IF(ISNUMBER(R23),10^((R23-"intercept missing")/"slope missing"),"")</f>
        <v/>
      </c>
      <c r="AJ23" s="43">
        <f>AVERAGE(AG23:AI23)*10</f>
        <v/>
      </c>
      <c r="AK23" s="40">
        <f>STDEV(AG23:AI23)</f>
        <v/>
      </c>
      <c r="AL23" s="40">
        <f>N23/AJ23</f>
        <v/>
      </c>
      <c r="AM23" s="40">
        <f>AL23*1000</f>
        <v/>
      </c>
      <c r="AN23" s="40">
        <f>((AK23/AJ23)+(O23/N23))*AL23</f>
        <v/>
      </c>
      <c r="AO23" s="37">
        <f>AN23*1000</f>
        <v/>
      </c>
      <c r="AP23" s="44">
        <f>B23</f>
        <v/>
      </c>
      <c r="AQ23" s="36" t="inlineStr">
        <is>
          <t>covN1</t>
        </is>
      </c>
      <c r="AR23" s="45">
        <f>IF(K23&lt;&gt;"",K23/(AJ23),"")</f>
        <v/>
      </c>
      <c r="AS23" s="45">
        <f>IF(L23&lt;&gt;"",L23/(AJ23),"")</f>
        <v/>
      </c>
      <c r="AT23" s="45">
        <f>IF(M23&lt;&gt;"",M23/(AJ23),"")</f>
        <v/>
      </c>
      <c r="AU23" s="46">
        <f>AVERAGE(AR23:AT23)</f>
        <v/>
      </c>
      <c r="AV23" s="46">
        <f>STDEV(AR23:AT23)</f>
        <v/>
      </c>
      <c r="AW23" s="47">
        <f>AA23</f>
        <v/>
      </c>
      <c r="AX23" s="47">
        <f>AB23</f>
        <v/>
      </c>
      <c r="AY23" s="47">
        <f>AC23</f>
        <v/>
      </c>
      <c r="AZ23" s="40">
        <f>AVERAGE(AW23:AY23)</f>
        <v/>
      </c>
      <c r="BA23" s="47">
        <f>IF(ISNUMBER(AA23),AA23*(W23/X23*1000),"")</f>
        <v/>
      </c>
      <c r="BB23" s="47">
        <f>IF(ISNUMBER(AB23),AB23*(W23/X23*1000),"")</f>
        <v/>
      </c>
      <c r="BC23" s="47">
        <f>IF(ISNUMBER(AC23),AC23*(W23/X23*1000),"")</f>
        <v/>
      </c>
      <c r="BD23" s="40">
        <f>AVERAGE(BA23:BC23)</f>
        <v/>
      </c>
      <c r="BE23" s="48">
        <f>(AJ23/1.5*100)/Y23</f>
        <v/>
      </c>
      <c r="BF23" s="49">
        <f>BE23*(W23/X23*1000)</f>
        <v/>
      </c>
      <c r="BG23" s="50">
        <f>AP23</f>
        <v/>
      </c>
      <c r="BH23" s="37">
        <f>C23</f>
        <v/>
      </c>
      <c r="BI23" s="37">
        <f>IF(P23&lt;&gt;"",P23,"")</f>
        <v/>
      </c>
      <c r="BJ23" s="37">
        <f>IF(Q23&lt;&gt;"",Q23,"")</f>
        <v/>
      </c>
      <c r="BK23" s="37">
        <f>IF(R23&lt;&gt;"",R23,"")</f>
        <v/>
      </c>
      <c r="BL23" s="37">
        <f>AVERAGE(BI23:BK23)</f>
        <v/>
      </c>
      <c r="BM23" s="37" t="inlineStr"/>
      <c r="BN23" s="38" t="inlineStr"/>
      <c r="BO23" s="38" t="inlineStr"/>
      <c r="BP23" s="37">
        <f>IF(COUNT(BM23:BO23)&gt;0,AVERAGE(BM23:BO23),"")</f>
        <v/>
      </c>
      <c r="BQ23" s="37" t="inlineStr"/>
      <c r="BR23" s="37" t="inlineStr"/>
      <c r="BS23" s="37" t="inlineStr"/>
      <c r="BT23" s="37">
        <f>IF(COUNT(BQ23:BS23)&gt;0,AVERAGE(BQ23:BS23),"")</f>
        <v/>
      </c>
      <c r="BU23" s="37">
        <f>IF(AND(ISNUMBER(BL23),ISNUMBER(BT23)),BL23-BT23,"")</f>
        <v/>
      </c>
      <c r="BV23" s="37">
        <f>IF(AND(ISNUMBER(BP23),ISNUMBER(BT23)),BP23-BT23,"")</f>
        <v/>
      </c>
    </row>
    <row r="24">
      <c r="B24" s="35" t="n"/>
      <c r="C24" s="36" t="inlineStr">
        <is>
          <t>__2021-08-10__evc3.07.16.21</t>
        </is>
      </c>
      <c r="D24" s="36" t="inlineStr">
        <is>
          <t>covN1</t>
        </is>
      </c>
      <c r="E24" s="36" t="inlineStr">
        <is>
          <t>&lt;unk&gt;</t>
        </is>
      </c>
      <c r="F24" s="37" t="n">
        <v>38.44</v>
      </c>
      <c r="G24" s="37" t="n">
        <v>39.68</v>
      </c>
      <c r="H24" s="38" t="n">
        <v/>
      </c>
      <c r="I24" s="37">
        <f>AVERAGE(F24:H24)</f>
        <v/>
      </c>
      <c r="J24" s="37">
        <f>STDEV(F24:H24)</f>
        <v/>
      </c>
      <c r="K24" s="39">
        <f>IF(ISNUMBER(F24),10^((F24-$G$56)/$G$55),"")</f>
        <v/>
      </c>
      <c r="L24" s="39">
        <f>IF(ISNUMBER(G24),10^((G24-$G$56)/$G$55),"")</f>
        <v/>
      </c>
      <c r="M24" s="39">
        <f>IF(ISNUMBER(H24),10^((H24-$G$56)/$G$55),"")</f>
        <v/>
      </c>
      <c r="N24" s="37">
        <f>AVERAGE(K24:M24)</f>
        <v/>
      </c>
      <c r="O24" s="37">
        <f>STDEV(K24:M24)</f>
        <v/>
      </c>
      <c r="P24" s="37" t="inlineStr"/>
      <c r="Q24" s="37" t="inlineStr"/>
      <c r="R24" s="37" t="inlineStr"/>
      <c r="S24" s="37">
        <f>AVERAGE(P24:R24)</f>
        <v/>
      </c>
      <c r="T24" s="37">
        <f>STDEV(P24:R24)</f>
        <v/>
      </c>
      <c r="U24" s="40" t="inlineStr"/>
      <c r="V24" s="40" t="inlineStr"/>
      <c r="W24" s="40">
        <f>IF(AND(V24&lt;&gt;"",U24&lt;&gt;""),V24-U24,"")</f>
        <v/>
      </c>
      <c r="X24" s="40" t="n">
        <v>40</v>
      </c>
      <c r="Y24" s="40" t="inlineStr"/>
      <c r="Z24" s="41">
        <f>IF(ISERROR(DATEVALUE(A24)),3,IF(DATEVALUE(A24)&gt;=DATE(2021,6,8),3,1.5))</f>
        <v/>
      </c>
      <c r="AA24" s="40">
        <f>IF(K24&lt;&gt;"",(K24/Z24*100)/Y24,"")</f>
        <v/>
      </c>
      <c r="AB24" s="40">
        <f>IF(L24&lt;&gt;"",(L24/Z24*100)/Y24,"")</f>
        <v/>
      </c>
      <c r="AC24" s="40">
        <f>IF(M24&lt;&gt;"",(M24/Z24*100)/Y24,"")</f>
        <v/>
      </c>
      <c r="AD24" s="40">
        <f>AVERAGE(AA24:AC24)</f>
        <v/>
      </c>
      <c r="AE24" s="40">
        <f>STDEV(AA24:AC24)</f>
        <v/>
      </c>
      <c r="AF24" s="40">
        <f>2^-(I24-S24)</f>
        <v/>
      </c>
      <c r="AG24" s="42">
        <f>IF(ISNUMBER(P24),10^((P24-"intercept missing")/"slope missing"),"")</f>
        <v/>
      </c>
      <c r="AH24" s="42">
        <f>IF(ISNUMBER(Q24),10^((Q24-"intercept missing")/"slope missing"),"")</f>
        <v/>
      </c>
      <c r="AI24" s="42">
        <f>IF(ISNUMBER(R24),10^((R24-"intercept missing")/"slope missing"),"")</f>
        <v/>
      </c>
      <c r="AJ24" s="43">
        <f>AVERAGE(AG24:AI24)*10</f>
        <v/>
      </c>
      <c r="AK24" s="40">
        <f>STDEV(AG24:AI24)</f>
        <v/>
      </c>
      <c r="AL24" s="40">
        <f>N24/AJ24</f>
        <v/>
      </c>
      <c r="AM24" s="40">
        <f>AL24*1000</f>
        <v/>
      </c>
      <c r="AN24" s="40">
        <f>((AK24/AJ24)+(O24/N24))*AL24</f>
        <v/>
      </c>
      <c r="AO24" s="37">
        <f>AN24*1000</f>
        <v/>
      </c>
      <c r="AP24" s="44">
        <f>B24</f>
        <v/>
      </c>
      <c r="AQ24" s="36" t="inlineStr">
        <is>
          <t>covN1</t>
        </is>
      </c>
      <c r="AR24" s="45">
        <f>IF(K24&lt;&gt;"",K24/(AJ24),"")</f>
        <v/>
      </c>
      <c r="AS24" s="45">
        <f>IF(L24&lt;&gt;"",L24/(AJ24),"")</f>
        <v/>
      </c>
      <c r="AT24" s="45">
        <f>IF(M24&lt;&gt;"",M24/(AJ24),"")</f>
        <v/>
      </c>
      <c r="AU24" s="46">
        <f>AVERAGE(AR24:AT24)</f>
        <v/>
      </c>
      <c r="AV24" s="46">
        <f>STDEV(AR24:AT24)</f>
        <v/>
      </c>
      <c r="AW24" s="47">
        <f>AA24</f>
        <v/>
      </c>
      <c r="AX24" s="47">
        <f>AB24</f>
        <v/>
      </c>
      <c r="AY24" s="47">
        <f>AC24</f>
        <v/>
      </c>
      <c r="AZ24" s="40">
        <f>AVERAGE(AW24:AY24)</f>
        <v/>
      </c>
      <c r="BA24" s="47">
        <f>IF(ISNUMBER(AA24),AA24*(W24/X24*1000),"")</f>
        <v/>
      </c>
      <c r="BB24" s="47">
        <f>IF(ISNUMBER(AB24),AB24*(W24/X24*1000),"")</f>
        <v/>
      </c>
      <c r="BC24" s="47">
        <f>IF(ISNUMBER(AC24),AC24*(W24/X24*1000),"")</f>
        <v/>
      </c>
      <c r="BD24" s="40">
        <f>AVERAGE(BA24:BC24)</f>
        <v/>
      </c>
      <c r="BE24" s="48">
        <f>(AJ24/1.5*100)/Y24</f>
        <v/>
      </c>
      <c r="BF24" s="49">
        <f>BE24*(W24/X24*1000)</f>
        <v/>
      </c>
      <c r="BG24" s="50">
        <f>AP24</f>
        <v/>
      </c>
      <c r="BH24" s="37">
        <f>C24</f>
        <v/>
      </c>
      <c r="BI24" s="37">
        <f>IF(P24&lt;&gt;"",P24,"")</f>
        <v/>
      </c>
      <c r="BJ24" s="37">
        <f>IF(Q24&lt;&gt;"",Q24,"")</f>
        <v/>
      </c>
      <c r="BK24" s="37">
        <f>IF(R24&lt;&gt;"",R24,"")</f>
        <v/>
      </c>
      <c r="BL24" s="37">
        <f>AVERAGE(BI24:BK24)</f>
        <v/>
      </c>
      <c r="BM24" s="37" t="inlineStr"/>
      <c r="BN24" s="38" t="inlineStr"/>
      <c r="BO24" s="38" t="inlineStr"/>
      <c r="BP24" s="37">
        <f>IF(COUNT(BM24:BO24)&gt;0,AVERAGE(BM24:BO24),"")</f>
        <v/>
      </c>
      <c r="BQ24" s="37" t="inlineStr"/>
      <c r="BR24" s="37" t="inlineStr"/>
      <c r="BS24" s="37" t="inlineStr"/>
      <c r="BT24" s="37">
        <f>IF(COUNT(BQ24:BS24)&gt;0,AVERAGE(BQ24:BS24),"")</f>
        <v/>
      </c>
      <c r="BU24" s="37">
        <f>IF(AND(ISNUMBER(BL24),ISNUMBER(BT24)),BL24-BT24,"")</f>
        <v/>
      </c>
      <c r="BV24" s="37">
        <f>IF(AND(ISNUMBER(BP24),ISNUMBER(BT24)),BP24-BT24,"")</f>
        <v/>
      </c>
    </row>
    <row r="25">
      <c r="B25" s="21" t="inlineStr">
        <is>
          <t>Date</t>
        </is>
      </c>
      <c r="C25" s="21" t="inlineStr">
        <is>
          <t>Sample ID</t>
        </is>
      </c>
      <c r="D25" s="21" t="inlineStr">
        <is>
          <t>Gene</t>
        </is>
      </c>
      <c r="E25" s="22" t="inlineStr">
        <is>
          <t>Site</t>
        </is>
      </c>
      <c r="F25" s="21" t="inlineStr">
        <is>
          <t>Ct</t>
        </is>
      </c>
      <c r="G25" s="19" t="n"/>
      <c r="H25" s="23" t="n"/>
      <c r="I25" s="24" t="inlineStr">
        <is>
          <t>Ct
AVG</t>
        </is>
      </c>
      <c r="J25" s="24" t="inlineStr">
        <is>
          <t>Ct
STDEV</t>
        </is>
      </c>
      <c r="K25" s="21" t="inlineStr">
        <is>
          <t>COPIES</t>
        </is>
      </c>
      <c r="L25" s="19" t="n"/>
      <c r="M25" s="23" t="n"/>
      <c r="N25" s="25" t="inlineStr">
        <is>
          <t>Copies
AVG</t>
        </is>
      </c>
      <c r="O25" s="24" t="inlineStr">
        <is>
          <t>Copies
STDEV</t>
        </is>
      </c>
      <c r="P25" s="21" t="inlineStr">
        <is>
          <t>nPMMoV Ct</t>
        </is>
      </c>
      <c r="Q25" s="19" t="n"/>
      <c r="R25" s="23" t="n"/>
      <c r="S25" s="25" t="inlineStr">
        <is>
          <t>nPMMoV
AVG</t>
        </is>
      </c>
      <c r="T25" s="24" t="inlineStr">
        <is>
          <t>nPMMoV
STDEV</t>
        </is>
      </c>
      <c r="U25" s="24" t="inlineStr">
        <is>
          <t>Empty tube weight (g)</t>
        </is>
      </c>
      <c r="V25" s="24" t="inlineStr">
        <is>
          <t>Full tube weight (g)</t>
        </is>
      </c>
      <c r="W25" s="24" t="inlineStr">
        <is>
          <t>Pellet weight (g)</t>
        </is>
      </c>
      <c r="X25" s="24" t="inlineStr">
        <is>
          <t>Settled solids (mL)</t>
        </is>
      </c>
      <c r="Y25" s="24" t="inlineStr">
        <is>
          <t>Extracted Mass (in 100 uL) (g)</t>
        </is>
      </c>
      <c r="Z25" s="26" t="inlineStr">
        <is>
          <t>Well volume (uL)</t>
        </is>
      </c>
      <c r="AA25" s="24" t="inlineStr">
        <is>
          <t>Copies per Extracted Mass  (copies/g)</t>
        </is>
      </c>
      <c r="AB25" s="19" t="n"/>
      <c r="AC25" s="23" t="n"/>
      <c r="AD25" s="27" t="inlineStr">
        <is>
          <t>Copies per Extracted Mass  (copies/g)
AVG</t>
        </is>
      </c>
      <c r="AE25" s="24" t="inlineStr">
        <is>
          <t>Copies per Extracted Mass
STDEV</t>
        </is>
      </c>
      <c r="AF25" s="24" t="inlineStr">
        <is>
          <t>2^Ct</t>
        </is>
      </c>
      <c r="AG25" s="24" t="inlineStr">
        <is>
          <t>nPMMoV Copies</t>
        </is>
      </c>
      <c r="AH25" s="19" t="n"/>
      <c r="AI25" s="23" t="n"/>
      <c r="AJ25" s="24" t="inlineStr">
        <is>
          <t>nPMMoV Copies
AVG</t>
        </is>
      </c>
      <c r="AK25" s="24" t="inlineStr">
        <is>
          <t>nPMMoV Copies
STDEV</t>
        </is>
      </c>
      <c r="AL25" s="24" t="inlineStr">
        <is>
          <t>Copies per Copies of nPMMoV
AVG</t>
        </is>
      </c>
      <c r="AM25" s="24" t="inlineStr">
        <is>
          <t>Copies per Copies of nPMMoV * 10^3
AVG</t>
        </is>
      </c>
      <c r="AN25" s="24" t="inlineStr">
        <is>
          <t>Copies per Copies of nPMMoV
STDEV</t>
        </is>
      </c>
      <c r="AO25" s="24" t="inlineStr">
        <is>
          <t>Copies per Copies of nPMMoV * 10^3
STDEV</t>
        </is>
      </c>
      <c r="AP25" s="21" t="inlineStr">
        <is>
          <t>Date</t>
        </is>
      </c>
      <c r="AQ25" s="21" t="inlineStr">
        <is>
          <t>Gene</t>
        </is>
      </c>
      <c r="AR25" s="24" t="inlineStr">
        <is>
          <t>Copies per Copies of nPMMoV</t>
        </is>
      </c>
      <c r="AS25" s="19" t="n"/>
      <c r="AT25" s="23" t="n"/>
      <c r="AU25" s="28" t="inlineStr">
        <is>
          <t>AVG</t>
        </is>
      </c>
      <c r="AV25" s="28" t="inlineStr">
        <is>
          <t>STDEV</t>
        </is>
      </c>
      <c r="AW25" s="24" t="inlineStr">
        <is>
          <t>Copies per Extracted Mass (Copies/g)</t>
        </is>
      </c>
      <c r="AX25" s="19" t="n"/>
      <c r="AY25" s="23" t="n"/>
      <c r="AZ25" s="24" t="inlineStr">
        <is>
          <t>AVG</t>
        </is>
      </c>
      <c r="BA25" s="24" t="inlineStr">
        <is>
          <t>Copies / L</t>
        </is>
      </c>
      <c r="BB25" s="19" t="n"/>
      <c r="BC25" s="23" t="n"/>
      <c r="BD25" s="26" t="inlineStr">
        <is>
          <t>AVG</t>
        </is>
      </c>
      <c r="BE25" s="29" t="inlineStr">
        <is>
          <t>nPMMoV Copies per Extracted Mass (copies/g)</t>
        </is>
      </c>
      <c r="BF25" s="30" t="inlineStr">
        <is>
          <t>nPMMoV Copies/L</t>
        </is>
      </c>
      <c r="BG25" s="31" t="inlineStr">
        <is>
          <t>Date</t>
        </is>
      </c>
      <c r="BH25" s="32" t="inlineStr">
        <is>
          <t>Sample Name</t>
        </is>
      </c>
      <c r="BI25" s="32" t="inlineStr">
        <is>
          <t>nPMMoV 1/10</t>
        </is>
      </c>
      <c r="BJ25" s="32" t="inlineStr">
        <is>
          <t>nPMMoV 1/10</t>
        </is>
      </c>
      <c r="BK25" s="32" t="inlineStr">
        <is>
          <t>nPMMoV 1/10</t>
        </is>
      </c>
      <c r="BL25" s="33" t="inlineStr">
        <is>
          <t>AVG 1/10</t>
        </is>
      </c>
      <c r="BM25" s="32" t="inlineStr">
        <is>
          <t>nPMMoV 1/40</t>
        </is>
      </c>
      <c r="BN25" s="32" t="inlineStr">
        <is>
          <t>nPMMoV 1/40</t>
        </is>
      </c>
      <c r="BO25" s="32" t="inlineStr">
        <is>
          <t>nPMMoV 1/40</t>
        </is>
      </c>
      <c r="BP25" s="33" t="inlineStr">
        <is>
          <t>AVG 1/40</t>
        </is>
      </c>
      <c r="BQ25" s="32" t="inlineStr">
        <is>
          <t>nPMMoV No Dilution</t>
        </is>
      </c>
      <c r="BR25" s="32" t="inlineStr">
        <is>
          <t>nPMMoV No Dilution</t>
        </is>
      </c>
      <c r="BS25" s="32" t="inlineStr">
        <is>
          <t>nPMMoV No Dilution</t>
        </is>
      </c>
      <c r="BT25" s="33" t="inlineStr">
        <is>
          <t>AVG No Dilution</t>
        </is>
      </c>
      <c r="BU25" s="32" t="inlineStr">
        <is>
          <t>ΔCt
1/10 - Full</t>
        </is>
      </c>
      <c r="BV25" s="34" t="inlineStr">
        <is>
          <t>ΔCt
1/40 - Full</t>
        </is>
      </c>
    </row>
    <row r="26">
      <c r="B26" s="35" t="n">
        <v>44413</v>
      </c>
      <c r="C26" s="36" t="inlineStr">
        <is>
          <t>ac.08.05.21</t>
        </is>
      </c>
      <c r="D26" s="36" t="inlineStr">
        <is>
          <t>covN2</t>
        </is>
      </c>
      <c r="E26" s="36" t="inlineStr">
        <is>
          <t>&lt;unk&gt;</t>
        </is>
      </c>
      <c r="F26" s="37" t="n">
        <v>30.83</v>
      </c>
      <c r="G26" s="37" t="n">
        <v>30.79</v>
      </c>
      <c r="H26" s="38" t="n">
        <v>31.34</v>
      </c>
      <c r="I26" s="37">
        <f>AVERAGE(F26:H26)</f>
        <v/>
      </c>
      <c r="J26" s="37">
        <f>STDEV(F26:H26)</f>
        <v/>
      </c>
      <c r="K26" s="39">
        <f>IF(ISNUMBER(F26),10^((F26-$R$56)/$R$55),"")</f>
        <v/>
      </c>
      <c r="L26" s="39">
        <f>IF(ISNUMBER(G26),10^((G26-$R$56)/$R$55),"")</f>
        <v/>
      </c>
      <c r="M26" s="39">
        <f>IF(ISNUMBER(H26),10^((H26-$R$56)/$R$55),"")</f>
        <v/>
      </c>
      <c r="N26" s="37">
        <f>AVERAGE(K26:M26)</f>
        <v/>
      </c>
      <c r="O26" s="37">
        <f>STDEV(K26:M26)</f>
        <v/>
      </c>
      <c r="P26" s="37" t="n">
        <v>31.09</v>
      </c>
      <c r="Q26" s="37" t="n">
        <v>31.13</v>
      </c>
      <c r="R26" s="37" t="n">
        <v>31.01</v>
      </c>
      <c r="S26" s="37">
        <f>AVERAGE(P26:R26)</f>
        <v/>
      </c>
      <c r="T26" s="37">
        <f>STDEV(P26:R26)</f>
        <v/>
      </c>
      <c r="U26" s="40" t="n">
        <v>21.595</v>
      </c>
      <c r="V26" s="40" t="n">
        <v>23.2209</v>
      </c>
      <c r="W26" s="40">
        <f>IF(AND(V26&lt;&gt;"",U26&lt;&gt;""),V26-U26,"")</f>
        <v/>
      </c>
      <c r="X26" s="40" t="n">
        <v>40</v>
      </c>
      <c r="Y26" s="40" t="n">
        <v>0.2509</v>
      </c>
      <c r="Z26" s="41">
        <f>IF(ISERROR(DATEVALUE(A26)),3,IF(DATEVALUE(A26)&gt;=DATE(2021,6,8),3,1.5))</f>
        <v/>
      </c>
      <c r="AA26" s="40">
        <f>IF(K26&lt;&gt;"",(K26/Z26*100)/Y26,"")</f>
        <v/>
      </c>
      <c r="AB26" s="40">
        <f>IF(L26&lt;&gt;"",(L26/Z26*100)/Y26,"")</f>
        <v/>
      </c>
      <c r="AC26" s="40">
        <f>IF(M26&lt;&gt;"",(M26/Z26*100)/Y26,"")</f>
        <v/>
      </c>
      <c r="AD26" s="40">
        <f>AVERAGE(AA26:AC26)</f>
        <v/>
      </c>
      <c r="AE26" s="40">
        <f>STDEV(AA26:AC26)</f>
        <v/>
      </c>
      <c r="AF26" s="40">
        <f>2^-(I26-S26)</f>
        <v/>
      </c>
      <c r="AG26" s="42">
        <f>IF(ISNUMBER(P26),10^((P26-$AC$55)/$AC$54),"")</f>
        <v/>
      </c>
      <c r="AH26" s="42">
        <f>IF(ISNUMBER(Q26),10^((Q26-$AC$55)/$AC$54),"")</f>
        <v/>
      </c>
      <c r="AI26" s="42">
        <f>IF(ISNUMBER(R26),10^((R26-$AC$55)/$AC$54),"")</f>
        <v/>
      </c>
      <c r="AJ26" s="43">
        <f>AVERAGE(AG26:AI26)*10</f>
        <v/>
      </c>
      <c r="AK26" s="40">
        <f>STDEV(AG26:AI26)</f>
        <v/>
      </c>
      <c r="AL26" s="40">
        <f>N26/AJ26</f>
        <v/>
      </c>
      <c r="AM26" s="40">
        <f>AL26*1000</f>
        <v/>
      </c>
      <c r="AN26" s="40">
        <f>((AK26/AJ26)+(O26/N26))*AL26</f>
        <v/>
      </c>
      <c r="AO26" s="37">
        <f>AN26*1000</f>
        <v/>
      </c>
      <c r="AP26" s="44">
        <f>B26</f>
        <v/>
      </c>
      <c r="AQ26" s="36" t="inlineStr">
        <is>
          <t>covN2</t>
        </is>
      </c>
      <c r="AR26" s="45">
        <f>IF(K26&lt;&gt;"",K26/(AJ26),"")</f>
        <v/>
      </c>
      <c r="AS26" s="45">
        <f>IF(L26&lt;&gt;"",L26/(AJ26),"")</f>
        <v/>
      </c>
      <c r="AT26" s="45">
        <f>IF(M26&lt;&gt;"",M26/(AJ26),"")</f>
        <v/>
      </c>
      <c r="AU26" s="46">
        <f>AVERAGE(AR26:AT26)</f>
        <v/>
      </c>
      <c r="AV26" s="46">
        <f>STDEV(AR26:AT26)</f>
        <v/>
      </c>
      <c r="AW26" s="47">
        <f>AA26</f>
        <v/>
      </c>
      <c r="AX26" s="47">
        <f>AB26</f>
        <v/>
      </c>
      <c r="AY26" s="47">
        <f>AC26</f>
        <v/>
      </c>
      <c r="AZ26" s="40">
        <f>AVERAGE(AW26:AY26)</f>
        <v/>
      </c>
      <c r="BA26" s="47">
        <f>IF(ISNUMBER(AA26),AA26*(W26/X26*1000),"")</f>
        <v/>
      </c>
      <c r="BB26" s="47">
        <f>IF(ISNUMBER(AB26),AB26*(W26/X26*1000),"")</f>
        <v/>
      </c>
      <c r="BC26" s="47">
        <f>IF(ISNUMBER(AC26),AC26*(W26/X26*1000),"")</f>
        <v/>
      </c>
      <c r="BD26" s="40">
        <f>AVERAGE(BA26:BC26)</f>
        <v/>
      </c>
      <c r="BE26" s="48">
        <f>(AJ26/1.5*100)/Y26</f>
        <v/>
      </c>
      <c r="BF26" s="49">
        <f>BE26*(W26/X26*1000)</f>
        <v/>
      </c>
      <c r="BG26" s="50">
        <f>AP26</f>
        <v/>
      </c>
      <c r="BH26" s="37">
        <f>C26</f>
        <v/>
      </c>
      <c r="BI26" s="37">
        <f>IF(P26&lt;&gt;"",P26,"")</f>
        <v/>
      </c>
      <c r="BJ26" s="37">
        <f>IF(Q26&lt;&gt;"",Q26,"")</f>
        <v/>
      </c>
      <c r="BK26" s="37">
        <f>IF(R26&lt;&gt;"",R26,"")</f>
        <v/>
      </c>
      <c r="BL26" s="37">
        <f>AVERAGE(BI26:BK26)</f>
        <v/>
      </c>
      <c r="BM26" s="37" t="n">
        <v>33.25</v>
      </c>
      <c r="BN26" s="38" t="n">
        <v>33.26</v>
      </c>
      <c r="BO26" s="38" t="n">
        <v>34.81</v>
      </c>
      <c r="BP26" s="37">
        <f>IF(COUNT(BM26:BO26)&gt;0,AVERAGE(BM26:BO26),"")</f>
        <v/>
      </c>
      <c r="BQ26" s="37" t="n">
        <v>27.89</v>
      </c>
      <c r="BR26" s="37" t="n">
        <v>27.8</v>
      </c>
      <c r="BS26" s="37" t="inlineStr"/>
      <c r="BT26" s="37">
        <f>IF(COUNT(BQ26:BS26)&gt;0,AVERAGE(BQ26:BS26),"")</f>
        <v/>
      </c>
      <c r="BU26" s="37">
        <f>IF(AND(ISNUMBER(BL26),ISNUMBER(BT26)),BL26-BT26,"")</f>
        <v/>
      </c>
      <c r="BV26" s="37">
        <f>IF(AND(ISNUMBER(BP26),ISNUMBER(BT26)),BP26-BT26,"")</f>
        <v/>
      </c>
    </row>
    <row r="27">
      <c r="B27" s="35" t="n">
        <v>44413</v>
      </c>
      <c r="C27" s="36" t="inlineStr">
        <is>
          <t>h.08.05.21</t>
        </is>
      </c>
      <c r="D27" s="36" t="inlineStr">
        <is>
          <t>covN2</t>
        </is>
      </c>
      <c r="E27" s="36" t="inlineStr">
        <is>
          <t>h</t>
        </is>
      </c>
      <c r="F27" s="37" t="n">
        <v>34.98</v>
      </c>
      <c r="G27" s="37" t="n">
        <v>35.17</v>
      </c>
      <c r="H27" s="38" t="n">
        <v>34.81</v>
      </c>
      <c r="I27" s="37">
        <f>AVERAGE(F27:H27)</f>
        <v/>
      </c>
      <c r="J27" s="37">
        <f>STDEV(F27:H27)</f>
        <v/>
      </c>
      <c r="K27" s="39">
        <f>IF(ISNUMBER(F27),10^((F27-$R$56)/$R$55),"")</f>
        <v/>
      </c>
      <c r="L27" s="39">
        <f>IF(ISNUMBER(G27),10^((G27-$R$56)/$R$55),"")</f>
        <v/>
      </c>
      <c r="M27" s="39">
        <f>IF(ISNUMBER(H27),10^((H27-$R$56)/$R$55),"")</f>
        <v/>
      </c>
      <c r="N27" s="37">
        <f>AVERAGE(K27:M27)</f>
        <v/>
      </c>
      <c r="O27" s="37">
        <f>STDEV(K27:M27)</f>
        <v/>
      </c>
      <c r="P27" s="37" t="n">
        <v>28.25</v>
      </c>
      <c r="Q27" s="37" t="n">
        <v>28.24</v>
      </c>
      <c r="R27" s="37" t="n">
        <v>28.33</v>
      </c>
      <c r="S27" s="37">
        <f>AVERAGE(P27:R27)</f>
        <v/>
      </c>
      <c r="T27" s="37">
        <f>STDEV(P27:R27)</f>
        <v/>
      </c>
      <c r="U27" s="40" t="n">
        <v>21.6834</v>
      </c>
      <c r="V27" s="40" t="n">
        <v>28.1901</v>
      </c>
      <c r="W27" s="40">
        <f>IF(AND(V27&lt;&gt;"",U27&lt;&gt;""),V27-U27,"")</f>
        <v/>
      </c>
      <c r="X27" s="40" t="n">
        <v>40</v>
      </c>
      <c r="Y27" s="40" t="n">
        <v>0.2583</v>
      </c>
      <c r="Z27" s="41">
        <f>IF(ISERROR(DATEVALUE(A27)),3,IF(DATEVALUE(A27)&gt;=DATE(2021,6,8),3,1.5))</f>
        <v/>
      </c>
      <c r="AA27" s="40">
        <f>IF(K27&lt;&gt;"",(K27/Z27*100)/Y27,"")</f>
        <v/>
      </c>
      <c r="AB27" s="40">
        <f>IF(L27&lt;&gt;"",(L27/Z27*100)/Y27,"")</f>
        <v/>
      </c>
      <c r="AC27" s="40">
        <f>IF(M27&lt;&gt;"",(M27/Z27*100)/Y27,"")</f>
        <v/>
      </c>
      <c r="AD27" s="40">
        <f>AVERAGE(AA27:AC27)</f>
        <v/>
      </c>
      <c r="AE27" s="40">
        <f>STDEV(AA27:AC27)</f>
        <v/>
      </c>
      <c r="AF27" s="40">
        <f>2^-(I27-S27)</f>
        <v/>
      </c>
      <c r="AG27" s="42">
        <f>IF(ISNUMBER(P27),10^((P27-$AC$55)/$AC$54),"")</f>
        <v/>
      </c>
      <c r="AH27" s="42">
        <f>IF(ISNUMBER(Q27),10^((Q27-$AC$55)/$AC$54),"")</f>
        <v/>
      </c>
      <c r="AI27" s="42">
        <f>IF(ISNUMBER(R27),10^((R27-$AC$55)/$AC$54),"")</f>
        <v/>
      </c>
      <c r="AJ27" s="43">
        <f>AVERAGE(AG27:AI27)*10</f>
        <v/>
      </c>
      <c r="AK27" s="40">
        <f>STDEV(AG27:AI27)</f>
        <v/>
      </c>
      <c r="AL27" s="40">
        <f>N27/AJ27</f>
        <v/>
      </c>
      <c r="AM27" s="40">
        <f>AL27*1000</f>
        <v/>
      </c>
      <c r="AN27" s="40">
        <f>((AK27/AJ27)+(O27/N27))*AL27</f>
        <v/>
      </c>
      <c r="AO27" s="37">
        <f>AN27*1000</f>
        <v/>
      </c>
      <c r="AP27" s="44">
        <f>B27</f>
        <v/>
      </c>
      <c r="AQ27" s="36" t="inlineStr">
        <is>
          <t>covN2</t>
        </is>
      </c>
      <c r="AR27" s="45">
        <f>IF(K27&lt;&gt;"",K27/(AJ27),"")</f>
        <v/>
      </c>
      <c r="AS27" s="45">
        <f>IF(L27&lt;&gt;"",L27/(AJ27),"")</f>
        <v/>
      </c>
      <c r="AT27" s="45">
        <f>IF(M27&lt;&gt;"",M27/(AJ27),"")</f>
        <v/>
      </c>
      <c r="AU27" s="46">
        <f>AVERAGE(AR27:AT27)</f>
        <v/>
      </c>
      <c r="AV27" s="46">
        <f>STDEV(AR27:AT27)</f>
        <v/>
      </c>
      <c r="AW27" s="47">
        <f>AA27</f>
        <v/>
      </c>
      <c r="AX27" s="47">
        <f>AB27</f>
        <v/>
      </c>
      <c r="AY27" s="47">
        <f>AC27</f>
        <v/>
      </c>
      <c r="AZ27" s="40">
        <f>AVERAGE(AW27:AY27)</f>
        <v/>
      </c>
      <c r="BA27" s="47">
        <f>IF(ISNUMBER(AA27),AA27*(W27/X27*1000),"")</f>
        <v/>
      </c>
      <c r="BB27" s="47">
        <f>IF(ISNUMBER(AB27),AB27*(W27/X27*1000),"")</f>
        <v/>
      </c>
      <c r="BC27" s="47">
        <f>IF(ISNUMBER(AC27),AC27*(W27/X27*1000),"")</f>
        <v/>
      </c>
      <c r="BD27" s="40">
        <f>AVERAGE(BA27:BC27)</f>
        <v/>
      </c>
      <c r="BE27" s="48">
        <f>(AJ27/1.5*100)/Y27</f>
        <v/>
      </c>
      <c r="BF27" s="49">
        <f>BE27*(W27/X27*1000)</f>
        <v/>
      </c>
      <c r="BG27" s="50">
        <f>AP27</f>
        <v/>
      </c>
      <c r="BH27" s="37">
        <f>C27</f>
        <v/>
      </c>
      <c r="BI27" s="37">
        <f>IF(P27&lt;&gt;"",P27,"")</f>
        <v/>
      </c>
      <c r="BJ27" s="37">
        <f>IF(Q27&lt;&gt;"",Q27,"")</f>
        <v/>
      </c>
      <c r="BK27" s="37">
        <f>IF(R27&lt;&gt;"",R27,"")</f>
        <v/>
      </c>
      <c r="BL27" s="37">
        <f>AVERAGE(BI27:BK27)</f>
        <v/>
      </c>
      <c r="BM27" s="37" t="n">
        <v>30.73</v>
      </c>
      <c r="BN27" s="38" t="n">
        <v>30.69</v>
      </c>
      <c r="BO27" s="38" t="inlineStr"/>
      <c r="BP27" s="37">
        <f>IF(COUNT(BM27:BO27)&gt;0,AVERAGE(BM27:BO27),"")</f>
        <v/>
      </c>
      <c r="BQ27" s="37" t="n">
        <v>25.33</v>
      </c>
      <c r="BR27" s="37" t="n">
        <v>25.22</v>
      </c>
      <c r="BS27" s="37" t="inlineStr"/>
      <c r="BT27" s="37">
        <f>IF(COUNT(BQ27:BS27)&gt;0,AVERAGE(BQ27:BS27),"")</f>
        <v/>
      </c>
      <c r="BU27" s="37">
        <f>IF(AND(ISNUMBER(BL27),ISNUMBER(BT27)),BL27-BT27,"")</f>
        <v/>
      </c>
      <c r="BV27" s="37">
        <f>IF(AND(ISNUMBER(BP27),ISNUMBER(BT27)),BP27-BT27,"")</f>
        <v/>
      </c>
    </row>
    <row r="28">
      <c r="B28" s="35" t="n">
        <v>44414</v>
      </c>
      <c r="C28" s="36" t="inlineStr">
        <is>
          <t>ac.08.06.21</t>
        </is>
      </c>
      <c r="D28" s="36" t="inlineStr">
        <is>
          <t>covN2</t>
        </is>
      </c>
      <c r="E28" s="36" t="inlineStr">
        <is>
          <t>&lt;unk&gt;</t>
        </is>
      </c>
      <c r="F28" s="37" t="n">
        <v>34.97</v>
      </c>
      <c r="G28" s="37" t="n">
        <v>35.56</v>
      </c>
      <c r="H28" s="38" t="inlineStr">
        <is>
          <t>[34.35]</t>
        </is>
      </c>
      <c r="I28" s="37">
        <f>AVERAGE(F28:H28)</f>
        <v/>
      </c>
      <c r="J28" s="37">
        <f>STDEV(F28:H28)</f>
        <v/>
      </c>
      <c r="K28" s="39">
        <f>IF(ISNUMBER(F28),10^((F28-$R$56)/$R$55),"")</f>
        <v/>
      </c>
      <c r="L28" s="39">
        <f>IF(ISNUMBER(G28),10^((G28-$R$56)/$R$55),"")</f>
        <v/>
      </c>
      <c r="M28" s="39">
        <f>IF(ISNUMBER(H28),10^((H28-$R$56)/$R$55),"")</f>
        <v/>
      </c>
      <c r="N28" s="37">
        <f>AVERAGE(K28:M28)</f>
        <v/>
      </c>
      <c r="O28" s="37">
        <f>STDEV(K28:M28)</f>
        <v/>
      </c>
      <c r="P28" s="37" t="n">
        <v>29.16</v>
      </c>
      <c r="Q28" s="37" t="n">
        <v>29.25</v>
      </c>
      <c r="R28" s="37" t="n">
        <v>29.2</v>
      </c>
      <c r="S28" s="37">
        <f>AVERAGE(P28:R28)</f>
        <v/>
      </c>
      <c r="T28" s="37">
        <f>STDEV(P28:R28)</f>
        <v/>
      </c>
      <c r="U28" s="40" t="n">
        <v>21.6382</v>
      </c>
      <c r="V28" s="40" t="n">
        <v>22.8863</v>
      </c>
      <c r="W28" s="40">
        <f>IF(AND(V28&lt;&gt;"",U28&lt;&gt;""),V28-U28,"")</f>
        <v/>
      </c>
      <c r="X28" s="40" t="n">
        <v>40</v>
      </c>
      <c r="Y28" s="40" t="n">
        <v>0.2523</v>
      </c>
      <c r="Z28" s="41">
        <f>IF(ISERROR(DATEVALUE(A28)),3,IF(DATEVALUE(A28)&gt;=DATE(2021,6,8),3,1.5))</f>
        <v/>
      </c>
      <c r="AA28" s="40">
        <f>IF(K28&lt;&gt;"",(K28/Z28*100)/Y28,"")</f>
        <v/>
      </c>
      <c r="AB28" s="40">
        <f>IF(L28&lt;&gt;"",(L28/Z28*100)/Y28,"")</f>
        <v/>
      </c>
      <c r="AC28" s="40">
        <f>IF(M28&lt;&gt;"",(M28/Z28*100)/Y28,"")</f>
        <v/>
      </c>
      <c r="AD28" s="40">
        <f>AVERAGE(AA28:AC28)</f>
        <v/>
      </c>
      <c r="AE28" s="40">
        <f>STDEV(AA28:AC28)</f>
        <v/>
      </c>
      <c r="AF28" s="40">
        <f>2^-(I28-S28)</f>
        <v/>
      </c>
      <c r="AG28" s="42">
        <f>IF(ISNUMBER(P28),10^((P28-$AC$55)/$AC$54),"")</f>
        <v/>
      </c>
      <c r="AH28" s="42">
        <f>IF(ISNUMBER(Q28),10^((Q28-$AC$55)/$AC$54),"")</f>
        <v/>
      </c>
      <c r="AI28" s="42">
        <f>IF(ISNUMBER(R28),10^((R28-$AC$55)/$AC$54),"")</f>
        <v/>
      </c>
      <c r="AJ28" s="43">
        <f>AVERAGE(AG28:AI28)*10</f>
        <v/>
      </c>
      <c r="AK28" s="40">
        <f>STDEV(AG28:AI28)</f>
        <v/>
      </c>
      <c r="AL28" s="40">
        <f>N28/AJ28</f>
        <v/>
      </c>
      <c r="AM28" s="40">
        <f>AL28*1000</f>
        <v/>
      </c>
      <c r="AN28" s="40">
        <f>((AK28/AJ28)+(O28/N28))*AL28</f>
        <v/>
      </c>
      <c r="AO28" s="37">
        <f>AN28*1000</f>
        <v/>
      </c>
      <c r="AP28" s="44">
        <f>B28</f>
        <v/>
      </c>
      <c r="AQ28" s="36" t="inlineStr">
        <is>
          <t>covN2</t>
        </is>
      </c>
      <c r="AR28" s="45">
        <f>IF(K28&lt;&gt;"",K28/(AJ28),"")</f>
        <v/>
      </c>
      <c r="AS28" s="45">
        <f>IF(L28&lt;&gt;"",L28/(AJ28),"")</f>
        <v/>
      </c>
      <c r="AT28" s="45">
        <f>IF(M28&lt;&gt;"",M28/(AJ28),"")</f>
        <v/>
      </c>
      <c r="AU28" s="46">
        <f>AVERAGE(AR28:AT28)</f>
        <v/>
      </c>
      <c r="AV28" s="46">
        <f>STDEV(AR28:AT28)</f>
        <v/>
      </c>
      <c r="AW28" s="47">
        <f>AA28</f>
        <v/>
      </c>
      <c r="AX28" s="47">
        <f>AB28</f>
        <v/>
      </c>
      <c r="AY28" s="47">
        <f>AC28</f>
        <v/>
      </c>
      <c r="AZ28" s="40">
        <f>AVERAGE(AW28:AY28)</f>
        <v/>
      </c>
      <c r="BA28" s="47">
        <f>IF(ISNUMBER(AA28),AA28*(W28/X28*1000),"")</f>
        <v/>
      </c>
      <c r="BB28" s="47">
        <f>IF(ISNUMBER(AB28),AB28*(W28/X28*1000),"")</f>
        <v/>
      </c>
      <c r="BC28" s="47">
        <f>IF(ISNUMBER(AC28),AC28*(W28/X28*1000),"")</f>
        <v/>
      </c>
      <c r="BD28" s="40">
        <f>AVERAGE(BA28:BC28)</f>
        <v/>
      </c>
      <c r="BE28" s="48">
        <f>(AJ28/1.5*100)/Y28</f>
        <v/>
      </c>
      <c r="BF28" s="49">
        <f>BE28*(W28/X28*1000)</f>
        <v/>
      </c>
      <c r="BG28" s="50">
        <f>AP28</f>
        <v/>
      </c>
      <c r="BH28" s="37">
        <f>C28</f>
        <v/>
      </c>
      <c r="BI28" s="37">
        <f>IF(P28&lt;&gt;"",P28,"")</f>
        <v/>
      </c>
      <c r="BJ28" s="37">
        <f>IF(Q28&lt;&gt;"",Q28,"")</f>
        <v/>
      </c>
      <c r="BK28" s="37">
        <f>IF(R28&lt;&gt;"",R28,"")</f>
        <v/>
      </c>
      <c r="BL28" s="37">
        <f>AVERAGE(BI28:BK28)</f>
        <v/>
      </c>
      <c r="BM28" s="37" t="n">
        <v>31.47</v>
      </c>
      <c r="BN28" s="38" t="n">
        <v>31.6</v>
      </c>
      <c r="BO28" s="38" t="inlineStr"/>
      <c r="BP28" s="37">
        <f>IF(COUNT(BM28:BO28)&gt;0,AVERAGE(BM28:BO28),"")</f>
        <v/>
      </c>
      <c r="BQ28" s="37" t="n">
        <v>29.32</v>
      </c>
      <c r="BR28" s="37" t="n">
        <v>29.37</v>
      </c>
      <c r="BS28" s="37" t="n">
        <v>26.27</v>
      </c>
      <c r="BT28" s="37">
        <f>IF(COUNT(BQ28:BS28)&gt;0,AVERAGE(BQ28:BS28),"")</f>
        <v/>
      </c>
      <c r="BU28" s="37">
        <f>IF(AND(ISNUMBER(BL28),ISNUMBER(BT28)),BL28-BT28,"")</f>
        <v/>
      </c>
      <c r="BV28" s="37">
        <f>IF(AND(ISNUMBER(BP28),ISNUMBER(BT28)),BP28-BT28,"")</f>
        <v/>
      </c>
    </row>
    <row r="29">
      <c r="B29" s="35" t="n">
        <v>44414</v>
      </c>
      <c r="C29" s="36" t="inlineStr">
        <is>
          <t>h_d.08.06.21</t>
        </is>
      </c>
      <c r="D29" s="36" t="inlineStr">
        <is>
          <t>covN2</t>
        </is>
      </c>
      <c r="E29" s="36" t="inlineStr">
        <is>
          <t>&lt;unk&gt;</t>
        </is>
      </c>
      <c r="F29" s="37" t="inlineStr">
        <is>
          <t>[34.92]</t>
        </is>
      </c>
      <c r="G29" s="37" t="n">
        <v>34.12</v>
      </c>
      <c r="H29" s="38" t="n">
        <v>33.61</v>
      </c>
      <c r="I29" s="37">
        <f>AVERAGE(F29:H29)</f>
        <v/>
      </c>
      <c r="J29" s="37">
        <f>STDEV(F29:H29)</f>
        <v/>
      </c>
      <c r="K29" s="39">
        <f>IF(ISNUMBER(F29),10^((F29-$R$56)/$R$55),"")</f>
        <v/>
      </c>
      <c r="L29" s="39">
        <f>IF(ISNUMBER(G29),10^((G29-$R$56)/$R$55),"")</f>
        <v/>
      </c>
      <c r="M29" s="39">
        <f>IF(ISNUMBER(H29),10^((H29-$R$56)/$R$55),"")</f>
        <v/>
      </c>
      <c r="N29" s="37">
        <f>AVERAGE(K29:M29)</f>
        <v/>
      </c>
      <c r="O29" s="37">
        <f>STDEV(K29:M29)</f>
        <v/>
      </c>
      <c r="P29" s="37" t="n">
        <v>27.9</v>
      </c>
      <c r="Q29" s="37" t="n">
        <v>27.86</v>
      </c>
      <c r="R29" s="37" t="n">
        <v>27.88</v>
      </c>
      <c r="S29" s="37">
        <f>AVERAGE(P29:R29)</f>
        <v/>
      </c>
      <c r="T29" s="37">
        <f>STDEV(P29:R29)</f>
        <v/>
      </c>
      <c r="U29" s="40" t="n">
        <v>22.3014</v>
      </c>
      <c r="V29" s="40" t="n">
        <v>26.0546</v>
      </c>
      <c r="W29" s="40">
        <f>IF(AND(V29&lt;&gt;"",U29&lt;&gt;""),V29-U29,"")</f>
        <v/>
      </c>
      <c r="X29" s="40" t="n">
        <v>40</v>
      </c>
      <c r="Y29" s="40" t="n">
        <v>0.2554</v>
      </c>
      <c r="Z29" s="41">
        <f>IF(ISERROR(DATEVALUE(A29)),3,IF(DATEVALUE(A29)&gt;=DATE(2021,6,8),3,1.5))</f>
        <v/>
      </c>
      <c r="AA29" s="40">
        <f>IF(K29&lt;&gt;"",(K29/Z29*100)/Y29,"")</f>
        <v/>
      </c>
      <c r="AB29" s="40">
        <f>IF(L29&lt;&gt;"",(L29/Z29*100)/Y29,"")</f>
        <v/>
      </c>
      <c r="AC29" s="40">
        <f>IF(M29&lt;&gt;"",(M29/Z29*100)/Y29,"")</f>
        <v/>
      </c>
      <c r="AD29" s="40">
        <f>AVERAGE(AA29:AC29)</f>
        <v/>
      </c>
      <c r="AE29" s="40">
        <f>STDEV(AA29:AC29)</f>
        <v/>
      </c>
      <c r="AF29" s="40">
        <f>2^-(I29-S29)</f>
        <v/>
      </c>
      <c r="AG29" s="42">
        <f>IF(ISNUMBER(P29),10^((P29-$AC$55)/$AC$54),"")</f>
        <v/>
      </c>
      <c r="AH29" s="42">
        <f>IF(ISNUMBER(Q29),10^((Q29-$AC$55)/$AC$54),"")</f>
        <v/>
      </c>
      <c r="AI29" s="42">
        <f>IF(ISNUMBER(R29),10^((R29-$AC$55)/$AC$54),"")</f>
        <v/>
      </c>
      <c r="AJ29" s="43">
        <f>AVERAGE(AG29:AI29)*10</f>
        <v/>
      </c>
      <c r="AK29" s="40">
        <f>STDEV(AG29:AI29)</f>
        <v/>
      </c>
      <c r="AL29" s="40">
        <f>N29/AJ29</f>
        <v/>
      </c>
      <c r="AM29" s="40">
        <f>AL29*1000</f>
        <v/>
      </c>
      <c r="AN29" s="40">
        <f>((AK29/AJ29)+(O29/N29))*AL29</f>
        <v/>
      </c>
      <c r="AO29" s="37">
        <f>AN29*1000</f>
        <v/>
      </c>
      <c r="AP29" s="44">
        <f>B29</f>
        <v/>
      </c>
      <c r="AQ29" s="36" t="inlineStr">
        <is>
          <t>covN2</t>
        </is>
      </c>
      <c r="AR29" s="45">
        <f>IF(K29&lt;&gt;"",K29/(AJ29),"")</f>
        <v/>
      </c>
      <c r="AS29" s="45">
        <f>IF(L29&lt;&gt;"",L29/(AJ29),"")</f>
        <v/>
      </c>
      <c r="AT29" s="45">
        <f>IF(M29&lt;&gt;"",M29/(AJ29),"")</f>
        <v/>
      </c>
      <c r="AU29" s="46">
        <f>AVERAGE(AR29:AT29)</f>
        <v/>
      </c>
      <c r="AV29" s="46">
        <f>STDEV(AR29:AT29)</f>
        <v/>
      </c>
      <c r="AW29" s="47">
        <f>AA29</f>
        <v/>
      </c>
      <c r="AX29" s="47">
        <f>AB29</f>
        <v/>
      </c>
      <c r="AY29" s="47">
        <f>AC29</f>
        <v/>
      </c>
      <c r="AZ29" s="40">
        <f>AVERAGE(AW29:AY29)</f>
        <v/>
      </c>
      <c r="BA29" s="47">
        <f>IF(ISNUMBER(AA29),AA29*(W29/X29*1000),"")</f>
        <v/>
      </c>
      <c r="BB29" s="47">
        <f>IF(ISNUMBER(AB29),AB29*(W29/X29*1000),"")</f>
        <v/>
      </c>
      <c r="BC29" s="47">
        <f>IF(ISNUMBER(AC29),AC29*(W29/X29*1000),"")</f>
        <v/>
      </c>
      <c r="BD29" s="40">
        <f>AVERAGE(BA29:BC29)</f>
        <v/>
      </c>
      <c r="BE29" s="48">
        <f>(AJ29/1.5*100)/Y29</f>
        <v/>
      </c>
      <c r="BF29" s="49">
        <f>BE29*(W29/X29*1000)</f>
        <v/>
      </c>
      <c r="BG29" s="50">
        <f>AP29</f>
        <v/>
      </c>
      <c r="BH29" s="37">
        <f>C29</f>
        <v/>
      </c>
      <c r="BI29" s="37">
        <f>IF(P29&lt;&gt;"",P29,"")</f>
        <v/>
      </c>
      <c r="BJ29" s="37">
        <f>IF(Q29&lt;&gt;"",Q29,"")</f>
        <v/>
      </c>
      <c r="BK29" s="37">
        <f>IF(R29&lt;&gt;"",R29,"")</f>
        <v/>
      </c>
      <c r="BL29" s="37">
        <f>AVERAGE(BI29:BK29)</f>
        <v/>
      </c>
      <c r="BM29" s="37" t="n">
        <v>30</v>
      </c>
      <c r="BN29" s="38" t="n">
        <v>29.99</v>
      </c>
      <c r="BO29" s="38" t="inlineStr"/>
      <c r="BP29" s="37">
        <f>IF(COUNT(BM29:BO29)&gt;0,AVERAGE(BM29:BO29),"")</f>
        <v/>
      </c>
      <c r="BQ29" s="37" t="n">
        <v>27.62</v>
      </c>
      <c r="BR29" s="37" t="n">
        <v>27.73</v>
      </c>
      <c r="BS29" s="37" t="inlineStr"/>
      <c r="BT29" s="37">
        <f>IF(COUNT(BQ29:BS29)&gt;0,AVERAGE(BQ29:BS29),"")</f>
        <v/>
      </c>
      <c r="BU29" s="37">
        <f>IF(AND(ISNUMBER(BL29),ISNUMBER(BT29)),BL29-BT29,"")</f>
        <v/>
      </c>
      <c r="BV29" s="37">
        <f>IF(AND(ISNUMBER(BP29),ISNUMBER(BT29)),BP29-BT29,"")</f>
        <v/>
      </c>
    </row>
    <row r="30">
      <c r="B30" s="35" t="n">
        <v>44415</v>
      </c>
      <c r="C30" s="36" t="inlineStr">
        <is>
          <t>h.08.07.21</t>
        </is>
      </c>
      <c r="D30" s="36" t="inlineStr">
        <is>
          <t>covN2</t>
        </is>
      </c>
      <c r="E30" s="36" t="inlineStr">
        <is>
          <t>h</t>
        </is>
      </c>
      <c r="F30" s="37" t="n">
        <v>35.6</v>
      </c>
      <c r="G30" s="37" t="n">
        <v>34.37</v>
      </c>
      <c r="H30" s="38" t="inlineStr">
        <is>
          <t>[37.19]</t>
        </is>
      </c>
      <c r="I30" s="37">
        <f>AVERAGE(F30:H30)</f>
        <v/>
      </c>
      <c r="J30" s="37">
        <f>STDEV(F30:H30)</f>
        <v/>
      </c>
      <c r="K30" s="39">
        <f>IF(ISNUMBER(F30),10^((F30-$R$56)/$R$55),"")</f>
        <v/>
      </c>
      <c r="L30" s="39">
        <f>IF(ISNUMBER(G30),10^((G30-$R$56)/$R$55),"")</f>
        <v/>
      </c>
      <c r="M30" s="39">
        <f>IF(ISNUMBER(H30),10^((H30-$R$56)/$R$55),"")</f>
        <v/>
      </c>
      <c r="N30" s="37">
        <f>AVERAGE(K30:M30)</f>
        <v/>
      </c>
      <c r="O30" s="37">
        <f>STDEV(K30:M30)</f>
        <v/>
      </c>
      <c r="P30" s="37" t="n">
        <v>27.98</v>
      </c>
      <c r="Q30" s="37" t="n">
        <v>27.69</v>
      </c>
      <c r="R30" s="37" t="n">
        <v>27.88</v>
      </c>
      <c r="S30" s="37">
        <f>AVERAGE(P30:R30)</f>
        <v/>
      </c>
      <c r="T30" s="37">
        <f>STDEV(P30:R30)</f>
        <v/>
      </c>
      <c r="U30" s="40" t="n">
        <v>21.871</v>
      </c>
      <c r="V30" s="40" t="n">
        <v>28.9797</v>
      </c>
      <c r="W30" s="40">
        <f>IF(AND(V30&lt;&gt;"",U30&lt;&gt;""),V30-U30,"")</f>
        <v/>
      </c>
      <c r="X30" s="40" t="n">
        <v>40</v>
      </c>
      <c r="Y30" s="40" t="n">
        <v>0.2542</v>
      </c>
      <c r="Z30" s="41">
        <f>IF(ISERROR(DATEVALUE(A30)),3,IF(DATEVALUE(A30)&gt;=DATE(2021,6,8),3,1.5))</f>
        <v/>
      </c>
      <c r="AA30" s="40">
        <f>IF(K30&lt;&gt;"",(K30/Z30*100)/Y30,"")</f>
        <v/>
      </c>
      <c r="AB30" s="40">
        <f>IF(L30&lt;&gt;"",(L30/Z30*100)/Y30,"")</f>
        <v/>
      </c>
      <c r="AC30" s="40">
        <f>IF(M30&lt;&gt;"",(M30/Z30*100)/Y30,"")</f>
        <v/>
      </c>
      <c r="AD30" s="40">
        <f>AVERAGE(AA30:AC30)</f>
        <v/>
      </c>
      <c r="AE30" s="40">
        <f>STDEV(AA30:AC30)</f>
        <v/>
      </c>
      <c r="AF30" s="40">
        <f>2^-(I30-S30)</f>
        <v/>
      </c>
      <c r="AG30" s="42">
        <f>IF(ISNUMBER(P30),10^((P30-$AC$55)/$AC$54),"")</f>
        <v/>
      </c>
      <c r="AH30" s="42">
        <f>IF(ISNUMBER(Q30),10^((Q30-$AC$55)/$AC$54),"")</f>
        <v/>
      </c>
      <c r="AI30" s="42">
        <f>IF(ISNUMBER(R30),10^((R30-$AC$55)/$AC$54),"")</f>
        <v/>
      </c>
      <c r="AJ30" s="43">
        <f>AVERAGE(AG30:AI30)*10</f>
        <v/>
      </c>
      <c r="AK30" s="40">
        <f>STDEV(AG30:AI30)</f>
        <v/>
      </c>
      <c r="AL30" s="40">
        <f>N30/AJ30</f>
        <v/>
      </c>
      <c r="AM30" s="40">
        <f>AL30*1000</f>
        <v/>
      </c>
      <c r="AN30" s="40">
        <f>((AK30/AJ30)+(O30/N30))*AL30</f>
        <v/>
      </c>
      <c r="AO30" s="37">
        <f>AN30*1000</f>
        <v/>
      </c>
      <c r="AP30" s="44">
        <f>B30</f>
        <v/>
      </c>
      <c r="AQ30" s="36" t="inlineStr">
        <is>
          <t>covN2</t>
        </is>
      </c>
      <c r="AR30" s="45">
        <f>IF(K30&lt;&gt;"",K30/(AJ30),"")</f>
        <v/>
      </c>
      <c r="AS30" s="45">
        <f>IF(L30&lt;&gt;"",L30/(AJ30),"")</f>
        <v/>
      </c>
      <c r="AT30" s="45">
        <f>IF(M30&lt;&gt;"",M30/(AJ30),"")</f>
        <v/>
      </c>
      <c r="AU30" s="46">
        <f>AVERAGE(AR30:AT30)</f>
        <v/>
      </c>
      <c r="AV30" s="46">
        <f>STDEV(AR30:AT30)</f>
        <v/>
      </c>
      <c r="AW30" s="47">
        <f>AA30</f>
        <v/>
      </c>
      <c r="AX30" s="47">
        <f>AB30</f>
        <v/>
      </c>
      <c r="AY30" s="47">
        <f>AC30</f>
        <v/>
      </c>
      <c r="AZ30" s="40">
        <f>AVERAGE(AW30:AY30)</f>
        <v/>
      </c>
      <c r="BA30" s="47">
        <f>IF(ISNUMBER(AA30),AA30*(W30/X30*1000),"")</f>
        <v/>
      </c>
      <c r="BB30" s="47">
        <f>IF(ISNUMBER(AB30),AB30*(W30/X30*1000),"")</f>
        <v/>
      </c>
      <c r="BC30" s="47">
        <f>IF(ISNUMBER(AC30),AC30*(W30/X30*1000),"")</f>
        <v/>
      </c>
      <c r="BD30" s="40">
        <f>AVERAGE(BA30:BC30)</f>
        <v/>
      </c>
      <c r="BE30" s="48">
        <f>(AJ30/1.5*100)/Y30</f>
        <v/>
      </c>
      <c r="BF30" s="49">
        <f>BE30*(W30/X30*1000)</f>
        <v/>
      </c>
      <c r="BG30" s="50">
        <f>AP30</f>
        <v/>
      </c>
      <c r="BH30" s="37">
        <f>C30</f>
        <v/>
      </c>
      <c r="BI30" s="37">
        <f>IF(P30&lt;&gt;"",P30,"")</f>
        <v/>
      </c>
      <c r="BJ30" s="37">
        <f>IF(Q30&lt;&gt;"",Q30,"")</f>
        <v/>
      </c>
      <c r="BK30" s="37">
        <f>IF(R30&lt;&gt;"",R30,"")</f>
        <v/>
      </c>
      <c r="BL30" s="37">
        <f>AVERAGE(BI30:BK30)</f>
        <v/>
      </c>
      <c r="BM30" s="37" t="n">
        <v>30.29</v>
      </c>
      <c r="BN30" s="38" t="n">
        <v>30.36</v>
      </c>
      <c r="BO30" s="38" t="inlineStr"/>
      <c r="BP30" s="37">
        <f>IF(COUNT(BM30:BO30)&gt;0,AVERAGE(BM30:BO30),"")</f>
        <v/>
      </c>
      <c r="BQ30" s="37" t="n">
        <v>24.8</v>
      </c>
      <c r="BR30" s="37" t="n">
        <v>24.75</v>
      </c>
      <c r="BS30" s="37" t="inlineStr"/>
      <c r="BT30" s="37">
        <f>IF(COUNT(BQ30:BS30)&gt;0,AVERAGE(BQ30:BS30),"")</f>
        <v/>
      </c>
      <c r="BU30" s="37">
        <f>IF(AND(ISNUMBER(BL30),ISNUMBER(BT30)),BL30-BT30,"")</f>
        <v/>
      </c>
      <c r="BV30" s="37">
        <f>IF(AND(ISNUMBER(BP30),ISNUMBER(BT30)),BP30-BT30,"")</f>
        <v/>
      </c>
    </row>
    <row r="31">
      <c r="B31" s="35" t="n">
        <v>44416</v>
      </c>
      <c r="C31" s="36" t="inlineStr">
        <is>
          <t>h.08.08.21</t>
        </is>
      </c>
      <c r="D31" s="36" t="inlineStr">
        <is>
          <t>covN2</t>
        </is>
      </c>
      <c r="E31" s="36" t="inlineStr">
        <is>
          <t>h</t>
        </is>
      </c>
      <c r="F31" s="37" t="inlineStr">
        <is>
          <t>[34.0]</t>
        </is>
      </c>
      <c r="G31" s="37" t="n">
        <v>35.12</v>
      </c>
      <c r="H31" s="38" t="n">
        <v>35.35</v>
      </c>
      <c r="I31" s="37">
        <f>AVERAGE(F31:H31)</f>
        <v/>
      </c>
      <c r="J31" s="37">
        <f>STDEV(F31:H31)</f>
        <v/>
      </c>
      <c r="K31" s="39">
        <f>IF(ISNUMBER(F31),10^((F31-$R$56)/$R$55),"")</f>
        <v/>
      </c>
      <c r="L31" s="39">
        <f>IF(ISNUMBER(G31),10^((G31-$R$56)/$R$55),"")</f>
        <v/>
      </c>
      <c r="M31" s="39">
        <f>IF(ISNUMBER(H31),10^((H31-$R$56)/$R$55),"")</f>
        <v/>
      </c>
      <c r="N31" s="37">
        <f>AVERAGE(K31:M31)</f>
        <v/>
      </c>
      <c r="O31" s="37">
        <f>STDEV(K31:M31)</f>
        <v/>
      </c>
      <c r="P31" s="37" t="n">
        <v>28</v>
      </c>
      <c r="Q31" s="37" t="n">
        <v>27.95</v>
      </c>
      <c r="R31" s="37" t="n">
        <v>27.77</v>
      </c>
      <c r="S31" s="37">
        <f>AVERAGE(P31:R31)</f>
        <v/>
      </c>
      <c r="T31" s="37">
        <f>STDEV(P31:R31)</f>
        <v/>
      </c>
      <c r="U31" s="40" t="n">
        <v>21.7</v>
      </c>
      <c r="V31" s="40" t="n">
        <v>24.4527</v>
      </c>
      <c r="W31" s="40">
        <f>IF(AND(V31&lt;&gt;"",U31&lt;&gt;""),V31-U31,"")</f>
        <v/>
      </c>
      <c r="X31" s="40" t="n">
        <v>40</v>
      </c>
      <c r="Y31" s="40" t="n">
        <v>0.2504</v>
      </c>
      <c r="Z31" s="41">
        <f>IF(ISERROR(DATEVALUE(A31)),3,IF(DATEVALUE(A31)&gt;=DATE(2021,6,8),3,1.5))</f>
        <v/>
      </c>
      <c r="AA31" s="40">
        <f>IF(K31&lt;&gt;"",(K31/Z31*100)/Y31,"")</f>
        <v/>
      </c>
      <c r="AB31" s="40">
        <f>IF(L31&lt;&gt;"",(L31/Z31*100)/Y31,"")</f>
        <v/>
      </c>
      <c r="AC31" s="40">
        <f>IF(M31&lt;&gt;"",(M31/Z31*100)/Y31,"")</f>
        <v/>
      </c>
      <c r="AD31" s="40">
        <f>AVERAGE(AA31:AC31)</f>
        <v/>
      </c>
      <c r="AE31" s="40">
        <f>STDEV(AA31:AC31)</f>
        <v/>
      </c>
      <c r="AF31" s="40">
        <f>2^-(I31-S31)</f>
        <v/>
      </c>
      <c r="AG31" s="42">
        <f>IF(ISNUMBER(P31),10^((P31-$AC$55)/$AC$54),"")</f>
        <v/>
      </c>
      <c r="AH31" s="42">
        <f>IF(ISNUMBER(Q31),10^((Q31-$AC$55)/$AC$54),"")</f>
        <v/>
      </c>
      <c r="AI31" s="42">
        <f>IF(ISNUMBER(R31),10^((R31-$AC$55)/$AC$54),"")</f>
        <v/>
      </c>
      <c r="AJ31" s="43">
        <f>AVERAGE(AG31:AI31)*10</f>
        <v/>
      </c>
      <c r="AK31" s="40">
        <f>STDEV(AG31:AI31)</f>
        <v/>
      </c>
      <c r="AL31" s="40">
        <f>N31/AJ31</f>
        <v/>
      </c>
      <c r="AM31" s="40">
        <f>AL31*1000</f>
        <v/>
      </c>
      <c r="AN31" s="40">
        <f>((AK31/AJ31)+(O31/N31))*AL31</f>
        <v/>
      </c>
      <c r="AO31" s="37">
        <f>AN31*1000</f>
        <v/>
      </c>
      <c r="AP31" s="44">
        <f>B31</f>
        <v/>
      </c>
      <c r="AQ31" s="36" t="inlineStr">
        <is>
          <t>covN2</t>
        </is>
      </c>
      <c r="AR31" s="45">
        <f>IF(K31&lt;&gt;"",K31/(AJ31),"")</f>
        <v/>
      </c>
      <c r="AS31" s="45">
        <f>IF(L31&lt;&gt;"",L31/(AJ31),"")</f>
        <v/>
      </c>
      <c r="AT31" s="45">
        <f>IF(M31&lt;&gt;"",M31/(AJ31),"")</f>
        <v/>
      </c>
      <c r="AU31" s="46">
        <f>AVERAGE(AR31:AT31)</f>
        <v/>
      </c>
      <c r="AV31" s="46">
        <f>STDEV(AR31:AT31)</f>
        <v/>
      </c>
      <c r="AW31" s="47">
        <f>AA31</f>
        <v/>
      </c>
      <c r="AX31" s="47">
        <f>AB31</f>
        <v/>
      </c>
      <c r="AY31" s="47">
        <f>AC31</f>
        <v/>
      </c>
      <c r="AZ31" s="40">
        <f>AVERAGE(AW31:AY31)</f>
        <v/>
      </c>
      <c r="BA31" s="47">
        <f>IF(ISNUMBER(AA31),AA31*(W31/X31*1000),"")</f>
        <v/>
      </c>
      <c r="BB31" s="47">
        <f>IF(ISNUMBER(AB31),AB31*(W31/X31*1000),"")</f>
        <v/>
      </c>
      <c r="BC31" s="47">
        <f>IF(ISNUMBER(AC31),AC31*(W31/X31*1000),"")</f>
        <v/>
      </c>
      <c r="BD31" s="40">
        <f>AVERAGE(BA31:BC31)</f>
        <v/>
      </c>
      <c r="BE31" s="48">
        <f>(AJ31/1.5*100)/Y31</f>
        <v/>
      </c>
      <c r="BF31" s="49">
        <f>BE31*(W31/X31*1000)</f>
        <v/>
      </c>
      <c r="BG31" s="50">
        <f>AP31</f>
        <v/>
      </c>
      <c r="BH31" s="37">
        <f>C31</f>
        <v/>
      </c>
      <c r="BI31" s="37">
        <f>IF(P31&lt;&gt;"",P31,"")</f>
        <v/>
      </c>
      <c r="BJ31" s="37">
        <f>IF(Q31&lt;&gt;"",Q31,"")</f>
        <v/>
      </c>
      <c r="BK31" s="37">
        <f>IF(R31&lt;&gt;"",R31,"")</f>
        <v/>
      </c>
      <c r="BL31" s="37">
        <f>AVERAGE(BI31:BK31)</f>
        <v/>
      </c>
      <c r="BM31" s="37" t="n">
        <v/>
      </c>
      <c r="BN31" s="38" t="n">
        <v/>
      </c>
      <c r="BO31" s="38" t="inlineStr"/>
      <c r="BP31" s="37">
        <f>IF(COUNT(BM31:BO31)&gt;0,AVERAGE(BM31:BO31),"")</f>
        <v/>
      </c>
      <c r="BQ31" s="37" t="n">
        <v>26</v>
      </c>
      <c r="BR31" s="37" t="n">
        <v>25.9</v>
      </c>
      <c r="BS31" s="37" t="inlineStr"/>
      <c r="BT31" s="37">
        <f>IF(COUNT(BQ31:BS31)&gt;0,AVERAGE(BQ31:BS31),"")</f>
        <v/>
      </c>
      <c r="BU31" s="37">
        <f>IF(AND(ISNUMBER(BL31),ISNUMBER(BT31)),BL31-BT31,"")</f>
        <v/>
      </c>
      <c r="BV31" s="37">
        <f>IF(AND(ISNUMBER(BP31),ISNUMBER(BT31)),BP31-BT31,"")</f>
        <v/>
      </c>
    </row>
    <row r="32">
      <c r="B32" s="35" t="n">
        <v>44416</v>
      </c>
      <c r="C32" s="36" t="inlineStr">
        <is>
          <t>h_d.08.08.21</t>
        </is>
      </c>
      <c r="D32" s="36" t="inlineStr">
        <is>
          <t>covN2</t>
        </is>
      </c>
      <c r="E32" s="36" t="inlineStr">
        <is>
          <t>&lt;unk&gt;</t>
        </is>
      </c>
      <c r="F32" s="37" t="n">
        <v>35.35</v>
      </c>
      <c r="G32" s="37" t="n">
        <v>35.57</v>
      </c>
      <c r="H32" s="38" t="n">
        <v>35.14</v>
      </c>
      <c r="I32" s="37">
        <f>AVERAGE(F32:H32)</f>
        <v/>
      </c>
      <c r="J32" s="37">
        <f>STDEV(F32:H32)</f>
        <v/>
      </c>
      <c r="K32" s="39">
        <f>IF(ISNUMBER(F32),10^((F32-$R$56)/$R$55),"")</f>
        <v/>
      </c>
      <c r="L32" s="39">
        <f>IF(ISNUMBER(G32),10^((G32-$R$56)/$R$55),"")</f>
        <v/>
      </c>
      <c r="M32" s="39">
        <f>IF(ISNUMBER(H32),10^((H32-$R$56)/$R$55),"")</f>
        <v/>
      </c>
      <c r="N32" s="37">
        <f>AVERAGE(K32:M32)</f>
        <v/>
      </c>
      <c r="O32" s="37">
        <f>STDEV(K32:M32)</f>
        <v/>
      </c>
      <c r="P32" s="37" t="n">
        <v>28.37</v>
      </c>
      <c r="Q32" s="37" t="n">
        <v>28.37</v>
      </c>
      <c r="R32" s="37" t="n">
        <v>28.18</v>
      </c>
      <c r="S32" s="37">
        <f>AVERAGE(P32:R32)</f>
        <v/>
      </c>
      <c r="T32" s="37">
        <f>STDEV(P32:R32)</f>
        <v/>
      </c>
      <c r="U32" s="40" t="n">
        <v>27.298</v>
      </c>
      <c r="V32" s="40" t="n">
        <v>31.3085</v>
      </c>
      <c r="W32" s="40">
        <f>IF(AND(V32&lt;&gt;"",U32&lt;&gt;""),V32-U32,"")</f>
        <v/>
      </c>
      <c r="X32" s="40" t="n">
        <v>40</v>
      </c>
      <c r="Y32" s="40" t="n">
        <v>0.2556</v>
      </c>
      <c r="Z32" s="41">
        <f>IF(ISERROR(DATEVALUE(A32)),3,IF(DATEVALUE(A32)&gt;=DATE(2021,6,8),3,1.5))</f>
        <v/>
      </c>
      <c r="AA32" s="40">
        <f>IF(K32&lt;&gt;"",(K32/Z32*100)/Y32,"")</f>
        <v/>
      </c>
      <c r="AB32" s="40">
        <f>IF(L32&lt;&gt;"",(L32/Z32*100)/Y32,"")</f>
        <v/>
      </c>
      <c r="AC32" s="40">
        <f>IF(M32&lt;&gt;"",(M32/Z32*100)/Y32,"")</f>
        <v/>
      </c>
      <c r="AD32" s="40">
        <f>AVERAGE(AA32:AC32)</f>
        <v/>
      </c>
      <c r="AE32" s="40">
        <f>STDEV(AA32:AC32)</f>
        <v/>
      </c>
      <c r="AF32" s="40">
        <f>2^-(I32-S32)</f>
        <v/>
      </c>
      <c r="AG32" s="42">
        <f>IF(ISNUMBER(P32),10^((P32-$AC$55)/$AC$54),"")</f>
        <v/>
      </c>
      <c r="AH32" s="42">
        <f>IF(ISNUMBER(Q32),10^((Q32-$AC$55)/$AC$54),"")</f>
        <v/>
      </c>
      <c r="AI32" s="42">
        <f>IF(ISNUMBER(R32),10^((R32-$AC$55)/$AC$54),"")</f>
        <v/>
      </c>
      <c r="AJ32" s="43">
        <f>AVERAGE(AG32:AI32)*10</f>
        <v/>
      </c>
      <c r="AK32" s="40">
        <f>STDEV(AG32:AI32)</f>
        <v/>
      </c>
      <c r="AL32" s="40">
        <f>N32/AJ32</f>
        <v/>
      </c>
      <c r="AM32" s="40">
        <f>AL32*1000</f>
        <v/>
      </c>
      <c r="AN32" s="40">
        <f>((AK32/AJ32)+(O32/N32))*AL32</f>
        <v/>
      </c>
      <c r="AO32" s="37">
        <f>AN32*1000</f>
        <v/>
      </c>
      <c r="AP32" s="44">
        <f>B32</f>
        <v/>
      </c>
      <c r="AQ32" s="36" t="inlineStr">
        <is>
          <t>covN2</t>
        </is>
      </c>
      <c r="AR32" s="45">
        <f>IF(K32&lt;&gt;"",K32/(AJ32),"")</f>
        <v/>
      </c>
      <c r="AS32" s="45">
        <f>IF(L32&lt;&gt;"",L32/(AJ32),"")</f>
        <v/>
      </c>
      <c r="AT32" s="45">
        <f>IF(M32&lt;&gt;"",M32/(AJ32),"")</f>
        <v/>
      </c>
      <c r="AU32" s="46">
        <f>AVERAGE(AR32:AT32)</f>
        <v/>
      </c>
      <c r="AV32" s="46">
        <f>STDEV(AR32:AT32)</f>
        <v/>
      </c>
      <c r="AW32" s="47">
        <f>AA32</f>
        <v/>
      </c>
      <c r="AX32" s="47">
        <f>AB32</f>
        <v/>
      </c>
      <c r="AY32" s="47">
        <f>AC32</f>
        <v/>
      </c>
      <c r="AZ32" s="40">
        <f>AVERAGE(AW32:AY32)</f>
        <v/>
      </c>
      <c r="BA32" s="47">
        <f>IF(ISNUMBER(AA32),AA32*(W32/X32*1000),"")</f>
        <v/>
      </c>
      <c r="BB32" s="47">
        <f>IF(ISNUMBER(AB32),AB32*(W32/X32*1000),"")</f>
        <v/>
      </c>
      <c r="BC32" s="47">
        <f>IF(ISNUMBER(AC32),AC32*(W32/X32*1000),"")</f>
        <v/>
      </c>
      <c r="BD32" s="40">
        <f>AVERAGE(BA32:BC32)</f>
        <v/>
      </c>
      <c r="BE32" s="48">
        <f>(AJ32/1.5*100)/Y32</f>
        <v/>
      </c>
      <c r="BF32" s="49">
        <f>BE32*(W32/X32*1000)</f>
        <v/>
      </c>
      <c r="BG32" s="50">
        <f>AP32</f>
        <v/>
      </c>
      <c r="BH32" s="37">
        <f>C32</f>
        <v/>
      </c>
      <c r="BI32" s="37">
        <f>IF(P32&lt;&gt;"",P32,"")</f>
        <v/>
      </c>
      <c r="BJ32" s="37">
        <f>IF(Q32&lt;&gt;"",Q32,"")</f>
        <v/>
      </c>
      <c r="BK32" s="37">
        <f>IF(R32&lt;&gt;"",R32,"")</f>
        <v/>
      </c>
      <c r="BL32" s="37">
        <f>AVERAGE(BI32:BK32)</f>
        <v/>
      </c>
      <c r="BM32" s="37" t="n">
        <v>30.76</v>
      </c>
      <c r="BN32" s="38" t="n">
        <v>30.65</v>
      </c>
      <c r="BO32" s="38" t="inlineStr"/>
      <c r="BP32" s="37">
        <f>IF(COUNT(BM32:BO32)&gt;0,AVERAGE(BM32:BO32),"")</f>
        <v/>
      </c>
      <c r="BQ32" s="37" t="n">
        <v>25.94</v>
      </c>
      <c r="BR32" s="37" t="n">
        <v>26.08</v>
      </c>
      <c r="BS32" s="37" t="inlineStr"/>
      <c r="BT32" s="37">
        <f>IF(COUNT(BQ32:BS32)&gt;0,AVERAGE(BQ32:BS32),"")</f>
        <v/>
      </c>
      <c r="BU32" s="37">
        <f>IF(AND(ISNUMBER(BL32),ISNUMBER(BT32)),BL32-BT32,"")</f>
        <v/>
      </c>
      <c r="BV32" s="37">
        <f>IF(AND(ISNUMBER(BP32),ISNUMBER(BT32)),BP32-BT32,"")</f>
        <v/>
      </c>
    </row>
    <row r="33">
      <c r="B33" s="35" t="n">
        <v>44417</v>
      </c>
      <c r="C33" s="36" t="inlineStr">
        <is>
          <t>bmi.08.09.21</t>
        </is>
      </c>
      <c r="D33" s="36" t="inlineStr">
        <is>
          <t>covN2</t>
        </is>
      </c>
      <c r="E33" s="36" t="inlineStr">
        <is>
          <t>bmi</t>
        </is>
      </c>
      <c r="F33" s="37" t="n">
        <v>35.29</v>
      </c>
      <c r="G33" s="37" t="inlineStr">
        <is>
          <t>[34.01]</t>
        </is>
      </c>
      <c r="H33" s="38" t="n">
        <v>35.33</v>
      </c>
      <c r="I33" s="37">
        <f>AVERAGE(F33:H33)</f>
        <v/>
      </c>
      <c r="J33" s="37">
        <f>STDEV(F33:H33)</f>
        <v/>
      </c>
      <c r="K33" s="39">
        <f>IF(ISNUMBER(F33),10^((F33-$R$56)/$R$55),"")</f>
        <v/>
      </c>
      <c r="L33" s="39">
        <f>IF(ISNUMBER(G33),10^((G33-$R$56)/$R$55),"")</f>
        <v/>
      </c>
      <c r="M33" s="39">
        <f>IF(ISNUMBER(H33),10^((H33-$R$56)/$R$55),"")</f>
        <v/>
      </c>
      <c r="N33" s="37">
        <f>AVERAGE(K33:M33)</f>
        <v/>
      </c>
      <c r="O33" s="37">
        <f>STDEV(K33:M33)</f>
        <v/>
      </c>
      <c r="P33" s="37" t="n">
        <v>28.55</v>
      </c>
      <c r="Q33" s="37" t="n">
        <v>28.52</v>
      </c>
      <c r="R33" s="37" t="n">
        <v>28.38</v>
      </c>
      <c r="S33" s="37">
        <f>AVERAGE(P33:R33)</f>
        <v/>
      </c>
      <c r="T33" s="37">
        <f>STDEV(P33:R33)</f>
        <v/>
      </c>
      <c r="U33" s="40" t="n">
        <v>21.293</v>
      </c>
      <c r="V33" s="40" t="n">
        <v>23.3225</v>
      </c>
      <c r="W33" s="40">
        <f>IF(AND(V33&lt;&gt;"",U33&lt;&gt;""),V33-U33,"")</f>
        <v/>
      </c>
      <c r="X33" s="40" t="n">
        <v>80</v>
      </c>
      <c r="Y33" s="40" t="n">
        <v>0.2554</v>
      </c>
      <c r="Z33" s="41">
        <f>IF(ISERROR(DATEVALUE(A33)),3,IF(DATEVALUE(A33)&gt;=DATE(2021,6,8),3,1.5))</f>
        <v/>
      </c>
      <c r="AA33" s="40">
        <f>IF(K33&lt;&gt;"",(K33/Z33*100)/Y33,"")</f>
        <v/>
      </c>
      <c r="AB33" s="40">
        <f>IF(L33&lt;&gt;"",(L33/Z33*100)/Y33,"")</f>
        <v/>
      </c>
      <c r="AC33" s="40">
        <f>IF(M33&lt;&gt;"",(M33/Z33*100)/Y33,"")</f>
        <v/>
      </c>
      <c r="AD33" s="40">
        <f>AVERAGE(AA33:AC33)</f>
        <v/>
      </c>
      <c r="AE33" s="40">
        <f>STDEV(AA33:AC33)</f>
        <v/>
      </c>
      <c r="AF33" s="40">
        <f>2^-(I33-S33)</f>
        <v/>
      </c>
      <c r="AG33" s="42">
        <f>IF(ISNUMBER(P33),10^((P33-$AC$55)/$AC$54),"")</f>
        <v/>
      </c>
      <c r="AH33" s="42">
        <f>IF(ISNUMBER(Q33),10^((Q33-$AC$55)/$AC$54),"")</f>
        <v/>
      </c>
      <c r="AI33" s="42">
        <f>IF(ISNUMBER(R33),10^((R33-$AC$55)/$AC$54),"")</f>
        <v/>
      </c>
      <c r="AJ33" s="43">
        <f>AVERAGE(AG33:AI33)*10</f>
        <v/>
      </c>
      <c r="AK33" s="40">
        <f>STDEV(AG33:AI33)</f>
        <v/>
      </c>
      <c r="AL33" s="40">
        <f>N33/AJ33</f>
        <v/>
      </c>
      <c r="AM33" s="40">
        <f>AL33*1000</f>
        <v/>
      </c>
      <c r="AN33" s="40">
        <f>((AK33/AJ33)+(O33/N33))*AL33</f>
        <v/>
      </c>
      <c r="AO33" s="37">
        <f>AN33*1000</f>
        <v/>
      </c>
      <c r="AP33" s="44">
        <f>B33</f>
        <v/>
      </c>
      <c r="AQ33" s="36" t="inlineStr">
        <is>
          <t>covN2</t>
        </is>
      </c>
      <c r="AR33" s="45">
        <f>IF(K33&lt;&gt;"",K33/(AJ33),"")</f>
        <v/>
      </c>
      <c r="AS33" s="45">
        <f>IF(L33&lt;&gt;"",L33/(AJ33),"")</f>
        <v/>
      </c>
      <c r="AT33" s="45">
        <f>IF(M33&lt;&gt;"",M33/(AJ33),"")</f>
        <v/>
      </c>
      <c r="AU33" s="46">
        <f>AVERAGE(AR33:AT33)</f>
        <v/>
      </c>
      <c r="AV33" s="46">
        <f>STDEV(AR33:AT33)</f>
        <v/>
      </c>
      <c r="AW33" s="47">
        <f>AA33</f>
        <v/>
      </c>
      <c r="AX33" s="47">
        <f>AB33</f>
        <v/>
      </c>
      <c r="AY33" s="47">
        <f>AC33</f>
        <v/>
      </c>
      <c r="AZ33" s="40">
        <f>AVERAGE(AW33:AY33)</f>
        <v/>
      </c>
      <c r="BA33" s="47">
        <f>IF(ISNUMBER(AA33),AA33*(W33/X33*1000),"")</f>
        <v/>
      </c>
      <c r="BB33" s="47">
        <f>IF(ISNUMBER(AB33),AB33*(W33/X33*1000),"")</f>
        <v/>
      </c>
      <c r="BC33" s="47">
        <f>IF(ISNUMBER(AC33),AC33*(W33/X33*1000),"")</f>
        <v/>
      </c>
      <c r="BD33" s="40">
        <f>AVERAGE(BA33:BC33)</f>
        <v/>
      </c>
      <c r="BE33" s="48">
        <f>(AJ33/1.5*100)/Y33</f>
        <v/>
      </c>
      <c r="BF33" s="49">
        <f>BE33*(W33/X33*1000)</f>
        <v/>
      </c>
      <c r="BG33" s="50">
        <f>AP33</f>
        <v/>
      </c>
      <c r="BH33" s="37">
        <f>C33</f>
        <v/>
      </c>
      <c r="BI33" s="37">
        <f>IF(P33&lt;&gt;"",P33,"")</f>
        <v/>
      </c>
      <c r="BJ33" s="37">
        <f>IF(Q33&lt;&gt;"",Q33,"")</f>
        <v/>
      </c>
      <c r="BK33" s="37">
        <f>IF(R33&lt;&gt;"",R33,"")</f>
        <v/>
      </c>
      <c r="BL33" s="37">
        <f>AVERAGE(BI33:BK33)</f>
        <v/>
      </c>
      <c r="BM33" s="37" t="n">
        <v>31.06</v>
      </c>
      <c r="BN33" s="38" t="n">
        <v>31</v>
      </c>
      <c r="BO33" s="38" t="inlineStr"/>
      <c r="BP33" s="37">
        <f>IF(COUNT(BM33:BO33)&gt;0,AVERAGE(BM33:BO33),"")</f>
        <v/>
      </c>
      <c r="BQ33" s="37" t="n">
        <v>25.5</v>
      </c>
      <c r="BR33" s="37" t="n">
        <v>25.5</v>
      </c>
      <c r="BS33" s="37" t="inlineStr"/>
      <c r="BT33" s="37">
        <f>IF(COUNT(BQ33:BS33)&gt;0,AVERAGE(BQ33:BS33),"")</f>
        <v/>
      </c>
      <c r="BU33" s="37">
        <f>IF(AND(ISNUMBER(BL33),ISNUMBER(BT33)),BL33-BT33,"")</f>
        <v/>
      </c>
      <c r="BV33" s="37">
        <f>IF(AND(ISNUMBER(BP33),ISNUMBER(BT33)),BP33-BT33,"")</f>
        <v/>
      </c>
    </row>
    <row r="34">
      <c r="B34" s="35" t="n">
        <v>44417</v>
      </c>
      <c r="C34" s="36" t="inlineStr">
        <is>
          <t>mh.08.09.21</t>
        </is>
      </c>
      <c r="D34" s="36" t="inlineStr">
        <is>
          <t>covN2</t>
        </is>
      </c>
      <c r="E34" s="36" t="inlineStr">
        <is>
          <t>mh</t>
        </is>
      </c>
      <c r="F34" s="37" t="n">
        <v>33.78</v>
      </c>
      <c r="G34" s="37" t="n">
        <v>33.86</v>
      </c>
      <c r="H34" s="38" t="n">
        <v>33.21</v>
      </c>
      <c r="I34" s="37">
        <f>AVERAGE(F34:H34)</f>
        <v/>
      </c>
      <c r="J34" s="37">
        <f>STDEV(F34:H34)</f>
        <v/>
      </c>
      <c r="K34" s="39">
        <f>IF(ISNUMBER(F34),10^((F34-$R$56)/$R$55),"")</f>
        <v/>
      </c>
      <c r="L34" s="39">
        <f>IF(ISNUMBER(G34),10^((G34-$R$56)/$R$55),"")</f>
        <v/>
      </c>
      <c r="M34" s="39">
        <f>IF(ISNUMBER(H34),10^((H34-$R$56)/$R$55),"")</f>
        <v/>
      </c>
      <c r="N34" s="37">
        <f>AVERAGE(K34:M34)</f>
        <v/>
      </c>
      <c r="O34" s="37">
        <f>STDEV(K34:M34)</f>
        <v/>
      </c>
      <c r="P34" s="37" t="n">
        <v>30.33</v>
      </c>
      <c r="Q34" s="37" t="n">
        <v>30.33</v>
      </c>
      <c r="R34" s="37" t="n">
        <v>30.21</v>
      </c>
      <c r="S34" s="37">
        <f>AVERAGE(P34:R34)</f>
        <v/>
      </c>
      <c r="T34" s="37">
        <f>STDEV(P34:R34)</f>
        <v/>
      </c>
      <c r="U34" s="40" t="n">
        <v>22.6578</v>
      </c>
      <c r="V34" s="40" t="n">
        <v>27.0491</v>
      </c>
      <c r="W34" s="40">
        <f>IF(AND(V34&lt;&gt;"",U34&lt;&gt;""),V34-U34,"")</f>
        <v/>
      </c>
      <c r="X34" s="40" t="n">
        <v>70</v>
      </c>
      <c r="Y34" s="40" t="n">
        <v>0.2528</v>
      </c>
      <c r="Z34" s="41">
        <f>IF(ISERROR(DATEVALUE(A34)),3,IF(DATEVALUE(A34)&gt;=DATE(2021,6,8),3,1.5))</f>
        <v/>
      </c>
      <c r="AA34" s="40">
        <f>IF(K34&lt;&gt;"",(K34/Z34*100)/Y34,"")</f>
        <v/>
      </c>
      <c r="AB34" s="40">
        <f>IF(L34&lt;&gt;"",(L34/Z34*100)/Y34,"")</f>
        <v/>
      </c>
      <c r="AC34" s="40">
        <f>IF(M34&lt;&gt;"",(M34/Z34*100)/Y34,"")</f>
        <v/>
      </c>
      <c r="AD34" s="40">
        <f>AVERAGE(AA34:AC34)</f>
        <v/>
      </c>
      <c r="AE34" s="40">
        <f>STDEV(AA34:AC34)</f>
        <v/>
      </c>
      <c r="AF34" s="40">
        <f>2^-(I34-S34)</f>
        <v/>
      </c>
      <c r="AG34" s="42">
        <f>IF(ISNUMBER(P34),10^((P34-$AC$55)/$AC$54),"")</f>
        <v/>
      </c>
      <c r="AH34" s="42">
        <f>IF(ISNUMBER(Q34),10^((Q34-$AC$55)/$AC$54),"")</f>
        <v/>
      </c>
      <c r="AI34" s="42">
        <f>IF(ISNUMBER(R34),10^((R34-$AC$55)/$AC$54),"")</f>
        <v/>
      </c>
      <c r="AJ34" s="43">
        <f>AVERAGE(AG34:AI34)*10</f>
        <v/>
      </c>
      <c r="AK34" s="40">
        <f>STDEV(AG34:AI34)</f>
        <v/>
      </c>
      <c r="AL34" s="40">
        <f>N34/AJ34</f>
        <v/>
      </c>
      <c r="AM34" s="40">
        <f>AL34*1000</f>
        <v/>
      </c>
      <c r="AN34" s="40">
        <f>((AK34/AJ34)+(O34/N34))*AL34</f>
        <v/>
      </c>
      <c r="AO34" s="37">
        <f>AN34*1000</f>
        <v/>
      </c>
      <c r="AP34" s="44">
        <f>B34</f>
        <v/>
      </c>
      <c r="AQ34" s="36" t="inlineStr">
        <is>
          <t>covN2</t>
        </is>
      </c>
      <c r="AR34" s="45">
        <f>IF(K34&lt;&gt;"",K34/(AJ34),"")</f>
        <v/>
      </c>
      <c r="AS34" s="45">
        <f>IF(L34&lt;&gt;"",L34/(AJ34),"")</f>
        <v/>
      </c>
      <c r="AT34" s="45">
        <f>IF(M34&lt;&gt;"",M34/(AJ34),"")</f>
        <v/>
      </c>
      <c r="AU34" s="46">
        <f>AVERAGE(AR34:AT34)</f>
        <v/>
      </c>
      <c r="AV34" s="46">
        <f>STDEV(AR34:AT34)</f>
        <v/>
      </c>
      <c r="AW34" s="47">
        <f>AA34</f>
        <v/>
      </c>
      <c r="AX34" s="47">
        <f>AB34</f>
        <v/>
      </c>
      <c r="AY34" s="47">
        <f>AC34</f>
        <v/>
      </c>
      <c r="AZ34" s="40">
        <f>AVERAGE(AW34:AY34)</f>
        <v/>
      </c>
      <c r="BA34" s="47">
        <f>IF(ISNUMBER(AA34),AA34*(W34/X34*1000),"")</f>
        <v/>
      </c>
      <c r="BB34" s="47">
        <f>IF(ISNUMBER(AB34),AB34*(W34/X34*1000),"")</f>
        <v/>
      </c>
      <c r="BC34" s="47">
        <f>IF(ISNUMBER(AC34),AC34*(W34/X34*1000),"")</f>
        <v/>
      </c>
      <c r="BD34" s="40">
        <f>AVERAGE(BA34:BC34)</f>
        <v/>
      </c>
      <c r="BE34" s="48">
        <f>(AJ34/1.5*100)/Y34</f>
        <v/>
      </c>
      <c r="BF34" s="49">
        <f>BE34*(W34/X34*1000)</f>
        <v/>
      </c>
      <c r="BG34" s="50">
        <f>AP34</f>
        <v/>
      </c>
      <c r="BH34" s="37">
        <f>C34</f>
        <v/>
      </c>
      <c r="BI34" s="37">
        <f>IF(P34&lt;&gt;"",P34,"")</f>
        <v/>
      </c>
      <c r="BJ34" s="37">
        <f>IF(Q34&lt;&gt;"",Q34,"")</f>
        <v/>
      </c>
      <c r="BK34" s="37">
        <f>IF(R34&lt;&gt;"",R34,"")</f>
        <v/>
      </c>
      <c r="BL34" s="37">
        <f>AVERAGE(BI34:BK34)</f>
        <v/>
      </c>
      <c r="BM34" s="37" t="n">
        <v>32.56</v>
      </c>
      <c r="BN34" s="38" t="n">
        <v>32.6</v>
      </c>
      <c r="BO34" s="38" t="inlineStr"/>
      <c r="BP34" s="37">
        <f>IF(COUNT(BM34:BO34)&gt;0,AVERAGE(BM34:BO34),"")</f>
        <v/>
      </c>
      <c r="BQ34" s="37" t="n">
        <v>27.12</v>
      </c>
      <c r="BR34" s="37" t="n">
        <v>26.98</v>
      </c>
      <c r="BS34" s="37" t="inlineStr"/>
      <c r="BT34" s="37">
        <f>IF(COUNT(BQ34:BS34)&gt;0,AVERAGE(BQ34:BS34),"")</f>
        <v/>
      </c>
      <c r="BU34" s="37">
        <f>IF(AND(ISNUMBER(BL34),ISNUMBER(BT34)),BL34-BT34,"")</f>
        <v/>
      </c>
      <c r="BV34" s="37">
        <f>IF(AND(ISNUMBER(BP34),ISNUMBER(BT34)),BP34-BT34,"")</f>
        <v/>
      </c>
    </row>
    <row r="35">
      <c r="B35" s="35" t="n">
        <v>44417</v>
      </c>
      <c r="C35" s="36" t="inlineStr">
        <is>
          <t>o.08.09.21</t>
        </is>
      </c>
      <c r="D35" s="36" t="inlineStr">
        <is>
          <t>covN2</t>
        </is>
      </c>
      <c r="E35" s="36" t="inlineStr">
        <is>
          <t>o</t>
        </is>
      </c>
      <c r="F35" s="37" t="n">
        <v>35.6</v>
      </c>
      <c r="G35" s="37" t="inlineStr">
        <is>
          <t>[34.09]</t>
        </is>
      </c>
      <c r="H35" s="38" t="n">
        <v>35.71</v>
      </c>
      <c r="I35" s="37">
        <f>AVERAGE(F35:H35)</f>
        <v/>
      </c>
      <c r="J35" s="37">
        <f>STDEV(F35:H35)</f>
        <v/>
      </c>
      <c r="K35" s="39">
        <f>IF(ISNUMBER(F35),10^((F35-$R$56)/$R$55),"")</f>
        <v/>
      </c>
      <c r="L35" s="39">
        <f>IF(ISNUMBER(G35),10^((G35-$R$56)/$R$55),"")</f>
        <v/>
      </c>
      <c r="M35" s="39">
        <f>IF(ISNUMBER(H35),10^((H35-$R$56)/$R$55),"")</f>
        <v/>
      </c>
      <c r="N35" s="37">
        <f>AVERAGE(K35:M35)</f>
        <v/>
      </c>
      <c r="O35" s="37">
        <f>STDEV(K35:M35)</f>
        <v/>
      </c>
      <c r="P35" s="37" t="n">
        <v>28.49</v>
      </c>
      <c r="Q35" s="37" t="n">
        <v>28.38</v>
      </c>
      <c r="R35" s="37" t="n">
        <v>28.43</v>
      </c>
      <c r="S35" s="37">
        <f>AVERAGE(P35:R35)</f>
        <v/>
      </c>
      <c r="T35" s="37">
        <f>STDEV(P35:R35)</f>
        <v/>
      </c>
      <c r="U35" s="40" t="n">
        <v>22.5502</v>
      </c>
      <c r="V35" s="40" t="n">
        <v>28.8296</v>
      </c>
      <c r="W35" s="40">
        <f>IF(AND(V35&lt;&gt;"",U35&lt;&gt;""),V35-U35,"")</f>
        <v/>
      </c>
      <c r="X35" s="40" t="n">
        <v>40</v>
      </c>
      <c r="Y35" s="40" t="n">
        <v>0.2564</v>
      </c>
      <c r="Z35" s="41">
        <f>IF(ISERROR(DATEVALUE(A35)),3,IF(DATEVALUE(A35)&gt;=DATE(2021,6,8),3,1.5))</f>
        <v/>
      </c>
      <c r="AA35" s="40">
        <f>IF(K35&lt;&gt;"",(K35/Z35*100)/Y35,"")</f>
        <v/>
      </c>
      <c r="AB35" s="40">
        <f>IF(L35&lt;&gt;"",(L35/Z35*100)/Y35,"")</f>
        <v/>
      </c>
      <c r="AC35" s="40">
        <f>IF(M35&lt;&gt;"",(M35/Z35*100)/Y35,"")</f>
        <v/>
      </c>
      <c r="AD35" s="40">
        <f>AVERAGE(AA35:AC35)</f>
        <v/>
      </c>
      <c r="AE35" s="40">
        <f>STDEV(AA35:AC35)</f>
        <v/>
      </c>
      <c r="AF35" s="40">
        <f>2^-(I35-S35)</f>
        <v/>
      </c>
      <c r="AG35" s="42">
        <f>IF(ISNUMBER(P35),10^((P35-$AC$55)/$AC$54),"")</f>
        <v/>
      </c>
      <c r="AH35" s="42">
        <f>IF(ISNUMBER(Q35),10^((Q35-$AC$55)/$AC$54),"")</f>
        <v/>
      </c>
      <c r="AI35" s="42">
        <f>IF(ISNUMBER(R35),10^((R35-$AC$55)/$AC$54),"")</f>
        <v/>
      </c>
      <c r="AJ35" s="43">
        <f>AVERAGE(AG35:AI35)*10</f>
        <v/>
      </c>
      <c r="AK35" s="40">
        <f>STDEV(AG35:AI35)</f>
        <v/>
      </c>
      <c r="AL35" s="40">
        <f>N35/AJ35</f>
        <v/>
      </c>
      <c r="AM35" s="40">
        <f>AL35*1000</f>
        <v/>
      </c>
      <c r="AN35" s="40">
        <f>((AK35/AJ35)+(O35/N35))*AL35</f>
        <v/>
      </c>
      <c r="AO35" s="37">
        <f>AN35*1000</f>
        <v/>
      </c>
      <c r="AP35" s="44">
        <f>B35</f>
        <v/>
      </c>
      <c r="AQ35" s="36" t="inlineStr">
        <is>
          <t>covN2</t>
        </is>
      </c>
      <c r="AR35" s="45">
        <f>IF(K35&lt;&gt;"",K35/(AJ35),"")</f>
        <v/>
      </c>
      <c r="AS35" s="45">
        <f>IF(L35&lt;&gt;"",L35/(AJ35),"")</f>
        <v/>
      </c>
      <c r="AT35" s="45">
        <f>IF(M35&lt;&gt;"",M35/(AJ35),"")</f>
        <v/>
      </c>
      <c r="AU35" s="46">
        <f>AVERAGE(AR35:AT35)</f>
        <v/>
      </c>
      <c r="AV35" s="46">
        <f>STDEV(AR35:AT35)</f>
        <v/>
      </c>
      <c r="AW35" s="47">
        <f>AA35</f>
        <v/>
      </c>
      <c r="AX35" s="47">
        <f>AB35</f>
        <v/>
      </c>
      <c r="AY35" s="47">
        <f>AC35</f>
        <v/>
      </c>
      <c r="AZ35" s="40">
        <f>AVERAGE(AW35:AY35)</f>
        <v/>
      </c>
      <c r="BA35" s="47">
        <f>IF(ISNUMBER(AA35),AA35*(W35/X35*1000),"")</f>
        <v/>
      </c>
      <c r="BB35" s="47">
        <f>IF(ISNUMBER(AB35),AB35*(W35/X35*1000),"")</f>
        <v/>
      </c>
      <c r="BC35" s="47">
        <f>IF(ISNUMBER(AC35),AC35*(W35/X35*1000),"")</f>
        <v/>
      </c>
      <c r="BD35" s="40">
        <f>AVERAGE(BA35:BC35)</f>
        <v/>
      </c>
      <c r="BE35" s="48">
        <f>(AJ35/1.5*100)/Y35</f>
        <v/>
      </c>
      <c r="BF35" s="49">
        <f>BE35*(W35/X35*1000)</f>
        <v/>
      </c>
      <c r="BG35" s="50">
        <f>AP35</f>
        <v/>
      </c>
      <c r="BH35" s="37">
        <f>C35</f>
        <v/>
      </c>
      <c r="BI35" s="37">
        <f>IF(P35&lt;&gt;"",P35,"")</f>
        <v/>
      </c>
      <c r="BJ35" s="37">
        <f>IF(Q35&lt;&gt;"",Q35,"")</f>
        <v/>
      </c>
      <c r="BK35" s="37">
        <f>IF(R35&lt;&gt;"",R35,"")</f>
        <v/>
      </c>
      <c r="BL35" s="37">
        <f>AVERAGE(BI35:BK35)</f>
        <v/>
      </c>
      <c r="BM35" s="37" t="n">
        <v>31.07</v>
      </c>
      <c r="BN35" s="38" t="n">
        <v>31.13</v>
      </c>
      <c r="BO35" s="38" t="inlineStr"/>
      <c r="BP35" s="37">
        <f>IF(COUNT(BM35:BO35)&gt;0,AVERAGE(BM35:BO35),"")</f>
        <v/>
      </c>
      <c r="BQ35" s="37" t="n">
        <v>25.58</v>
      </c>
      <c r="BR35" s="37" t="n">
        <v>25.48</v>
      </c>
      <c r="BS35" s="37" t="inlineStr"/>
      <c r="BT35" s="37">
        <f>IF(COUNT(BQ35:BS35)&gt;0,AVERAGE(BQ35:BS35),"")</f>
        <v/>
      </c>
      <c r="BU35" s="37">
        <f>IF(AND(ISNUMBER(BL35),ISNUMBER(BT35)),BL35-BT35,"")</f>
        <v/>
      </c>
      <c r="BV35" s="37">
        <f>IF(AND(ISNUMBER(BP35),ISNUMBER(BT35)),BP35-BT35,"")</f>
        <v/>
      </c>
    </row>
    <row r="36">
      <c r="B36" s="35" t="n">
        <v>44417</v>
      </c>
      <c r="C36" s="36" t="inlineStr">
        <is>
          <t>vc1.08.09.21</t>
        </is>
      </c>
      <c r="D36" s="36" t="inlineStr">
        <is>
          <t>covN2</t>
        </is>
      </c>
      <c r="E36" s="36" t="inlineStr">
        <is>
          <t>vc1</t>
        </is>
      </c>
      <c r="F36" s="37" t="n">
        <v>42.42</v>
      </c>
      <c r="G36" s="37" t="n">
        <v/>
      </c>
      <c r="H36" s="38" t="n">
        <v>38.49</v>
      </c>
      <c r="I36" s="37">
        <f>AVERAGE(F36:H36)</f>
        <v/>
      </c>
      <c r="J36" s="37">
        <f>STDEV(F36:H36)</f>
        <v/>
      </c>
      <c r="K36" s="39">
        <f>IF(ISNUMBER(F36),10^((F36-$R$56)/$R$55),"")</f>
        <v/>
      </c>
      <c r="L36" s="39">
        <f>IF(ISNUMBER(G36),10^((G36-$R$56)/$R$55),"")</f>
        <v/>
      </c>
      <c r="M36" s="39">
        <f>IF(ISNUMBER(H36),10^((H36-$R$56)/$R$55),"")</f>
        <v/>
      </c>
      <c r="N36" s="37">
        <f>AVERAGE(K36:M36)</f>
        <v/>
      </c>
      <c r="O36" s="37">
        <f>STDEV(K36:M36)</f>
        <v/>
      </c>
      <c r="P36" s="37" t="inlineStr"/>
      <c r="Q36" s="37" t="inlineStr"/>
      <c r="R36" s="37" t="inlineStr"/>
      <c r="S36" s="37">
        <f>AVERAGE(P36:R36)</f>
        <v/>
      </c>
      <c r="T36" s="37">
        <f>STDEV(P36:R36)</f>
        <v/>
      </c>
      <c r="U36" s="40" t="n">
        <v>21.5178</v>
      </c>
      <c r="V36" s="40" t="n">
        <v>21.9141</v>
      </c>
      <c r="W36" s="40">
        <f>IF(AND(V36&lt;&gt;"",U36&lt;&gt;""),V36-U36,"")</f>
        <v/>
      </c>
      <c r="X36" s="40" t="n">
        <v>40</v>
      </c>
      <c r="Y36" s="40" t="inlineStr"/>
      <c r="Z36" s="41">
        <f>IF(ISERROR(DATEVALUE(A36)),3,IF(DATEVALUE(A36)&gt;=DATE(2021,6,8),3,1.5))</f>
        <v/>
      </c>
      <c r="AA36" s="40">
        <f>IF(K36&lt;&gt;"",(K36/Z36*100)/Y36,"")</f>
        <v/>
      </c>
      <c r="AB36" s="40">
        <f>IF(L36&lt;&gt;"",(L36/Z36*100)/Y36,"")</f>
        <v/>
      </c>
      <c r="AC36" s="40">
        <f>IF(M36&lt;&gt;"",(M36/Z36*100)/Y36,"")</f>
        <v/>
      </c>
      <c r="AD36" s="40">
        <f>AVERAGE(AA36:AC36)</f>
        <v/>
      </c>
      <c r="AE36" s="40">
        <f>STDEV(AA36:AC36)</f>
        <v/>
      </c>
      <c r="AF36" s="40">
        <f>2^-(I36-S36)</f>
        <v/>
      </c>
      <c r="AG36" s="42">
        <f>IF(ISNUMBER(P36),10^((P36-"intercept missing")/"slope missing"),"")</f>
        <v/>
      </c>
      <c r="AH36" s="42">
        <f>IF(ISNUMBER(Q36),10^((Q36-"intercept missing")/"slope missing"),"")</f>
        <v/>
      </c>
      <c r="AI36" s="42">
        <f>IF(ISNUMBER(R36),10^((R36-"intercept missing")/"slope missing"),"")</f>
        <v/>
      </c>
      <c r="AJ36" s="43">
        <f>AVERAGE(AG36:AI36)*10</f>
        <v/>
      </c>
      <c r="AK36" s="40">
        <f>STDEV(AG36:AI36)</f>
        <v/>
      </c>
      <c r="AL36" s="40">
        <f>N36/AJ36</f>
        <v/>
      </c>
      <c r="AM36" s="40">
        <f>AL36*1000</f>
        <v/>
      </c>
      <c r="AN36" s="40">
        <f>((AK36/AJ36)+(O36/N36))*AL36</f>
        <v/>
      </c>
      <c r="AO36" s="37">
        <f>AN36*1000</f>
        <v/>
      </c>
      <c r="AP36" s="44">
        <f>B36</f>
        <v/>
      </c>
      <c r="AQ36" s="36" t="inlineStr">
        <is>
          <t>covN2</t>
        </is>
      </c>
      <c r="AR36" s="45">
        <f>IF(K36&lt;&gt;"",K36/(AJ36),"")</f>
        <v/>
      </c>
      <c r="AS36" s="45">
        <f>IF(L36&lt;&gt;"",L36/(AJ36),"")</f>
        <v/>
      </c>
      <c r="AT36" s="45">
        <f>IF(M36&lt;&gt;"",M36/(AJ36),"")</f>
        <v/>
      </c>
      <c r="AU36" s="46">
        <f>AVERAGE(AR36:AT36)</f>
        <v/>
      </c>
      <c r="AV36" s="46">
        <f>STDEV(AR36:AT36)</f>
        <v/>
      </c>
      <c r="AW36" s="47">
        <f>AA36</f>
        <v/>
      </c>
      <c r="AX36" s="47">
        <f>AB36</f>
        <v/>
      </c>
      <c r="AY36" s="47">
        <f>AC36</f>
        <v/>
      </c>
      <c r="AZ36" s="40">
        <f>AVERAGE(AW36:AY36)</f>
        <v/>
      </c>
      <c r="BA36" s="47">
        <f>IF(ISNUMBER(AA36),AA36*(W36/X36*1000),"")</f>
        <v/>
      </c>
      <c r="BB36" s="47">
        <f>IF(ISNUMBER(AB36),AB36*(W36/X36*1000),"")</f>
        <v/>
      </c>
      <c r="BC36" s="47">
        <f>IF(ISNUMBER(AC36),AC36*(W36/X36*1000),"")</f>
        <v/>
      </c>
      <c r="BD36" s="40">
        <f>AVERAGE(BA36:BC36)</f>
        <v/>
      </c>
      <c r="BE36" s="48">
        <f>(AJ36/1.5*100)/Y36</f>
        <v/>
      </c>
      <c r="BF36" s="49">
        <f>BE36*(W36/X36*1000)</f>
        <v/>
      </c>
      <c r="BG36" s="50">
        <f>AP36</f>
        <v/>
      </c>
      <c r="BH36" s="37">
        <f>C36</f>
        <v/>
      </c>
      <c r="BI36" s="37">
        <f>IF(P36&lt;&gt;"",P36,"")</f>
        <v/>
      </c>
      <c r="BJ36" s="37">
        <f>IF(Q36&lt;&gt;"",Q36,"")</f>
        <v/>
      </c>
      <c r="BK36" s="37">
        <f>IF(R36&lt;&gt;"",R36,"")</f>
        <v/>
      </c>
      <c r="BL36" s="37">
        <f>AVERAGE(BI36:BK36)</f>
        <v/>
      </c>
      <c r="BM36" s="37" t="inlineStr"/>
      <c r="BN36" s="38" t="inlineStr"/>
      <c r="BO36" s="38" t="inlineStr"/>
      <c r="BP36" s="37">
        <f>IF(COUNT(BM36:BO36)&gt;0,AVERAGE(BM36:BO36),"")</f>
        <v/>
      </c>
      <c r="BQ36" s="37" t="inlineStr"/>
      <c r="BR36" s="37" t="inlineStr"/>
      <c r="BS36" s="37" t="inlineStr"/>
      <c r="BT36" s="37">
        <f>IF(COUNT(BQ36:BS36)&gt;0,AVERAGE(BQ36:BS36),"")</f>
        <v/>
      </c>
      <c r="BU36" s="37">
        <f>IF(AND(ISNUMBER(BL36),ISNUMBER(BT36)),BL36-BT36,"")</f>
        <v/>
      </c>
      <c r="BV36" s="37">
        <f>IF(AND(ISNUMBER(BP36),ISNUMBER(BT36)),BP36-BT36,"")</f>
        <v/>
      </c>
    </row>
    <row r="37">
      <c r="B37" s="35" t="n">
        <v>44417</v>
      </c>
      <c r="C37" s="36" t="inlineStr">
        <is>
          <t>vc2.08.09.21</t>
        </is>
      </c>
      <c r="D37" s="36" t="inlineStr">
        <is>
          <t>covN2</t>
        </is>
      </c>
      <c r="E37" s="36" t="inlineStr">
        <is>
          <t>vc2</t>
        </is>
      </c>
      <c r="F37" s="37" t="n">
        <v>35.64</v>
      </c>
      <c r="G37" s="37" t="n">
        <v/>
      </c>
      <c r="H37" s="38" t="n">
        <v/>
      </c>
      <c r="I37" s="37">
        <f>AVERAGE(F37:H37)</f>
        <v/>
      </c>
      <c r="J37" s="37">
        <f>STDEV(F37:H37)</f>
        <v/>
      </c>
      <c r="K37" s="39">
        <f>IF(ISNUMBER(F37),10^((F37-$R$56)/$R$55),"")</f>
        <v/>
      </c>
      <c r="L37" s="39">
        <f>IF(ISNUMBER(G37),10^((G37-$R$56)/$R$55),"")</f>
        <v/>
      </c>
      <c r="M37" s="39">
        <f>IF(ISNUMBER(H37),10^((H37-$R$56)/$R$55),"")</f>
        <v/>
      </c>
      <c r="N37" s="37">
        <f>AVERAGE(K37:M37)</f>
        <v/>
      </c>
      <c r="O37" s="37">
        <f>STDEV(K37:M37)</f>
        <v/>
      </c>
      <c r="P37" s="37" t="n">
        <v>29.95</v>
      </c>
      <c r="Q37" s="37" t="n">
        <v>29.81</v>
      </c>
      <c r="R37" s="37" t="n">
        <v>29.7</v>
      </c>
      <c r="S37" s="37">
        <f>AVERAGE(P37:R37)</f>
        <v/>
      </c>
      <c r="T37" s="37">
        <f>STDEV(P37:R37)</f>
        <v/>
      </c>
      <c r="U37" s="40" t="n">
        <v>21.8572</v>
      </c>
      <c r="V37" s="40" t="n">
        <v>23.684</v>
      </c>
      <c r="W37" s="40">
        <f>IF(AND(V37&lt;&gt;"",U37&lt;&gt;""),V37-U37,"")</f>
        <v/>
      </c>
      <c r="X37" s="40" t="n">
        <v>55</v>
      </c>
      <c r="Y37" s="40" t="n">
        <v>0.251</v>
      </c>
      <c r="Z37" s="41">
        <f>IF(ISERROR(DATEVALUE(A37)),3,IF(DATEVALUE(A37)&gt;=DATE(2021,6,8),3,1.5))</f>
        <v/>
      </c>
      <c r="AA37" s="40">
        <f>IF(K37&lt;&gt;"",(K37/Z37*100)/Y37,"")</f>
        <v/>
      </c>
      <c r="AB37" s="40">
        <f>IF(L37&lt;&gt;"",(L37/Z37*100)/Y37,"")</f>
        <v/>
      </c>
      <c r="AC37" s="40">
        <f>IF(M37&lt;&gt;"",(M37/Z37*100)/Y37,"")</f>
        <v/>
      </c>
      <c r="AD37" s="40">
        <f>AVERAGE(AA37:AC37)</f>
        <v/>
      </c>
      <c r="AE37" s="40">
        <f>STDEV(AA37:AC37)</f>
        <v/>
      </c>
      <c r="AF37" s="40">
        <f>2^-(I37-S37)</f>
        <v/>
      </c>
      <c r="AG37" s="42">
        <f>IF(ISNUMBER(P37),10^((P37-$AN$55)/$AN$54),"")</f>
        <v/>
      </c>
      <c r="AH37" s="42">
        <f>IF(ISNUMBER(Q37),10^((Q37-$AN$55)/$AN$54),"")</f>
        <v/>
      </c>
      <c r="AI37" s="42">
        <f>IF(ISNUMBER(R37),10^((R37-$AN$55)/$AN$54),"")</f>
        <v/>
      </c>
      <c r="AJ37" s="43">
        <f>AVERAGE(AG37:AI37)*10</f>
        <v/>
      </c>
      <c r="AK37" s="40">
        <f>STDEV(AG37:AI37)</f>
        <v/>
      </c>
      <c r="AL37" s="40">
        <f>N37/AJ37</f>
        <v/>
      </c>
      <c r="AM37" s="40">
        <f>AL37*1000</f>
        <v/>
      </c>
      <c r="AN37" s="40">
        <f>((AK37/AJ37)+(O37/N37))*AL37</f>
        <v/>
      </c>
      <c r="AO37" s="37">
        <f>AN37*1000</f>
        <v/>
      </c>
      <c r="AP37" s="44">
        <f>B37</f>
        <v/>
      </c>
      <c r="AQ37" s="36" t="inlineStr">
        <is>
          <t>covN2</t>
        </is>
      </c>
      <c r="AR37" s="45">
        <f>IF(K37&lt;&gt;"",K37/(AJ37),"")</f>
        <v/>
      </c>
      <c r="AS37" s="45">
        <f>IF(L37&lt;&gt;"",L37/(AJ37),"")</f>
        <v/>
      </c>
      <c r="AT37" s="45">
        <f>IF(M37&lt;&gt;"",M37/(AJ37),"")</f>
        <v/>
      </c>
      <c r="AU37" s="46">
        <f>AVERAGE(AR37:AT37)</f>
        <v/>
      </c>
      <c r="AV37" s="46">
        <f>STDEV(AR37:AT37)</f>
        <v/>
      </c>
      <c r="AW37" s="47">
        <f>AA37</f>
        <v/>
      </c>
      <c r="AX37" s="47">
        <f>AB37</f>
        <v/>
      </c>
      <c r="AY37" s="47">
        <f>AC37</f>
        <v/>
      </c>
      <c r="AZ37" s="40">
        <f>AVERAGE(AW37:AY37)</f>
        <v/>
      </c>
      <c r="BA37" s="47">
        <f>IF(ISNUMBER(AA37),AA37*(W37/X37*1000),"")</f>
        <v/>
      </c>
      <c r="BB37" s="47">
        <f>IF(ISNUMBER(AB37),AB37*(W37/X37*1000),"")</f>
        <v/>
      </c>
      <c r="BC37" s="47">
        <f>IF(ISNUMBER(AC37),AC37*(W37/X37*1000),"")</f>
        <v/>
      </c>
      <c r="BD37" s="40">
        <f>AVERAGE(BA37:BC37)</f>
        <v/>
      </c>
      <c r="BE37" s="48">
        <f>(AJ37/1.5*100)/Y37</f>
        <v/>
      </c>
      <c r="BF37" s="49">
        <f>BE37*(W37/X37*1000)</f>
        <v/>
      </c>
      <c r="BG37" s="50">
        <f>AP37</f>
        <v/>
      </c>
      <c r="BH37" s="37">
        <f>C37</f>
        <v/>
      </c>
      <c r="BI37" s="37">
        <f>IF(P37&lt;&gt;"",P37,"")</f>
        <v/>
      </c>
      <c r="BJ37" s="37">
        <f>IF(Q37&lt;&gt;"",Q37,"")</f>
        <v/>
      </c>
      <c r="BK37" s="37">
        <f>IF(R37&lt;&gt;"",R37,"")</f>
        <v/>
      </c>
      <c r="BL37" s="37">
        <f>AVERAGE(BI37:BK37)</f>
        <v/>
      </c>
      <c r="BM37" s="37" t="n">
        <v>31.97</v>
      </c>
      <c r="BN37" s="38" t="n">
        <v>31.94</v>
      </c>
      <c r="BO37" s="38" t="inlineStr"/>
      <c r="BP37" s="37">
        <f>IF(COUNT(BM37:BO37)&gt;0,AVERAGE(BM37:BO37),"")</f>
        <v/>
      </c>
      <c r="BQ37" s="37" t="n">
        <v>27.19</v>
      </c>
      <c r="BR37" s="37" t="n">
        <v>27.29</v>
      </c>
      <c r="BS37" s="37" t="inlineStr"/>
      <c r="BT37" s="37">
        <f>IF(COUNT(BQ37:BS37)&gt;0,AVERAGE(BQ37:BS37),"")</f>
        <v/>
      </c>
      <c r="BU37" s="37">
        <f>IF(AND(ISNUMBER(BL37),ISNUMBER(BT37)),BL37-BT37,"")</f>
        <v/>
      </c>
      <c r="BV37" s="37">
        <f>IF(AND(ISNUMBER(BP37),ISNUMBER(BT37)),BP37-BT37,"")</f>
        <v/>
      </c>
    </row>
    <row r="38">
      <c r="B38" s="35" t="n">
        <v>44417</v>
      </c>
      <c r="C38" s="36" t="inlineStr">
        <is>
          <t>vc3.08.09.21</t>
        </is>
      </c>
      <c r="D38" s="36" t="inlineStr">
        <is>
          <t>covN2</t>
        </is>
      </c>
      <c r="E38" s="36" t="inlineStr">
        <is>
          <t>vc3</t>
        </is>
      </c>
      <c r="F38" s="37" t="inlineStr">
        <is>
          <t>[36.25]</t>
        </is>
      </c>
      <c r="G38" s="37" t="n">
        <v>39.81</v>
      </c>
      <c r="H38" s="38" t="n">
        <v>38.52</v>
      </c>
      <c r="I38" s="37">
        <f>AVERAGE(F38:H38)</f>
        <v/>
      </c>
      <c r="J38" s="37">
        <f>STDEV(F38:H38)</f>
        <v/>
      </c>
      <c r="K38" s="39">
        <f>IF(ISNUMBER(F38),10^((F38-$R$56)/$R$55),"")</f>
        <v/>
      </c>
      <c r="L38" s="39">
        <f>IF(ISNUMBER(G38),10^((G38-$R$56)/$R$55),"")</f>
        <v/>
      </c>
      <c r="M38" s="39">
        <f>IF(ISNUMBER(H38),10^((H38-$R$56)/$R$55),"")</f>
        <v/>
      </c>
      <c r="N38" s="37">
        <f>AVERAGE(K38:M38)</f>
        <v/>
      </c>
      <c r="O38" s="37">
        <f>STDEV(K38:M38)</f>
        <v/>
      </c>
      <c r="P38" s="37" t="n">
        <v>28.66</v>
      </c>
      <c r="Q38" s="37" t="n">
        <v>28.68</v>
      </c>
      <c r="R38" s="37" t="n">
        <v>28.53</v>
      </c>
      <c r="S38" s="37">
        <f>AVERAGE(P38:R38)</f>
        <v/>
      </c>
      <c r="T38" s="37">
        <f>STDEV(P38:R38)</f>
        <v/>
      </c>
      <c r="U38" s="40" t="n">
        <v>22.1982</v>
      </c>
      <c r="V38" s="40" t="n">
        <v>23.8638</v>
      </c>
      <c r="W38" s="40">
        <f>IF(AND(V38&lt;&gt;"",U38&lt;&gt;""),V38-U38,"")</f>
        <v/>
      </c>
      <c r="X38" s="40" t="n">
        <v>60</v>
      </c>
      <c r="Y38" s="40" t="n">
        <v>0.25887</v>
      </c>
      <c r="Z38" s="41">
        <f>IF(ISERROR(DATEVALUE(A38)),3,IF(DATEVALUE(A38)&gt;=DATE(2021,6,8),3,1.5))</f>
        <v/>
      </c>
      <c r="AA38" s="40">
        <f>IF(K38&lt;&gt;"",(K38/Z38*100)/Y38,"")</f>
        <v/>
      </c>
      <c r="AB38" s="40">
        <f>IF(L38&lt;&gt;"",(L38/Z38*100)/Y38,"")</f>
        <v/>
      </c>
      <c r="AC38" s="40">
        <f>IF(M38&lt;&gt;"",(M38/Z38*100)/Y38,"")</f>
        <v/>
      </c>
      <c r="AD38" s="40">
        <f>AVERAGE(AA38:AC38)</f>
        <v/>
      </c>
      <c r="AE38" s="40">
        <f>STDEV(AA38:AC38)</f>
        <v/>
      </c>
      <c r="AF38" s="40">
        <f>2^-(I38-S38)</f>
        <v/>
      </c>
      <c r="AG38" s="42">
        <f>IF(ISNUMBER(P38),10^((P38-$AN$55)/$AN$54),"")</f>
        <v/>
      </c>
      <c r="AH38" s="42">
        <f>IF(ISNUMBER(Q38),10^((Q38-$AN$55)/$AN$54),"")</f>
        <v/>
      </c>
      <c r="AI38" s="42">
        <f>IF(ISNUMBER(R38),10^((R38-$AN$55)/$AN$54),"")</f>
        <v/>
      </c>
      <c r="AJ38" s="43">
        <f>AVERAGE(AG38:AI38)*10</f>
        <v/>
      </c>
      <c r="AK38" s="40">
        <f>STDEV(AG38:AI38)</f>
        <v/>
      </c>
      <c r="AL38" s="40">
        <f>N38/AJ38</f>
        <v/>
      </c>
      <c r="AM38" s="40">
        <f>AL38*1000</f>
        <v/>
      </c>
      <c r="AN38" s="40">
        <f>((AK38/AJ38)+(O38/N38))*AL38</f>
        <v/>
      </c>
      <c r="AO38" s="37">
        <f>AN38*1000</f>
        <v/>
      </c>
      <c r="AP38" s="44">
        <f>B38</f>
        <v/>
      </c>
      <c r="AQ38" s="36" t="inlineStr">
        <is>
          <t>covN2</t>
        </is>
      </c>
      <c r="AR38" s="45">
        <f>IF(K38&lt;&gt;"",K38/(AJ38),"")</f>
        <v/>
      </c>
      <c r="AS38" s="45">
        <f>IF(L38&lt;&gt;"",L38/(AJ38),"")</f>
        <v/>
      </c>
      <c r="AT38" s="45">
        <f>IF(M38&lt;&gt;"",M38/(AJ38),"")</f>
        <v/>
      </c>
      <c r="AU38" s="46">
        <f>AVERAGE(AR38:AT38)</f>
        <v/>
      </c>
      <c r="AV38" s="46">
        <f>STDEV(AR38:AT38)</f>
        <v/>
      </c>
      <c r="AW38" s="47">
        <f>AA38</f>
        <v/>
      </c>
      <c r="AX38" s="47">
        <f>AB38</f>
        <v/>
      </c>
      <c r="AY38" s="47">
        <f>AC38</f>
        <v/>
      </c>
      <c r="AZ38" s="40">
        <f>AVERAGE(AW38:AY38)</f>
        <v/>
      </c>
      <c r="BA38" s="47">
        <f>IF(ISNUMBER(AA38),AA38*(W38/X38*1000),"")</f>
        <v/>
      </c>
      <c r="BB38" s="47">
        <f>IF(ISNUMBER(AB38),AB38*(W38/X38*1000),"")</f>
        <v/>
      </c>
      <c r="BC38" s="47">
        <f>IF(ISNUMBER(AC38),AC38*(W38/X38*1000),"")</f>
        <v/>
      </c>
      <c r="BD38" s="40">
        <f>AVERAGE(BA38:BC38)</f>
        <v/>
      </c>
      <c r="BE38" s="48">
        <f>(AJ38/1.5*100)/Y38</f>
        <v/>
      </c>
      <c r="BF38" s="49">
        <f>BE38*(W38/X38*1000)</f>
        <v/>
      </c>
      <c r="BG38" s="50">
        <f>AP38</f>
        <v/>
      </c>
      <c r="BH38" s="37">
        <f>C38</f>
        <v/>
      </c>
      <c r="BI38" s="37">
        <f>IF(P38&lt;&gt;"",P38,"")</f>
        <v/>
      </c>
      <c r="BJ38" s="37">
        <f>IF(Q38&lt;&gt;"",Q38,"")</f>
        <v/>
      </c>
      <c r="BK38" s="37">
        <f>IF(R38&lt;&gt;"",R38,"")</f>
        <v/>
      </c>
      <c r="BL38" s="37">
        <f>AVERAGE(BI38:BK38)</f>
        <v/>
      </c>
      <c r="BM38" s="37" t="n">
        <v>30.65</v>
      </c>
      <c r="BN38" s="38" t="n">
        <v>30.69</v>
      </c>
      <c r="BO38" s="38" t="inlineStr"/>
      <c r="BP38" s="37">
        <f>IF(COUNT(BM38:BO38)&gt;0,AVERAGE(BM38:BO38),"")</f>
        <v/>
      </c>
      <c r="BQ38" s="37" t="n">
        <v>26.02</v>
      </c>
      <c r="BR38" s="37" t="n">
        <v>26.01</v>
      </c>
      <c r="BS38" s="37" t="inlineStr"/>
      <c r="BT38" s="37">
        <f>IF(COUNT(BQ38:BS38)&gt;0,AVERAGE(BQ38:BS38),"")</f>
        <v/>
      </c>
      <c r="BU38" s="37">
        <f>IF(AND(ISNUMBER(BL38),ISNUMBER(BT38)),BL38-BT38,"")</f>
        <v/>
      </c>
      <c r="BV38" s="37">
        <f>IF(AND(ISNUMBER(BP38),ISNUMBER(BT38)),BP38-BT38,"")</f>
        <v/>
      </c>
    </row>
    <row r="39">
      <c r="B39" s="35" t="n"/>
      <c r="C39" s="36" t="inlineStr">
        <is>
          <t>__2021-08-10__aw_b97.08.09.21</t>
        </is>
      </c>
      <c r="D39" s="36" t="inlineStr">
        <is>
          <t>covN2</t>
        </is>
      </c>
      <c r="E39" s="36" t="inlineStr">
        <is>
          <t>aw_b97</t>
        </is>
      </c>
      <c r="F39" s="37" t="n">
        <v>33.86</v>
      </c>
      <c r="G39" s="37" t="n">
        <v>34.49</v>
      </c>
      <c r="H39" s="38" t="n">
        <v>33.86</v>
      </c>
      <c r="I39" s="37">
        <f>AVERAGE(F39:H39)</f>
        <v/>
      </c>
      <c r="J39" s="37">
        <f>STDEV(F39:H39)</f>
        <v/>
      </c>
      <c r="K39" s="39">
        <f>IF(ISNUMBER(F39),10^((F39-$R$56)/$R$55),"")</f>
        <v/>
      </c>
      <c r="L39" s="39">
        <f>IF(ISNUMBER(G39),10^((G39-$R$56)/$R$55),"")</f>
        <v/>
      </c>
      <c r="M39" s="39">
        <f>IF(ISNUMBER(H39),10^((H39-$R$56)/$R$55),"")</f>
        <v/>
      </c>
      <c r="N39" s="37">
        <f>AVERAGE(K39:M39)</f>
        <v/>
      </c>
      <c r="O39" s="37">
        <f>STDEV(K39:M39)</f>
        <v/>
      </c>
      <c r="P39" s="37" t="n">
        <v>28.65</v>
      </c>
      <c r="Q39" s="37" t="n">
        <v>28.49</v>
      </c>
      <c r="R39" s="37" t="n">
        <v>28.53</v>
      </c>
      <c r="S39" s="37">
        <f>AVERAGE(P39:R39)</f>
        <v/>
      </c>
      <c r="T39" s="37">
        <f>STDEV(P39:R39)</f>
        <v/>
      </c>
      <c r="U39" s="40" t="inlineStr"/>
      <c r="V39" s="40" t="inlineStr"/>
      <c r="W39" s="40">
        <f>IF(AND(V39&lt;&gt;"",U39&lt;&gt;""),V39-U39,"")</f>
        <v/>
      </c>
      <c r="X39" s="40" t="n">
        <v>40</v>
      </c>
      <c r="Y39" s="40" t="inlineStr"/>
      <c r="Z39" s="41">
        <f>IF(ISERROR(DATEVALUE(A39)),3,IF(DATEVALUE(A39)&gt;=DATE(2021,6,8),3,1.5))</f>
        <v/>
      </c>
      <c r="AA39" s="40">
        <f>IF(K39&lt;&gt;"",(K39/Z39*100)/Y39,"")</f>
        <v/>
      </c>
      <c r="AB39" s="40">
        <f>IF(L39&lt;&gt;"",(L39/Z39*100)/Y39,"")</f>
        <v/>
      </c>
      <c r="AC39" s="40">
        <f>IF(M39&lt;&gt;"",(M39/Z39*100)/Y39,"")</f>
        <v/>
      </c>
      <c r="AD39" s="40">
        <f>AVERAGE(AA39:AC39)</f>
        <v/>
      </c>
      <c r="AE39" s="40">
        <f>STDEV(AA39:AC39)</f>
        <v/>
      </c>
      <c r="AF39" s="40">
        <f>2^-(I39-S39)</f>
        <v/>
      </c>
      <c r="AG39" s="42">
        <f>IF(ISNUMBER(P39),10^((P39-$AN$55)/$AN$54),"")</f>
        <v/>
      </c>
      <c r="AH39" s="42">
        <f>IF(ISNUMBER(Q39),10^((Q39-$AN$55)/$AN$54),"")</f>
        <v/>
      </c>
      <c r="AI39" s="42">
        <f>IF(ISNUMBER(R39),10^((R39-$AN$55)/$AN$54),"")</f>
        <v/>
      </c>
      <c r="AJ39" s="43">
        <f>AVERAGE(AG39:AI39)*10</f>
        <v/>
      </c>
      <c r="AK39" s="40">
        <f>STDEV(AG39:AI39)</f>
        <v/>
      </c>
      <c r="AL39" s="40">
        <f>N39/AJ39</f>
        <v/>
      </c>
      <c r="AM39" s="40">
        <f>AL39*1000</f>
        <v/>
      </c>
      <c r="AN39" s="40">
        <f>((AK39/AJ39)+(O39/N39))*AL39</f>
        <v/>
      </c>
      <c r="AO39" s="37">
        <f>AN39*1000</f>
        <v/>
      </c>
      <c r="AP39" s="44">
        <f>B39</f>
        <v/>
      </c>
      <c r="AQ39" s="36" t="inlineStr">
        <is>
          <t>covN2</t>
        </is>
      </c>
      <c r="AR39" s="45">
        <f>IF(K39&lt;&gt;"",K39/(AJ39),"")</f>
        <v/>
      </c>
      <c r="AS39" s="45">
        <f>IF(L39&lt;&gt;"",L39/(AJ39),"")</f>
        <v/>
      </c>
      <c r="AT39" s="45">
        <f>IF(M39&lt;&gt;"",M39/(AJ39),"")</f>
        <v/>
      </c>
      <c r="AU39" s="46">
        <f>AVERAGE(AR39:AT39)</f>
        <v/>
      </c>
      <c r="AV39" s="46">
        <f>STDEV(AR39:AT39)</f>
        <v/>
      </c>
      <c r="AW39" s="47">
        <f>AA39</f>
        <v/>
      </c>
      <c r="AX39" s="47">
        <f>AB39</f>
        <v/>
      </c>
      <c r="AY39" s="47">
        <f>AC39</f>
        <v/>
      </c>
      <c r="AZ39" s="40">
        <f>AVERAGE(AW39:AY39)</f>
        <v/>
      </c>
      <c r="BA39" s="47">
        <f>IF(ISNUMBER(AA39),AA39*(W39/X39*1000),"")</f>
        <v/>
      </c>
      <c r="BB39" s="47">
        <f>IF(ISNUMBER(AB39),AB39*(W39/X39*1000),"")</f>
        <v/>
      </c>
      <c r="BC39" s="47">
        <f>IF(ISNUMBER(AC39),AC39*(W39/X39*1000),"")</f>
        <v/>
      </c>
      <c r="BD39" s="40">
        <f>AVERAGE(BA39:BC39)</f>
        <v/>
      </c>
      <c r="BE39" s="48">
        <f>(AJ39/1.5*100)/Y39</f>
        <v/>
      </c>
      <c r="BF39" s="49">
        <f>BE39*(W39/X39*1000)</f>
        <v/>
      </c>
      <c r="BG39" s="50">
        <f>AP39</f>
        <v/>
      </c>
      <c r="BH39" s="37">
        <f>C39</f>
        <v/>
      </c>
      <c r="BI39" s="37">
        <f>IF(P39&lt;&gt;"",P39,"")</f>
        <v/>
      </c>
      <c r="BJ39" s="37">
        <f>IF(Q39&lt;&gt;"",Q39,"")</f>
        <v/>
      </c>
      <c r="BK39" s="37">
        <f>IF(R39&lt;&gt;"",R39,"")</f>
        <v/>
      </c>
      <c r="BL39" s="37">
        <f>AVERAGE(BI39:BK39)</f>
        <v/>
      </c>
      <c r="BM39" s="37" t="n">
        <v>30.48</v>
      </c>
      <c r="BN39" s="38" t="n">
        <v>30.53</v>
      </c>
      <c r="BO39" s="38" t="inlineStr"/>
      <c r="BP39" s="37">
        <f>IF(COUNT(BM39:BO39)&gt;0,AVERAGE(BM39:BO39),"")</f>
        <v/>
      </c>
      <c r="BQ39" s="37" t="n">
        <v>26.43</v>
      </c>
      <c r="BR39" s="37" t="n">
        <v>26.44</v>
      </c>
      <c r="BS39" s="37" t="inlineStr"/>
      <c r="BT39" s="37">
        <f>IF(COUNT(BQ39:BS39)&gt;0,AVERAGE(BQ39:BS39),"")</f>
        <v/>
      </c>
      <c r="BU39" s="37">
        <f>IF(AND(ISNUMBER(BL39),ISNUMBER(BT39)),BL39-BT39,"")</f>
        <v/>
      </c>
      <c r="BV39" s="37">
        <f>IF(AND(ISNUMBER(BP39),ISNUMBER(BT39)),BP39-BT39,"")</f>
        <v/>
      </c>
    </row>
    <row r="40">
      <c r="B40" s="35" t="n"/>
      <c r="C40" s="36" t="inlineStr">
        <is>
          <t>__2021-08-10__aw_sr.08.09.21</t>
        </is>
      </c>
      <c r="D40" s="36" t="inlineStr">
        <is>
          <t>covN2</t>
        </is>
      </c>
      <c r="E40" s="36" t="inlineStr">
        <is>
          <t>aw_sr</t>
        </is>
      </c>
      <c r="F40" s="37" t="n">
        <v>33.38</v>
      </c>
      <c r="G40" s="37" t="n">
        <v>33.96</v>
      </c>
      <c r="H40" s="38" t="n">
        <v>33.01</v>
      </c>
      <c r="I40" s="37">
        <f>AVERAGE(F40:H40)</f>
        <v/>
      </c>
      <c r="J40" s="37">
        <f>STDEV(F40:H40)</f>
        <v/>
      </c>
      <c r="K40" s="39">
        <f>IF(ISNUMBER(F40),10^((F40-$R$56)/$R$55),"")</f>
        <v/>
      </c>
      <c r="L40" s="39">
        <f>IF(ISNUMBER(G40),10^((G40-$R$56)/$R$55),"")</f>
        <v/>
      </c>
      <c r="M40" s="39">
        <f>IF(ISNUMBER(H40),10^((H40-$R$56)/$R$55),"")</f>
        <v/>
      </c>
      <c r="N40" s="37">
        <f>AVERAGE(K40:M40)</f>
        <v/>
      </c>
      <c r="O40" s="37">
        <f>STDEV(K40:M40)</f>
        <v/>
      </c>
      <c r="P40" s="37" t="inlineStr"/>
      <c r="Q40" s="37" t="inlineStr"/>
      <c r="R40" s="37" t="inlineStr"/>
      <c r="S40" s="37">
        <f>AVERAGE(P40:R40)</f>
        <v/>
      </c>
      <c r="T40" s="37">
        <f>STDEV(P40:R40)</f>
        <v/>
      </c>
      <c r="U40" s="40" t="inlineStr"/>
      <c r="V40" s="40" t="inlineStr"/>
      <c r="W40" s="40">
        <f>IF(AND(V40&lt;&gt;"",U40&lt;&gt;""),V40-U40,"")</f>
        <v/>
      </c>
      <c r="X40" s="40" t="n">
        <v>40</v>
      </c>
      <c r="Y40" s="40" t="inlineStr"/>
      <c r="Z40" s="41">
        <f>IF(ISERROR(DATEVALUE(A40)),3,IF(DATEVALUE(A40)&gt;=DATE(2021,6,8),3,1.5))</f>
        <v/>
      </c>
      <c r="AA40" s="40">
        <f>IF(K40&lt;&gt;"",(K40/Z40*100)/Y40,"")</f>
        <v/>
      </c>
      <c r="AB40" s="40">
        <f>IF(L40&lt;&gt;"",(L40/Z40*100)/Y40,"")</f>
        <v/>
      </c>
      <c r="AC40" s="40">
        <f>IF(M40&lt;&gt;"",(M40/Z40*100)/Y40,"")</f>
        <v/>
      </c>
      <c r="AD40" s="40">
        <f>AVERAGE(AA40:AC40)</f>
        <v/>
      </c>
      <c r="AE40" s="40">
        <f>STDEV(AA40:AC40)</f>
        <v/>
      </c>
      <c r="AF40" s="40">
        <f>2^-(I40-S40)</f>
        <v/>
      </c>
      <c r="AG40" s="42">
        <f>IF(ISNUMBER(P40),10^((P40-"intercept missing")/"slope missing"),"")</f>
        <v/>
      </c>
      <c r="AH40" s="42">
        <f>IF(ISNUMBER(Q40),10^((Q40-"intercept missing")/"slope missing"),"")</f>
        <v/>
      </c>
      <c r="AI40" s="42">
        <f>IF(ISNUMBER(R40),10^((R40-"intercept missing")/"slope missing"),"")</f>
        <v/>
      </c>
      <c r="AJ40" s="43">
        <f>AVERAGE(AG40:AI40)*10</f>
        <v/>
      </c>
      <c r="AK40" s="40">
        <f>STDEV(AG40:AI40)</f>
        <v/>
      </c>
      <c r="AL40" s="40">
        <f>N40/AJ40</f>
        <v/>
      </c>
      <c r="AM40" s="40">
        <f>AL40*1000</f>
        <v/>
      </c>
      <c r="AN40" s="40">
        <f>((AK40/AJ40)+(O40/N40))*AL40</f>
        <v/>
      </c>
      <c r="AO40" s="37">
        <f>AN40*1000</f>
        <v/>
      </c>
      <c r="AP40" s="44">
        <f>B40</f>
        <v/>
      </c>
      <c r="AQ40" s="36" t="inlineStr">
        <is>
          <t>covN2</t>
        </is>
      </c>
      <c r="AR40" s="45">
        <f>IF(K40&lt;&gt;"",K40/(AJ40),"")</f>
        <v/>
      </c>
      <c r="AS40" s="45">
        <f>IF(L40&lt;&gt;"",L40/(AJ40),"")</f>
        <v/>
      </c>
      <c r="AT40" s="45">
        <f>IF(M40&lt;&gt;"",M40/(AJ40),"")</f>
        <v/>
      </c>
      <c r="AU40" s="46">
        <f>AVERAGE(AR40:AT40)</f>
        <v/>
      </c>
      <c r="AV40" s="46">
        <f>STDEV(AR40:AT40)</f>
        <v/>
      </c>
      <c r="AW40" s="47">
        <f>AA40</f>
        <v/>
      </c>
      <c r="AX40" s="47">
        <f>AB40</f>
        <v/>
      </c>
      <c r="AY40" s="47">
        <f>AC40</f>
        <v/>
      </c>
      <c r="AZ40" s="40">
        <f>AVERAGE(AW40:AY40)</f>
        <v/>
      </c>
      <c r="BA40" s="47">
        <f>IF(ISNUMBER(AA40),AA40*(W40/X40*1000),"")</f>
        <v/>
      </c>
      <c r="BB40" s="47">
        <f>IF(ISNUMBER(AB40),AB40*(W40/X40*1000),"")</f>
        <v/>
      </c>
      <c r="BC40" s="47">
        <f>IF(ISNUMBER(AC40),AC40*(W40/X40*1000),"")</f>
        <v/>
      </c>
      <c r="BD40" s="40">
        <f>AVERAGE(BA40:BC40)</f>
        <v/>
      </c>
      <c r="BE40" s="48">
        <f>(AJ40/1.5*100)/Y40</f>
        <v/>
      </c>
      <c r="BF40" s="49">
        <f>BE40*(W40/X40*1000)</f>
        <v/>
      </c>
      <c r="BG40" s="50">
        <f>AP40</f>
        <v/>
      </c>
      <c r="BH40" s="37">
        <f>C40</f>
        <v/>
      </c>
      <c r="BI40" s="37">
        <f>IF(P40&lt;&gt;"",P40,"")</f>
        <v/>
      </c>
      <c r="BJ40" s="37">
        <f>IF(Q40&lt;&gt;"",Q40,"")</f>
        <v/>
      </c>
      <c r="BK40" s="37">
        <f>IF(R40&lt;&gt;"",R40,"")</f>
        <v/>
      </c>
      <c r="BL40" s="37">
        <f>AVERAGE(BI40:BK40)</f>
        <v/>
      </c>
      <c r="BM40" s="37" t="inlineStr"/>
      <c r="BN40" s="38" t="inlineStr"/>
      <c r="BO40" s="38" t="inlineStr"/>
      <c r="BP40" s="37">
        <f>IF(COUNT(BM40:BO40)&gt;0,AVERAGE(BM40:BO40),"")</f>
        <v/>
      </c>
      <c r="BQ40" s="37" t="inlineStr"/>
      <c r="BR40" s="37" t="inlineStr"/>
      <c r="BS40" s="37" t="inlineStr"/>
      <c r="BT40" s="37">
        <f>IF(COUNT(BQ40:BS40)&gt;0,AVERAGE(BQ40:BS40),"")</f>
        <v/>
      </c>
      <c r="BU40" s="37">
        <f>IF(AND(ISNUMBER(BL40),ISNUMBER(BT40)),BL40-BT40,"")</f>
        <v/>
      </c>
      <c r="BV40" s="37">
        <f>IF(AND(ISNUMBER(BP40),ISNUMBER(BT40)),BP40-BT40,"")</f>
        <v/>
      </c>
    </row>
    <row r="41">
      <c r="B41" s="35" t="n"/>
      <c r="C41" s="36" t="inlineStr">
        <is>
          <t>__2021-08-10__ebmi.07.25.21</t>
        </is>
      </c>
      <c r="D41" s="36" t="inlineStr">
        <is>
          <t>covN2</t>
        </is>
      </c>
      <c r="E41" s="36" t="inlineStr">
        <is>
          <t>&lt;unk&gt;</t>
        </is>
      </c>
      <c r="F41" s="37" t="n">
        <v>37.07</v>
      </c>
      <c r="G41" s="37" t="inlineStr">
        <is>
          <t>[38.88]</t>
        </is>
      </c>
      <c r="H41" s="38" t="n">
        <v>35.27</v>
      </c>
      <c r="I41" s="37">
        <f>AVERAGE(F41:H41)</f>
        <v/>
      </c>
      <c r="J41" s="37">
        <f>STDEV(F41:H41)</f>
        <v/>
      </c>
      <c r="K41" s="39">
        <f>IF(ISNUMBER(F41),10^((F41-$R$56)/$R$55),"")</f>
        <v/>
      </c>
      <c r="L41" s="39">
        <f>IF(ISNUMBER(G41),10^((G41-$R$56)/$R$55),"")</f>
        <v/>
      </c>
      <c r="M41" s="39">
        <f>IF(ISNUMBER(H41),10^((H41-$R$56)/$R$55),"")</f>
        <v/>
      </c>
      <c r="N41" s="37">
        <f>AVERAGE(K41:M41)</f>
        <v/>
      </c>
      <c r="O41" s="37">
        <f>STDEV(K41:M41)</f>
        <v/>
      </c>
      <c r="P41" s="37" t="inlineStr"/>
      <c r="Q41" s="37" t="inlineStr"/>
      <c r="R41" s="37" t="inlineStr"/>
      <c r="S41" s="37">
        <f>AVERAGE(P41:R41)</f>
        <v/>
      </c>
      <c r="T41" s="37">
        <f>STDEV(P41:R41)</f>
        <v/>
      </c>
      <c r="U41" s="40" t="inlineStr"/>
      <c r="V41" s="40" t="inlineStr"/>
      <c r="W41" s="40">
        <f>IF(AND(V41&lt;&gt;"",U41&lt;&gt;""),V41-U41,"")</f>
        <v/>
      </c>
      <c r="X41" s="40" t="n">
        <v>40</v>
      </c>
      <c r="Y41" s="40" t="inlineStr"/>
      <c r="Z41" s="41">
        <f>IF(ISERROR(DATEVALUE(A41)),3,IF(DATEVALUE(A41)&gt;=DATE(2021,6,8),3,1.5))</f>
        <v/>
      </c>
      <c r="AA41" s="40">
        <f>IF(K41&lt;&gt;"",(K41/Z41*100)/Y41,"")</f>
        <v/>
      </c>
      <c r="AB41" s="40">
        <f>IF(L41&lt;&gt;"",(L41/Z41*100)/Y41,"")</f>
        <v/>
      </c>
      <c r="AC41" s="40">
        <f>IF(M41&lt;&gt;"",(M41/Z41*100)/Y41,"")</f>
        <v/>
      </c>
      <c r="AD41" s="40">
        <f>AVERAGE(AA41:AC41)</f>
        <v/>
      </c>
      <c r="AE41" s="40">
        <f>STDEV(AA41:AC41)</f>
        <v/>
      </c>
      <c r="AF41" s="40">
        <f>2^-(I41-S41)</f>
        <v/>
      </c>
      <c r="AG41" s="42">
        <f>IF(ISNUMBER(P41),10^((P41-"intercept missing")/"slope missing"),"")</f>
        <v/>
      </c>
      <c r="AH41" s="42">
        <f>IF(ISNUMBER(Q41),10^((Q41-"intercept missing")/"slope missing"),"")</f>
        <v/>
      </c>
      <c r="AI41" s="42">
        <f>IF(ISNUMBER(R41),10^((R41-"intercept missing")/"slope missing"),"")</f>
        <v/>
      </c>
      <c r="AJ41" s="43">
        <f>AVERAGE(AG41:AI41)*10</f>
        <v/>
      </c>
      <c r="AK41" s="40">
        <f>STDEV(AG41:AI41)</f>
        <v/>
      </c>
      <c r="AL41" s="40">
        <f>N41/AJ41</f>
        <v/>
      </c>
      <c r="AM41" s="40">
        <f>AL41*1000</f>
        <v/>
      </c>
      <c r="AN41" s="40">
        <f>((AK41/AJ41)+(O41/N41))*AL41</f>
        <v/>
      </c>
      <c r="AO41" s="37">
        <f>AN41*1000</f>
        <v/>
      </c>
      <c r="AP41" s="44">
        <f>B41</f>
        <v/>
      </c>
      <c r="AQ41" s="36" t="inlineStr">
        <is>
          <t>covN2</t>
        </is>
      </c>
      <c r="AR41" s="45">
        <f>IF(K41&lt;&gt;"",K41/(AJ41),"")</f>
        <v/>
      </c>
      <c r="AS41" s="45">
        <f>IF(L41&lt;&gt;"",L41/(AJ41),"")</f>
        <v/>
      </c>
      <c r="AT41" s="45">
        <f>IF(M41&lt;&gt;"",M41/(AJ41),"")</f>
        <v/>
      </c>
      <c r="AU41" s="46">
        <f>AVERAGE(AR41:AT41)</f>
        <v/>
      </c>
      <c r="AV41" s="46">
        <f>STDEV(AR41:AT41)</f>
        <v/>
      </c>
      <c r="AW41" s="47">
        <f>AA41</f>
        <v/>
      </c>
      <c r="AX41" s="47">
        <f>AB41</f>
        <v/>
      </c>
      <c r="AY41" s="47">
        <f>AC41</f>
        <v/>
      </c>
      <c r="AZ41" s="40">
        <f>AVERAGE(AW41:AY41)</f>
        <v/>
      </c>
      <c r="BA41" s="47">
        <f>IF(ISNUMBER(AA41),AA41*(W41/X41*1000),"")</f>
        <v/>
      </c>
      <c r="BB41" s="47">
        <f>IF(ISNUMBER(AB41),AB41*(W41/X41*1000),"")</f>
        <v/>
      </c>
      <c r="BC41" s="47">
        <f>IF(ISNUMBER(AC41),AC41*(W41/X41*1000),"")</f>
        <v/>
      </c>
      <c r="BD41" s="40">
        <f>AVERAGE(BA41:BC41)</f>
        <v/>
      </c>
      <c r="BE41" s="48">
        <f>(AJ41/1.5*100)/Y41</f>
        <v/>
      </c>
      <c r="BF41" s="49">
        <f>BE41*(W41/X41*1000)</f>
        <v/>
      </c>
      <c r="BG41" s="50">
        <f>AP41</f>
        <v/>
      </c>
      <c r="BH41" s="37">
        <f>C41</f>
        <v/>
      </c>
      <c r="BI41" s="37">
        <f>IF(P41&lt;&gt;"",P41,"")</f>
        <v/>
      </c>
      <c r="BJ41" s="37">
        <f>IF(Q41&lt;&gt;"",Q41,"")</f>
        <v/>
      </c>
      <c r="BK41" s="37">
        <f>IF(R41&lt;&gt;"",R41,"")</f>
        <v/>
      </c>
      <c r="BL41" s="37">
        <f>AVERAGE(BI41:BK41)</f>
        <v/>
      </c>
      <c r="BM41" s="37" t="inlineStr"/>
      <c r="BN41" s="38" t="inlineStr"/>
      <c r="BO41" s="38" t="inlineStr"/>
      <c r="BP41" s="37">
        <f>IF(COUNT(BM41:BO41)&gt;0,AVERAGE(BM41:BO41),"")</f>
        <v/>
      </c>
      <c r="BQ41" s="37" t="inlineStr"/>
      <c r="BR41" s="37" t="inlineStr"/>
      <c r="BS41" s="37" t="inlineStr"/>
      <c r="BT41" s="37">
        <f>IF(COUNT(BQ41:BS41)&gt;0,AVERAGE(BQ41:BS41),"")</f>
        <v/>
      </c>
      <c r="BU41" s="37">
        <f>IF(AND(ISNUMBER(BL41),ISNUMBER(BT41)),BL41-BT41,"")</f>
        <v/>
      </c>
      <c r="BV41" s="37">
        <f>IF(AND(ISNUMBER(BP41),ISNUMBER(BT41)),BP41-BT41,"")</f>
        <v/>
      </c>
    </row>
    <row r="42">
      <c r="B42" s="35" t="n"/>
      <c r="C42" s="36" t="inlineStr">
        <is>
          <t>__2021-08-10__eh.07.20.21</t>
        </is>
      </c>
      <c r="D42" s="36" t="inlineStr">
        <is>
          <t>covN2</t>
        </is>
      </c>
      <c r="E42" s="36" t="inlineStr">
        <is>
          <t>&lt;unk&gt;</t>
        </is>
      </c>
      <c r="F42" s="37" t="n">
        <v>36.39</v>
      </c>
      <c r="G42" s="37" t="inlineStr">
        <is>
          <t>[38.0]</t>
        </is>
      </c>
      <c r="H42" s="38" t="n">
        <v>35.44</v>
      </c>
      <c r="I42" s="37">
        <f>AVERAGE(F42:H42)</f>
        <v/>
      </c>
      <c r="J42" s="37">
        <f>STDEV(F42:H42)</f>
        <v/>
      </c>
      <c r="K42" s="39">
        <f>IF(ISNUMBER(F42),10^((F42-$R$56)/$R$55),"")</f>
        <v/>
      </c>
      <c r="L42" s="39">
        <f>IF(ISNUMBER(G42),10^((G42-$R$56)/$R$55),"")</f>
        <v/>
      </c>
      <c r="M42" s="39">
        <f>IF(ISNUMBER(H42),10^((H42-$R$56)/$R$55),"")</f>
        <v/>
      </c>
      <c r="N42" s="37">
        <f>AVERAGE(K42:M42)</f>
        <v/>
      </c>
      <c r="O42" s="37">
        <f>STDEV(K42:M42)</f>
        <v/>
      </c>
      <c r="P42" s="37" t="inlineStr"/>
      <c r="Q42" s="37" t="inlineStr"/>
      <c r="R42" s="37" t="inlineStr"/>
      <c r="S42" s="37">
        <f>AVERAGE(P42:R42)</f>
        <v/>
      </c>
      <c r="T42" s="37">
        <f>STDEV(P42:R42)</f>
        <v/>
      </c>
      <c r="U42" s="40" t="inlineStr"/>
      <c r="V42" s="40" t="inlineStr"/>
      <c r="W42" s="40">
        <f>IF(AND(V42&lt;&gt;"",U42&lt;&gt;""),V42-U42,"")</f>
        <v/>
      </c>
      <c r="X42" s="40" t="n">
        <v>40</v>
      </c>
      <c r="Y42" s="40" t="inlineStr"/>
      <c r="Z42" s="41">
        <f>IF(ISERROR(DATEVALUE(A42)),3,IF(DATEVALUE(A42)&gt;=DATE(2021,6,8),3,1.5))</f>
        <v/>
      </c>
      <c r="AA42" s="40">
        <f>IF(K42&lt;&gt;"",(K42/Z42*100)/Y42,"")</f>
        <v/>
      </c>
      <c r="AB42" s="40">
        <f>IF(L42&lt;&gt;"",(L42/Z42*100)/Y42,"")</f>
        <v/>
      </c>
      <c r="AC42" s="40">
        <f>IF(M42&lt;&gt;"",(M42/Z42*100)/Y42,"")</f>
        <v/>
      </c>
      <c r="AD42" s="40">
        <f>AVERAGE(AA42:AC42)</f>
        <v/>
      </c>
      <c r="AE42" s="40">
        <f>STDEV(AA42:AC42)</f>
        <v/>
      </c>
      <c r="AF42" s="40">
        <f>2^-(I42-S42)</f>
        <v/>
      </c>
      <c r="AG42" s="42">
        <f>IF(ISNUMBER(P42),10^((P42-"intercept missing")/"slope missing"),"")</f>
        <v/>
      </c>
      <c r="AH42" s="42">
        <f>IF(ISNUMBER(Q42),10^((Q42-"intercept missing")/"slope missing"),"")</f>
        <v/>
      </c>
      <c r="AI42" s="42">
        <f>IF(ISNUMBER(R42),10^((R42-"intercept missing")/"slope missing"),"")</f>
        <v/>
      </c>
      <c r="AJ42" s="43">
        <f>AVERAGE(AG42:AI42)*10</f>
        <v/>
      </c>
      <c r="AK42" s="40">
        <f>STDEV(AG42:AI42)</f>
        <v/>
      </c>
      <c r="AL42" s="40">
        <f>N42/AJ42</f>
        <v/>
      </c>
      <c r="AM42" s="40">
        <f>AL42*1000</f>
        <v/>
      </c>
      <c r="AN42" s="40">
        <f>((AK42/AJ42)+(O42/N42))*AL42</f>
        <v/>
      </c>
      <c r="AO42" s="37">
        <f>AN42*1000</f>
        <v/>
      </c>
      <c r="AP42" s="44">
        <f>B42</f>
        <v/>
      </c>
      <c r="AQ42" s="36" t="inlineStr">
        <is>
          <t>covN2</t>
        </is>
      </c>
      <c r="AR42" s="45">
        <f>IF(K42&lt;&gt;"",K42/(AJ42),"")</f>
        <v/>
      </c>
      <c r="AS42" s="45">
        <f>IF(L42&lt;&gt;"",L42/(AJ42),"")</f>
        <v/>
      </c>
      <c r="AT42" s="45">
        <f>IF(M42&lt;&gt;"",M42/(AJ42),"")</f>
        <v/>
      </c>
      <c r="AU42" s="46">
        <f>AVERAGE(AR42:AT42)</f>
        <v/>
      </c>
      <c r="AV42" s="46">
        <f>STDEV(AR42:AT42)</f>
        <v/>
      </c>
      <c r="AW42" s="47">
        <f>AA42</f>
        <v/>
      </c>
      <c r="AX42" s="47">
        <f>AB42</f>
        <v/>
      </c>
      <c r="AY42" s="47">
        <f>AC42</f>
        <v/>
      </c>
      <c r="AZ42" s="40">
        <f>AVERAGE(AW42:AY42)</f>
        <v/>
      </c>
      <c r="BA42" s="47">
        <f>IF(ISNUMBER(AA42),AA42*(W42/X42*1000),"")</f>
        <v/>
      </c>
      <c r="BB42" s="47">
        <f>IF(ISNUMBER(AB42),AB42*(W42/X42*1000),"")</f>
        <v/>
      </c>
      <c r="BC42" s="47">
        <f>IF(ISNUMBER(AC42),AC42*(W42/X42*1000),"")</f>
        <v/>
      </c>
      <c r="BD42" s="40">
        <f>AVERAGE(BA42:BC42)</f>
        <v/>
      </c>
      <c r="BE42" s="48">
        <f>(AJ42/1.5*100)/Y42</f>
        <v/>
      </c>
      <c r="BF42" s="49">
        <f>BE42*(W42/X42*1000)</f>
        <v/>
      </c>
      <c r="BG42" s="50">
        <f>AP42</f>
        <v/>
      </c>
      <c r="BH42" s="37">
        <f>C42</f>
        <v/>
      </c>
      <c r="BI42" s="37">
        <f>IF(P42&lt;&gt;"",P42,"")</f>
        <v/>
      </c>
      <c r="BJ42" s="37">
        <f>IF(Q42&lt;&gt;"",Q42,"")</f>
        <v/>
      </c>
      <c r="BK42" s="37">
        <f>IF(R42&lt;&gt;"",R42,"")</f>
        <v/>
      </c>
      <c r="BL42" s="37">
        <f>AVERAGE(BI42:BK42)</f>
        <v/>
      </c>
      <c r="BM42" s="37" t="inlineStr"/>
      <c r="BN42" s="38" t="inlineStr"/>
      <c r="BO42" s="38" t="inlineStr"/>
      <c r="BP42" s="37">
        <f>IF(COUNT(BM42:BO42)&gt;0,AVERAGE(BM42:BO42),"")</f>
        <v/>
      </c>
      <c r="BQ42" s="37" t="inlineStr"/>
      <c r="BR42" s="37" t="inlineStr"/>
      <c r="BS42" s="37" t="inlineStr"/>
      <c r="BT42" s="37">
        <f>IF(COUNT(BQ42:BS42)&gt;0,AVERAGE(BQ42:BS42),"")</f>
        <v/>
      </c>
      <c r="BU42" s="37">
        <f>IF(AND(ISNUMBER(BL42),ISNUMBER(BT42)),BL42-BT42,"")</f>
        <v/>
      </c>
      <c r="BV42" s="37">
        <f>IF(AND(ISNUMBER(BP42),ISNUMBER(BT42)),BP42-BT42,"")</f>
        <v/>
      </c>
    </row>
    <row r="43">
      <c r="B43" s="35" t="n"/>
      <c r="C43" s="36" t="inlineStr">
        <is>
          <t>__2021-08-10__emh.07.21.21</t>
        </is>
      </c>
      <c r="D43" s="36" t="inlineStr">
        <is>
          <t>covN2</t>
        </is>
      </c>
      <c r="E43" s="36" t="inlineStr">
        <is>
          <t>&lt;unk&gt;</t>
        </is>
      </c>
      <c r="F43" s="37" t="n">
        <v>36.03</v>
      </c>
      <c r="G43" s="37" t="n">
        <v>36.33</v>
      </c>
      <c r="H43" s="38" t="n">
        <v>36.19</v>
      </c>
      <c r="I43" s="37">
        <f>AVERAGE(F43:H43)</f>
        <v/>
      </c>
      <c r="J43" s="37">
        <f>STDEV(F43:H43)</f>
        <v/>
      </c>
      <c r="K43" s="39">
        <f>IF(ISNUMBER(F43),10^((F43-$R$56)/$R$55),"")</f>
        <v/>
      </c>
      <c r="L43" s="39">
        <f>IF(ISNUMBER(G43),10^((G43-$R$56)/$R$55),"")</f>
        <v/>
      </c>
      <c r="M43" s="39">
        <f>IF(ISNUMBER(H43),10^((H43-$R$56)/$R$55),"")</f>
        <v/>
      </c>
      <c r="N43" s="37">
        <f>AVERAGE(K43:M43)</f>
        <v/>
      </c>
      <c r="O43" s="37">
        <f>STDEV(K43:M43)</f>
        <v/>
      </c>
      <c r="P43" s="37" t="inlineStr"/>
      <c r="Q43" s="37" t="inlineStr"/>
      <c r="R43" s="37" t="inlineStr"/>
      <c r="S43" s="37">
        <f>AVERAGE(P43:R43)</f>
        <v/>
      </c>
      <c r="T43" s="37">
        <f>STDEV(P43:R43)</f>
        <v/>
      </c>
      <c r="U43" s="40" t="inlineStr"/>
      <c r="V43" s="40" t="inlineStr"/>
      <c r="W43" s="40">
        <f>IF(AND(V43&lt;&gt;"",U43&lt;&gt;""),V43-U43,"")</f>
        <v/>
      </c>
      <c r="X43" s="40" t="n">
        <v>40</v>
      </c>
      <c r="Y43" s="40" t="inlineStr"/>
      <c r="Z43" s="41">
        <f>IF(ISERROR(DATEVALUE(A43)),3,IF(DATEVALUE(A43)&gt;=DATE(2021,6,8),3,1.5))</f>
        <v/>
      </c>
      <c r="AA43" s="40">
        <f>IF(K43&lt;&gt;"",(K43/Z43*100)/Y43,"")</f>
        <v/>
      </c>
      <c r="AB43" s="40">
        <f>IF(L43&lt;&gt;"",(L43/Z43*100)/Y43,"")</f>
        <v/>
      </c>
      <c r="AC43" s="40">
        <f>IF(M43&lt;&gt;"",(M43/Z43*100)/Y43,"")</f>
        <v/>
      </c>
      <c r="AD43" s="40">
        <f>AVERAGE(AA43:AC43)</f>
        <v/>
      </c>
      <c r="AE43" s="40">
        <f>STDEV(AA43:AC43)</f>
        <v/>
      </c>
      <c r="AF43" s="40">
        <f>2^-(I43-S43)</f>
        <v/>
      </c>
      <c r="AG43" s="42">
        <f>IF(ISNUMBER(P43),10^((P43-"intercept missing")/"slope missing"),"")</f>
        <v/>
      </c>
      <c r="AH43" s="42">
        <f>IF(ISNUMBER(Q43),10^((Q43-"intercept missing")/"slope missing"),"")</f>
        <v/>
      </c>
      <c r="AI43" s="42">
        <f>IF(ISNUMBER(R43),10^((R43-"intercept missing")/"slope missing"),"")</f>
        <v/>
      </c>
      <c r="AJ43" s="43">
        <f>AVERAGE(AG43:AI43)*10</f>
        <v/>
      </c>
      <c r="AK43" s="40">
        <f>STDEV(AG43:AI43)</f>
        <v/>
      </c>
      <c r="AL43" s="40">
        <f>N43/AJ43</f>
        <v/>
      </c>
      <c r="AM43" s="40">
        <f>AL43*1000</f>
        <v/>
      </c>
      <c r="AN43" s="40">
        <f>((AK43/AJ43)+(O43/N43))*AL43</f>
        <v/>
      </c>
      <c r="AO43" s="37">
        <f>AN43*1000</f>
        <v/>
      </c>
      <c r="AP43" s="44">
        <f>B43</f>
        <v/>
      </c>
      <c r="AQ43" s="36" t="inlineStr">
        <is>
          <t>covN2</t>
        </is>
      </c>
      <c r="AR43" s="45">
        <f>IF(K43&lt;&gt;"",K43/(AJ43),"")</f>
        <v/>
      </c>
      <c r="AS43" s="45">
        <f>IF(L43&lt;&gt;"",L43/(AJ43),"")</f>
        <v/>
      </c>
      <c r="AT43" s="45">
        <f>IF(M43&lt;&gt;"",M43/(AJ43),"")</f>
        <v/>
      </c>
      <c r="AU43" s="46">
        <f>AVERAGE(AR43:AT43)</f>
        <v/>
      </c>
      <c r="AV43" s="46">
        <f>STDEV(AR43:AT43)</f>
        <v/>
      </c>
      <c r="AW43" s="47">
        <f>AA43</f>
        <v/>
      </c>
      <c r="AX43" s="47">
        <f>AB43</f>
        <v/>
      </c>
      <c r="AY43" s="47">
        <f>AC43</f>
        <v/>
      </c>
      <c r="AZ43" s="40">
        <f>AVERAGE(AW43:AY43)</f>
        <v/>
      </c>
      <c r="BA43" s="47">
        <f>IF(ISNUMBER(AA43),AA43*(W43/X43*1000),"")</f>
        <v/>
      </c>
      <c r="BB43" s="47">
        <f>IF(ISNUMBER(AB43),AB43*(W43/X43*1000),"")</f>
        <v/>
      </c>
      <c r="BC43" s="47">
        <f>IF(ISNUMBER(AC43),AC43*(W43/X43*1000),"")</f>
        <v/>
      </c>
      <c r="BD43" s="40">
        <f>AVERAGE(BA43:BC43)</f>
        <v/>
      </c>
      <c r="BE43" s="48">
        <f>(AJ43/1.5*100)/Y43</f>
        <v/>
      </c>
      <c r="BF43" s="49">
        <f>BE43*(W43/X43*1000)</f>
        <v/>
      </c>
      <c r="BG43" s="50">
        <f>AP43</f>
        <v/>
      </c>
      <c r="BH43" s="37">
        <f>C43</f>
        <v/>
      </c>
      <c r="BI43" s="37">
        <f>IF(P43&lt;&gt;"",P43,"")</f>
        <v/>
      </c>
      <c r="BJ43" s="37">
        <f>IF(Q43&lt;&gt;"",Q43,"")</f>
        <v/>
      </c>
      <c r="BK43" s="37">
        <f>IF(R43&lt;&gt;"",R43,"")</f>
        <v/>
      </c>
      <c r="BL43" s="37">
        <f>AVERAGE(BI43:BK43)</f>
        <v/>
      </c>
      <c r="BM43" s="37" t="inlineStr"/>
      <c r="BN43" s="38" t="inlineStr"/>
      <c r="BO43" s="38" t="inlineStr"/>
      <c r="BP43" s="37">
        <f>IF(COUNT(BM43:BO43)&gt;0,AVERAGE(BM43:BO43),"")</f>
        <v/>
      </c>
      <c r="BQ43" s="37" t="inlineStr"/>
      <c r="BR43" s="37" t="inlineStr"/>
      <c r="BS43" s="37" t="inlineStr"/>
      <c r="BT43" s="37">
        <f>IF(COUNT(BQ43:BS43)&gt;0,AVERAGE(BQ43:BS43),"")</f>
        <v/>
      </c>
      <c r="BU43" s="37">
        <f>IF(AND(ISNUMBER(BL43),ISNUMBER(BT43)),BL43-BT43,"")</f>
        <v/>
      </c>
      <c r="BV43" s="37">
        <f>IF(AND(ISNUMBER(BP43),ISNUMBER(BT43)),BP43-BT43,"")</f>
        <v/>
      </c>
    </row>
    <row r="44">
      <c r="B44" s="35" t="n"/>
      <c r="C44" s="36" t="inlineStr">
        <is>
          <t>__2021-08-10__evc1.07.02.21</t>
        </is>
      </c>
      <c r="D44" s="36" t="inlineStr">
        <is>
          <t>covN2</t>
        </is>
      </c>
      <c r="E44" s="36" t="inlineStr">
        <is>
          <t>&lt;unk&gt;</t>
        </is>
      </c>
      <c r="F44" s="37" t="n">
        <v/>
      </c>
      <c r="G44" s="37" t="n">
        <v>40.37</v>
      </c>
      <c r="H44" s="38" t="n">
        <v/>
      </c>
      <c r="I44" s="37">
        <f>AVERAGE(F44:H44)</f>
        <v/>
      </c>
      <c r="J44" s="37">
        <f>STDEV(F44:H44)</f>
        <v/>
      </c>
      <c r="K44" s="39">
        <f>IF(ISNUMBER(F44),10^((F44-$R$56)/$R$55),"")</f>
        <v/>
      </c>
      <c r="L44" s="39">
        <f>IF(ISNUMBER(G44),10^((G44-$R$56)/$R$55),"")</f>
        <v/>
      </c>
      <c r="M44" s="39">
        <f>IF(ISNUMBER(H44),10^((H44-$R$56)/$R$55),"")</f>
        <v/>
      </c>
      <c r="N44" s="37">
        <f>AVERAGE(K44:M44)</f>
        <v/>
      </c>
      <c r="O44" s="37">
        <f>STDEV(K44:M44)</f>
        <v/>
      </c>
      <c r="P44" s="37" t="inlineStr"/>
      <c r="Q44" s="37" t="inlineStr"/>
      <c r="R44" s="37" t="inlineStr"/>
      <c r="S44" s="37">
        <f>AVERAGE(P44:R44)</f>
        <v/>
      </c>
      <c r="T44" s="37">
        <f>STDEV(P44:R44)</f>
        <v/>
      </c>
      <c r="U44" s="40" t="inlineStr"/>
      <c r="V44" s="40" t="inlineStr"/>
      <c r="W44" s="40">
        <f>IF(AND(V44&lt;&gt;"",U44&lt;&gt;""),V44-U44,"")</f>
        <v/>
      </c>
      <c r="X44" s="40" t="n">
        <v>40</v>
      </c>
      <c r="Y44" s="40" t="inlineStr"/>
      <c r="Z44" s="41">
        <f>IF(ISERROR(DATEVALUE(A44)),3,IF(DATEVALUE(A44)&gt;=DATE(2021,6,8),3,1.5))</f>
        <v/>
      </c>
      <c r="AA44" s="40">
        <f>IF(K44&lt;&gt;"",(K44/Z44*100)/Y44,"")</f>
        <v/>
      </c>
      <c r="AB44" s="40">
        <f>IF(L44&lt;&gt;"",(L44/Z44*100)/Y44,"")</f>
        <v/>
      </c>
      <c r="AC44" s="40">
        <f>IF(M44&lt;&gt;"",(M44/Z44*100)/Y44,"")</f>
        <v/>
      </c>
      <c r="AD44" s="40">
        <f>AVERAGE(AA44:AC44)</f>
        <v/>
      </c>
      <c r="AE44" s="40">
        <f>STDEV(AA44:AC44)</f>
        <v/>
      </c>
      <c r="AF44" s="40">
        <f>2^-(I44-S44)</f>
        <v/>
      </c>
      <c r="AG44" s="42">
        <f>IF(ISNUMBER(P44),10^((P44-"intercept missing")/"slope missing"),"")</f>
        <v/>
      </c>
      <c r="AH44" s="42">
        <f>IF(ISNUMBER(Q44),10^((Q44-"intercept missing")/"slope missing"),"")</f>
        <v/>
      </c>
      <c r="AI44" s="42">
        <f>IF(ISNUMBER(R44),10^((R44-"intercept missing")/"slope missing"),"")</f>
        <v/>
      </c>
      <c r="AJ44" s="43">
        <f>AVERAGE(AG44:AI44)*10</f>
        <v/>
      </c>
      <c r="AK44" s="40">
        <f>STDEV(AG44:AI44)</f>
        <v/>
      </c>
      <c r="AL44" s="40">
        <f>N44/AJ44</f>
        <v/>
      </c>
      <c r="AM44" s="40">
        <f>AL44*1000</f>
        <v/>
      </c>
      <c r="AN44" s="40">
        <f>((AK44/AJ44)+(O44/N44))*AL44</f>
        <v/>
      </c>
      <c r="AO44" s="37">
        <f>AN44*1000</f>
        <v/>
      </c>
      <c r="AP44" s="44">
        <f>B44</f>
        <v/>
      </c>
      <c r="AQ44" s="36" t="inlineStr">
        <is>
          <t>covN2</t>
        </is>
      </c>
      <c r="AR44" s="45">
        <f>IF(K44&lt;&gt;"",K44/(AJ44),"")</f>
        <v/>
      </c>
      <c r="AS44" s="45">
        <f>IF(L44&lt;&gt;"",L44/(AJ44),"")</f>
        <v/>
      </c>
      <c r="AT44" s="45">
        <f>IF(M44&lt;&gt;"",M44/(AJ44),"")</f>
        <v/>
      </c>
      <c r="AU44" s="46">
        <f>AVERAGE(AR44:AT44)</f>
        <v/>
      </c>
      <c r="AV44" s="46">
        <f>STDEV(AR44:AT44)</f>
        <v/>
      </c>
      <c r="AW44" s="47">
        <f>AA44</f>
        <v/>
      </c>
      <c r="AX44" s="47">
        <f>AB44</f>
        <v/>
      </c>
      <c r="AY44" s="47">
        <f>AC44</f>
        <v/>
      </c>
      <c r="AZ44" s="40">
        <f>AVERAGE(AW44:AY44)</f>
        <v/>
      </c>
      <c r="BA44" s="47">
        <f>IF(ISNUMBER(AA44),AA44*(W44/X44*1000),"")</f>
        <v/>
      </c>
      <c r="BB44" s="47">
        <f>IF(ISNUMBER(AB44),AB44*(W44/X44*1000),"")</f>
        <v/>
      </c>
      <c r="BC44" s="47">
        <f>IF(ISNUMBER(AC44),AC44*(W44/X44*1000),"")</f>
        <v/>
      </c>
      <c r="BD44" s="40">
        <f>AVERAGE(BA44:BC44)</f>
        <v/>
      </c>
      <c r="BE44" s="48">
        <f>(AJ44/1.5*100)/Y44</f>
        <v/>
      </c>
      <c r="BF44" s="49">
        <f>BE44*(W44/X44*1000)</f>
        <v/>
      </c>
      <c r="BG44" s="50">
        <f>AP44</f>
        <v/>
      </c>
      <c r="BH44" s="37">
        <f>C44</f>
        <v/>
      </c>
      <c r="BI44" s="37">
        <f>IF(P44&lt;&gt;"",P44,"")</f>
        <v/>
      </c>
      <c r="BJ44" s="37">
        <f>IF(Q44&lt;&gt;"",Q44,"")</f>
        <v/>
      </c>
      <c r="BK44" s="37">
        <f>IF(R44&lt;&gt;"",R44,"")</f>
        <v/>
      </c>
      <c r="BL44" s="37">
        <f>AVERAGE(BI44:BK44)</f>
        <v/>
      </c>
      <c r="BM44" s="37" t="inlineStr"/>
      <c r="BN44" s="38" t="inlineStr"/>
      <c r="BO44" s="38" t="inlineStr"/>
      <c r="BP44" s="37">
        <f>IF(COUNT(BM44:BO44)&gt;0,AVERAGE(BM44:BO44),"")</f>
        <v/>
      </c>
      <c r="BQ44" s="37" t="inlineStr"/>
      <c r="BR44" s="37" t="inlineStr"/>
      <c r="BS44" s="37" t="inlineStr"/>
      <c r="BT44" s="37">
        <f>IF(COUNT(BQ44:BS44)&gt;0,AVERAGE(BQ44:BS44),"")</f>
        <v/>
      </c>
      <c r="BU44" s="37">
        <f>IF(AND(ISNUMBER(BL44),ISNUMBER(BT44)),BL44-BT44,"")</f>
        <v/>
      </c>
      <c r="BV44" s="37">
        <f>IF(AND(ISNUMBER(BP44),ISNUMBER(BT44)),BP44-BT44,"")</f>
        <v/>
      </c>
    </row>
    <row r="45">
      <c r="B45" s="35" t="n"/>
      <c r="C45" s="36" t="inlineStr">
        <is>
          <t>__2021-08-10__evc1.07.16.21</t>
        </is>
      </c>
      <c r="D45" s="36" t="inlineStr">
        <is>
          <t>covN2</t>
        </is>
      </c>
      <c r="E45" s="36" t="inlineStr">
        <is>
          <t>&lt;unk&gt;</t>
        </is>
      </c>
      <c r="F45" s="37" t="n">
        <v>36.67</v>
      </c>
      <c r="G45" s="37" t="n">
        <v>36.01</v>
      </c>
      <c r="H45" s="38" t="n">
        <v/>
      </c>
      <c r="I45" s="37">
        <f>AVERAGE(F45:H45)</f>
        <v/>
      </c>
      <c r="J45" s="37">
        <f>STDEV(F45:H45)</f>
        <v/>
      </c>
      <c r="K45" s="39">
        <f>IF(ISNUMBER(F45),10^((F45-$R$56)/$R$55),"")</f>
        <v/>
      </c>
      <c r="L45" s="39">
        <f>IF(ISNUMBER(G45),10^((G45-$R$56)/$R$55),"")</f>
        <v/>
      </c>
      <c r="M45" s="39">
        <f>IF(ISNUMBER(H45),10^((H45-$R$56)/$R$55),"")</f>
        <v/>
      </c>
      <c r="N45" s="37">
        <f>AVERAGE(K45:M45)</f>
        <v/>
      </c>
      <c r="O45" s="37">
        <f>STDEV(K45:M45)</f>
        <v/>
      </c>
      <c r="P45" s="37" t="inlineStr"/>
      <c r="Q45" s="37" t="inlineStr"/>
      <c r="R45" s="37" t="inlineStr"/>
      <c r="S45" s="37">
        <f>AVERAGE(P45:R45)</f>
        <v/>
      </c>
      <c r="T45" s="37">
        <f>STDEV(P45:R45)</f>
        <v/>
      </c>
      <c r="U45" s="40" t="inlineStr"/>
      <c r="V45" s="40" t="inlineStr"/>
      <c r="W45" s="40">
        <f>IF(AND(V45&lt;&gt;"",U45&lt;&gt;""),V45-U45,"")</f>
        <v/>
      </c>
      <c r="X45" s="40" t="n">
        <v>40</v>
      </c>
      <c r="Y45" s="40" t="inlineStr"/>
      <c r="Z45" s="41">
        <f>IF(ISERROR(DATEVALUE(A45)),3,IF(DATEVALUE(A45)&gt;=DATE(2021,6,8),3,1.5))</f>
        <v/>
      </c>
      <c r="AA45" s="40">
        <f>IF(K45&lt;&gt;"",(K45/Z45*100)/Y45,"")</f>
        <v/>
      </c>
      <c r="AB45" s="40">
        <f>IF(L45&lt;&gt;"",(L45/Z45*100)/Y45,"")</f>
        <v/>
      </c>
      <c r="AC45" s="40">
        <f>IF(M45&lt;&gt;"",(M45/Z45*100)/Y45,"")</f>
        <v/>
      </c>
      <c r="AD45" s="40">
        <f>AVERAGE(AA45:AC45)</f>
        <v/>
      </c>
      <c r="AE45" s="40">
        <f>STDEV(AA45:AC45)</f>
        <v/>
      </c>
      <c r="AF45" s="40">
        <f>2^-(I45-S45)</f>
        <v/>
      </c>
      <c r="AG45" s="42">
        <f>IF(ISNUMBER(P45),10^((P45-"intercept missing")/"slope missing"),"")</f>
        <v/>
      </c>
      <c r="AH45" s="42">
        <f>IF(ISNUMBER(Q45),10^((Q45-"intercept missing")/"slope missing"),"")</f>
        <v/>
      </c>
      <c r="AI45" s="42">
        <f>IF(ISNUMBER(R45),10^((R45-"intercept missing")/"slope missing"),"")</f>
        <v/>
      </c>
      <c r="AJ45" s="43">
        <f>AVERAGE(AG45:AI45)*10</f>
        <v/>
      </c>
      <c r="AK45" s="40">
        <f>STDEV(AG45:AI45)</f>
        <v/>
      </c>
      <c r="AL45" s="40">
        <f>N45/AJ45</f>
        <v/>
      </c>
      <c r="AM45" s="40">
        <f>AL45*1000</f>
        <v/>
      </c>
      <c r="AN45" s="40">
        <f>((AK45/AJ45)+(O45/N45))*AL45</f>
        <v/>
      </c>
      <c r="AO45" s="37">
        <f>AN45*1000</f>
        <v/>
      </c>
      <c r="AP45" s="44">
        <f>B45</f>
        <v/>
      </c>
      <c r="AQ45" s="36" t="inlineStr">
        <is>
          <t>covN2</t>
        </is>
      </c>
      <c r="AR45" s="45">
        <f>IF(K45&lt;&gt;"",K45/(AJ45),"")</f>
        <v/>
      </c>
      <c r="AS45" s="45">
        <f>IF(L45&lt;&gt;"",L45/(AJ45),"")</f>
        <v/>
      </c>
      <c r="AT45" s="45">
        <f>IF(M45&lt;&gt;"",M45/(AJ45),"")</f>
        <v/>
      </c>
      <c r="AU45" s="46">
        <f>AVERAGE(AR45:AT45)</f>
        <v/>
      </c>
      <c r="AV45" s="46">
        <f>STDEV(AR45:AT45)</f>
        <v/>
      </c>
      <c r="AW45" s="47">
        <f>AA45</f>
        <v/>
      </c>
      <c r="AX45" s="47">
        <f>AB45</f>
        <v/>
      </c>
      <c r="AY45" s="47">
        <f>AC45</f>
        <v/>
      </c>
      <c r="AZ45" s="40">
        <f>AVERAGE(AW45:AY45)</f>
        <v/>
      </c>
      <c r="BA45" s="47">
        <f>IF(ISNUMBER(AA45),AA45*(W45/X45*1000),"")</f>
        <v/>
      </c>
      <c r="BB45" s="47">
        <f>IF(ISNUMBER(AB45),AB45*(W45/X45*1000),"")</f>
        <v/>
      </c>
      <c r="BC45" s="47">
        <f>IF(ISNUMBER(AC45),AC45*(W45/X45*1000),"")</f>
        <v/>
      </c>
      <c r="BD45" s="40">
        <f>AVERAGE(BA45:BC45)</f>
        <v/>
      </c>
      <c r="BE45" s="48">
        <f>(AJ45/1.5*100)/Y45</f>
        <v/>
      </c>
      <c r="BF45" s="49">
        <f>BE45*(W45/X45*1000)</f>
        <v/>
      </c>
      <c r="BG45" s="50">
        <f>AP45</f>
        <v/>
      </c>
      <c r="BH45" s="37">
        <f>C45</f>
        <v/>
      </c>
      <c r="BI45" s="37">
        <f>IF(P45&lt;&gt;"",P45,"")</f>
        <v/>
      </c>
      <c r="BJ45" s="37">
        <f>IF(Q45&lt;&gt;"",Q45,"")</f>
        <v/>
      </c>
      <c r="BK45" s="37">
        <f>IF(R45&lt;&gt;"",R45,"")</f>
        <v/>
      </c>
      <c r="BL45" s="37">
        <f>AVERAGE(BI45:BK45)</f>
        <v/>
      </c>
      <c r="BM45" s="37" t="inlineStr"/>
      <c r="BN45" s="38" t="inlineStr"/>
      <c r="BO45" s="38" t="inlineStr"/>
      <c r="BP45" s="37">
        <f>IF(COUNT(BM45:BO45)&gt;0,AVERAGE(BM45:BO45),"")</f>
        <v/>
      </c>
      <c r="BQ45" s="37" t="inlineStr"/>
      <c r="BR45" s="37" t="inlineStr"/>
      <c r="BS45" s="37" t="inlineStr"/>
      <c r="BT45" s="37">
        <f>IF(COUNT(BQ45:BS45)&gt;0,AVERAGE(BQ45:BS45),"")</f>
        <v/>
      </c>
      <c r="BU45" s="37">
        <f>IF(AND(ISNUMBER(BL45),ISNUMBER(BT45)),BL45-BT45,"")</f>
        <v/>
      </c>
      <c r="BV45" s="37">
        <f>IF(AND(ISNUMBER(BP45),ISNUMBER(BT45)),BP45-BT45,"")</f>
        <v/>
      </c>
    </row>
    <row r="46">
      <c r="B46" s="35" t="n"/>
      <c r="C46" s="36" t="inlineStr">
        <is>
          <t>__2021-08-10__evc3.07.16.21</t>
        </is>
      </c>
      <c r="D46" s="36" t="inlineStr">
        <is>
          <t>covN2</t>
        </is>
      </c>
      <c r="E46" s="36" t="inlineStr">
        <is>
          <t>&lt;unk&gt;</t>
        </is>
      </c>
      <c r="F46" s="37" t="n">
        <v>35.59</v>
      </c>
      <c r="G46" s="37" t="inlineStr">
        <is>
          <t>[38.25]</t>
        </is>
      </c>
      <c r="H46" s="38" t="n">
        <v>36.34</v>
      </c>
      <c r="I46" s="37">
        <f>AVERAGE(F46:H46)</f>
        <v/>
      </c>
      <c r="J46" s="37">
        <f>STDEV(F46:H46)</f>
        <v/>
      </c>
      <c r="K46" s="39">
        <f>IF(ISNUMBER(F46),10^((F46-$R$56)/$R$55),"")</f>
        <v/>
      </c>
      <c r="L46" s="39">
        <f>IF(ISNUMBER(G46),10^((G46-$R$56)/$R$55),"")</f>
        <v/>
      </c>
      <c r="M46" s="39">
        <f>IF(ISNUMBER(H46),10^((H46-$R$56)/$R$55),"")</f>
        <v/>
      </c>
      <c r="N46" s="37">
        <f>AVERAGE(K46:M46)</f>
        <v/>
      </c>
      <c r="O46" s="37">
        <f>STDEV(K46:M46)</f>
        <v/>
      </c>
      <c r="P46" s="37" t="inlineStr"/>
      <c r="Q46" s="37" t="inlineStr"/>
      <c r="R46" s="37" t="inlineStr"/>
      <c r="S46" s="37">
        <f>AVERAGE(P46:R46)</f>
        <v/>
      </c>
      <c r="T46" s="37">
        <f>STDEV(P46:R46)</f>
        <v/>
      </c>
      <c r="U46" s="40" t="inlineStr"/>
      <c r="V46" s="40" t="inlineStr"/>
      <c r="W46" s="40">
        <f>IF(AND(V46&lt;&gt;"",U46&lt;&gt;""),V46-U46,"")</f>
        <v/>
      </c>
      <c r="X46" s="40" t="n">
        <v>40</v>
      </c>
      <c r="Y46" s="40" t="inlineStr"/>
      <c r="Z46" s="41">
        <f>IF(ISERROR(DATEVALUE(A46)),3,IF(DATEVALUE(A46)&gt;=DATE(2021,6,8),3,1.5))</f>
        <v/>
      </c>
      <c r="AA46" s="40">
        <f>IF(K46&lt;&gt;"",(K46/Z46*100)/Y46,"")</f>
        <v/>
      </c>
      <c r="AB46" s="40">
        <f>IF(L46&lt;&gt;"",(L46/Z46*100)/Y46,"")</f>
        <v/>
      </c>
      <c r="AC46" s="40">
        <f>IF(M46&lt;&gt;"",(M46/Z46*100)/Y46,"")</f>
        <v/>
      </c>
      <c r="AD46" s="40">
        <f>AVERAGE(AA46:AC46)</f>
        <v/>
      </c>
      <c r="AE46" s="40">
        <f>STDEV(AA46:AC46)</f>
        <v/>
      </c>
      <c r="AF46" s="40">
        <f>2^-(I46-S46)</f>
        <v/>
      </c>
      <c r="AG46" s="42">
        <f>IF(ISNUMBER(P46),10^((P46-"intercept missing")/"slope missing"),"")</f>
        <v/>
      </c>
      <c r="AH46" s="42">
        <f>IF(ISNUMBER(Q46),10^((Q46-"intercept missing")/"slope missing"),"")</f>
        <v/>
      </c>
      <c r="AI46" s="42">
        <f>IF(ISNUMBER(R46),10^((R46-"intercept missing")/"slope missing"),"")</f>
        <v/>
      </c>
      <c r="AJ46" s="43">
        <f>AVERAGE(AG46:AI46)*10</f>
        <v/>
      </c>
      <c r="AK46" s="40">
        <f>STDEV(AG46:AI46)</f>
        <v/>
      </c>
      <c r="AL46" s="40">
        <f>N46/AJ46</f>
        <v/>
      </c>
      <c r="AM46" s="40">
        <f>AL46*1000</f>
        <v/>
      </c>
      <c r="AN46" s="40">
        <f>((AK46/AJ46)+(O46/N46))*AL46</f>
        <v/>
      </c>
      <c r="AO46" s="37">
        <f>AN46*1000</f>
        <v/>
      </c>
      <c r="AP46" s="44">
        <f>B46</f>
        <v/>
      </c>
      <c r="AQ46" s="36" t="inlineStr">
        <is>
          <t>covN2</t>
        </is>
      </c>
      <c r="AR46" s="45">
        <f>IF(K46&lt;&gt;"",K46/(AJ46),"")</f>
        <v/>
      </c>
      <c r="AS46" s="45">
        <f>IF(L46&lt;&gt;"",L46/(AJ46),"")</f>
        <v/>
      </c>
      <c r="AT46" s="45">
        <f>IF(M46&lt;&gt;"",M46/(AJ46),"")</f>
        <v/>
      </c>
      <c r="AU46" s="46">
        <f>AVERAGE(AR46:AT46)</f>
        <v/>
      </c>
      <c r="AV46" s="46">
        <f>STDEV(AR46:AT46)</f>
        <v/>
      </c>
      <c r="AW46" s="47">
        <f>AA46</f>
        <v/>
      </c>
      <c r="AX46" s="47">
        <f>AB46</f>
        <v/>
      </c>
      <c r="AY46" s="47">
        <f>AC46</f>
        <v/>
      </c>
      <c r="AZ46" s="40">
        <f>AVERAGE(AW46:AY46)</f>
        <v/>
      </c>
      <c r="BA46" s="47">
        <f>IF(ISNUMBER(AA46),AA46*(W46/X46*1000),"")</f>
        <v/>
      </c>
      <c r="BB46" s="47">
        <f>IF(ISNUMBER(AB46),AB46*(W46/X46*1000),"")</f>
        <v/>
      </c>
      <c r="BC46" s="47">
        <f>IF(ISNUMBER(AC46),AC46*(W46/X46*1000),"")</f>
        <v/>
      </c>
      <c r="BD46" s="40">
        <f>AVERAGE(BA46:BC46)</f>
        <v/>
      </c>
      <c r="BE46" s="48">
        <f>(AJ46/1.5*100)/Y46</f>
        <v/>
      </c>
      <c r="BF46" s="49">
        <f>BE46*(W46/X46*1000)</f>
        <v/>
      </c>
      <c r="BG46" s="50">
        <f>AP46</f>
        <v/>
      </c>
      <c r="BH46" s="37">
        <f>C46</f>
        <v/>
      </c>
      <c r="BI46" s="37">
        <f>IF(P46&lt;&gt;"",P46,"")</f>
        <v/>
      </c>
      <c r="BJ46" s="37">
        <f>IF(Q46&lt;&gt;"",Q46,"")</f>
        <v/>
      </c>
      <c r="BK46" s="37">
        <f>IF(R46&lt;&gt;"",R46,"")</f>
        <v/>
      </c>
      <c r="BL46" s="37">
        <f>AVERAGE(BI46:BK46)</f>
        <v/>
      </c>
      <c r="BM46" s="37" t="inlineStr"/>
      <c r="BN46" s="38" t="inlineStr"/>
      <c r="BO46" s="38" t="inlineStr"/>
      <c r="BP46" s="37">
        <f>IF(COUNT(BM46:BO46)&gt;0,AVERAGE(BM46:BO46),"")</f>
        <v/>
      </c>
      <c r="BQ46" s="37" t="inlineStr"/>
      <c r="BR46" s="37" t="inlineStr"/>
      <c r="BS46" s="37" t="inlineStr"/>
      <c r="BT46" s="37">
        <f>IF(COUNT(BQ46:BS46)&gt;0,AVERAGE(BQ46:BS46),"")</f>
        <v/>
      </c>
      <c r="BU46" s="37">
        <f>IF(AND(ISNUMBER(BL46),ISNUMBER(BT46)),BL46-BT46,"")</f>
        <v/>
      </c>
      <c r="BV46" s="37">
        <f>IF(AND(ISNUMBER(BP46),ISNUMBER(BT46)),BP46-BT46,"")</f>
        <v/>
      </c>
    </row>
    <row r="47"/>
    <row r="48">
      <c r="B48" s="51" t="inlineStr">
        <is>
          <t>Copies</t>
        </is>
      </c>
      <c r="C48" s="51" t="inlineStr">
        <is>
          <t>Log(Copies)</t>
        </is>
      </c>
      <c r="D48" s="51" t="inlineStr">
        <is>
          <t>Ct</t>
        </is>
      </c>
      <c r="E48" s="19" t="n"/>
      <c r="F48" s="23" t="n"/>
      <c r="G48" s="51" t="inlineStr">
        <is>
          <t>covN1 Avg</t>
        </is>
      </c>
      <c r="M48" s="51" t="inlineStr">
        <is>
          <t>Copies</t>
        </is>
      </c>
      <c r="N48" s="51" t="inlineStr">
        <is>
          <t>Log(Copies)</t>
        </is>
      </c>
      <c r="O48" s="51" t="inlineStr">
        <is>
          <t>Ct</t>
        </is>
      </c>
      <c r="P48" s="19" t="n"/>
      <c r="Q48" s="23" t="n"/>
      <c r="R48" s="51" t="inlineStr">
        <is>
          <t>covN2 Avg</t>
        </is>
      </c>
      <c r="X48" s="51" t="inlineStr">
        <is>
          <t>Copies</t>
        </is>
      </c>
      <c r="Y48" s="51" t="inlineStr">
        <is>
          <t>Log(Copies)</t>
        </is>
      </c>
      <c r="Z48" s="51" t="inlineStr">
        <is>
          <t>Ct</t>
        </is>
      </c>
      <c r="AA48" s="19" t="n"/>
      <c r="AB48" s="23" t="n"/>
      <c r="AC48" s="51" t="inlineStr">
        <is>
          <t>nPMMoV Avg</t>
        </is>
      </c>
      <c r="AI48" s="51" t="inlineStr">
        <is>
          <t>Copies</t>
        </is>
      </c>
      <c r="AJ48" s="51" t="inlineStr">
        <is>
          <t>Log(Copies)</t>
        </is>
      </c>
      <c r="AK48" s="51" t="inlineStr">
        <is>
          <t>Ct</t>
        </is>
      </c>
      <c r="AL48" s="19" t="n"/>
      <c r="AM48" s="23" t="n"/>
      <c r="AN48" s="51" t="inlineStr">
        <is>
          <t>nPMMoV Avg</t>
        </is>
      </c>
    </row>
    <row r="49">
      <c r="B49" s="52" t="n">
        <v>300</v>
      </c>
      <c r="C49" s="53">
        <f>LOG(B49)</f>
        <v/>
      </c>
      <c r="D49" s="52" t="n">
        <v>30.85</v>
      </c>
      <c r="E49" s="52" t="n">
        <v>30.83</v>
      </c>
      <c r="F49" s="52" t="n">
        <v>30.85</v>
      </c>
      <c r="G49" s="52">
        <f>AVERAGE(D49:F49)*1</f>
        <v/>
      </c>
      <c r="M49" s="52" t="n">
        <v>300</v>
      </c>
      <c r="N49" s="53">
        <f>LOG(M49)</f>
        <v/>
      </c>
      <c r="O49" s="52" t="n">
        <v>30.86</v>
      </c>
      <c r="P49" s="52" t="n">
        <v>30.5</v>
      </c>
      <c r="Q49" s="52" t="n">
        <v>30.78</v>
      </c>
      <c r="R49" s="52">
        <f>AVERAGE(O49:Q49)*1</f>
        <v/>
      </c>
      <c r="X49" s="52" t="n">
        <v>50203.995</v>
      </c>
      <c r="Y49" s="53">
        <f>LOG(X49)</f>
        <v/>
      </c>
      <c r="Z49" s="52" t="n">
        <v>24.5</v>
      </c>
      <c r="AA49" s="52" t="n">
        <v>24.53</v>
      </c>
      <c r="AB49" s="52" t="n">
        <v>24.53</v>
      </c>
      <c r="AC49" s="52">
        <f>AVERAGE(Z49:AB49)*1</f>
        <v/>
      </c>
      <c r="AI49" s="52" t="n">
        <v>50203.995</v>
      </c>
      <c r="AJ49" s="53">
        <f>LOG(AI49)</f>
        <v/>
      </c>
      <c r="AK49" s="52" t="n">
        <v>25.07</v>
      </c>
      <c r="AL49" s="52" t="n">
        <v>24.99</v>
      </c>
      <c r="AM49" s="52" t="n">
        <v>24.93</v>
      </c>
      <c r="AN49" s="52">
        <f>AVERAGE(AK49:AM49)*1</f>
        <v/>
      </c>
    </row>
    <row r="50">
      <c r="B50" s="52" t="n">
        <v>60</v>
      </c>
      <c r="C50" s="53">
        <f>LOG(B50)</f>
        <v/>
      </c>
      <c r="D50" s="52" t="n">
        <v>30.07</v>
      </c>
      <c r="E50" s="52" t="n">
        <v>30.06</v>
      </c>
      <c r="F50" s="52" t="n">
        <v>30.11</v>
      </c>
      <c r="G50" s="52">
        <f>AVERAGE(D50:F50)*1</f>
        <v/>
      </c>
      <c r="M50" s="52" t="n">
        <v>60</v>
      </c>
      <c r="N50" s="53">
        <f>LOG(M50)</f>
        <v/>
      </c>
      <c r="O50" s="52" t="n">
        <v>30.57</v>
      </c>
      <c r="P50" s="52" t="n">
        <v>30.25</v>
      </c>
      <c r="Q50" s="52" t="n">
        <v>30.23</v>
      </c>
      <c r="R50" s="52">
        <f>AVERAGE(O50:Q50)*1</f>
        <v/>
      </c>
      <c r="X50" s="52" t="n">
        <v>12550.99875</v>
      </c>
      <c r="Y50" s="53">
        <f>LOG(X50)</f>
        <v/>
      </c>
      <c r="Z50" s="52" t="n">
        <v>26.32</v>
      </c>
      <c r="AA50" s="52" t="n">
        <v>26.23</v>
      </c>
      <c r="AB50" s="52" t="n">
        <v>26.24</v>
      </c>
      <c r="AC50" s="52">
        <f>AVERAGE(Z50:AB50)*1</f>
        <v/>
      </c>
      <c r="AI50" s="52" t="n">
        <v>12550.99875</v>
      </c>
      <c r="AJ50" s="53">
        <f>LOG(AI50)</f>
        <v/>
      </c>
      <c r="AK50" s="52" t="n">
        <v>26.69</v>
      </c>
      <c r="AL50" s="52" t="n">
        <v>26.43</v>
      </c>
      <c r="AM50" s="52" t="n">
        <v>26.41</v>
      </c>
      <c r="AN50" s="52">
        <f>AVERAGE(AK50:AM50)*1</f>
        <v/>
      </c>
    </row>
    <row r="51">
      <c r="B51" s="52" t="n">
        <v>15</v>
      </c>
      <c r="C51" s="53">
        <f>LOG(B51)</f>
        <v/>
      </c>
      <c r="D51" s="52" t="n">
        <v>31.73</v>
      </c>
      <c r="E51" s="52" t="n">
        <v>31.61</v>
      </c>
      <c r="F51" s="52" t="n">
        <v>31.71</v>
      </c>
      <c r="G51" s="52">
        <f>AVERAGE(D51:F51)*1</f>
        <v/>
      </c>
      <c r="M51" s="52" t="n">
        <v>15</v>
      </c>
      <c r="N51" s="53">
        <f>LOG(M51)</f>
        <v/>
      </c>
      <c r="O51" s="52" t="n">
        <v>31.96</v>
      </c>
      <c r="P51" s="52" t="n">
        <v>32.25</v>
      </c>
      <c r="Q51" s="52" t="n">
        <v>32.1</v>
      </c>
      <c r="R51" s="52">
        <f>AVERAGE(O51:Q51)*1</f>
        <v/>
      </c>
      <c r="X51" s="52" t="n">
        <v>3137.749688</v>
      </c>
      <c r="Y51" s="53">
        <f>LOG(X51)</f>
        <v/>
      </c>
      <c r="Z51" s="52" t="n">
        <v>28.45</v>
      </c>
      <c r="AA51" s="52" t="n">
        <v>28.38</v>
      </c>
      <c r="AB51" s="52" t="n">
        <v>28.35</v>
      </c>
      <c r="AC51" s="52">
        <f>AVERAGE(Z51:AB51)*1</f>
        <v/>
      </c>
      <c r="AI51" s="52" t="n">
        <v>3137.749688</v>
      </c>
      <c r="AJ51" s="53">
        <f>LOG(AI51)</f>
        <v/>
      </c>
      <c r="AK51" s="52" t="n">
        <v>28.57</v>
      </c>
      <c r="AL51" s="52" t="n">
        <v>28.48</v>
      </c>
      <c r="AM51" s="52" t="n">
        <v>28.45</v>
      </c>
      <c r="AN51" s="52">
        <f>AVERAGE(AK51:AM51)*1</f>
        <v/>
      </c>
    </row>
    <row r="52">
      <c r="B52" s="52" t="n">
        <v>7.5</v>
      </c>
      <c r="C52" s="53">
        <f>LOG(B52)</f>
        <v/>
      </c>
      <c r="D52" s="52" t="n">
        <v>32.9</v>
      </c>
      <c r="E52" s="52" t="n">
        <v>32.64</v>
      </c>
      <c r="F52" s="52" t="n">
        <v>32.73</v>
      </c>
      <c r="G52" s="52">
        <f>AVERAGE(D52:F52)*1</f>
        <v/>
      </c>
      <c r="M52" s="52" t="n">
        <v>7.5</v>
      </c>
      <c r="N52" s="53">
        <f>LOG(M52)</f>
        <v/>
      </c>
      <c r="O52" s="52" t="n">
        <v>33.13</v>
      </c>
      <c r="P52" s="52" t="n">
        <v>33.18</v>
      </c>
      <c r="Q52" s="52" t="n">
        <v>33.8</v>
      </c>
      <c r="R52" s="52">
        <f>AVERAGE(O52:Q52)*1</f>
        <v/>
      </c>
      <c r="X52" s="52" t="n">
        <v>784.4374219</v>
      </c>
      <c r="Y52" s="53">
        <f>LOG(X52)</f>
        <v/>
      </c>
      <c r="Z52" s="52" t="n">
        <v>30.38</v>
      </c>
      <c r="AA52" s="52" t="n">
        <v>30.28</v>
      </c>
      <c r="AB52" s="52" t="n">
        <v>30.32</v>
      </c>
      <c r="AC52" s="52">
        <f>AVERAGE(Z52:AB52)*1</f>
        <v/>
      </c>
      <c r="AI52" s="52" t="n">
        <v>784.4374219</v>
      </c>
      <c r="AJ52" s="53">
        <f>LOG(AI52)</f>
        <v/>
      </c>
      <c r="AK52" s="52" t="n">
        <v>30.62</v>
      </c>
      <c r="AL52" s="52" t="n">
        <v>30.59</v>
      </c>
      <c r="AM52" s="52" t="n">
        <v>30.41</v>
      </c>
      <c r="AN52" s="52">
        <f>AVERAGE(AK52:AM52)*1</f>
        <v/>
      </c>
    </row>
    <row r="53">
      <c r="B53" s="52" t="n">
        <v>3.75</v>
      </c>
      <c r="C53" s="53">
        <f>LOG(B53)</f>
        <v/>
      </c>
      <c r="D53" s="52" t="n">
        <v>33.38</v>
      </c>
      <c r="E53" s="52" t="n">
        <v>33.81</v>
      </c>
      <c r="F53" s="52" t="n">
        <v>33.04</v>
      </c>
      <c r="G53" s="52">
        <f>AVERAGE(D53:F53)*1</f>
        <v/>
      </c>
      <c r="M53" s="52" t="n">
        <v>3.75</v>
      </c>
      <c r="N53" s="53">
        <f>LOG(M53)</f>
        <v/>
      </c>
      <c r="O53" s="52" t="n">
        <v>34.35</v>
      </c>
      <c r="P53" s="52" t="n">
        <v>34.22</v>
      </c>
      <c r="Q53" s="52" t="n">
        <v>33.78</v>
      </c>
      <c r="R53" s="52">
        <f>AVERAGE(O53:Q53)*1</f>
        <v/>
      </c>
      <c r="X53" s="52" t="n">
        <v>196.1093555</v>
      </c>
      <c r="Y53" s="53">
        <f>LOG(X53)</f>
        <v/>
      </c>
      <c r="Z53" s="52" t="n">
        <v>32.61</v>
      </c>
      <c r="AA53" s="52" t="n">
        <v>32.5</v>
      </c>
      <c r="AB53" s="52" t="n">
        <v>32.53</v>
      </c>
      <c r="AC53" s="52">
        <f>AVERAGE(Z53:AB53)*1</f>
        <v/>
      </c>
      <c r="AI53" s="52" t="n">
        <v>196.1093555</v>
      </c>
      <c r="AJ53" s="53">
        <f>LOG(AI53)</f>
        <v/>
      </c>
      <c r="AK53" s="52" t="n">
        <v>32.64</v>
      </c>
      <c r="AL53" s="52" t="n">
        <v>32.81</v>
      </c>
      <c r="AM53" s="52" t="n">
        <v>32.63</v>
      </c>
      <c r="AN53" s="52">
        <f>AVERAGE(AK53:AM53)*1</f>
        <v/>
      </c>
    </row>
    <row r="54">
      <c r="B54" s="52" t="n">
        <v>1.88</v>
      </c>
      <c r="C54" s="53">
        <f>LOG(B54)</f>
        <v/>
      </c>
      <c r="D54" s="52" t="n">
        <v>35.28</v>
      </c>
      <c r="E54" s="52" t="n">
        <v>35.65</v>
      </c>
      <c r="F54" s="52" t="inlineStr">
        <is>
          <t>[34.64]</t>
        </is>
      </c>
      <c r="G54" s="52">
        <f>AVERAGE(D54:F54)*1</f>
        <v/>
      </c>
      <c r="M54" s="52" t="n">
        <v>1.88</v>
      </c>
      <c r="N54" s="53">
        <f>LOG(M54)</f>
        <v/>
      </c>
      <c r="O54" s="52" t="n">
        <v>35.01</v>
      </c>
      <c r="P54" s="52" t="n">
        <v>35.19</v>
      </c>
      <c r="Q54" s="52" t="n">
        <v>35.66</v>
      </c>
      <c r="R54" s="52">
        <f>AVERAGE(O54:Q54)*1</f>
        <v/>
      </c>
      <c r="X54" s="54" t="n"/>
      <c r="AB54" s="55" t="inlineStr">
        <is>
          <t>Slope</t>
        </is>
      </c>
      <c r="AC54" s="53">
        <f>SLOPE(AC49:AC53, Y49:Y53)*1</f>
        <v/>
      </c>
      <c r="AI54" s="54" t="n"/>
      <c r="AM54" s="55" t="inlineStr">
        <is>
          <t>Slope</t>
        </is>
      </c>
      <c r="AN54" s="53">
        <f>SLOPE(AN49:AN53, AJ49:AJ53)*1</f>
        <v/>
      </c>
    </row>
    <row r="55">
      <c r="B55" s="54" t="n"/>
      <c r="F55" s="55" t="inlineStr">
        <is>
          <t>Slope</t>
        </is>
      </c>
      <c r="G55" s="53">
        <f>SLOPE(G49:G54, C49:C54)*1</f>
        <v/>
      </c>
      <c r="M55" s="54" t="n"/>
      <c r="Q55" s="55" t="inlineStr">
        <is>
          <t>Slope</t>
        </is>
      </c>
      <c r="R55" s="53">
        <f>SLOPE(R49:R54, N49:N54)*1</f>
        <v/>
      </c>
      <c r="X55" s="56" t="n"/>
      <c r="AB55" s="55" t="inlineStr">
        <is>
          <t>Intercept</t>
        </is>
      </c>
      <c r="AC55" s="53">
        <f>INTERCEPT(AC49:AC53, Y49:Y53)*1</f>
        <v/>
      </c>
      <c r="AI55" s="56" t="n"/>
      <c r="AM55" s="55" t="inlineStr">
        <is>
          <t>Intercept</t>
        </is>
      </c>
      <c r="AN55" s="53">
        <f>INTERCEPT(AN49:AN53, AJ49:AJ53)*1</f>
        <v/>
      </c>
    </row>
    <row r="56">
      <c r="B56" s="56" t="n"/>
      <c r="F56" s="55" t="inlineStr">
        <is>
          <t>Intercept</t>
        </is>
      </c>
      <c r="G56" s="53">
        <f>INTERCEPT(G49:G54, C49:C54)*1</f>
        <v/>
      </c>
      <c r="M56" s="56" t="n"/>
      <c r="Q56" s="55" t="inlineStr">
        <is>
          <t>Intercept</t>
        </is>
      </c>
      <c r="R56" s="53">
        <f>INTERCEPT(R49:R54, N49:N54)*1</f>
        <v/>
      </c>
      <c r="X56" s="56" t="n"/>
      <c r="AB56" s="55" t="inlineStr">
        <is>
          <t>Efficiency</t>
        </is>
      </c>
      <c r="AC56" s="57">
        <f>(10^(-1/AC54)-1)*1</f>
        <v/>
      </c>
      <c r="AI56" s="56" t="n"/>
      <c r="AM56" s="55" t="inlineStr">
        <is>
          <t>Efficiency</t>
        </is>
      </c>
      <c r="AN56" s="57">
        <f>(10^(-1/AN54)-1)*1</f>
        <v/>
      </c>
    </row>
    <row r="57">
      <c r="B57" s="56" t="n"/>
      <c r="F57" s="55" t="inlineStr">
        <is>
          <t>Efficiency</t>
        </is>
      </c>
      <c r="G57" s="57">
        <f>(10^(-1/G55)-1)*1</f>
        <v/>
      </c>
      <c r="M57" s="56" t="n"/>
      <c r="Q57" s="55" t="inlineStr">
        <is>
          <t>Efficiency</t>
        </is>
      </c>
      <c r="R57" s="57">
        <f>(10^(-1/R55)-1)*1</f>
        <v/>
      </c>
      <c r="AB57" s="55" t="inlineStr">
        <is>
          <t>R-sq</t>
        </is>
      </c>
      <c r="AC57" s="58">
        <f>RSQ(AC49:AC53, Y49:Y53)*1</f>
        <v/>
      </c>
      <c r="AM57" s="55" t="inlineStr">
        <is>
          <t>R-sq</t>
        </is>
      </c>
      <c r="AN57" s="58">
        <f>RSQ(AN49:AN53, AJ49:AJ53)*1</f>
        <v/>
      </c>
    </row>
    <row r="58">
      <c r="F58" s="55" t="inlineStr">
        <is>
          <t>R-sq</t>
        </is>
      </c>
      <c r="G58" s="58">
        <f>RSQ(G49:G54, C49:C54)*1</f>
        <v/>
      </c>
      <c r="Q58" s="55" t="inlineStr">
        <is>
          <t>R-sq</t>
        </is>
      </c>
      <c r="R58" s="58">
        <f>RSQ(R49:R54, N49:N54)*1</f>
        <v/>
      </c>
    </row>
    <row r="59"/>
  </sheetData>
  <mergeCells count="25">
    <mergeCell ref="AR2:BC2"/>
    <mergeCell ref="BG2:BV2"/>
    <mergeCell ref="D2:F2"/>
    <mergeCell ref="H2:J2"/>
    <mergeCell ref="F3:H3"/>
    <mergeCell ref="K3:M3"/>
    <mergeCell ref="P3:R3"/>
    <mergeCell ref="AR3:AT3"/>
    <mergeCell ref="AW3:AY3"/>
    <mergeCell ref="BA3:BC3"/>
    <mergeCell ref="AG3:AI3"/>
    <mergeCell ref="AA3:AC3"/>
    <mergeCell ref="F25:H25"/>
    <mergeCell ref="K25:M25"/>
    <mergeCell ref="P25:R25"/>
    <mergeCell ref="AR25:AT25"/>
    <mergeCell ref="AW25:AY25"/>
    <mergeCell ref="BA25:BC25"/>
    <mergeCell ref="AG25:AI25"/>
    <mergeCell ref="AA25:AC25"/>
    <mergeCell ref="D48:F48"/>
    <mergeCell ref="O48:Q48"/>
    <mergeCell ref="Z48:AB48"/>
    <mergeCell ref="AK48:AM48"/>
    <mergeCell ref="A2:A59"/>
  </mergeCells>
  <conditionalFormatting sqref="D2">
    <cfRule type="expression" priority="1" dxfId="0" stopIfTrue="0">
      <formula>D2="NTC Error! See QAQC-2021-08-10"</formula>
    </cfRule>
    <cfRule type="expression" priority="3657" dxfId="1" stopIfTrue="0">
      <formula>D2="NTCs Good"</formula>
    </cfRule>
    <cfRule type="expression" priority="3658" dxfId="1" stopIfTrue="0">
      <formula>D2="No NTCs"</formula>
    </cfRule>
  </conditionalFormatting>
  <conditionalFormatting sqref="H2">
    <cfRule type="expression" priority="2" dxfId="0" stopIfTrue="0">
      <formula>H2="EB Error! See QAQC-2021-08-10"</formula>
    </cfRule>
    <cfRule type="expression" priority="3659" dxfId="1" stopIfTrue="0">
      <formula>H2="Extraction Blanks Good"</formula>
    </cfRule>
    <cfRule type="expression" priority="3660" dxfId="1" stopIfTrue="0">
      <formula>H2="No Extraction Blanks"</formula>
    </cfRule>
  </conditionalFormatting>
  <conditionalFormatting sqref="B4">
    <cfRule type="expression" priority="3" dxfId="0" stopIfTrue="0">
      <formula>AND(NOT('QAQC-2021-08-10'!$L$20),'QAQC-2021-08-10'!$C$20="Very High")</formula>
    </cfRule>
    <cfRule type="expression" priority="1101" dxfId="2" stopIfTrue="0">
      <formula>AND(NOT('QAQC-2021-08-10'!$L$20),'QAQC-2021-08-10'!$C$20="High")</formula>
    </cfRule>
    <cfRule type="expression" priority="2157" dxfId="3" stopIfTrue="0">
      <formula>AND(NOT('QAQC-2021-08-10'!$L$20),'QAQC-2021-08-10'!$C$20="Low")</formula>
    </cfRule>
    <cfRule type="expression" priority="3661" dxfId="1" stopIfTrue="0">
      <formula>AND(NOT('QAQC-2021-08-10'!$L$20),'QAQC-2021-08-10'!$C$20="Good")</formula>
    </cfRule>
  </conditionalFormatting>
  <conditionalFormatting sqref="B5">
    <cfRule type="expression" priority="4" dxfId="0" stopIfTrue="0">
      <formula>AND(NOT('QAQC-2021-08-10'!$L$21),'QAQC-2021-08-10'!$C$21="Very High")</formula>
    </cfRule>
    <cfRule type="expression" priority="1102" dxfId="2" stopIfTrue="0">
      <formula>AND(NOT('QAQC-2021-08-10'!$L$21),'QAQC-2021-08-10'!$C$21="High")</formula>
    </cfRule>
    <cfRule type="expression" priority="2158" dxfId="3" stopIfTrue="0">
      <formula>AND(NOT('QAQC-2021-08-10'!$L$21),'QAQC-2021-08-10'!$C$21="Low")</formula>
    </cfRule>
    <cfRule type="expression" priority="3662" dxfId="1" stopIfTrue="0">
      <formula>AND(NOT('QAQC-2021-08-10'!$L$21),'QAQC-2021-08-10'!$C$21="Good")</formula>
    </cfRule>
  </conditionalFormatting>
  <conditionalFormatting sqref="B6">
    <cfRule type="expression" priority="5" dxfId="0" stopIfTrue="0">
      <formula>AND(NOT('QAQC-2021-08-10'!$L$22),'QAQC-2021-08-10'!$C$22="Very High")</formula>
    </cfRule>
    <cfRule type="expression" priority="1103" dxfId="2" stopIfTrue="0">
      <formula>AND(NOT('QAQC-2021-08-10'!$L$22),'QAQC-2021-08-10'!$C$22="High")</formula>
    </cfRule>
    <cfRule type="expression" priority="2159" dxfId="3" stopIfTrue="0">
      <formula>AND(NOT('QAQC-2021-08-10'!$L$22),'QAQC-2021-08-10'!$C$22="Low")</formula>
    </cfRule>
    <cfRule type="expression" priority="3663" dxfId="1" stopIfTrue="0">
      <formula>AND(NOT('QAQC-2021-08-10'!$L$22),'QAQC-2021-08-10'!$C$22="Good")</formula>
    </cfRule>
  </conditionalFormatting>
  <conditionalFormatting sqref="B7">
    <cfRule type="expression" priority="6" dxfId="0" stopIfTrue="0">
      <formula>AND(NOT('QAQC-2021-08-10'!$L$23),'QAQC-2021-08-10'!$C$23="Very High")</formula>
    </cfRule>
    <cfRule type="expression" priority="1104" dxfId="2" stopIfTrue="0">
      <formula>AND(NOT('QAQC-2021-08-10'!$L$23),'QAQC-2021-08-10'!$C$23="High")</formula>
    </cfRule>
    <cfRule type="expression" priority="2160" dxfId="3" stopIfTrue="0">
      <formula>AND(NOT('QAQC-2021-08-10'!$L$23),'QAQC-2021-08-10'!$C$23="Low")</formula>
    </cfRule>
    <cfRule type="expression" priority="3664" dxfId="1" stopIfTrue="0">
      <formula>AND(NOT('QAQC-2021-08-10'!$L$23),'QAQC-2021-08-10'!$C$23="Good")</formula>
    </cfRule>
  </conditionalFormatting>
  <conditionalFormatting sqref="B8">
    <cfRule type="expression" priority="7" dxfId="0" stopIfTrue="0">
      <formula>AND(NOT('QAQC-2021-08-10'!$L$24),'QAQC-2021-08-10'!$C$24="Very High")</formula>
    </cfRule>
    <cfRule type="expression" priority="1105" dxfId="2" stopIfTrue="0">
      <formula>AND(NOT('QAQC-2021-08-10'!$L$24),'QAQC-2021-08-10'!$C$24="High")</formula>
    </cfRule>
    <cfRule type="expression" priority="2161" dxfId="3" stopIfTrue="0">
      <formula>AND(NOT('QAQC-2021-08-10'!$L$24),'QAQC-2021-08-10'!$C$24="Low")</formula>
    </cfRule>
    <cfRule type="expression" priority="3665" dxfId="1" stopIfTrue="0">
      <formula>AND(NOT('QAQC-2021-08-10'!$L$24),'QAQC-2021-08-10'!$C$24="Good")</formula>
    </cfRule>
  </conditionalFormatting>
  <conditionalFormatting sqref="B9">
    <cfRule type="expression" priority="8" dxfId="0" stopIfTrue="0">
      <formula>AND(NOT('QAQC-2021-08-10'!$L$25),'QAQC-2021-08-10'!$C$25="Very High")</formula>
    </cfRule>
    <cfRule type="expression" priority="1106" dxfId="2" stopIfTrue="0">
      <formula>AND(NOT('QAQC-2021-08-10'!$L$25),'QAQC-2021-08-10'!$C$25="High")</formula>
    </cfRule>
    <cfRule type="expression" priority="2162" dxfId="3" stopIfTrue="0">
      <formula>AND(NOT('QAQC-2021-08-10'!$L$25),'QAQC-2021-08-10'!$C$25="Low")</formula>
    </cfRule>
    <cfRule type="expression" priority="3666" dxfId="1" stopIfTrue="0">
      <formula>AND(NOT('QAQC-2021-08-10'!$L$25),'QAQC-2021-08-10'!$C$25="Good")</formula>
    </cfRule>
  </conditionalFormatting>
  <conditionalFormatting sqref="B10">
    <cfRule type="expression" priority="9" dxfId="0" stopIfTrue="0">
      <formula>AND(NOT('QAQC-2021-08-10'!$L$26),'QAQC-2021-08-10'!$C$26="Very High")</formula>
    </cfRule>
    <cfRule type="expression" priority="1107" dxfId="2" stopIfTrue="0">
      <formula>AND(NOT('QAQC-2021-08-10'!$L$26),'QAQC-2021-08-10'!$C$26="High")</formula>
    </cfRule>
    <cfRule type="expression" priority="2163" dxfId="3" stopIfTrue="0">
      <formula>AND(NOT('QAQC-2021-08-10'!$L$26),'QAQC-2021-08-10'!$C$26="Low")</formula>
    </cfRule>
    <cfRule type="expression" priority="3667" dxfId="1" stopIfTrue="0">
      <formula>AND(NOT('QAQC-2021-08-10'!$L$26),'QAQC-2021-08-10'!$C$26="Good")</formula>
    </cfRule>
  </conditionalFormatting>
  <conditionalFormatting sqref="B11">
    <cfRule type="expression" priority="10" dxfId="0" stopIfTrue="0">
      <formula>AND(NOT('QAQC-2021-08-10'!$L$27),'QAQC-2021-08-10'!$C$27="Very High")</formula>
    </cfRule>
    <cfRule type="expression" priority="1108" dxfId="2" stopIfTrue="0">
      <formula>AND(NOT('QAQC-2021-08-10'!$L$27),'QAQC-2021-08-10'!$C$27="High")</formula>
    </cfRule>
    <cfRule type="expression" priority="2164" dxfId="3" stopIfTrue="0">
      <formula>AND(NOT('QAQC-2021-08-10'!$L$27),'QAQC-2021-08-10'!$C$27="Low")</formula>
    </cfRule>
    <cfRule type="expression" priority="3668" dxfId="1" stopIfTrue="0">
      <formula>AND(NOT('QAQC-2021-08-10'!$L$27),'QAQC-2021-08-10'!$C$27="Good")</formula>
    </cfRule>
  </conditionalFormatting>
  <conditionalFormatting sqref="B12">
    <cfRule type="expression" priority="11" dxfId="0" stopIfTrue="0">
      <formula>AND(NOT('QAQC-2021-08-10'!$L$28),'QAQC-2021-08-10'!$C$28="Very High")</formula>
    </cfRule>
    <cfRule type="expression" priority="1109" dxfId="2" stopIfTrue="0">
      <formula>AND(NOT('QAQC-2021-08-10'!$L$28),'QAQC-2021-08-10'!$C$28="High")</formula>
    </cfRule>
    <cfRule type="expression" priority="2165" dxfId="3" stopIfTrue="0">
      <formula>AND(NOT('QAQC-2021-08-10'!$L$28),'QAQC-2021-08-10'!$C$28="Low")</formula>
    </cfRule>
    <cfRule type="expression" priority="3669" dxfId="1" stopIfTrue="0">
      <formula>AND(NOT('QAQC-2021-08-10'!$L$28),'QAQC-2021-08-10'!$C$28="Good")</formula>
    </cfRule>
  </conditionalFormatting>
  <conditionalFormatting sqref="B13">
    <cfRule type="expression" priority="12" dxfId="0" stopIfTrue="0">
      <formula>AND(NOT('QAQC-2021-08-10'!$L$29),'QAQC-2021-08-10'!$C$29="Very High")</formula>
    </cfRule>
    <cfRule type="expression" priority="1110" dxfId="2" stopIfTrue="0">
      <formula>AND(NOT('QAQC-2021-08-10'!$L$29),'QAQC-2021-08-10'!$C$29="High")</formula>
    </cfRule>
    <cfRule type="expression" priority="2166" dxfId="3" stopIfTrue="0">
      <formula>AND(NOT('QAQC-2021-08-10'!$L$29),'QAQC-2021-08-10'!$C$29="Low")</formula>
    </cfRule>
    <cfRule type="expression" priority="3670" dxfId="1" stopIfTrue="0">
      <formula>AND(NOT('QAQC-2021-08-10'!$L$29),'QAQC-2021-08-10'!$C$29="Good")</formula>
    </cfRule>
  </conditionalFormatting>
  <conditionalFormatting sqref="B14">
    <cfRule type="expression" priority="13" dxfId="0" stopIfTrue="0">
      <formula>AND(NOT('QAQC-2021-08-10'!$L$30),'QAQC-2021-08-10'!$C$30="Very High")</formula>
    </cfRule>
    <cfRule type="expression" priority="1111" dxfId="2" stopIfTrue="0">
      <formula>AND(NOT('QAQC-2021-08-10'!$L$30),'QAQC-2021-08-10'!$C$30="High")</formula>
    </cfRule>
    <cfRule type="expression" priority="2167" dxfId="3" stopIfTrue="0">
      <formula>AND(NOT('QAQC-2021-08-10'!$L$30),'QAQC-2021-08-10'!$C$30="Low")</formula>
    </cfRule>
    <cfRule type="expression" priority="3671" dxfId="1" stopIfTrue="0">
      <formula>AND(NOT('QAQC-2021-08-10'!$L$30),'QAQC-2021-08-10'!$C$30="Good")</formula>
    </cfRule>
  </conditionalFormatting>
  <conditionalFormatting sqref="B15">
    <cfRule type="expression" priority="14" dxfId="0" stopIfTrue="0">
      <formula>AND(NOT('QAQC-2021-08-10'!$L$31),'QAQC-2021-08-10'!$C$31="Very High")</formula>
    </cfRule>
    <cfRule type="expression" priority="1112" dxfId="2" stopIfTrue="0">
      <formula>AND(NOT('QAQC-2021-08-10'!$L$31),'QAQC-2021-08-10'!$C$31="High")</formula>
    </cfRule>
    <cfRule type="expression" priority="2168" dxfId="3" stopIfTrue="0">
      <formula>AND(NOT('QAQC-2021-08-10'!$L$31),'QAQC-2021-08-10'!$C$31="Low")</formula>
    </cfRule>
    <cfRule type="expression" priority="3672" dxfId="1" stopIfTrue="0">
      <formula>AND(NOT('QAQC-2021-08-10'!$L$31),'QAQC-2021-08-10'!$C$31="Good")</formula>
    </cfRule>
  </conditionalFormatting>
  <conditionalFormatting sqref="B16">
    <cfRule type="expression" priority="15" dxfId="0" stopIfTrue="0">
      <formula>AND(NOT('QAQC-2021-08-10'!$L$32),'QAQC-2021-08-10'!$C$32="Very High")</formula>
    </cfRule>
    <cfRule type="expression" priority="1113" dxfId="2" stopIfTrue="0">
      <formula>AND(NOT('QAQC-2021-08-10'!$L$32),'QAQC-2021-08-10'!$C$32="High")</formula>
    </cfRule>
    <cfRule type="expression" priority="2169" dxfId="3" stopIfTrue="0">
      <formula>AND(NOT('QAQC-2021-08-10'!$L$32),'QAQC-2021-08-10'!$C$32="Low")</formula>
    </cfRule>
    <cfRule type="expression" priority="3673" dxfId="1" stopIfTrue="0">
      <formula>AND(NOT('QAQC-2021-08-10'!$L$32),'QAQC-2021-08-10'!$C$32="Good")</formula>
    </cfRule>
  </conditionalFormatting>
  <conditionalFormatting sqref="B17">
    <cfRule type="expression" priority="16" dxfId="0" stopIfTrue="0">
      <formula>AND(NOT('QAQC-2021-08-10'!$L$33),'QAQC-2021-08-10'!$C$33="Very High")</formula>
    </cfRule>
    <cfRule type="expression" priority="1114" dxfId="2" stopIfTrue="0">
      <formula>AND(NOT('QAQC-2021-08-10'!$L$33),'QAQC-2021-08-10'!$C$33="High")</formula>
    </cfRule>
    <cfRule type="expression" priority="2170" dxfId="3" stopIfTrue="0">
      <formula>AND(NOT('QAQC-2021-08-10'!$L$33),'QAQC-2021-08-10'!$C$33="Low")</formula>
    </cfRule>
    <cfRule type="expression" priority="3674" dxfId="1" stopIfTrue="0">
      <formula>AND(NOT('QAQC-2021-08-10'!$L$33),'QAQC-2021-08-10'!$C$33="Good")</formula>
    </cfRule>
  </conditionalFormatting>
  <conditionalFormatting sqref="B18">
    <cfRule type="expression" priority="17" dxfId="0" stopIfTrue="0">
      <formula>AND(NOT('QAQC-2021-08-10'!$L$34),'QAQC-2021-08-10'!$C$34="Very High")</formula>
    </cfRule>
    <cfRule type="expression" priority="1115" dxfId="2" stopIfTrue="0">
      <formula>AND(NOT('QAQC-2021-08-10'!$L$34),'QAQC-2021-08-10'!$C$34="High")</formula>
    </cfRule>
    <cfRule type="expression" priority="2171" dxfId="3" stopIfTrue="0">
      <formula>AND(NOT('QAQC-2021-08-10'!$L$34),'QAQC-2021-08-10'!$C$34="Low")</formula>
    </cfRule>
    <cfRule type="expression" priority="3675" dxfId="1" stopIfTrue="0">
      <formula>AND(NOT('QAQC-2021-08-10'!$L$34),'QAQC-2021-08-10'!$C$34="Good")</formula>
    </cfRule>
  </conditionalFormatting>
  <conditionalFormatting sqref="B19">
    <cfRule type="expression" priority="18" dxfId="0" stopIfTrue="0">
      <formula>AND(NOT('QAQC-2021-08-10'!$L$35),'QAQC-2021-08-10'!$C$35="Very High")</formula>
    </cfRule>
    <cfRule type="expression" priority="1116" dxfId="2" stopIfTrue="0">
      <formula>AND(NOT('QAQC-2021-08-10'!$L$35),'QAQC-2021-08-10'!$C$35="High")</formula>
    </cfRule>
    <cfRule type="expression" priority="2172" dxfId="3" stopIfTrue="0">
      <formula>AND(NOT('QAQC-2021-08-10'!$L$35),'QAQC-2021-08-10'!$C$35="Low")</formula>
    </cfRule>
    <cfRule type="expression" priority="3676" dxfId="1" stopIfTrue="0">
      <formula>AND(NOT('QAQC-2021-08-10'!$L$35),'QAQC-2021-08-10'!$C$35="Good")</formula>
    </cfRule>
  </conditionalFormatting>
  <conditionalFormatting sqref="B20">
    <cfRule type="expression" priority="19" dxfId="0" stopIfTrue="0">
      <formula>AND(NOT('QAQC-2021-08-10'!$L$36),'QAQC-2021-08-10'!$C$36="Very High")</formula>
    </cfRule>
    <cfRule type="expression" priority="1117" dxfId="2" stopIfTrue="0">
      <formula>AND(NOT('QAQC-2021-08-10'!$L$36),'QAQC-2021-08-10'!$C$36="High")</formula>
    </cfRule>
    <cfRule type="expression" priority="2173" dxfId="3" stopIfTrue="0">
      <formula>AND(NOT('QAQC-2021-08-10'!$L$36),'QAQC-2021-08-10'!$C$36="Low")</formula>
    </cfRule>
    <cfRule type="expression" priority="3677" dxfId="1" stopIfTrue="0">
      <formula>AND(NOT('QAQC-2021-08-10'!$L$36),'QAQC-2021-08-10'!$C$36="Good")</formula>
    </cfRule>
  </conditionalFormatting>
  <conditionalFormatting sqref="B21">
    <cfRule type="expression" priority="20" dxfId="0" stopIfTrue="0">
      <formula>AND(NOT('QAQC-2021-08-10'!$L$37),'QAQC-2021-08-10'!$C$37="Very High")</formula>
    </cfRule>
    <cfRule type="expression" priority="1118" dxfId="2" stopIfTrue="0">
      <formula>AND(NOT('QAQC-2021-08-10'!$L$37),'QAQC-2021-08-10'!$C$37="High")</formula>
    </cfRule>
    <cfRule type="expression" priority="2174" dxfId="3" stopIfTrue="0">
      <formula>AND(NOT('QAQC-2021-08-10'!$L$37),'QAQC-2021-08-10'!$C$37="Low")</formula>
    </cfRule>
    <cfRule type="expression" priority="3678" dxfId="1" stopIfTrue="0">
      <formula>AND(NOT('QAQC-2021-08-10'!$L$37),'QAQC-2021-08-10'!$C$37="Good")</formula>
    </cfRule>
  </conditionalFormatting>
  <conditionalFormatting sqref="B22">
    <cfRule type="expression" priority="21" dxfId="0" stopIfTrue="0">
      <formula>AND(NOT('QAQC-2021-08-10'!$L$38),'QAQC-2021-08-10'!$C$38="Very High")</formula>
    </cfRule>
    <cfRule type="expression" priority="1119" dxfId="2" stopIfTrue="0">
      <formula>AND(NOT('QAQC-2021-08-10'!$L$38),'QAQC-2021-08-10'!$C$38="High")</formula>
    </cfRule>
    <cfRule type="expression" priority="2175" dxfId="3" stopIfTrue="0">
      <formula>AND(NOT('QAQC-2021-08-10'!$L$38),'QAQC-2021-08-10'!$C$38="Low")</formula>
    </cfRule>
    <cfRule type="expression" priority="3679" dxfId="1" stopIfTrue="0">
      <formula>AND(NOT('QAQC-2021-08-10'!$L$38),'QAQC-2021-08-10'!$C$38="Good")</formula>
    </cfRule>
  </conditionalFormatting>
  <conditionalFormatting sqref="B23">
    <cfRule type="expression" priority="22" dxfId="0" stopIfTrue="0">
      <formula>AND(NOT('QAQC-2021-08-10'!$L$39),'QAQC-2021-08-10'!$C$39="Very High")</formula>
    </cfRule>
    <cfRule type="expression" priority="1120" dxfId="2" stopIfTrue="0">
      <formula>AND(NOT('QAQC-2021-08-10'!$L$39),'QAQC-2021-08-10'!$C$39="High")</formula>
    </cfRule>
    <cfRule type="expression" priority="2176" dxfId="3" stopIfTrue="0">
      <formula>AND(NOT('QAQC-2021-08-10'!$L$39),'QAQC-2021-08-10'!$C$39="Low")</formula>
    </cfRule>
    <cfRule type="expression" priority="3680" dxfId="1" stopIfTrue="0">
      <formula>AND(NOT('QAQC-2021-08-10'!$L$39),'QAQC-2021-08-10'!$C$39="Good")</formula>
    </cfRule>
  </conditionalFormatting>
  <conditionalFormatting sqref="B24">
    <cfRule type="expression" priority="23" dxfId="0" stopIfTrue="0">
      <formula>AND(NOT('QAQC-2021-08-10'!$L$40),'QAQC-2021-08-10'!$C$40="Very High")</formula>
    </cfRule>
    <cfRule type="expression" priority="1121" dxfId="2" stopIfTrue="0">
      <formula>AND(NOT('QAQC-2021-08-10'!$L$40),'QAQC-2021-08-10'!$C$40="High")</formula>
    </cfRule>
    <cfRule type="expression" priority="2177" dxfId="3" stopIfTrue="0">
      <formula>AND(NOT('QAQC-2021-08-10'!$L$40),'QAQC-2021-08-10'!$C$40="Low")</formula>
    </cfRule>
    <cfRule type="expression" priority="3681" dxfId="1" stopIfTrue="0">
      <formula>AND(NOT('QAQC-2021-08-10'!$L$40),'QAQC-2021-08-10'!$C$40="Good")</formula>
    </cfRule>
  </conditionalFormatting>
  <conditionalFormatting sqref="B26">
    <cfRule type="expression" priority="24" dxfId="0" stopIfTrue="0">
      <formula>AND(NOT('QAQC-2021-08-10'!$L$41),'QAQC-2021-08-10'!$C$41="Very High")</formula>
    </cfRule>
    <cfRule type="expression" priority="1122" dxfId="2" stopIfTrue="0">
      <formula>AND(NOT('QAQC-2021-08-10'!$L$41),'QAQC-2021-08-10'!$C$41="High")</formula>
    </cfRule>
    <cfRule type="expression" priority="2178" dxfId="3" stopIfTrue="0">
      <formula>AND(NOT('QAQC-2021-08-10'!$L$41),'QAQC-2021-08-10'!$C$41="Low")</formula>
    </cfRule>
    <cfRule type="expression" priority="3682" dxfId="1" stopIfTrue="0">
      <formula>AND(NOT('QAQC-2021-08-10'!$L$41),'QAQC-2021-08-10'!$C$41="Good")</formula>
    </cfRule>
  </conditionalFormatting>
  <conditionalFormatting sqref="B27">
    <cfRule type="expression" priority="25" dxfId="0" stopIfTrue="0">
      <formula>AND(NOT('QAQC-2021-08-10'!$L$42),'QAQC-2021-08-10'!$C$42="Very High")</formula>
    </cfRule>
    <cfRule type="expression" priority="1123" dxfId="2" stopIfTrue="0">
      <formula>AND(NOT('QAQC-2021-08-10'!$L$42),'QAQC-2021-08-10'!$C$42="High")</formula>
    </cfRule>
    <cfRule type="expression" priority="2179" dxfId="3" stopIfTrue="0">
      <formula>AND(NOT('QAQC-2021-08-10'!$L$42),'QAQC-2021-08-10'!$C$42="Low")</formula>
    </cfRule>
    <cfRule type="expression" priority="3683" dxfId="1" stopIfTrue="0">
      <formula>AND(NOT('QAQC-2021-08-10'!$L$42),'QAQC-2021-08-10'!$C$42="Good")</formula>
    </cfRule>
  </conditionalFormatting>
  <conditionalFormatting sqref="B28">
    <cfRule type="expression" priority="26" dxfId="0" stopIfTrue="0">
      <formula>AND(NOT('QAQC-2021-08-10'!$L$43),'QAQC-2021-08-10'!$C$43="Very High")</formula>
    </cfRule>
    <cfRule type="expression" priority="1124" dxfId="2" stopIfTrue="0">
      <formula>AND(NOT('QAQC-2021-08-10'!$L$43),'QAQC-2021-08-10'!$C$43="High")</formula>
    </cfRule>
    <cfRule type="expression" priority="2180" dxfId="3" stopIfTrue="0">
      <formula>AND(NOT('QAQC-2021-08-10'!$L$43),'QAQC-2021-08-10'!$C$43="Low")</formula>
    </cfRule>
    <cfRule type="expression" priority="3684" dxfId="1" stopIfTrue="0">
      <formula>AND(NOT('QAQC-2021-08-10'!$L$43),'QAQC-2021-08-10'!$C$43="Good")</formula>
    </cfRule>
  </conditionalFormatting>
  <conditionalFormatting sqref="B29">
    <cfRule type="expression" priority="27" dxfId="0" stopIfTrue="0">
      <formula>AND(NOT('QAQC-2021-08-10'!$L$44),'QAQC-2021-08-10'!$C$44="Very High")</formula>
    </cfRule>
    <cfRule type="expression" priority="1125" dxfId="2" stopIfTrue="0">
      <formula>AND(NOT('QAQC-2021-08-10'!$L$44),'QAQC-2021-08-10'!$C$44="High")</formula>
    </cfRule>
    <cfRule type="expression" priority="2181" dxfId="3" stopIfTrue="0">
      <formula>AND(NOT('QAQC-2021-08-10'!$L$44),'QAQC-2021-08-10'!$C$44="Low")</formula>
    </cfRule>
    <cfRule type="expression" priority="3685" dxfId="1" stopIfTrue="0">
      <formula>AND(NOT('QAQC-2021-08-10'!$L$44),'QAQC-2021-08-10'!$C$44="Good")</formula>
    </cfRule>
  </conditionalFormatting>
  <conditionalFormatting sqref="B30">
    <cfRule type="expression" priority="28" dxfId="0" stopIfTrue="0">
      <formula>AND(NOT('QAQC-2021-08-10'!$L$45),'QAQC-2021-08-10'!$C$45="Very High")</formula>
    </cfRule>
    <cfRule type="expression" priority="1126" dxfId="2" stopIfTrue="0">
      <formula>AND(NOT('QAQC-2021-08-10'!$L$45),'QAQC-2021-08-10'!$C$45="High")</formula>
    </cfRule>
    <cfRule type="expression" priority="2182" dxfId="3" stopIfTrue="0">
      <formula>AND(NOT('QAQC-2021-08-10'!$L$45),'QAQC-2021-08-10'!$C$45="Low")</formula>
    </cfRule>
    <cfRule type="expression" priority="3686" dxfId="1" stopIfTrue="0">
      <formula>AND(NOT('QAQC-2021-08-10'!$L$45),'QAQC-2021-08-10'!$C$45="Good")</formula>
    </cfRule>
  </conditionalFormatting>
  <conditionalFormatting sqref="B31">
    <cfRule type="expression" priority="29" dxfId="0" stopIfTrue="0">
      <formula>AND(NOT('QAQC-2021-08-10'!$L$46),'QAQC-2021-08-10'!$C$46="Very High")</formula>
    </cfRule>
    <cfRule type="expression" priority="1127" dxfId="2" stopIfTrue="0">
      <formula>AND(NOT('QAQC-2021-08-10'!$L$46),'QAQC-2021-08-10'!$C$46="High")</formula>
    </cfRule>
    <cfRule type="expression" priority="2183" dxfId="3" stopIfTrue="0">
      <formula>AND(NOT('QAQC-2021-08-10'!$L$46),'QAQC-2021-08-10'!$C$46="Low")</formula>
    </cfRule>
    <cfRule type="expression" priority="3687" dxfId="1" stopIfTrue="0">
      <formula>AND(NOT('QAQC-2021-08-10'!$L$46),'QAQC-2021-08-10'!$C$46="Good")</formula>
    </cfRule>
  </conditionalFormatting>
  <conditionalFormatting sqref="B32">
    <cfRule type="expression" priority="30" dxfId="0" stopIfTrue="0">
      <formula>AND(NOT('QAQC-2021-08-10'!$L$47),'QAQC-2021-08-10'!$C$47="Very High")</formula>
    </cfRule>
    <cfRule type="expression" priority="1128" dxfId="2" stopIfTrue="0">
      <formula>AND(NOT('QAQC-2021-08-10'!$L$47),'QAQC-2021-08-10'!$C$47="High")</formula>
    </cfRule>
    <cfRule type="expression" priority="2184" dxfId="3" stopIfTrue="0">
      <formula>AND(NOT('QAQC-2021-08-10'!$L$47),'QAQC-2021-08-10'!$C$47="Low")</formula>
    </cfRule>
    <cfRule type="expression" priority="3688" dxfId="1" stopIfTrue="0">
      <formula>AND(NOT('QAQC-2021-08-10'!$L$47),'QAQC-2021-08-10'!$C$47="Good")</formula>
    </cfRule>
  </conditionalFormatting>
  <conditionalFormatting sqref="B33">
    <cfRule type="expression" priority="31" dxfId="0" stopIfTrue="0">
      <formula>AND(NOT('QAQC-2021-08-10'!$L$48),'QAQC-2021-08-10'!$C$48="Very High")</formula>
    </cfRule>
    <cfRule type="expression" priority="1129" dxfId="2" stopIfTrue="0">
      <formula>AND(NOT('QAQC-2021-08-10'!$L$48),'QAQC-2021-08-10'!$C$48="High")</formula>
    </cfRule>
    <cfRule type="expression" priority="2185" dxfId="3" stopIfTrue="0">
      <formula>AND(NOT('QAQC-2021-08-10'!$L$48),'QAQC-2021-08-10'!$C$48="Low")</formula>
    </cfRule>
    <cfRule type="expression" priority="3689" dxfId="1" stopIfTrue="0">
      <formula>AND(NOT('QAQC-2021-08-10'!$L$48),'QAQC-2021-08-10'!$C$48="Good")</formula>
    </cfRule>
  </conditionalFormatting>
  <conditionalFormatting sqref="B34">
    <cfRule type="expression" priority="32" dxfId="0" stopIfTrue="0">
      <formula>AND(NOT('QAQC-2021-08-10'!$L$49),'QAQC-2021-08-10'!$C$49="Very High")</formula>
    </cfRule>
    <cfRule type="expression" priority="1130" dxfId="2" stopIfTrue="0">
      <formula>AND(NOT('QAQC-2021-08-10'!$L$49),'QAQC-2021-08-10'!$C$49="High")</formula>
    </cfRule>
    <cfRule type="expression" priority="2186" dxfId="3" stopIfTrue="0">
      <formula>AND(NOT('QAQC-2021-08-10'!$L$49),'QAQC-2021-08-10'!$C$49="Low")</formula>
    </cfRule>
    <cfRule type="expression" priority="3690" dxfId="1" stopIfTrue="0">
      <formula>AND(NOT('QAQC-2021-08-10'!$L$49),'QAQC-2021-08-10'!$C$49="Good")</formula>
    </cfRule>
  </conditionalFormatting>
  <conditionalFormatting sqref="B35">
    <cfRule type="expression" priority="33" dxfId="0" stopIfTrue="0">
      <formula>AND(NOT('QAQC-2021-08-10'!$L$50),'QAQC-2021-08-10'!$C$50="Very High")</formula>
    </cfRule>
    <cfRule type="expression" priority="1131" dxfId="2" stopIfTrue="0">
      <formula>AND(NOT('QAQC-2021-08-10'!$L$50),'QAQC-2021-08-10'!$C$50="High")</formula>
    </cfRule>
    <cfRule type="expression" priority="2187" dxfId="3" stopIfTrue="0">
      <formula>AND(NOT('QAQC-2021-08-10'!$L$50),'QAQC-2021-08-10'!$C$50="Low")</formula>
    </cfRule>
    <cfRule type="expression" priority="3691" dxfId="1" stopIfTrue="0">
      <formula>AND(NOT('QAQC-2021-08-10'!$L$50),'QAQC-2021-08-10'!$C$50="Good")</formula>
    </cfRule>
  </conditionalFormatting>
  <conditionalFormatting sqref="B36">
    <cfRule type="expression" priority="34" dxfId="0" stopIfTrue="0">
      <formula>AND(NOT('QAQC-2021-08-10'!$L$51),'QAQC-2021-08-10'!$C$51="Very High")</formula>
    </cfRule>
    <cfRule type="expression" priority="1132" dxfId="2" stopIfTrue="0">
      <formula>AND(NOT('QAQC-2021-08-10'!$L$51),'QAQC-2021-08-10'!$C$51="High")</formula>
    </cfRule>
    <cfRule type="expression" priority="2188" dxfId="3" stopIfTrue="0">
      <formula>AND(NOT('QAQC-2021-08-10'!$L$51),'QAQC-2021-08-10'!$C$51="Low")</formula>
    </cfRule>
    <cfRule type="expression" priority="3692" dxfId="1" stopIfTrue="0">
      <formula>AND(NOT('QAQC-2021-08-10'!$L$51),'QAQC-2021-08-10'!$C$51="Good")</formula>
    </cfRule>
  </conditionalFormatting>
  <conditionalFormatting sqref="B37">
    <cfRule type="expression" priority="35" dxfId="0" stopIfTrue="0">
      <formula>AND(NOT('QAQC-2021-08-10'!$L$52),'QAQC-2021-08-10'!$C$52="Very High")</formula>
    </cfRule>
    <cfRule type="expression" priority="1133" dxfId="2" stopIfTrue="0">
      <formula>AND(NOT('QAQC-2021-08-10'!$L$52),'QAQC-2021-08-10'!$C$52="High")</formula>
    </cfRule>
    <cfRule type="expression" priority="2189" dxfId="3" stopIfTrue="0">
      <formula>AND(NOT('QAQC-2021-08-10'!$L$52),'QAQC-2021-08-10'!$C$52="Low")</formula>
    </cfRule>
    <cfRule type="expression" priority="3693" dxfId="1" stopIfTrue="0">
      <formula>AND(NOT('QAQC-2021-08-10'!$L$52),'QAQC-2021-08-10'!$C$52="Good")</formula>
    </cfRule>
  </conditionalFormatting>
  <conditionalFormatting sqref="B38">
    <cfRule type="expression" priority="36" dxfId="0" stopIfTrue="0">
      <formula>AND(NOT('QAQC-2021-08-10'!$L$53),'QAQC-2021-08-10'!$C$53="Very High")</formula>
    </cfRule>
    <cfRule type="expression" priority="1134" dxfId="2" stopIfTrue="0">
      <formula>AND(NOT('QAQC-2021-08-10'!$L$53),'QAQC-2021-08-10'!$C$53="High")</formula>
    </cfRule>
    <cfRule type="expression" priority="2190" dxfId="3" stopIfTrue="0">
      <formula>AND(NOT('QAQC-2021-08-10'!$L$53),'QAQC-2021-08-10'!$C$53="Low")</formula>
    </cfRule>
    <cfRule type="expression" priority="3694" dxfId="1" stopIfTrue="0">
      <formula>AND(NOT('QAQC-2021-08-10'!$L$53),'QAQC-2021-08-10'!$C$53="Good")</formula>
    </cfRule>
  </conditionalFormatting>
  <conditionalFormatting sqref="B39">
    <cfRule type="expression" priority="37" dxfId="0" stopIfTrue="0">
      <formula>AND(NOT('QAQC-2021-08-10'!$L$54),'QAQC-2021-08-10'!$C$54="Very High")</formula>
    </cfRule>
    <cfRule type="expression" priority="1135" dxfId="2" stopIfTrue="0">
      <formula>AND(NOT('QAQC-2021-08-10'!$L$54),'QAQC-2021-08-10'!$C$54="High")</formula>
    </cfRule>
    <cfRule type="expression" priority="2191" dxfId="3" stopIfTrue="0">
      <formula>AND(NOT('QAQC-2021-08-10'!$L$54),'QAQC-2021-08-10'!$C$54="Low")</formula>
    </cfRule>
    <cfRule type="expression" priority="3695" dxfId="1" stopIfTrue="0">
      <formula>AND(NOT('QAQC-2021-08-10'!$L$54),'QAQC-2021-08-10'!$C$54="Good")</formula>
    </cfRule>
  </conditionalFormatting>
  <conditionalFormatting sqref="B40">
    <cfRule type="expression" priority="38" dxfId="0" stopIfTrue="0">
      <formula>AND(NOT('QAQC-2021-08-10'!$L$55),'QAQC-2021-08-10'!$C$55="Very High")</formula>
    </cfRule>
    <cfRule type="expression" priority="1136" dxfId="2" stopIfTrue="0">
      <formula>AND(NOT('QAQC-2021-08-10'!$L$55),'QAQC-2021-08-10'!$C$55="High")</formula>
    </cfRule>
    <cfRule type="expression" priority="2192" dxfId="3" stopIfTrue="0">
      <formula>AND(NOT('QAQC-2021-08-10'!$L$55),'QAQC-2021-08-10'!$C$55="Low")</formula>
    </cfRule>
    <cfRule type="expression" priority="3696" dxfId="1" stopIfTrue="0">
      <formula>AND(NOT('QAQC-2021-08-10'!$L$55),'QAQC-2021-08-10'!$C$55="Good")</formula>
    </cfRule>
  </conditionalFormatting>
  <conditionalFormatting sqref="B41">
    <cfRule type="expression" priority="39" dxfId="0" stopIfTrue="0">
      <formula>AND(NOT('QAQC-2021-08-10'!$L$56),'QAQC-2021-08-10'!$C$56="Very High")</formula>
    </cfRule>
    <cfRule type="expression" priority="1137" dxfId="2" stopIfTrue="0">
      <formula>AND(NOT('QAQC-2021-08-10'!$L$56),'QAQC-2021-08-10'!$C$56="High")</formula>
    </cfRule>
    <cfRule type="expression" priority="2193" dxfId="3" stopIfTrue="0">
      <formula>AND(NOT('QAQC-2021-08-10'!$L$56),'QAQC-2021-08-10'!$C$56="Low")</formula>
    </cfRule>
    <cfRule type="expression" priority="3697" dxfId="1" stopIfTrue="0">
      <formula>AND(NOT('QAQC-2021-08-10'!$L$56),'QAQC-2021-08-10'!$C$56="Good")</formula>
    </cfRule>
  </conditionalFormatting>
  <conditionalFormatting sqref="B42">
    <cfRule type="expression" priority="40" dxfId="0" stopIfTrue="0">
      <formula>AND(NOT('QAQC-2021-08-10'!$L$57),'QAQC-2021-08-10'!$C$57="Very High")</formula>
    </cfRule>
    <cfRule type="expression" priority="1138" dxfId="2" stopIfTrue="0">
      <formula>AND(NOT('QAQC-2021-08-10'!$L$57),'QAQC-2021-08-10'!$C$57="High")</formula>
    </cfRule>
    <cfRule type="expression" priority="2194" dxfId="3" stopIfTrue="0">
      <formula>AND(NOT('QAQC-2021-08-10'!$L$57),'QAQC-2021-08-10'!$C$57="Low")</formula>
    </cfRule>
    <cfRule type="expression" priority="3698" dxfId="1" stopIfTrue="0">
      <formula>AND(NOT('QAQC-2021-08-10'!$L$57),'QAQC-2021-08-10'!$C$57="Good")</formula>
    </cfRule>
  </conditionalFormatting>
  <conditionalFormatting sqref="B43">
    <cfRule type="expression" priority="41" dxfId="0" stopIfTrue="0">
      <formula>AND(NOT('QAQC-2021-08-10'!$L$58),'QAQC-2021-08-10'!$C$58="Very High")</formula>
    </cfRule>
    <cfRule type="expression" priority="1139" dxfId="2" stopIfTrue="0">
      <formula>AND(NOT('QAQC-2021-08-10'!$L$58),'QAQC-2021-08-10'!$C$58="High")</formula>
    </cfRule>
    <cfRule type="expression" priority="2195" dxfId="3" stopIfTrue="0">
      <formula>AND(NOT('QAQC-2021-08-10'!$L$58),'QAQC-2021-08-10'!$C$58="Low")</formula>
    </cfRule>
    <cfRule type="expression" priority="3699" dxfId="1" stopIfTrue="0">
      <formula>AND(NOT('QAQC-2021-08-10'!$L$58),'QAQC-2021-08-10'!$C$58="Good")</formula>
    </cfRule>
  </conditionalFormatting>
  <conditionalFormatting sqref="B44">
    <cfRule type="expression" priority="42" dxfId="0" stopIfTrue="0">
      <formula>AND(NOT('QAQC-2021-08-10'!$L$59),'QAQC-2021-08-10'!$C$59="Very High")</formula>
    </cfRule>
    <cfRule type="expression" priority="1140" dxfId="2" stopIfTrue="0">
      <formula>AND(NOT('QAQC-2021-08-10'!$L$59),'QAQC-2021-08-10'!$C$59="High")</formula>
    </cfRule>
    <cfRule type="expression" priority="2196" dxfId="3" stopIfTrue="0">
      <formula>AND(NOT('QAQC-2021-08-10'!$L$59),'QAQC-2021-08-10'!$C$59="Low")</formula>
    </cfRule>
    <cfRule type="expression" priority="3700" dxfId="1" stopIfTrue="0">
      <formula>AND(NOT('QAQC-2021-08-10'!$L$59),'QAQC-2021-08-10'!$C$59="Good")</formula>
    </cfRule>
  </conditionalFormatting>
  <conditionalFormatting sqref="B45">
    <cfRule type="expression" priority="43" dxfId="0" stopIfTrue="0">
      <formula>AND(NOT('QAQC-2021-08-10'!$L$60),'QAQC-2021-08-10'!$C$60="Very High")</formula>
    </cfRule>
    <cfRule type="expression" priority="1141" dxfId="2" stopIfTrue="0">
      <formula>AND(NOT('QAQC-2021-08-10'!$L$60),'QAQC-2021-08-10'!$C$60="High")</formula>
    </cfRule>
    <cfRule type="expression" priority="2197" dxfId="3" stopIfTrue="0">
      <formula>AND(NOT('QAQC-2021-08-10'!$L$60),'QAQC-2021-08-10'!$C$60="Low")</formula>
    </cfRule>
    <cfRule type="expression" priority="3701" dxfId="1" stopIfTrue="0">
      <formula>AND(NOT('QAQC-2021-08-10'!$L$60),'QAQC-2021-08-10'!$C$60="Good")</formula>
    </cfRule>
  </conditionalFormatting>
  <conditionalFormatting sqref="B46">
    <cfRule type="expression" priority="44" dxfId="0" stopIfTrue="0">
      <formula>AND(NOT('QAQC-2021-08-10'!$L$61),'QAQC-2021-08-10'!$C$61="Very High")</formula>
    </cfRule>
    <cfRule type="expression" priority="1142" dxfId="2" stopIfTrue="0">
      <formula>AND(NOT('QAQC-2021-08-10'!$L$61),'QAQC-2021-08-10'!$C$61="High")</formula>
    </cfRule>
    <cfRule type="expression" priority="2198" dxfId="3" stopIfTrue="0">
      <formula>AND(NOT('QAQC-2021-08-10'!$L$61),'QAQC-2021-08-10'!$C$61="Low")</formula>
    </cfRule>
    <cfRule type="expression" priority="3702" dxfId="1" stopIfTrue="0">
      <formula>AND(NOT('QAQC-2021-08-10'!$L$61),'QAQC-2021-08-10'!$C$61="Good")</formula>
    </cfRule>
  </conditionalFormatting>
  <conditionalFormatting sqref="G58">
    <cfRule type="expression" priority="45" dxfId="0" stopIfTrue="0">
      <formula>AND(NOT('QAQC-2021-08-10'!$L$62),'QAQC-2021-08-10'!$C$62="Very High")</formula>
    </cfRule>
    <cfRule type="expression" priority="1143" dxfId="2" stopIfTrue="0">
      <formula>AND(NOT('QAQC-2021-08-10'!$L$62),'QAQC-2021-08-10'!$C$62="High")</formula>
    </cfRule>
    <cfRule type="expression" priority="2199" dxfId="3" stopIfTrue="0">
      <formula>AND(NOT('QAQC-2021-08-10'!$L$62),'QAQC-2021-08-10'!$C$62="Low")</formula>
    </cfRule>
    <cfRule type="expression" priority="3703" dxfId="1" stopIfTrue="0">
      <formula>AND(NOT('QAQC-2021-08-10'!$L$62),'QAQC-2021-08-10'!$C$62="Good")</formula>
    </cfRule>
  </conditionalFormatting>
  <conditionalFormatting sqref="G55">
    <cfRule type="expression" priority="46" dxfId="0" stopIfTrue="0">
      <formula>AND(NOT('QAQC-2021-08-10'!$L$63),'QAQC-2021-08-10'!$C$63="Very High")</formula>
    </cfRule>
    <cfRule type="expression" priority="1144" dxfId="2" stopIfTrue="0">
      <formula>AND(NOT('QAQC-2021-08-10'!$L$63),'QAQC-2021-08-10'!$C$63="High")</formula>
    </cfRule>
    <cfRule type="expression" priority="2200" dxfId="3" stopIfTrue="0">
      <formula>AND(NOT('QAQC-2021-08-10'!$L$63),'QAQC-2021-08-10'!$C$63="Low")</formula>
    </cfRule>
    <cfRule type="expression" priority="3704" dxfId="1" stopIfTrue="0">
      <formula>AND(NOT('QAQC-2021-08-10'!$L$63),'QAQC-2021-08-10'!$C$63="Good")</formula>
    </cfRule>
  </conditionalFormatting>
  <conditionalFormatting sqref="G56">
    <cfRule type="expression" priority="47" dxfId="0" stopIfTrue="0">
      <formula>AND(NOT('QAQC-2021-08-10'!$L$64),'QAQC-2021-08-10'!$C$64="Very High")</formula>
    </cfRule>
    <cfRule type="expression" priority="1145" dxfId="2" stopIfTrue="0">
      <formula>AND(NOT('QAQC-2021-08-10'!$L$64),'QAQC-2021-08-10'!$C$64="High")</formula>
    </cfRule>
    <cfRule type="expression" priority="2201" dxfId="3" stopIfTrue="0">
      <formula>AND(NOT('QAQC-2021-08-10'!$L$64),'QAQC-2021-08-10'!$C$64="Low")</formula>
    </cfRule>
    <cfRule type="expression" priority="3705" dxfId="1" stopIfTrue="0">
      <formula>AND(NOT('QAQC-2021-08-10'!$L$64),'QAQC-2021-08-10'!$C$64="Good")</formula>
    </cfRule>
  </conditionalFormatting>
  <conditionalFormatting sqref="G49">
    <cfRule type="expression" priority="48" dxfId="0" stopIfTrue="0">
      <formula>AND(NOT('QAQC-2021-08-10'!$L$65),'QAQC-2021-08-10'!$C$65="Very High")</formula>
    </cfRule>
    <cfRule type="expression" priority="77" dxfId="0" stopIfTrue="0">
      <formula>AND(NOT('QAQC-2021-08-10'!$L$94),'QAQC-2021-08-10'!$C$94="Very High")</formula>
    </cfRule>
    <cfRule type="expression" priority="1146" dxfId="2" stopIfTrue="0">
      <formula>AND(NOT('QAQC-2021-08-10'!$L$65),'QAQC-2021-08-10'!$C$65="High")</formula>
    </cfRule>
    <cfRule type="expression" priority="1175" dxfId="2" stopIfTrue="0">
      <formula>AND(NOT('QAQC-2021-08-10'!$L$94),'QAQC-2021-08-10'!$C$94="High")</formula>
    </cfRule>
    <cfRule type="expression" priority="2202" dxfId="3" stopIfTrue="0">
      <formula>AND(NOT('QAQC-2021-08-10'!$L$65),'QAQC-2021-08-10'!$C$65="Low")</formula>
    </cfRule>
    <cfRule type="expression" priority="2231" dxfId="3" stopIfTrue="0">
      <formula>AND(NOT('QAQC-2021-08-10'!$L$94),'QAQC-2021-08-10'!$C$94="Low")</formula>
    </cfRule>
    <cfRule type="expression" priority="3706" dxfId="1" stopIfTrue="0">
      <formula>AND(NOT('QAQC-2021-08-10'!$L$65),'QAQC-2021-08-10'!$C$65="Good")</formula>
    </cfRule>
    <cfRule type="expression" priority="3735" dxfId="1" stopIfTrue="0">
      <formula>AND(NOT('QAQC-2021-08-10'!$L$94),'QAQC-2021-08-10'!$C$94="Good")</formula>
    </cfRule>
  </conditionalFormatting>
  <conditionalFormatting sqref="G50">
    <cfRule type="expression" priority="49" dxfId="0" stopIfTrue="0">
      <formula>AND(NOT('QAQC-2021-08-10'!$L$66),'QAQC-2021-08-10'!$C$66="Very High")</formula>
    </cfRule>
    <cfRule type="expression" priority="78" dxfId="0" stopIfTrue="0">
      <formula>AND(NOT('QAQC-2021-08-10'!$L$95),'QAQC-2021-08-10'!$C$95="Very High")</formula>
    </cfRule>
    <cfRule type="expression" priority="1147" dxfId="2" stopIfTrue="0">
      <formula>AND(NOT('QAQC-2021-08-10'!$L$66),'QAQC-2021-08-10'!$C$66="High")</formula>
    </cfRule>
    <cfRule type="expression" priority="1176" dxfId="2" stopIfTrue="0">
      <formula>AND(NOT('QAQC-2021-08-10'!$L$95),'QAQC-2021-08-10'!$C$95="High")</formula>
    </cfRule>
    <cfRule type="expression" priority="2203" dxfId="3" stopIfTrue="0">
      <formula>AND(NOT('QAQC-2021-08-10'!$L$66),'QAQC-2021-08-10'!$C$66="Low")</formula>
    </cfRule>
    <cfRule type="expression" priority="2232" dxfId="3" stopIfTrue="0">
      <formula>AND(NOT('QAQC-2021-08-10'!$L$95),'QAQC-2021-08-10'!$C$95="Low")</formula>
    </cfRule>
    <cfRule type="expression" priority="3707" dxfId="1" stopIfTrue="0">
      <formula>AND(NOT('QAQC-2021-08-10'!$L$66),'QAQC-2021-08-10'!$C$66="Good")</formula>
    </cfRule>
    <cfRule type="expression" priority="3736" dxfId="1" stopIfTrue="0">
      <formula>AND(NOT('QAQC-2021-08-10'!$L$95),'QAQC-2021-08-10'!$C$95="Good")</formula>
    </cfRule>
  </conditionalFormatting>
  <conditionalFormatting sqref="G51">
    <cfRule type="expression" priority="50" dxfId="0" stopIfTrue="0">
      <formula>AND(NOT('QAQC-2021-08-10'!$L$67),'QAQC-2021-08-10'!$C$67="Very High")</formula>
    </cfRule>
    <cfRule type="expression" priority="79" dxfId="0" stopIfTrue="0">
      <formula>AND(NOT('QAQC-2021-08-10'!$L$96),'QAQC-2021-08-10'!$C$96="Very High")</formula>
    </cfRule>
    <cfRule type="expression" priority="1148" dxfId="2" stopIfTrue="0">
      <formula>AND(NOT('QAQC-2021-08-10'!$L$67),'QAQC-2021-08-10'!$C$67="High")</formula>
    </cfRule>
    <cfRule type="expression" priority="1177" dxfId="2" stopIfTrue="0">
      <formula>AND(NOT('QAQC-2021-08-10'!$L$96),'QAQC-2021-08-10'!$C$96="High")</formula>
    </cfRule>
    <cfRule type="expression" priority="2204" dxfId="3" stopIfTrue="0">
      <formula>AND(NOT('QAQC-2021-08-10'!$L$67),'QAQC-2021-08-10'!$C$67="Low")</formula>
    </cfRule>
    <cfRule type="expression" priority="2233" dxfId="3" stopIfTrue="0">
      <formula>AND(NOT('QAQC-2021-08-10'!$L$96),'QAQC-2021-08-10'!$C$96="Low")</formula>
    </cfRule>
    <cfRule type="expression" priority="3708" dxfId="1" stopIfTrue="0">
      <formula>AND(NOT('QAQC-2021-08-10'!$L$67),'QAQC-2021-08-10'!$C$67="Good")</formula>
    </cfRule>
    <cfRule type="expression" priority="3737" dxfId="1" stopIfTrue="0">
      <formula>AND(NOT('QAQC-2021-08-10'!$L$96),'QAQC-2021-08-10'!$C$96="Good")</formula>
    </cfRule>
  </conditionalFormatting>
  <conditionalFormatting sqref="G52">
    <cfRule type="expression" priority="51" dxfId="0" stopIfTrue="0">
      <formula>AND(NOT('QAQC-2021-08-10'!$L$68),'QAQC-2021-08-10'!$C$68="Very High")</formula>
    </cfRule>
    <cfRule type="expression" priority="80" dxfId="0" stopIfTrue="0">
      <formula>AND(NOT('QAQC-2021-08-10'!$L$97),'QAQC-2021-08-10'!$C$97="Very High")</formula>
    </cfRule>
    <cfRule type="expression" priority="1149" dxfId="2" stopIfTrue="0">
      <formula>AND(NOT('QAQC-2021-08-10'!$L$68),'QAQC-2021-08-10'!$C$68="High")</formula>
    </cfRule>
    <cfRule type="expression" priority="1178" dxfId="2" stopIfTrue="0">
      <formula>AND(NOT('QAQC-2021-08-10'!$L$97),'QAQC-2021-08-10'!$C$97="High")</formula>
    </cfRule>
    <cfRule type="expression" priority="2205" dxfId="3" stopIfTrue="0">
      <formula>AND(NOT('QAQC-2021-08-10'!$L$68),'QAQC-2021-08-10'!$C$68="Low")</formula>
    </cfRule>
    <cfRule type="expression" priority="2234" dxfId="3" stopIfTrue="0">
      <formula>AND(NOT('QAQC-2021-08-10'!$L$97),'QAQC-2021-08-10'!$C$97="Low")</formula>
    </cfRule>
    <cfRule type="expression" priority="3709" dxfId="1" stopIfTrue="0">
      <formula>AND(NOT('QAQC-2021-08-10'!$L$68),'QAQC-2021-08-10'!$C$68="Good")</formula>
    </cfRule>
    <cfRule type="expression" priority="3738" dxfId="1" stopIfTrue="0">
      <formula>AND(NOT('QAQC-2021-08-10'!$L$97),'QAQC-2021-08-10'!$C$97="Good")</formula>
    </cfRule>
  </conditionalFormatting>
  <conditionalFormatting sqref="G53">
    <cfRule type="expression" priority="52" dxfId="0" stopIfTrue="0">
      <formula>AND(NOT('QAQC-2021-08-10'!$L$69),'QAQC-2021-08-10'!$C$69="Very High")</formula>
    </cfRule>
    <cfRule type="expression" priority="81" dxfId="0" stopIfTrue="0">
      <formula>AND(NOT('QAQC-2021-08-10'!$L$98),'QAQC-2021-08-10'!$C$98="Very High")</formula>
    </cfRule>
    <cfRule type="expression" priority="1150" dxfId="2" stopIfTrue="0">
      <formula>AND(NOT('QAQC-2021-08-10'!$L$69),'QAQC-2021-08-10'!$C$69="High")</formula>
    </cfRule>
    <cfRule type="expression" priority="1179" dxfId="2" stopIfTrue="0">
      <formula>AND(NOT('QAQC-2021-08-10'!$L$98),'QAQC-2021-08-10'!$C$98="High")</formula>
    </cfRule>
    <cfRule type="expression" priority="2206" dxfId="3" stopIfTrue="0">
      <formula>AND(NOT('QAQC-2021-08-10'!$L$69),'QAQC-2021-08-10'!$C$69="Low")</formula>
    </cfRule>
    <cfRule type="expression" priority="2235" dxfId="3" stopIfTrue="0">
      <formula>AND(NOT('QAQC-2021-08-10'!$L$98),'QAQC-2021-08-10'!$C$98="Low")</formula>
    </cfRule>
    <cfRule type="expression" priority="3710" dxfId="1" stopIfTrue="0">
      <formula>AND(NOT('QAQC-2021-08-10'!$L$69),'QAQC-2021-08-10'!$C$69="Good")</formula>
    </cfRule>
    <cfRule type="expression" priority="3739" dxfId="1" stopIfTrue="0">
      <formula>AND(NOT('QAQC-2021-08-10'!$L$98),'QAQC-2021-08-10'!$C$98="Good")</formula>
    </cfRule>
  </conditionalFormatting>
  <conditionalFormatting sqref="R58">
    <cfRule type="expression" priority="53" dxfId="0" stopIfTrue="0">
      <formula>AND(NOT('QAQC-2021-08-10'!$L$70),'QAQC-2021-08-10'!$C$70="Very High")</formula>
    </cfRule>
    <cfRule type="expression" priority="1151" dxfId="2" stopIfTrue="0">
      <formula>AND(NOT('QAQC-2021-08-10'!$L$70),'QAQC-2021-08-10'!$C$70="High")</formula>
    </cfRule>
    <cfRule type="expression" priority="2207" dxfId="3" stopIfTrue="0">
      <formula>AND(NOT('QAQC-2021-08-10'!$L$70),'QAQC-2021-08-10'!$C$70="Low")</formula>
    </cfRule>
    <cfRule type="expression" priority="3711" dxfId="1" stopIfTrue="0">
      <formula>AND(NOT('QAQC-2021-08-10'!$L$70),'QAQC-2021-08-10'!$C$70="Good")</formula>
    </cfRule>
  </conditionalFormatting>
  <conditionalFormatting sqref="R55">
    <cfRule type="expression" priority="54" dxfId="0" stopIfTrue="0">
      <formula>AND(NOT('QAQC-2021-08-10'!$L$71),'QAQC-2021-08-10'!$C$71="Very High")</formula>
    </cfRule>
    <cfRule type="expression" priority="1152" dxfId="2" stopIfTrue="0">
      <formula>AND(NOT('QAQC-2021-08-10'!$L$71),'QAQC-2021-08-10'!$C$71="High")</formula>
    </cfRule>
    <cfRule type="expression" priority="2208" dxfId="3" stopIfTrue="0">
      <formula>AND(NOT('QAQC-2021-08-10'!$L$71),'QAQC-2021-08-10'!$C$71="Low")</formula>
    </cfRule>
    <cfRule type="expression" priority="3712" dxfId="1" stopIfTrue="0">
      <formula>AND(NOT('QAQC-2021-08-10'!$L$71),'QAQC-2021-08-10'!$C$71="Good")</formula>
    </cfRule>
  </conditionalFormatting>
  <conditionalFormatting sqref="R56">
    <cfRule type="expression" priority="55" dxfId="0" stopIfTrue="0">
      <formula>AND(NOT('QAQC-2021-08-10'!$L$72),'QAQC-2021-08-10'!$C$72="Very High")</formula>
    </cfRule>
    <cfRule type="expression" priority="1153" dxfId="2" stopIfTrue="0">
      <formula>AND(NOT('QAQC-2021-08-10'!$L$72),'QAQC-2021-08-10'!$C$72="High")</formula>
    </cfRule>
    <cfRule type="expression" priority="2209" dxfId="3" stopIfTrue="0">
      <formula>AND(NOT('QAQC-2021-08-10'!$L$72),'QAQC-2021-08-10'!$C$72="Low")</formula>
    </cfRule>
    <cfRule type="expression" priority="3713" dxfId="1" stopIfTrue="0">
      <formula>AND(NOT('QAQC-2021-08-10'!$L$72),'QAQC-2021-08-10'!$C$72="Good")</formula>
    </cfRule>
  </conditionalFormatting>
  <conditionalFormatting sqref="R49">
    <cfRule type="expression" priority="56" dxfId="0" stopIfTrue="0">
      <formula>AND(NOT('QAQC-2021-08-10'!$L$73),'QAQC-2021-08-10'!$C$73="Very High")</formula>
    </cfRule>
    <cfRule type="expression" priority="949" dxfId="0" stopIfTrue="0">
      <formula>AND(NOT('QAQC-2021-08-10'!$L$94),'QAQC-2021-08-10'!$C$94="Very High")</formula>
    </cfRule>
    <cfRule type="expression" priority="1154" dxfId="2" stopIfTrue="0">
      <formula>AND(NOT('QAQC-2021-08-10'!$L$73),'QAQC-2021-08-10'!$C$73="High")</formula>
    </cfRule>
    <cfRule type="expression" priority="2047" dxfId="2" stopIfTrue="0">
      <formula>AND(NOT('QAQC-2021-08-10'!$L$94),'QAQC-2021-08-10'!$C$94="High")</formula>
    </cfRule>
    <cfRule type="expression" priority="2210" dxfId="3" stopIfTrue="0">
      <formula>AND(NOT('QAQC-2021-08-10'!$L$73),'QAQC-2021-08-10'!$C$73="Low")</formula>
    </cfRule>
    <cfRule type="expression" priority="3103" dxfId="3" stopIfTrue="0">
      <formula>AND(NOT('QAQC-2021-08-10'!$L$94),'QAQC-2021-08-10'!$C$94="Low")</formula>
    </cfRule>
    <cfRule type="expression" priority="3714" dxfId="1" stopIfTrue="0">
      <formula>AND(NOT('QAQC-2021-08-10'!$L$73),'QAQC-2021-08-10'!$C$73="Good")</formula>
    </cfRule>
    <cfRule type="expression" priority="4607" dxfId="1" stopIfTrue="0">
      <formula>AND(NOT('QAQC-2021-08-10'!$L$94),'QAQC-2021-08-10'!$C$94="Good")</formula>
    </cfRule>
  </conditionalFormatting>
  <conditionalFormatting sqref="R50">
    <cfRule type="expression" priority="57" dxfId="0" stopIfTrue="0">
      <formula>AND(NOT('QAQC-2021-08-10'!$L$74),'QAQC-2021-08-10'!$C$74="Very High")</formula>
    </cfRule>
    <cfRule type="expression" priority="950" dxfId="0" stopIfTrue="0">
      <formula>AND(NOT('QAQC-2021-08-10'!$L$95),'QAQC-2021-08-10'!$C$95="Very High")</formula>
    </cfRule>
    <cfRule type="expression" priority="1155" dxfId="2" stopIfTrue="0">
      <formula>AND(NOT('QAQC-2021-08-10'!$L$74),'QAQC-2021-08-10'!$C$74="High")</formula>
    </cfRule>
    <cfRule type="expression" priority="2048" dxfId="2" stopIfTrue="0">
      <formula>AND(NOT('QAQC-2021-08-10'!$L$95),'QAQC-2021-08-10'!$C$95="High")</formula>
    </cfRule>
    <cfRule type="expression" priority="2211" dxfId="3" stopIfTrue="0">
      <formula>AND(NOT('QAQC-2021-08-10'!$L$74),'QAQC-2021-08-10'!$C$74="Low")</formula>
    </cfRule>
    <cfRule type="expression" priority="3104" dxfId="3" stopIfTrue="0">
      <formula>AND(NOT('QAQC-2021-08-10'!$L$95),'QAQC-2021-08-10'!$C$95="Low")</formula>
    </cfRule>
    <cfRule type="expression" priority="3715" dxfId="1" stopIfTrue="0">
      <formula>AND(NOT('QAQC-2021-08-10'!$L$74),'QAQC-2021-08-10'!$C$74="Good")</formula>
    </cfRule>
    <cfRule type="expression" priority="4608" dxfId="1" stopIfTrue="0">
      <formula>AND(NOT('QAQC-2021-08-10'!$L$95),'QAQC-2021-08-10'!$C$95="Good")</formula>
    </cfRule>
  </conditionalFormatting>
  <conditionalFormatting sqref="R51">
    <cfRule type="expression" priority="58" dxfId="0" stopIfTrue="0">
      <formula>AND(NOT('QAQC-2021-08-10'!$L$75),'QAQC-2021-08-10'!$C$75="Very High")</formula>
    </cfRule>
    <cfRule type="expression" priority="951" dxfId="0" stopIfTrue="0">
      <formula>AND(NOT('QAQC-2021-08-10'!$L$96),'QAQC-2021-08-10'!$C$96="Very High")</formula>
    </cfRule>
    <cfRule type="expression" priority="1156" dxfId="2" stopIfTrue="0">
      <formula>AND(NOT('QAQC-2021-08-10'!$L$75),'QAQC-2021-08-10'!$C$75="High")</formula>
    </cfRule>
    <cfRule type="expression" priority="2049" dxfId="2" stopIfTrue="0">
      <formula>AND(NOT('QAQC-2021-08-10'!$L$96),'QAQC-2021-08-10'!$C$96="High")</formula>
    </cfRule>
    <cfRule type="expression" priority="2212" dxfId="3" stopIfTrue="0">
      <formula>AND(NOT('QAQC-2021-08-10'!$L$75),'QAQC-2021-08-10'!$C$75="Low")</formula>
    </cfRule>
    <cfRule type="expression" priority="3105" dxfId="3" stopIfTrue="0">
      <formula>AND(NOT('QAQC-2021-08-10'!$L$96),'QAQC-2021-08-10'!$C$96="Low")</formula>
    </cfRule>
    <cfRule type="expression" priority="3716" dxfId="1" stopIfTrue="0">
      <formula>AND(NOT('QAQC-2021-08-10'!$L$75),'QAQC-2021-08-10'!$C$75="Good")</formula>
    </cfRule>
    <cfRule type="expression" priority="4609" dxfId="1" stopIfTrue="0">
      <formula>AND(NOT('QAQC-2021-08-10'!$L$96),'QAQC-2021-08-10'!$C$96="Good")</formula>
    </cfRule>
  </conditionalFormatting>
  <conditionalFormatting sqref="R52">
    <cfRule type="expression" priority="59" dxfId="0" stopIfTrue="0">
      <formula>AND(NOT('QAQC-2021-08-10'!$L$76),'QAQC-2021-08-10'!$C$76="Very High")</formula>
    </cfRule>
    <cfRule type="expression" priority="952" dxfId="0" stopIfTrue="0">
      <formula>AND(NOT('QAQC-2021-08-10'!$L$97),'QAQC-2021-08-10'!$C$97="Very High")</formula>
    </cfRule>
    <cfRule type="expression" priority="1157" dxfId="2" stopIfTrue="0">
      <formula>AND(NOT('QAQC-2021-08-10'!$L$76),'QAQC-2021-08-10'!$C$76="High")</formula>
    </cfRule>
    <cfRule type="expression" priority="2050" dxfId="2" stopIfTrue="0">
      <formula>AND(NOT('QAQC-2021-08-10'!$L$97),'QAQC-2021-08-10'!$C$97="High")</formula>
    </cfRule>
    <cfRule type="expression" priority="2213" dxfId="3" stopIfTrue="0">
      <formula>AND(NOT('QAQC-2021-08-10'!$L$76),'QAQC-2021-08-10'!$C$76="Low")</formula>
    </cfRule>
    <cfRule type="expression" priority="3106" dxfId="3" stopIfTrue="0">
      <formula>AND(NOT('QAQC-2021-08-10'!$L$97),'QAQC-2021-08-10'!$C$97="Low")</formula>
    </cfRule>
    <cfRule type="expression" priority="3717" dxfId="1" stopIfTrue="0">
      <formula>AND(NOT('QAQC-2021-08-10'!$L$76),'QAQC-2021-08-10'!$C$76="Good")</formula>
    </cfRule>
    <cfRule type="expression" priority="4610" dxfId="1" stopIfTrue="0">
      <formula>AND(NOT('QAQC-2021-08-10'!$L$97),'QAQC-2021-08-10'!$C$97="Good")</formula>
    </cfRule>
  </conditionalFormatting>
  <conditionalFormatting sqref="R53">
    <cfRule type="expression" priority="60" dxfId="0" stopIfTrue="0">
      <formula>AND(NOT('QAQC-2021-08-10'!$L$77),'QAQC-2021-08-10'!$C$77="Very High")</formula>
    </cfRule>
    <cfRule type="expression" priority="953" dxfId="0" stopIfTrue="0">
      <formula>AND(NOT('QAQC-2021-08-10'!$L$98),'QAQC-2021-08-10'!$C$98="Very High")</formula>
    </cfRule>
    <cfRule type="expression" priority="1158" dxfId="2" stopIfTrue="0">
      <formula>AND(NOT('QAQC-2021-08-10'!$L$77),'QAQC-2021-08-10'!$C$77="High")</formula>
    </cfRule>
    <cfRule type="expression" priority="2051" dxfId="2" stopIfTrue="0">
      <formula>AND(NOT('QAQC-2021-08-10'!$L$98),'QAQC-2021-08-10'!$C$98="High")</formula>
    </cfRule>
    <cfRule type="expression" priority="2214" dxfId="3" stopIfTrue="0">
      <formula>AND(NOT('QAQC-2021-08-10'!$L$77),'QAQC-2021-08-10'!$C$77="Low")</formula>
    </cfRule>
    <cfRule type="expression" priority="3107" dxfId="3" stopIfTrue="0">
      <formula>AND(NOT('QAQC-2021-08-10'!$L$98),'QAQC-2021-08-10'!$C$98="Low")</formula>
    </cfRule>
    <cfRule type="expression" priority="3718" dxfId="1" stopIfTrue="0">
      <formula>AND(NOT('QAQC-2021-08-10'!$L$77),'QAQC-2021-08-10'!$C$77="Good")</formula>
    </cfRule>
    <cfRule type="expression" priority="4611" dxfId="1" stopIfTrue="0">
      <formula>AND(NOT('QAQC-2021-08-10'!$L$98),'QAQC-2021-08-10'!$C$98="Good")</formula>
    </cfRule>
  </conditionalFormatting>
  <conditionalFormatting sqref="AC57">
    <cfRule type="expression" priority="61" dxfId="0" stopIfTrue="0">
      <formula>AND(NOT('QAQC-2021-08-10'!$L$78),'QAQC-2021-08-10'!$C$78="Very High")</formula>
    </cfRule>
    <cfRule type="expression" priority="1159" dxfId="2" stopIfTrue="0">
      <formula>AND(NOT('QAQC-2021-08-10'!$L$78),'QAQC-2021-08-10'!$C$78="High")</formula>
    </cfRule>
    <cfRule type="expression" priority="2215" dxfId="3" stopIfTrue="0">
      <formula>AND(NOT('QAQC-2021-08-10'!$L$78),'QAQC-2021-08-10'!$C$78="Low")</formula>
    </cfRule>
    <cfRule type="expression" priority="3719" dxfId="1" stopIfTrue="0">
      <formula>AND(NOT('QAQC-2021-08-10'!$L$78),'QAQC-2021-08-10'!$C$78="Good")</formula>
    </cfRule>
  </conditionalFormatting>
  <conditionalFormatting sqref="AC54">
    <cfRule type="expression" priority="62" dxfId="0" stopIfTrue="0">
      <formula>AND(NOT('QAQC-2021-08-10'!$L$79),'QAQC-2021-08-10'!$C$79="Very High")</formula>
    </cfRule>
    <cfRule type="expression" priority="1160" dxfId="2" stopIfTrue="0">
      <formula>AND(NOT('QAQC-2021-08-10'!$L$79),'QAQC-2021-08-10'!$C$79="High")</formula>
    </cfRule>
    <cfRule type="expression" priority="2216" dxfId="3" stopIfTrue="0">
      <formula>AND(NOT('QAQC-2021-08-10'!$L$79),'QAQC-2021-08-10'!$C$79="Low")</formula>
    </cfRule>
    <cfRule type="expression" priority="3720" dxfId="1" stopIfTrue="0">
      <formula>AND(NOT('QAQC-2021-08-10'!$L$79),'QAQC-2021-08-10'!$C$79="Good")</formula>
    </cfRule>
  </conditionalFormatting>
  <conditionalFormatting sqref="AC55">
    <cfRule type="expression" priority="63" dxfId="0" stopIfTrue="0">
      <formula>AND(NOT('QAQC-2021-08-10'!$L$80),'QAQC-2021-08-10'!$C$80="Very High")</formula>
    </cfRule>
    <cfRule type="expression" priority="1161" dxfId="2" stopIfTrue="0">
      <formula>AND(NOT('QAQC-2021-08-10'!$L$80),'QAQC-2021-08-10'!$C$80="High")</formula>
    </cfRule>
    <cfRule type="expression" priority="2217" dxfId="3" stopIfTrue="0">
      <formula>AND(NOT('QAQC-2021-08-10'!$L$80),'QAQC-2021-08-10'!$C$80="Low")</formula>
    </cfRule>
    <cfRule type="expression" priority="3721" dxfId="1" stopIfTrue="0">
      <formula>AND(NOT('QAQC-2021-08-10'!$L$80),'QAQC-2021-08-10'!$C$80="Good")</formula>
    </cfRule>
  </conditionalFormatting>
  <conditionalFormatting sqref="AC49">
    <cfRule type="expression" priority="64" dxfId="0" stopIfTrue="0">
      <formula>AND(NOT('QAQC-2021-08-10'!$L$81),'QAQC-2021-08-10'!$C$81="Very High")</formula>
    </cfRule>
    <cfRule type="expression" priority="1162" dxfId="2" stopIfTrue="0">
      <formula>AND(NOT('QAQC-2021-08-10'!$L$81),'QAQC-2021-08-10'!$C$81="High")</formula>
    </cfRule>
    <cfRule type="expression" priority="2218" dxfId="3" stopIfTrue="0">
      <formula>AND(NOT('QAQC-2021-08-10'!$L$81),'QAQC-2021-08-10'!$C$81="Low")</formula>
    </cfRule>
    <cfRule type="expression" priority="3722" dxfId="1" stopIfTrue="0">
      <formula>AND(NOT('QAQC-2021-08-10'!$L$81),'QAQC-2021-08-10'!$C$81="Good")</formula>
    </cfRule>
  </conditionalFormatting>
  <conditionalFormatting sqref="AC50">
    <cfRule type="expression" priority="65" dxfId="0" stopIfTrue="0">
      <formula>AND(NOT('QAQC-2021-08-10'!$L$82),'QAQC-2021-08-10'!$C$82="Very High")</formula>
    </cfRule>
    <cfRule type="expression" priority="1163" dxfId="2" stopIfTrue="0">
      <formula>AND(NOT('QAQC-2021-08-10'!$L$82),'QAQC-2021-08-10'!$C$82="High")</formula>
    </cfRule>
    <cfRule type="expression" priority="2219" dxfId="3" stopIfTrue="0">
      <formula>AND(NOT('QAQC-2021-08-10'!$L$82),'QAQC-2021-08-10'!$C$82="Low")</formula>
    </cfRule>
    <cfRule type="expression" priority="3723" dxfId="1" stopIfTrue="0">
      <formula>AND(NOT('QAQC-2021-08-10'!$L$82),'QAQC-2021-08-10'!$C$82="Good")</formula>
    </cfRule>
  </conditionalFormatting>
  <conditionalFormatting sqref="AC51">
    <cfRule type="expression" priority="66" dxfId="0" stopIfTrue="0">
      <formula>AND(NOT('QAQC-2021-08-10'!$L$83),'QAQC-2021-08-10'!$C$83="Very High")</formula>
    </cfRule>
    <cfRule type="expression" priority="1164" dxfId="2" stopIfTrue="0">
      <formula>AND(NOT('QAQC-2021-08-10'!$L$83),'QAQC-2021-08-10'!$C$83="High")</formula>
    </cfRule>
    <cfRule type="expression" priority="2220" dxfId="3" stopIfTrue="0">
      <formula>AND(NOT('QAQC-2021-08-10'!$L$83),'QAQC-2021-08-10'!$C$83="Low")</formula>
    </cfRule>
    <cfRule type="expression" priority="3724" dxfId="1" stopIfTrue="0">
      <formula>AND(NOT('QAQC-2021-08-10'!$L$83),'QAQC-2021-08-10'!$C$83="Good")</formula>
    </cfRule>
  </conditionalFormatting>
  <conditionalFormatting sqref="AC52">
    <cfRule type="expression" priority="67" dxfId="0" stopIfTrue="0">
      <formula>AND(NOT('QAQC-2021-08-10'!$L$84),'QAQC-2021-08-10'!$C$84="Very High")</formula>
    </cfRule>
    <cfRule type="expression" priority="1165" dxfId="2" stopIfTrue="0">
      <formula>AND(NOT('QAQC-2021-08-10'!$L$84),'QAQC-2021-08-10'!$C$84="High")</formula>
    </cfRule>
    <cfRule type="expression" priority="2221" dxfId="3" stopIfTrue="0">
      <formula>AND(NOT('QAQC-2021-08-10'!$L$84),'QAQC-2021-08-10'!$C$84="Low")</formula>
    </cfRule>
    <cfRule type="expression" priority="3725" dxfId="1" stopIfTrue="0">
      <formula>AND(NOT('QAQC-2021-08-10'!$L$84),'QAQC-2021-08-10'!$C$84="Good")</formula>
    </cfRule>
  </conditionalFormatting>
  <conditionalFormatting sqref="AC53">
    <cfRule type="expression" priority="68" dxfId="0" stopIfTrue="0">
      <formula>AND(NOT('QAQC-2021-08-10'!$L$85),'QAQC-2021-08-10'!$C$85="Very High")</formula>
    </cfRule>
    <cfRule type="expression" priority="1166" dxfId="2" stopIfTrue="0">
      <formula>AND(NOT('QAQC-2021-08-10'!$L$85),'QAQC-2021-08-10'!$C$85="High")</formula>
    </cfRule>
    <cfRule type="expression" priority="2222" dxfId="3" stopIfTrue="0">
      <formula>AND(NOT('QAQC-2021-08-10'!$L$85),'QAQC-2021-08-10'!$C$85="Low")</formula>
    </cfRule>
    <cfRule type="expression" priority="3726" dxfId="1" stopIfTrue="0">
      <formula>AND(NOT('QAQC-2021-08-10'!$L$85),'QAQC-2021-08-10'!$C$85="Good")</formula>
    </cfRule>
  </conditionalFormatting>
  <conditionalFormatting sqref="AN57">
    <cfRule type="expression" priority="69" dxfId="0" stopIfTrue="0">
      <formula>AND(NOT('QAQC-2021-08-10'!$L$86),'QAQC-2021-08-10'!$C$86="Very High")</formula>
    </cfRule>
    <cfRule type="expression" priority="1167" dxfId="2" stopIfTrue="0">
      <formula>AND(NOT('QAQC-2021-08-10'!$L$86),'QAQC-2021-08-10'!$C$86="High")</formula>
    </cfRule>
    <cfRule type="expression" priority="2223" dxfId="3" stopIfTrue="0">
      <formula>AND(NOT('QAQC-2021-08-10'!$L$86),'QAQC-2021-08-10'!$C$86="Low")</formula>
    </cfRule>
    <cfRule type="expression" priority="3727" dxfId="1" stopIfTrue="0">
      <formula>AND(NOT('QAQC-2021-08-10'!$L$86),'QAQC-2021-08-10'!$C$86="Good")</formula>
    </cfRule>
  </conditionalFormatting>
  <conditionalFormatting sqref="AN54">
    <cfRule type="expression" priority="70" dxfId="0" stopIfTrue="0">
      <formula>AND(NOT('QAQC-2021-08-10'!$L$87),'QAQC-2021-08-10'!$C$87="Very High")</formula>
    </cfRule>
    <cfRule type="expression" priority="1168" dxfId="2" stopIfTrue="0">
      <formula>AND(NOT('QAQC-2021-08-10'!$L$87),'QAQC-2021-08-10'!$C$87="High")</formula>
    </cfRule>
    <cfRule type="expression" priority="2224" dxfId="3" stopIfTrue="0">
      <formula>AND(NOT('QAQC-2021-08-10'!$L$87),'QAQC-2021-08-10'!$C$87="Low")</formula>
    </cfRule>
    <cfRule type="expression" priority="3728" dxfId="1" stopIfTrue="0">
      <formula>AND(NOT('QAQC-2021-08-10'!$L$87),'QAQC-2021-08-10'!$C$87="Good")</formula>
    </cfRule>
  </conditionalFormatting>
  <conditionalFormatting sqref="AN55">
    <cfRule type="expression" priority="71" dxfId="0" stopIfTrue="0">
      <formula>AND(NOT('QAQC-2021-08-10'!$L$88),'QAQC-2021-08-10'!$C$88="Very High")</formula>
    </cfRule>
    <cfRule type="expression" priority="1169" dxfId="2" stopIfTrue="0">
      <formula>AND(NOT('QAQC-2021-08-10'!$L$88),'QAQC-2021-08-10'!$C$88="High")</formula>
    </cfRule>
    <cfRule type="expression" priority="2225" dxfId="3" stopIfTrue="0">
      <formula>AND(NOT('QAQC-2021-08-10'!$L$88),'QAQC-2021-08-10'!$C$88="Low")</formula>
    </cfRule>
    <cfRule type="expression" priority="3729" dxfId="1" stopIfTrue="0">
      <formula>AND(NOT('QAQC-2021-08-10'!$L$88),'QAQC-2021-08-10'!$C$88="Good")</formula>
    </cfRule>
  </conditionalFormatting>
  <conditionalFormatting sqref="AN49">
    <cfRule type="expression" priority="72" dxfId="0" stopIfTrue="0">
      <formula>AND(NOT('QAQC-2021-08-10'!$L$89),'QAQC-2021-08-10'!$C$89="Very High")</formula>
    </cfRule>
    <cfRule type="expression" priority="1170" dxfId="2" stopIfTrue="0">
      <formula>AND(NOT('QAQC-2021-08-10'!$L$89),'QAQC-2021-08-10'!$C$89="High")</formula>
    </cfRule>
    <cfRule type="expression" priority="2226" dxfId="3" stopIfTrue="0">
      <formula>AND(NOT('QAQC-2021-08-10'!$L$89),'QAQC-2021-08-10'!$C$89="Low")</formula>
    </cfRule>
    <cfRule type="expression" priority="3730" dxfId="1" stopIfTrue="0">
      <formula>AND(NOT('QAQC-2021-08-10'!$L$89),'QAQC-2021-08-10'!$C$89="Good")</formula>
    </cfRule>
  </conditionalFormatting>
  <conditionalFormatting sqref="AN50">
    <cfRule type="expression" priority="73" dxfId="0" stopIfTrue="0">
      <formula>AND(NOT('QAQC-2021-08-10'!$L$90),'QAQC-2021-08-10'!$C$90="Very High")</formula>
    </cfRule>
    <cfRule type="expression" priority="1171" dxfId="2" stopIfTrue="0">
      <formula>AND(NOT('QAQC-2021-08-10'!$L$90),'QAQC-2021-08-10'!$C$90="High")</formula>
    </cfRule>
    <cfRule type="expression" priority="2227" dxfId="3" stopIfTrue="0">
      <formula>AND(NOT('QAQC-2021-08-10'!$L$90),'QAQC-2021-08-10'!$C$90="Low")</formula>
    </cfRule>
    <cfRule type="expression" priority="3731" dxfId="1" stopIfTrue="0">
      <formula>AND(NOT('QAQC-2021-08-10'!$L$90),'QAQC-2021-08-10'!$C$90="Good")</formula>
    </cfRule>
  </conditionalFormatting>
  <conditionalFormatting sqref="AN51">
    <cfRule type="expression" priority="74" dxfId="0" stopIfTrue="0">
      <formula>AND(NOT('QAQC-2021-08-10'!$L$91),'QAQC-2021-08-10'!$C$91="Very High")</formula>
    </cfRule>
    <cfRule type="expression" priority="1172" dxfId="2" stopIfTrue="0">
      <formula>AND(NOT('QAQC-2021-08-10'!$L$91),'QAQC-2021-08-10'!$C$91="High")</formula>
    </cfRule>
    <cfRule type="expression" priority="2228" dxfId="3" stopIfTrue="0">
      <formula>AND(NOT('QAQC-2021-08-10'!$L$91),'QAQC-2021-08-10'!$C$91="Low")</formula>
    </cfRule>
    <cfRule type="expression" priority="3732" dxfId="1" stopIfTrue="0">
      <formula>AND(NOT('QAQC-2021-08-10'!$L$91),'QAQC-2021-08-10'!$C$91="Good")</formula>
    </cfRule>
  </conditionalFormatting>
  <conditionalFormatting sqref="AN52">
    <cfRule type="expression" priority="75" dxfId="0" stopIfTrue="0">
      <formula>AND(NOT('QAQC-2021-08-10'!$L$92),'QAQC-2021-08-10'!$C$92="Very High")</formula>
    </cfRule>
    <cfRule type="expression" priority="1173" dxfId="2" stopIfTrue="0">
      <formula>AND(NOT('QAQC-2021-08-10'!$L$92),'QAQC-2021-08-10'!$C$92="High")</formula>
    </cfRule>
    <cfRule type="expression" priority="2229" dxfId="3" stopIfTrue="0">
      <formula>AND(NOT('QAQC-2021-08-10'!$L$92),'QAQC-2021-08-10'!$C$92="Low")</formula>
    </cfRule>
    <cfRule type="expression" priority="3733" dxfId="1" stopIfTrue="0">
      <formula>AND(NOT('QAQC-2021-08-10'!$L$92),'QAQC-2021-08-10'!$C$92="Good")</formula>
    </cfRule>
  </conditionalFormatting>
  <conditionalFormatting sqref="AN53">
    <cfRule type="expression" priority="76" dxfId="0" stopIfTrue="0">
      <formula>AND(NOT('QAQC-2021-08-10'!$L$93),'QAQC-2021-08-10'!$C$93="Very High")</formula>
    </cfRule>
    <cfRule type="expression" priority="1174" dxfId="2" stopIfTrue="0">
      <formula>AND(NOT('QAQC-2021-08-10'!$L$93),'QAQC-2021-08-10'!$C$93="High")</formula>
    </cfRule>
    <cfRule type="expression" priority="2230" dxfId="3" stopIfTrue="0">
      <formula>AND(NOT('QAQC-2021-08-10'!$L$93),'QAQC-2021-08-10'!$C$93="Low")</formula>
    </cfRule>
    <cfRule type="expression" priority="3734" dxfId="1" stopIfTrue="0">
      <formula>AND(NOT('QAQC-2021-08-10'!$L$93),'QAQC-2021-08-10'!$C$93="Good")</formula>
    </cfRule>
  </conditionalFormatting>
  <conditionalFormatting sqref="F4">
    <cfRule type="expression" priority="82" dxfId="0" stopIfTrue="0">
      <formula>AND(NOT('QAQC-2021-08-10'!$L$99),'QAQC-2021-08-10'!$C$99="Very High")</formula>
    </cfRule>
    <cfRule type="expression" priority="1180" dxfId="2" stopIfTrue="0">
      <formula>AND(NOT('QAQC-2021-08-10'!$L$99),'QAQC-2021-08-10'!$C$99="High")</formula>
    </cfRule>
    <cfRule type="expression" priority="2236" dxfId="3" stopIfTrue="0">
      <formula>AND(NOT('QAQC-2021-08-10'!$L$99),'QAQC-2021-08-10'!$C$99="Low")</formula>
    </cfRule>
    <cfRule type="expression" priority="3213" dxfId="3" stopIfTrue="0">
      <formula>LEFT(F4&amp;"")="["</formula>
    </cfRule>
    <cfRule type="expression" priority="3740" dxfId="1" stopIfTrue="0">
      <formula>AND(NOT('QAQC-2021-08-10'!$L$99),'QAQC-2021-08-10'!$C$99="Good")</formula>
    </cfRule>
  </conditionalFormatting>
  <conditionalFormatting sqref="G4">
    <cfRule type="expression" priority="83" dxfId="0" stopIfTrue="0">
      <formula>AND(NOT('QAQC-2021-08-10'!$L$100),'QAQC-2021-08-10'!$C$100="Very High")</formula>
    </cfRule>
    <cfRule type="expression" priority="1181" dxfId="2" stopIfTrue="0">
      <formula>AND(NOT('QAQC-2021-08-10'!$L$100),'QAQC-2021-08-10'!$C$100="High")</formula>
    </cfRule>
    <cfRule type="expression" priority="2237" dxfId="3" stopIfTrue="0">
      <formula>AND(NOT('QAQC-2021-08-10'!$L$100),'QAQC-2021-08-10'!$C$100="Low")</formula>
    </cfRule>
    <cfRule type="expression" priority="3214" dxfId="3" stopIfTrue="0">
      <formula>LEFT(G4&amp;"")="["</formula>
    </cfRule>
    <cfRule type="expression" priority="3741" dxfId="1" stopIfTrue="0">
      <formula>AND(NOT('QAQC-2021-08-10'!$L$100),'QAQC-2021-08-10'!$C$100="Good")</formula>
    </cfRule>
  </conditionalFormatting>
  <conditionalFormatting sqref="H4">
    <cfRule type="expression" priority="84" dxfId="0" stopIfTrue="0">
      <formula>AND(NOT('QAQC-2021-08-10'!$L$101),'QAQC-2021-08-10'!$C$101="Very High")</formula>
    </cfRule>
    <cfRule type="expression" priority="1182" dxfId="2" stopIfTrue="0">
      <formula>AND(NOT('QAQC-2021-08-10'!$L$101),'QAQC-2021-08-10'!$C$101="High")</formula>
    </cfRule>
    <cfRule type="expression" priority="2238" dxfId="3" stopIfTrue="0">
      <formula>AND(NOT('QAQC-2021-08-10'!$L$101),'QAQC-2021-08-10'!$C$101="Low")</formula>
    </cfRule>
    <cfRule type="expression" priority="3215" dxfId="3" stopIfTrue="0">
      <formula>LEFT(H4&amp;"")="["</formula>
    </cfRule>
    <cfRule type="expression" priority="3742" dxfId="1" stopIfTrue="0">
      <formula>AND(NOT('QAQC-2021-08-10'!$L$101),'QAQC-2021-08-10'!$C$101="Good")</formula>
    </cfRule>
  </conditionalFormatting>
  <conditionalFormatting sqref="P4">
    <cfRule type="expression" priority="85" dxfId="0" stopIfTrue="0">
      <formula>AND(NOT('QAQC-2021-08-10'!$L$102),'QAQC-2021-08-10'!$C$102="Very High")</formula>
    </cfRule>
    <cfRule type="expression" priority="1183" dxfId="2" stopIfTrue="0">
      <formula>AND(NOT('QAQC-2021-08-10'!$L$102),'QAQC-2021-08-10'!$C$102="High")</formula>
    </cfRule>
    <cfRule type="expression" priority="2239" dxfId="3" stopIfTrue="0">
      <formula>AND(NOT('QAQC-2021-08-10'!$L$102),'QAQC-2021-08-10'!$C$102="Low")</formula>
    </cfRule>
    <cfRule type="expression" priority="3216" dxfId="3" stopIfTrue="0">
      <formula>LEFT(P4&amp;"")="["</formula>
    </cfRule>
    <cfRule type="expression" priority="3743" dxfId="1" stopIfTrue="0">
      <formula>AND(NOT('QAQC-2021-08-10'!$L$102),'QAQC-2021-08-10'!$C$102="Good")</formula>
    </cfRule>
  </conditionalFormatting>
  <conditionalFormatting sqref="Q4">
    <cfRule type="expression" priority="86" dxfId="0" stopIfTrue="0">
      <formula>AND(NOT('QAQC-2021-08-10'!$L$103),'QAQC-2021-08-10'!$C$103="Very High")</formula>
    </cfRule>
    <cfRule type="expression" priority="1184" dxfId="2" stopIfTrue="0">
      <formula>AND(NOT('QAQC-2021-08-10'!$L$103),'QAQC-2021-08-10'!$C$103="High")</formula>
    </cfRule>
    <cfRule type="expression" priority="2240" dxfId="3" stopIfTrue="0">
      <formula>AND(NOT('QAQC-2021-08-10'!$L$103),'QAQC-2021-08-10'!$C$103="Low")</formula>
    </cfRule>
    <cfRule type="expression" priority="3217" dxfId="3" stopIfTrue="0">
      <formula>LEFT(Q4&amp;"")="["</formula>
    </cfRule>
    <cfRule type="expression" priority="3744" dxfId="1" stopIfTrue="0">
      <formula>AND(NOT('QAQC-2021-08-10'!$L$103),'QAQC-2021-08-10'!$C$103="Good")</formula>
    </cfRule>
  </conditionalFormatting>
  <conditionalFormatting sqref="R4">
    <cfRule type="expression" priority="87" dxfId="0" stopIfTrue="0">
      <formula>AND(NOT('QAQC-2021-08-10'!$L$104),'QAQC-2021-08-10'!$C$104="Very High")</formula>
    </cfRule>
    <cfRule type="expression" priority="1185" dxfId="2" stopIfTrue="0">
      <formula>AND(NOT('QAQC-2021-08-10'!$L$104),'QAQC-2021-08-10'!$C$104="High")</formula>
    </cfRule>
    <cfRule type="expression" priority="2241" dxfId="3" stopIfTrue="0">
      <formula>AND(NOT('QAQC-2021-08-10'!$L$104),'QAQC-2021-08-10'!$C$104="Low")</formula>
    </cfRule>
    <cfRule type="expression" priority="3218" dxfId="3" stopIfTrue="0">
      <formula>LEFT(R4&amp;"")="["</formula>
    </cfRule>
    <cfRule type="expression" priority="3745" dxfId="1" stopIfTrue="0">
      <formula>AND(NOT('QAQC-2021-08-10'!$L$104),'QAQC-2021-08-10'!$C$104="Good")</formula>
    </cfRule>
  </conditionalFormatting>
  <conditionalFormatting sqref="F5">
    <cfRule type="expression" priority="88" dxfId="0" stopIfTrue="0">
      <formula>AND(NOT('QAQC-2021-08-10'!$L$105),'QAQC-2021-08-10'!$C$105="Very High")</formula>
    </cfRule>
    <cfRule type="expression" priority="1186" dxfId="2" stopIfTrue="0">
      <formula>AND(NOT('QAQC-2021-08-10'!$L$105),'QAQC-2021-08-10'!$C$105="High")</formula>
    </cfRule>
    <cfRule type="expression" priority="2242" dxfId="3" stopIfTrue="0">
      <formula>AND(NOT('QAQC-2021-08-10'!$L$105),'QAQC-2021-08-10'!$C$105="Low")</formula>
    </cfRule>
    <cfRule type="expression" priority="3222" dxfId="3" stopIfTrue="0">
      <formula>LEFT(F5&amp;"")="["</formula>
    </cfRule>
    <cfRule type="expression" priority="3746" dxfId="1" stopIfTrue="0">
      <formula>AND(NOT('QAQC-2021-08-10'!$L$105),'QAQC-2021-08-10'!$C$105="Good")</formula>
    </cfRule>
  </conditionalFormatting>
  <conditionalFormatting sqref="G5">
    <cfRule type="expression" priority="89" dxfId="0" stopIfTrue="0">
      <formula>AND(NOT('QAQC-2021-08-10'!$L$106),'QAQC-2021-08-10'!$C$106="Very High")</formula>
    </cfRule>
    <cfRule type="expression" priority="1187" dxfId="2" stopIfTrue="0">
      <formula>AND(NOT('QAQC-2021-08-10'!$L$106),'QAQC-2021-08-10'!$C$106="High")</formula>
    </cfRule>
    <cfRule type="expression" priority="2243" dxfId="3" stopIfTrue="0">
      <formula>AND(NOT('QAQC-2021-08-10'!$L$106),'QAQC-2021-08-10'!$C$106="Low")</formula>
    </cfRule>
    <cfRule type="expression" priority="3223" dxfId="3" stopIfTrue="0">
      <formula>LEFT(G5&amp;"")="["</formula>
    </cfRule>
    <cfRule type="expression" priority="3747" dxfId="1" stopIfTrue="0">
      <formula>AND(NOT('QAQC-2021-08-10'!$L$106),'QAQC-2021-08-10'!$C$106="Good")</formula>
    </cfRule>
  </conditionalFormatting>
  <conditionalFormatting sqref="H5">
    <cfRule type="expression" priority="90" dxfId="0" stopIfTrue="0">
      <formula>AND(NOT('QAQC-2021-08-10'!$L$107),'QAQC-2021-08-10'!$C$107="Very High")</formula>
    </cfRule>
    <cfRule type="expression" priority="1188" dxfId="2" stopIfTrue="0">
      <formula>AND(NOT('QAQC-2021-08-10'!$L$107),'QAQC-2021-08-10'!$C$107="High")</formula>
    </cfRule>
    <cfRule type="expression" priority="2244" dxfId="3" stopIfTrue="0">
      <formula>AND(NOT('QAQC-2021-08-10'!$L$107),'QAQC-2021-08-10'!$C$107="Low")</formula>
    </cfRule>
    <cfRule type="expression" priority="3224" dxfId="3" stopIfTrue="0">
      <formula>LEFT(H5&amp;"")="["</formula>
    </cfRule>
    <cfRule type="expression" priority="3748" dxfId="1" stopIfTrue="0">
      <formula>AND(NOT('QAQC-2021-08-10'!$L$107),'QAQC-2021-08-10'!$C$107="Good")</formula>
    </cfRule>
  </conditionalFormatting>
  <conditionalFormatting sqref="P5">
    <cfRule type="expression" priority="91" dxfId="0" stopIfTrue="0">
      <formula>AND(NOT('QAQC-2021-08-10'!$L$108),'QAQC-2021-08-10'!$C$108="Very High")</formula>
    </cfRule>
    <cfRule type="expression" priority="412" dxfId="0" stopIfTrue="0">
      <formula>AND(NOT('QAQC-2021-08-10'!$L$429),'QAQC-2021-08-10'!$C$429="Very High")</formula>
    </cfRule>
    <cfRule type="expression" priority="1189" dxfId="2" stopIfTrue="0">
      <formula>AND(NOT('QAQC-2021-08-10'!$L$108),'QAQC-2021-08-10'!$C$108="High")</formula>
    </cfRule>
    <cfRule type="expression" priority="1510" dxfId="2" stopIfTrue="0">
      <formula>AND(NOT('QAQC-2021-08-10'!$L$429),'QAQC-2021-08-10'!$C$429="High")</formula>
    </cfRule>
    <cfRule type="expression" priority="2245" dxfId="3" stopIfTrue="0">
      <formula>AND(NOT('QAQC-2021-08-10'!$L$108),'QAQC-2021-08-10'!$C$108="Low")</formula>
    </cfRule>
    <cfRule type="expression" priority="2566" dxfId="3" stopIfTrue="0">
      <formula>AND(NOT('QAQC-2021-08-10'!$L$429),'QAQC-2021-08-10'!$C$429="Low")</formula>
    </cfRule>
    <cfRule type="expression" priority="3225" dxfId="3" stopIfTrue="0">
      <formula>LEFT(P5&amp;"")="["</formula>
    </cfRule>
    <cfRule type="expression" priority="3749" dxfId="1" stopIfTrue="0">
      <formula>AND(NOT('QAQC-2021-08-10'!$L$108),'QAQC-2021-08-10'!$C$108="Good")</formula>
    </cfRule>
    <cfRule type="expression" priority="4070" dxfId="1" stopIfTrue="0">
      <formula>AND(NOT('QAQC-2021-08-10'!$L$429),'QAQC-2021-08-10'!$C$429="Good")</formula>
    </cfRule>
  </conditionalFormatting>
  <conditionalFormatting sqref="Q5">
    <cfRule type="expression" priority="92" dxfId="0" stopIfTrue="0">
      <formula>AND(NOT('QAQC-2021-08-10'!$L$109),'QAQC-2021-08-10'!$C$109="Very High")</formula>
    </cfRule>
    <cfRule type="expression" priority="413" dxfId="0" stopIfTrue="0">
      <formula>AND(NOT('QAQC-2021-08-10'!$L$430),'QAQC-2021-08-10'!$C$430="Very High")</formula>
    </cfRule>
    <cfRule type="expression" priority="1190" dxfId="2" stopIfTrue="0">
      <formula>AND(NOT('QAQC-2021-08-10'!$L$109),'QAQC-2021-08-10'!$C$109="High")</formula>
    </cfRule>
    <cfRule type="expression" priority="1511" dxfId="2" stopIfTrue="0">
      <formula>AND(NOT('QAQC-2021-08-10'!$L$430),'QAQC-2021-08-10'!$C$430="High")</formula>
    </cfRule>
    <cfRule type="expression" priority="2246" dxfId="3" stopIfTrue="0">
      <formula>AND(NOT('QAQC-2021-08-10'!$L$109),'QAQC-2021-08-10'!$C$109="Low")</formula>
    </cfRule>
    <cfRule type="expression" priority="2567" dxfId="3" stopIfTrue="0">
      <formula>AND(NOT('QAQC-2021-08-10'!$L$430),'QAQC-2021-08-10'!$C$430="Low")</formula>
    </cfRule>
    <cfRule type="expression" priority="3226" dxfId="3" stopIfTrue="0">
      <formula>LEFT(Q5&amp;"")="["</formula>
    </cfRule>
    <cfRule type="expression" priority="3750" dxfId="1" stopIfTrue="0">
      <formula>AND(NOT('QAQC-2021-08-10'!$L$109),'QAQC-2021-08-10'!$C$109="Good")</formula>
    </cfRule>
    <cfRule type="expression" priority="4071" dxfId="1" stopIfTrue="0">
      <formula>AND(NOT('QAQC-2021-08-10'!$L$430),'QAQC-2021-08-10'!$C$430="Good")</formula>
    </cfRule>
  </conditionalFormatting>
  <conditionalFormatting sqref="R5">
    <cfRule type="expression" priority="93" dxfId="0" stopIfTrue="0">
      <formula>AND(NOT('QAQC-2021-08-10'!$L$110),'QAQC-2021-08-10'!$C$110="Very High")</formula>
    </cfRule>
    <cfRule type="expression" priority="414" dxfId="0" stopIfTrue="0">
      <formula>AND(NOT('QAQC-2021-08-10'!$L$431),'QAQC-2021-08-10'!$C$431="Very High")</formula>
    </cfRule>
    <cfRule type="expression" priority="1191" dxfId="2" stopIfTrue="0">
      <formula>AND(NOT('QAQC-2021-08-10'!$L$110),'QAQC-2021-08-10'!$C$110="High")</formula>
    </cfRule>
    <cfRule type="expression" priority="1512" dxfId="2" stopIfTrue="0">
      <formula>AND(NOT('QAQC-2021-08-10'!$L$431),'QAQC-2021-08-10'!$C$431="High")</formula>
    </cfRule>
    <cfRule type="expression" priority="2247" dxfId="3" stopIfTrue="0">
      <formula>AND(NOT('QAQC-2021-08-10'!$L$110),'QAQC-2021-08-10'!$C$110="Low")</formula>
    </cfRule>
    <cfRule type="expression" priority="2568" dxfId="3" stopIfTrue="0">
      <formula>AND(NOT('QAQC-2021-08-10'!$L$431),'QAQC-2021-08-10'!$C$431="Low")</formula>
    </cfRule>
    <cfRule type="expression" priority="3227" dxfId="3" stopIfTrue="0">
      <formula>LEFT(R5&amp;"")="["</formula>
    </cfRule>
    <cfRule type="expression" priority="3751" dxfId="1" stopIfTrue="0">
      <formula>AND(NOT('QAQC-2021-08-10'!$L$110),'QAQC-2021-08-10'!$C$110="Good")</formula>
    </cfRule>
    <cfRule type="expression" priority="4072" dxfId="1" stopIfTrue="0">
      <formula>AND(NOT('QAQC-2021-08-10'!$L$431),'QAQC-2021-08-10'!$C$431="Good")</formula>
    </cfRule>
  </conditionalFormatting>
  <conditionalFormatting sqref="F6">
    <cfRule type="expression" priority="94" dxfId="0" stopIfTrue="0">
      <formula>AND(NOT('QAQC-2021-08-10'!$L$111),'QAQC-2021-08-10'!$C$111="Very High")</formula>
    </cfRule>
    <cfRule type="expression" priority="1192" dxfId="2" stopIfTrue="0">
      <formula>AND(NOT('QAQC-2021-08-10'!$L$111),'QAQC-2021-08-10'!$C$111="High")</formula>
    </cfRule>
    <cfRule type="expression" priority="2248" dxfId="3" stopIfTrue="0">
      <formula>AND(NOT('QAQC-2021-08-10'!$L$111),'QAQC-2021-08-10'!$C$111="Low")</formula>
    </cfRule>
    <cfRule type="expression" priority="3231" dxfId="3" stopIfTrue="0">
      <formula>LEFT(F6&amp;"")="["</formula>
    </cfRule>
    <cfRule type="expression" priority="3752" dxfId="1" stopIfTrue="0">
      <formula>AND(NOT('QAQC-2021-08-10'!$L$111),'QAQC-2021-08-10'!$C$111="Good")</formula>
    </cfRule>
  </conditionalFormatting>
  <conditionalFormatting sqref="G6">
    <cfRule type="expression" priority="95" dxfId="0" stopIfTrue="0">
      <formula>AND(NOT('QAQC-2021-08-10'!$L$112),'QAQC-2021-08-10'!$C$112="Very High")</formula>
    </cfRule>
    <cfRule type="expression" priority="1193" dxfId="2" stopIfTrue="0">
      <formula>AND(NOT('QAQC-2021-08-10'!$L$112),'QAQC-2021-08-10'!$C$112="High")</formula>
    </cfRule>
    <cfRule type="expression" priority="2249" dxfId="3" stopIfTrue="0">
      <formula>AND(NOT('QAQC-2021-08-10'!$L$112),'QAQC-2021-08-10'!$C$112="Low")</formula>
    </cfRule>
    <cfRule type="expression" priority="3232" dxfId="3" stopIfTrue="0">
      <formula>LEFT(G6&amp;"")="["</formula>
    </cfRule>
    <cfRule type="expression" priority="3753" dxfId="1" stopIfTrue="0">
      <formula>AND(NOT('QAQC-2021-08-10'!$L$112),'QAQC-2021-08-10'!$C$112="Good")</formula>
    </cfRule>
  </conditionalFormatting>
  <conditionalFormatting sqref="H6">
    <cfRule type="expression" priority="96" dxfId="0" stopIfTrue="0">
      <formula>AND(NOT('QAQC-2021-08-10'!$L$113),'QAQC-2021-08-10'!$C$113="Very High")</formula>
    </cfRule>
    <cfRule type="expression" priority="1194" dxfId="2" stopIfTrue="0">
      <formula>AND(NOT('QAQC-2021-08-10'!$L$113),'QAQC-2021-08-10'!$C$113="High")</formula>
    </cfRule>
    <cfRule type="expression" priority="2250" dxfId="3" stopIfTrue="0">
      <formula>AND(NOT('QAQC-2021-08-10'!$L$113),'QAQC-2021-08-10'!$C$113="Low")</formula>
    </cfRule>
    <cfRule type="expression" priority="3233" dxfId="3" stopIfTrue="0">
      <formula>LEFT(H6&amp;"")="["</formula>
    </cfRule>
    <cfRule type="expression" priority="3754" dxfId="1" stopIfTrue="0">
      <formula>AND(NOT('QAQC-2021-08-10'!$L$113),'QAQC-2021-08-10'!$C$113="Good")</formula>
    </cfRule>
  </conditionalFormatting>
  <conditionalFormatting sqref="P6">
    <cfRule type="expression" priority="97" dxfId="0" stopIfTrue="0">
      <formula>AND(NOT('QAQC-2021-08-10'!$L$114),'QAQC-2021-08-10'!$C$114="Very High")</formula>
    </cfRule>
    <cfRule type="expression" priority="1195" dxfId="2" stopIfTrue="0">
      <formula>AND(NOT('QAQC-2021-08-10'!$L$114),'QAQC-2021-08-10'!$C$114="High")</formula>
    </cfRule>
    <cfRule type="expression" priority="2251" dxfId="3" stopIfTrue="0">
      <formula>AND(NOT('QAQC-2021-08-10'!$L$114),'QAQC-2021-08-10'!$C$114="Low")</formula>
    </cfRule>
    <cfRule type="expression" priority="3234" dxfId="3" stopIfTrue="0">
      <formula>LEFT(P6&amp;"")="["</formula>
    </cfRule>
    <cfRule type="expression" priority="3755" dxfId="1" stopIfTrue="0">
      <formula>AND(NOT('QAQC-2021-08-10'!$L$114),'QAQC-2021-08-10'!$C$114="Good")</formula>
    </cfRule>
  </conditionalFormatting>
  <conditionalFormatting sqref="Q6">
    <cfRule type="expression" priority="98" dxfId="0" stopIfTrue="0">
      <formula>AND(NOT('QAQC-2021-08-10'!$L$115),'QAQC-2021-08-10'!$C$115="Very High")</formula>
    </cfRule>
    <cfRule type="expression" priority="1196" dxfId="2" stopIfTrue="0">
      <formula>AND(NOT('QAQC-2021-08-10'!$L$115),'QAQC-2021-08-10'!$C$115="High")</formula>
    </cfRule>
    <cfRule type="expression" priority="2252" dxfId="3" stopIfTrue="0">
      <formula>AND(NOT('QAQC-2021-08-10'!$L$115),'QAQC-2021-08-10'!$C$115="Low")</formula>
    </cfRule>
    <cfRule type="expression" priority="3235" dxfId="3" stopIfTrue="0">
      <formula>LEFT(Q6&amp;"")="["</formula>
    </cfRule>
    <cfRule type="expression" priority="3756" dxfId="1" stopIfTrue="0">
      <formula>AND(NOT('QAQC-2021-08-10'!$L$115),'QAQC-2021-08-10'!$C$115="Good")</formula>
    </cfRule>
  </conditionalFormatting>
  <conditionalFormatting sqref="R6">
    <cfRule type="expression" priority="99" dxfId="0" stopIfTrue="0">
      <formula>AND(NOT('QAQC-2021-08-10'!$L$116),'QAQC-2021-08-10'!$C$116="Very High")</formula>
    </cfRule>
    <cfRule type="expression" priority="1197" dxfId="2" stopIfTrue="0">
      <formula>AND(NOT('QAQC-2021-08-10'!$L$116),'QAQC-2021-08-10'!$C$116="High")</formula>
    </cfRule>
    <cfRule type="expression" priority="2253" dxfId="3" stopIfTrue="0">
      <formula>AND(NOT('QAQC-2021-08-10'!$L$116),'QAQC-2021-08-10'!$C$116="Low")</formula>
    </cfRule>
    <cfRule type="expression" priority="3236" dxfId="3" stopIfTrue="0">
      <formula>LEFT(R6&amp;"")="["</formula>
    </cfRule>
    <cfRule type="expression" priority="3757" dxfId="1" stopIfTrue="0">
      <formula>AND(NOT('QAQC-2021-08-10'!$L$116),'QAQC-2021-08-10'!$C$116="Good")</formula>
    </cfRule>
  </conditionalFormatting>
  <conditionalFormatting sqref="F7">
    <cfRule type="expression" priority="100" dxfId="0" stopIfTrue="0">
      <formula>AND(NOT('QAQC-2021-08-10'!$L$117),'QAQC-2021-08-10'!$C$117="Very High")</formula>
    </cfRule>
    <cfRule type="expression" priority="1198" dxfId="2" stopIfTrue="0">
      <formula>AND(NOT('QAQC-2021-08-10'!$L$117),'QAQC-2021-08-10'!$C$117="High")</formula>
    </cfRule>
    <cfRule type="expression" priority="2254" dxfId="3" stopIfTrue="0">
      <formula>AND(NOT('QAQC-2021-08-10'!$L$117),'QAQC-2021-08-10'!$C$117="Low")</formula>
    </cfRule>
    <cfRule type="expression" priority="3240" dxfId="3" stopIfTrue="0">
      <formula>LEFT(F7&amp;"")="["</formula>
    </cfRule>
    <cfRule type="expression" priority="3758" dxfId="1" stopIfTrue="0">
      <formula>AND(NOT('QAQC-2021-08-10'!$L$117),'QAQC-2021-08-10'!$C$117="Good")</formula>
    </cfRule>
  </conditionalFormatting>
  <conditionalFormatting sqref="G7">
    <cfRule type="expression" priority="101" dxfId="0" stopIfTrue="0">
      <formula>AND(NOT('QAQC-2021-08-10'!$L$118),'QAQC-2021-08-10'!$C$118="Very High")</formula>
    </cfRule>
    <cfRule type="expression" priority="1199" dxfId="2" stopIfTrue="0">
      <formula>AND(NOT('QAQC-2021-08-10'!$L$118),'QAQC-2021-08-10'!$C$118="High")</formula>
    </cfRule>
    <cfRule type="expression" priority="2255" dxfId="3" stopIfTrue="0">
      <formula>AND(NOT('QAQC-2021-08-10'!$L$118),'QAQC-2021-08-10'!$C$118="Low")</formula>
    </cfRule>
    <cfRule type="expression" priority="3241" dxfId="3" stopIfTrue="0">
      <formula>LEFT(G7&amp;"")="["</formula>
    </cfRule>
    <cfRule type="expression" priority="3759" dxfId="1" stopIfTrue="0">
      <formula>AND(NOT('QAQC-2021-08-10'!$L$118),'QAQC-2021-08-10'!$C$118="Good")</formula>
    </cfRule>
  </conditionalFormatting>
  <conditionalFormatting sqref="H7">
    <cfRule type="expression" priority="102" dxfId="0" stopIfTrue="0">
      <formula>AND(NOT('QAQC-2021-08-10'!$L$119),'QAQC-2021-08-10'!$C$119="Very High")</formula>
    </cfRule>
    <cfRule type="expression" priority="1200" dxfId="2" stopIfTrue="0">
      <formula>AND(NOT('QAQC-2021-08-10'!$L$119),'QAQC-2021-08-10'!$C$119="High")</formula>
    </cfRule>
    <cfRule type="expression" priority="2256" dxfId="3" stopIfTrue="0">
      <formula>AND(NOT('QAQC-2021-08-10'!$L$119),'QAQC-2021-08-10'!$C$119="Low")</formula>
    </cfRule>
    <cfRule type="expression" priority="3242" dxfId="3" stopIfTrue="0">
      <formula>LEFT(H7&amp;"")="["</formula>
    </cfRule>
    <cfRule type="expression" priority="3760" dxfId="1" stopIfTrue="0">
      <formula>AND(NOT('QAQC-2021-08-10'!$L$119),'QAQC-2021-08-10'!$C$119="Good")</formula>
    </cfRule>
  </conditionalFormatting>
  <conditionalFormatting sqref="P7">
    <cfRule type="expression" priority="103" dxfId="0" stopIfTrue="0">
      <formula>AND(NOT('QAQC-2021-08-10'!$L$120),'QAQC-2021-08-10'!$C$120="Very High")</formula>
    </cfRule>
    <cfRule type="expression" priority="1201" dxfId="2" stopIfTrue="0">
      <formula>AND(NOT('QAQC-2021-08-10'!$L$120),'QAQC-2021-08-10'!$C$120="High")</formula>
    </cfRule>
    <cfRule type="expression" priority="2257" dxfId="3" stopIfTrue="0">
      <formula>AND(NOT('QAQC-2021-08-10'!$L$120),'QAQC-2021-08-10'!$C$120="Low")</formula>
    </cfRule>
    <cfRule type="expression" priority="3243" dxfId="3" stopIfTrue="0">
      <formula>LEFT(P7&amp;"")="["</formula>
    </cfRule>
    <cfRule type="expression" priority="3761" dxfId="1" stopIfTrue="0">
      <formula>AND(NOT('QAQC-2021-08-10'!$L$120),'QAQC-2021-08-10'!$C$120="Good")</formula>
    </cfRule>
  </conditionalFormatting>
  <conditionalFormatting sqref="Q7">
    <cfRule type="expression" priority="104" dxfId="0" stopIfTrue="0">
      <formula>AND(NOT('QAQC-2021-08-10'!$L$121),'QAQC-2021-08-10'!$C$121="Very High")</formula>
    </cfRule>
    <cfRule type="expression" priority="1202" dxfId="2" stopIfTrue="0">
      <formula>AND(NOT('QAQC-2021-08-10'!$L$121),'QAQC-2021-08-10'!$C$121="High")</formula>
    </cfRule>
    <cfRule type="expression" priority="2258" dxfId="3" stopIfTrue="0">
      <formula>AND(NOT('QAQC-2021-08-10'!$L$121),'QAQC-2021-08-10'!$C$121="Low")</formula>
    </cfRule>
    <cfRule type="expression" priority="3244" dxfId="3" stopIfTrue="0">
      <formula>LEFT(Q7&amp;"")="["</formula>
    </cfRule>
    <cfRule type="expression" priority="3762" dxfId="1" stopIfTrue="0">
      <formula>AND(NOT('QAQC-2021-08-10'!$L$121),'QAQC-2021-08-10'!$C$121="Good")</formula>
    </cfRule>
  </conditionalFormatting>
  <conditionalFormatting sqref="R7">
    <cfRule type="expression" priority="105" dxfId="0" stopIfTrue="0">
      <formula>AND(NOT('QAQC-2021-08-10'!$L$122),'QAQC-2021-08-10'!$C$122="Very High")</formula>
    </cfRule>
    <cfRule type="expression" priority="1203" dxfId="2" stopIfTrue="0">
      <formula>AND(NOT('QAQC-2021-08-10'!$L$122),'QAQC-2021-08-10'!$C$122="High")</formula>
    </cfRule>
    <cfRule type="expression" priority="2259" dxfId="3" stopIfTrue="0">
      <formula>AND(NOT('QAQC-2021-08-10'!$L$122),'QAQC-2021-08-10'!$C$122="Low")</formula>
    </cfRule>
    <cfRule type="expression" priority="3245" dxfId="3" stopIfTrue="0">
      <formula>LEFT(R7&amp;"")="["</formula>
    </cfRule>
    <cfRule type="expression" priority="3763" dxfId="1" stopIfTrue="0">
      <formula>AND(NOT('QAQC-2021-08-10'!$L$122),'QAQC-2021-08-10'!$C$122="Good")</formula>
    </cfRule>
  </conditionalFormatting>
  <conditionalFormatting sqref="F8">
    <cfRule type="expression" priority="106" dxfId="0" stopIfTrue="0">
      <formula>AND(NOT('QAQC-2021-08-10'!$L$123),'QAQC-2021-08-10'!$C$123="Very High")</formula>
    </cfRule>
    <cfRule type="expression" priority="1204" dxfId="2" stopIfTrue="0">
      <formula>AND(NOT('QAQC-2021-08-10'!$L$123),'QAQC-2021-08-10'!$C$123="High")</formula>
    </cfRule>
    <cfRule type="expression" priority="2260" dxfId="3" stopIfTrue="0">
      <formula>AND(NOT('QAQC-2021-08-10'!$L$123),'QAQC-2021-08-10'!$C$123="Low")</formula>
    </cfRule>
    <cfRule type="expression" priority="3249" dxfId="3" stopIfTrue="0">
      <formula>LEFT(F8&amp;"")="["</formula>
    </cfRule>
    <cfRule type="expression" priority="3764" dxfId="1" stopIfTrue="0">
      <formula>AND(NOT('QAQC-2021-08-10'!$L$123),'QAQC-2021-08-10'!$C$123="Good")</formula>
    </cfRule>
  </conditionalFormatting>
  <conditionalFormatting sqref="G8">
    <cfRule type="expression" priority="107" dxfId="0" stopIfTrue="0">
      <formula>AND(NOT('QAQC-2021-08-10'!$L$124),'QAQC-2021-08-10'!$C$124="Very High")</formula>
    </cfRule>
    <cfRule type="expression" priority="1205" dxfId="2" stopIfTrue="0">
      <formula>AND(NOT('QAQC-2021-08-10'!$L$124),'QAQC-2021-08-10'!$C$124="High")</formula>
    </cfRule>
    <cfRule type="expression" priority="2261" dxfId="3" stopIfTrue="0">
      <formula>AND(NOT('QAQC-2021-08-10'!$L$124),'QAQC-2021-08-10'!$C$124="Low")</formula>
    </cfRule>
    <cfRule type="expression" priority="3250" dxfId="3" stopIfTrue="0">
      <formula>LEFT(G8&amp;"")="["</formula>
    </cfRule>
    <cfRule type="expression" priority="3765" dxfId="1" stopIfTrue="0">
      <formula>AND(NOT('QAQC-2021-08-10'!$L$124),'QAQC-2021-08-10'!$C$124="Good")</formula>
    </cfRule>
  </conditionalFormatting>
  <conditionalFormatting sqref="H8">
    <cfRule type="expression" priority="108" dxfId="0" stopIfTrue="0">
      <formula>AND(NOT('QAQC-2021-08-10'!$L$125),'QAQC-2021-08-10'!$C$125="Very High")</formula>
    </cfRule>
    <cfRule type="expression" priority="1206" dxfId="2" stopIfTrue="0">
      <formula>AND(NOT('QAQC-2021-08-10'!$L$125),'QAQC-2021-08-10'!$C$125="High")</formula>
    </cfRule>
    <cfRule type="expression" priority="2262" dxfId="3" stopIfTrue="0">
      <formula>AND(NOT('QAQC-2021-08-10'!$L$125),'QAQC-2021-08-10'!$C$125="Low")</formula>
    </cfRule>
    <cfRule type="expression" priority="3251" dxfId="3" stopIfTrue="0">
      <formula>LEFT(H8&amp;"")="["</formula>
    </cfRule>
    <cfRule type="expression" priority="3766" dxfId="1" stopIfTrue="0">
      <formula>AND(NOT('QAQC-2021-08-10'!$L$125),'QAQC-2021-08-10'!$C$125="Good")</formula>
    </cfRule>
  </conditionalFormatting>
  <conditionalFormatting sqref="P8">
    <cfRule type="expression" priority="109" dxfId="0" stopIfTrue="0">
      <formula>AND(NOT('QAQC-2021-08-10'!$L$126),'QAQC-2021-08-10'!$C$126="Very High")</formula>
    </cfRule>
    <cfRule type="expression" priority="415" dxfId="0" stopIfTrue="0">
      <formula>AND(NOT('QAQC-2021-08-10'!$L$432),'QAQC-2021-08-10'!$C$432="Very High")</formula>
    </cfRule>
    <cfRule type="expression" priority="1207" dxfId="2" stopIfTrue="0">
      <formula>AND(NOT('QAQC-2021-08-10'!$L$126),'QAQC-2021-08-10'!$C$126="High")</formula>
    </cfRule>
    <cfRule type="expression" priority="1513" dxfId="2" stopIfTrue="0">
      <formula>AND(NOT('QAQC-2021-08-10'!$L$432),'QAQC-2021-08-10'!$C$432="High")</formula>
    </cfRule>
    <cfRule type="expression" priority="2263" dxfId="3" stopIfTrue="0">
      <formula>AND(NOT('QAQC-2021-08-10'!$L$126),'QAQC-2021-08-10'!$C$126="Low")</formula>
    </cfRule>
    <cfRule type="expression" priority="2569" dxfId="3" stopIfTrue="0">
      <formula>AND(NOT('QAQC-2021-08-10'!$L$432),'QAQC-2021-08-10'!$C$432="Low")</formula>
    </cfRule>
    <cfRule type="expression" priority="3252" dxfId="3" stopIfTrue="0">
      <formula>LEFT(P8&amp;"")="["</formula>
    </cfRule>
    <cfRule type="expression" priority="3767" dxfId="1" stopIfTrue="0">
      <formula>AND(NOT('QAQC-2021-08-10'!$L$126),'QAQC-2021-08-10'!$C$126="Good")</formula>
    </cfRule>
    <cfRule type="expression" priority="4073" dxfId="1" stopIfTrue="0">
      <formula>AND(NOT('QAQC-2021-08-10'!$L$432),'QAQC-2021-08-10'!$C$432="Good")</formula>
    </cfRule>
  </conditionalFormatting>
  <conditionalFormatting sqref="Q8">
    <cfRule type="expression" priority="110" dxfId="0" stopIfTrue="0">
      <formula>AND(NOT('QAQC-2021-08-10'!$L$127),'QAQC-2021-08-10'!$C$127="Very High")</formula>
    </cfRule>
    <cfRule type="expression" priority="416" dxfId="0" stopIfTrue="0">
      <formula>AND(NOT('QAQC-2021-08-10'!$L$433),'QAQC-2021-08-10'!$C$433="Very High")</formula>
    </cfRule>
    <cfRule type="expression" priority="1208" dxfId="2" stopIfTrue="0">
      <formula>AND(NOT('QAQC-2021-08-10'!$L$127),'QAQC-2021-08-10'!$C$127="High")</formula>
    </cfRule>
    <cfRule type="expression" priority="1514" dxfId="2" stopIfTrue="0">
      <formula>AND(NOT('QAQC-2021-08-10'!$L$433),'QAQC-2021-08-10'!$C$433="High")</formula>
    </cfRule>
    <cfRule type="expression" priority="2264" dxfId="3" stopIfTrue="0">
      <formula>AND(NOT('QAQC-2021-08-10'!$L$127),'QAQC-2021-08-10'!$C$127="Low")</formula>
    </cfRule>
    <cfRule type="expression" priority="2570" dxfId="3" stopIfTrue="0">
      <formula>AND(NOT('QAQC-2021-08-10'!$L$433),'QAQC-2021-08-10'!$C$433="Low")</formula>
    </cfRule>
    <cfRule type="expression" priority="3253" dxfId="3" stopIfTrue="0">
      <formula>LEFT(Q8&amp;"")="["</formula>
    </cfRule>
    <cfRule type="expression" priority="3768" dxfId="1" stopIfTrue="0">
      <formula>AND(NOT('QAQC-2021-08-10'!$L$127),'QAQC-2021-08-10'!$C$127="Good")</formula>
    </cfRule>
    <cfRule type="expression" priority="4074" dxfId="1" stopIfTrue="0">
      <formula>AND(NOT('QAQC-2021-08-10'!$L$433),'QAQC-2021-08-10'!$C$433="Good")</formula>
    </cfRule>
  </conditionalFormatting>
  <conditionalFormatting sqref="R8">
    <cfRule type="expression" priority="111" dxfId="0" stopIfTrue="0">
      <formula>AND(NOT('QAQC-2021-08-10'!$L$128),'QAQC-2021-08-10'!$C$128="Very High")</formula>
    </cfRule>
    <cfRule type="expression" priority="417" dxfId="0" stopIfTrue="0">
      <formula>AND(NOT('QAQC-2021-08-10'!$L$434),'QAQC-2021-08-10'!$C$434="Very High")</formula>
    </cfRule>
    <cfRule type="expression" priority="1209" dxfId="2" stopIfTrue="0">
      <formula>AND(NOT('QAQC-2021-08-10'!$L$128),'QAQC-2021-08-10'!$C$128="High")</formula>
    </cfRule>
    <cfRule type="expression" priority="1515" dxfId="2" stopIfTrue="0">
      <formula>AND(NOT('QAQC-2021-08-10'!$L$434),'QAQC-2021-08-10'!$C$434="High")</formula>
    </cfRule>
    <cfRule type="expression" priority="2265" dxfId="3" stopIfTrue="0">
      <formula>AND(NOT('QAQC-2021-08-10'!$L$128),'QAQC-2021-08-10'!$C$128="Low")</formula>
    </cfRule>
    <cfRule type="expression" priority="2571" dxfId="3" stopIfTrue="0">
      <formula>AND(NOT('QAQC-2021-08-10'!$L$434),'QAQC-2021-08-10'!$C$434="Low")</formula>
    </cfRule>
    <cfRule type="expression" priority="3254" dxfId="3" stopIfTrue="0">
      <formula>LEFT(R8&amp;"")="["</formula>
    </cfRule>
    <cfRule type="expression" priority="3769" dxfId="1" stopIfTrue="0">
      <formula>AND(NOT('QAQC-2021-08-10'!$L$128),'QAQC-2021-08-10'!$C$128="Good")</formula>
    </cfRule>
    <cfRule type="expression" priority="4075" dxfId="1" stopIfTrue="0">
      <formula>AND(NOT('QAQC-2021-08-10'!$L$434),'QAQC-2021-08-10'!$C$434="Good")</formula>
    </cfRule>
  </conditionalFormatting>
  <conditionalFormatting sqref="F9">
    <cfRule type="expression" priority="112" dxfId="0" stopIfTrue="0">
      <formula>AND(NOT('QAQC-2021-08-10'!$L$129),'QAQC-2021-08-10'!$C$129="Very High")</formula>
    </cfRule>
    <cfRule type="expression" priority="1210" dxfId="2" stopIfTrue="0">
      <formula>AND(NOT('QAQC-2021-08-10'!$L$129),'QAQC-2021-08-10'!$C$129="High")</formula>
    </cfRule>
    <cfRule type="expression" priority="2266" dxfId="3" stopIfTrue="0">
      <formula>AND(NOT('QAQC-2021-08-10'!$L$129),'QAQC-2021-08-10'!$C$129="Low")</formula>
    </cfRule>
    <cfRule type="expression" priority="3258" dxfId="3" stopIfTrue="0">
      <formula>LEFT(F9&amp;"")="["</formula>
    </cfRule>
    <cfRule type="expression" priority="3770" dxfId="1" stopIfTrue="0">
      <formula>AND(NOT('QAQC-2021-08-10'!$L$129),'QAQC-2021-08-10'!$C$129="Good")</formula>
    </cfRule>
  </conditionalFormatting>
  <conditionalFormatting sqref="G9">
    <cfRule type="expression" priority="113" dxfId="0" stopIfTrue="0">
      <formula>AND(NOT('QAQC-2021-08-10'!$L$130),'QAQC-2021-08-10'!$C$130="Very High")</formula>
    </cfRule>
    <cfRule type="expression" priority="1211" dxfId="2" stopIfTrue="0">
      <formula>AND(NOT('QAQC-2021-08-10'!$L$130),'QAQC-2021-08-10'!$C$130="High")</formula>
    </cfRule>
    <cfRule type="expression" priority="2267" dxfId="3" stopIfTrue="0">
      <formula>AND(NOT('QAQC-2021-08-10'!$L$130),'QAQC-2021-08-10'!$C$130="Low")</formula>
    </cfRule>
    <cfRule type="expression" priority="3259" dxfId="3" stopIfTrue="0">
      <formula>LEFT(G9&amp;"")="["</formula>
    </cfRule>
    <cfRule type="expression" priority="3771" dxfId="1" stopIfTrue="0">
      <formula>AND(NOT('QAQC-2021-08-10'!$L$130),'QAQC-2021-08-10'!$C$130="Good")</formula>
    </cfRule>
  </conditionalFormatting>
  <conditionalFormatting sqref="H9">
    <cfRule type="expression" priority="114" dxfId="0" stopIfTrue="0">
      <formula>AND(NOT('QAQC-2021-08-10'!$L$131),'QAQC-2021-08-10'!$C$131="Very High")</formula>
    </cfRule>
    <cfRule type="expression" priority="1212" dxfId="2" stopIfTrue="0">
      <formula>AND(NOT('QAQC-2021-08-10'!$L$131),'QAQC-2021-08-10'!$C$131="High")</formula>
    </cfRule>
    <cfRule type="expression" priority="2268" dxfId="3" stopIfTrue="0">
      <formula>AND(NOT('QAQC-2021-08-10'!$L$131),'QAQC-2021-08-10'!$C$131="Low")</formula>
    </cfRule>
    <cfRule type="expression" priority="3260" dxfId="3" stopIfTrue="0">
      <formula>LEFT(H9&amp;"")="["</formula>
    </cfRule>
    <cfRule type="expression" priority="3772" dxfId="1" stopIfTrue="0">
      <formula>AND(NOT('QAQC-2021-08-10'!$L$131),'QAQC-2021-08-10'!$C$131="Good")</formula>
    </cfRule>
  </conditionalFormatting>
  <conditionalFormatting sqref="P9">
    <cfRule type="expression" priority="115" dxfId="0" stopIfTrue="0">
      <formula>AND(NOT('QAQC-2021-08-10'!$L$132),'QAQC-2021-08-10'!$C$132="Very High")</formula>
    </cfRule>
    <cfRule type="expression" priority="418" dxfId="0" stopIfTrue="0">
      <formula>AND(NOT('QAQC-2021-08-10'!$L$435),'QAQC-2021-08-10'!$C$435="Very High")</formula>
    </cfRule>
    <cfRule type="expression" priority="1213" dxfId="2" stopIfTrue="0">
      <formula>AND(NOT('QAQC-2021-08-10'!$L$132),'QAQC-2021-08-10'!$C$132="High")</formula>
    </cfRule>
    <cfRule type="expression" priority="1516" dxfId="2" stopIfTrue="0">
      <formula>AND(NOT('QAQC-2021-08-10'!$L$435),'QAQC-2021-08-10'!$C$435="High")</formula>
    </cfRule>
    <cfRule type="expression" priority="2269" dxfId="3" stopIfTrue="0">
      <formula>AND(NOT('QAQC-2021-08-10'!$L$132),'QAQC-2021-08-10'!$C$132="Low")</formula>
    </cfRule>
    <cfRule type="expression" priority="2572" dxfId="3" stopIfTrue="0">
      <formula>AND(NOT('QAQC-2021-08-10'!$L$435),'QAQC-2021-08-10'!$C$435="Low")</formula>
    </cfRule>
    <cfRule type="expression" priority="3261" dxfId="3" stopIfTrue="0">
      <formula>LEFT(P9&amp;"")="["</formula>
    </cfRule>
    <cfRule type="expression" priority="3773" dxfId="1" stopIfTrue="0">
      <formula>AND(NOT('QAQC-2021-08-10'!$L$132),'QAQC-2021-08-10'!$C$132="Good")</formula>
    </cfRule>
    <cfRule type="expression" priority="4076" dxfId="1" stopIfTrue="0">
      <formula>AND(NOT('QAQC-2021-08-10'!$L$435),'QAQC-2021-08-10'!$C$435="Good")</formula>
    </cfRule>
  </conditionalFormatting>
  <conditionalFormatting sqref="Q9">
    <cfRule type="expression" priority="116" dxfId="0" stopIfTrue="0">
      <formula>AND(NOT('QAQC-2021-08-10'!$L$133),'QAQC-2021-08-10'!$C$133="Very High")</formula>
    </cfRule>
    <cfRule type="expression" priority="419" dxfId="0" stopIfTrue="0">
      <formula>AND(NOT('QAQC-2021-08-10'!$L$436),'QAQC-2021-08-10'!$C$436="Very High")</formula>
    </cfRule>
    <cfRule type="expression" priority="1214" dxfId="2" stopIfTrue="0">
      <formula>AND(NOT('QAQC-2021-08-10'!$L$133),'QAQC-2021-08-10'!$C$133="High")</formula>
    </cfRule>
    <cfRule type="expression" priority="1517" dxfId="2" stopIfTrue="0">
      <formula>AND(NOT('QAQC-2021-08-10'!$L$436),'QAQC-2021-08-10'!$C$436="High")</formula>
    </cfRule>
    <cfRule type="expression" priority="2270" dxfId="3" stopIfTrue="0">
      <formula>AND(NOT('QAQC-2021-08-10'!$L$133),'QAQC-2021-08-10'!$C$133="Low")</formula>
    </cfRule>
    <cfRule type="expression" priority="2573" dxfId="3" stopIfTrue="0">
      <formula>AND(NOT('QAQC-2021-08-10'!$L$436),'QAQC-2021-08-10'!$C$436="Low")</formula>
    </cfRule>
    <cfRule type="expression" priority="3262" dxfId="3" stopIfTrue="0">
      <formula>LEFT(Q9&amp;"")="["</formula>
    </cfRule>
    <cfRule type="expression" priority="3774" dxfId="1" stopIfTrue="0">
      <formula>AND(NOT('QAQC-2021-08-10'!$L$133),'QAQC-2021-08-10'!$C$133="Good")</formula>
    </cfRule>
    <cfRule type="expression" priority="4077" dxfId="1" stopIfTrue="0">
      <formula>AND(NOT('QAQC-2021-08-10'!$L$436),'QAQC-2021-08-10'!$C$436="Good")</formula>
    </cfRule>
  </conditionalFormatting>
  <conditionalFormatting sqref="R9">
    <cfRule type="expression" priority="117" dxfId="0" stopIfTrue="0">
      <formula>AND(NOT('QAQC-2021-08-10'!$L$134),'QAQC-2021-08-10'!$C$134="Very High")</formula>
    </cfRule>
    <cfRule type="expression" priority="420" dxfId="0" stopIfTrue="0">
      <formula>AND(NOT('QAQC-2021-08-10'!$L$437),'QAQC-2021-08-10'!$C$437="Very High")</formula>
    </cfRule>
    <cfRule type="expression" priority="1215" dxfId="2" stopIfTrue="0">
      <formula>AND(NOT('QAQC-2021-08-10'!$L$134),'QAQC-2021-08-10'!$C$134="High")</formula>
    </cfRule>
    <cfRule type="expression" priority="1518" dxfId="2" stopIfTrue="0">
      <formula>AND(NOT('QAQC-2021-08-10'!$L$437),'QAQC-2021-08-10'!$C$437="High")</formula>
    </cfRule>
    <cfRule type="expression" priority="2271" dxfId="3" stopIfTrue="0">
      <formula>AND(NOT('QAQC-2021-08-10'!$L$134),'QAQC-2021-08-10'!$C$134="Low")</formula>
    </cfRule>
    <cfRule type="expression" priority="2574" dxfId="3" stopIfTrue="0">
      <formula>AND(NOT('QAQC-2021-08-10'!$L$437),'QAQC-2021-08-10'!$C$437="Low")</formula>
    </cfRule>
    <cfRule type="expression" priority="3263" dxfId="3" stopIfTrue="0">
      <formula>LEFT(R9&amp;"")="["</formula>
    </cfRule>
    <cfRule type="expression" priority="3775" dxfId="1" stopIfTrue="0">
      <formula>AND(NOT('QAQC-2021-08-10'!$L$134),'QAQC-2021-08-10'!$C$134="Good")</formula>
    </cfRule>
    <cfRule type="expression" priority="4078" dxfId="1" stopIfTrue="0">
      <formula>AND(NOT('QAQC-2021-08-10'!$L$437),'QAQC-2021-08-10'!$C$437="Good")</formula>
    </cfRule>
  </conditionalFormatting>
  <conditionalFormatting sqref="F10">
    <cfRule type="expression" priority="118" dxfId="0" stopIfTrue="0">
      <formula>AND(NOT('QAQC-2021-08-10'!$L$135),'QAQC-2021-08-10'!$C$135="Very High")</formula>
    </cfRule>
    <cfRule type="expression" priority="1216" dxfId="2" stopIfTrue="0">
      <formula>AND(NOT('QAQC-2021-08-10'!$L$135),'QAQC-2021-08-10'!$C$135="High")</formula>
    </cfRule>
    <cfRule type="expression" priority="2272" dxfId="3" stopIfTrue="0">
      <formula>AND(NOT('QAQC-2021-08-10'!$L$135),'QAQC-2021-08-10'!$C$135="Low")</formula>
    </cfRule>
    <cfRule type="expression" priority="3267" dxfId="3" stopIfTrue="0">
      <formula>LEFT(F10&amp;"")="["</formula>
    </cfRule>
    <cfRule type="expression" priority="3776" dxfId="1" stopIfTrue="0">
      <formula>AND(NOT('QAQC-2021-08-10'!$L$135),'QAQC-2021-08-10'!$C$135="Good")</formula>
    </cfRule>
  </conditionalFormatting>
  <conditionalFormatting sqref="G10">
    <cfRule type="expression" priority="119" dxfId="0" stopIfTrue="0">
      <formula>AND(NOT('QAQC-2021-08-10'!$L$136),'QAQC-2021-08-10'!$C$136="Very High")</formula>
    </cfRule>
    <cfRule type="expression" priority="1217" dxfId="2" stopIfTrue="0">
      <formula>AND(NOT('QAQC-2021-08-10'!$L$136),'QAQC-2021-08-10'!$C$136="High")</formula>
    </cfRule>
    <cfRule type="expression" priority="2273" dxfId="3" stopIfTrue="0">
      <formula>AND(NOT('QAQC-2021-08-10'!$L$136),'QAQC-2021-08-10'!$C$136="Low")</formula>
    </cfRule>
    <cfRule type="expression" priority="3268" dxfId="3" stopIfTrue="0">
      <formula>LEFT(G10&amp;"")="["</formula>
    </cfRule>
    <cfRule type="expression" priority="3777" dxfId="1" stopIfTrue="0">
      <formula>AND(NOT('QAQC-2021-08-10'!$L$136),'QAQC-2021-08-10'!$C$136="Good")</formula>
    </cfRule>
  </conditionalFormatting>
  <conditionalFormatting sqref="H10">
    <cfRule type="expression" priority="120" dxfId="0" stopIfTrue="0">
      <formula>AND(NOT('QAQC-2021-08-10'!$L$137),'QAQC-2021-08-10'!$C$137="Very High")</formula>
    </cfRule>
    <cfRule type="expression" priority="1218" dxfId="2" stopIfTrue="0">
      <formula>AND(NOT('QAQC-2021-08-10'!$L$137),'QAQC-2021-08-10'!$C$137="High")</formula>
    </cfRule>
    <cfRule type="expression" priority="2274" dxfId="3" stopIfTrue="0">
      <formula>AND(NOT('QAQC-2021-08-10'!$L$137),'QAQC-2021-08-10'!$C$137="Low")</formula>
    </cfRule>
    <cfRule type="expression" priority="3269" dxfId="3" stopIfTrue="0">
      <formula>LEFT(H10&amp;"")="["</formula>
    </cfRule>
    <cfRule type="expression" priority="3778" dxfId="1" stopIfTrue="0">
      <formula>AND(NOT('QAQC-2021-08-10'!$L$137),'QAQC-2021-08-10'!$C$137="Good")</formula>
    </cfRule>
  </conditionalFormatting>
  <conditionalFormatting sqref="P10">
    <cfRule type="expression" priority="121" dxfId="0" stopIfTrue="0">
      <formula>AND(NOT('QAQC-2021-08-10'!$L$138),'QAQC-2021-08-10'!$C$138="Very High")</formula>
    </cfRule>
    <cfRule type="expression" priority="1219" dxfId="2" stopIfTrue="0">
      <formula>AND(NOT('QAQC-2021-08-10'!$L$138),'QAQC-2021-08-10'!$C$138="High")</formula>
    </cfRule>
    <cfRule type="expression" priority="2275" dxfId="3" stopIfTrue="0">
      <formula>AND(NOT('QAQC-2021-08-10'!$L$138),'QAQC-2021-08-10'!$C$138="Low")</formula>
    </cfRule>
    <cfRule type="expression" priority="3270" dxfId="3" stopIfTrue="0">
      <formula>LEFT(P10&amp;"")="["</formula>
    </cfRule>
    <cfRule type="expression" priority="3779" dxfId="1" stopIfTrue="0">
      <formula>AND(NOT('QAQC-2021-08-10'!$L$138),'QAQC-2021-08-10'!$C$138="Good")</formula>
    </cfRule>
  </conditionalFormatting>
  <conditionalFormatting sqref="Q10">
    <cfRule type="expression" priority="122" dxfId="0" stopIfTrue="0">
      <formula>AND(NOT('QAQC-2021-08-10'!$L$139),'QAQC-2021-08-10'!$C$139="Very High")</formula>
    </cfRule>
    <cfRule type="expression" priority="1220" dxfId="2" stopIfTrue="0">
      <formula>AND(NOT('QAQC-2021-08-10'!$L$139),'QAQC-2021-08-10'!$C$139="High")</formula>
    </cfRule>
    <cfRule type="expression" priority="2276" dxfId="3" stopIfTrue="0">
      <formula>AND(NOT('QAQC-2021-08-10'!$L$139),'QAQC-2021-08-10'!$C$139="Low")</formula>
    </cfRule>
    <cfRule type="expression" priority="3271" dxfId="3" stopIfTrue="0">
      <formula>LEFT(Q10&amp;"")="["</formula>
    </cfRule>
    <cfRule type="expression" priority="3780" dxfId="1" stopIfTrue="0">
      <formula>AND(NOT('QAQC-2021-08-10'!$L$139),'QAQC-2021-08-10'!$C$139="Good")</formula>
    </cfRule>
  </conditionalFormatting>
  <conditionalFormatting sqref="R10">
    <cfRule type="expression" priority="123" dxfId="0" stopIfTrue="0">
      <formula>AND(NOT('QAQC-2021-08-10'!$L$140),'QAQC-2021-08-10'!$C$140="Very High")</formula>
    </cfRule>
    <cfRule type="expression" priority="1221" dxfId="2" stopIfTrue="0">
      <formula>AND(NOT('QAQC-2021-08-10'!$L$140),'QAQC-2021-08-10'!$C$140="High")</formula>
    </cfRule>
    <cfRule type="expression" priority="2277" dxfId="3" stopIfTrue="0">
      <formula>AND(NOT('QAQC-2021-08-10'!$L$140),'QAQC-2021-08-10'!$C$140="Low")</formula>
    </cfRule>
    <cfRule type="expression" priority="3272" dxfId="3" stopIfTrue="0">
      <formula>LEFT(R10&amp;"")="["</formula>
    </cfRule>
    <cfRule type="expression" priority="3781" dxfId="1" stopIfTrue="0">
      <formula>AND(NOT('QAQC-2021-08-10'!$L$140),'QAQC-2021-08-10'!$C$140="Good")</formula>
    </cfRule>
  </conditionalFormatting>
  <conditionalFormatting sqref="F11">
    <cfRule type="expression" priority="124" dxfId="0" stopIfTrue="0">
      <formula>AND(NOT('QAQC-2021-08-10'!$L$141),'QAQC-2021-08-10'!$C$141="Very High")</formula>
    </cfRule>
    <cfRule type="expression" priority="1222" dxfId="2" stopIfTrue="0">
      <formula>AND(NOT('QAQC-2021-08-10'!$L$141),'QAQC-2021-08-10'!$C$141="High")</formula>
    </cfRule>
    <cfRule type="expression" priority="2278" dxfId="3" stopIfTrue="0">
      <formula>AND(NOT('QAQC-2021-08-10'!$L$141),'QAQC-2021-08-10'!$C$141="Low")</formula>
    </cfRule>
    <cfRule type="expression" priority="3276" dxfId="3" stopIfTrue="0">
      <formula>LEFT(F11&amp;"")="["</formula>
    </cfRule>
    <cfRule type="expression" priority="3782" dxfId="1" stopIfTrue="0">
      <formula>AND(NOT('QAQC-2021-08-10'!$L$141),'QAQC-2021-08-10'!$C$141="Good")</formula>
    </cfRule>
  </conditionalFormatting>
  <conditionalFormatting sqref="G11">
    <cfRule type="expression" priority="125" dxfId="0" stopIfTrue="0">
      <formula>AND(NOT('QAQC-2021-08-10'!$L$142),'QAQC-2021-08-10'!$C$142="Very High")</formula>
    </cfRule>
    <cfRule type="expression" priority="1223" dxfId="2" stopIfTrue="0">
      <formula>AND(NOT('QAQC-2021-08-10'!$L$142),'QAQC-2021-08-10'!$C$142="High")</formula>
    </cfRule>
    <cfRule type="expression" priority="2279" dxfId="3" stopIfTrue="0">
      <formula>AND(NOT('QAQC-2021-08-10'!$L$142),'QAQC-2021-08-10'!$C$142="Low")</formula>
    </cfRule>
    <cfRule type="expression" priority="3277" dxfId="3" stopIfTrue="0">
      <formula>LEFT(G11&amp;"")="["</formula>
    </cfRule>
    <cfRule type="expression" priority="3783" dxfId="1" stopIfTrue="0">
      <formula>AND(NOT('QAQC-2021-08-10'!$L$142),'QAQC-2021-08-10'!$C$142="Good")</formula>
    </cfRule>
  </conditionalFormatting>
  <conditionalFormatting sqref="H11">
    <cfRule type="expression" priority="126" dxfId="0" stopIfTrue="0">
      <formula>AND(NOT('QAQC-2021-08-10'!$L$143),'QAQC-2021-08-10'!$C$143="Very High")</formula>
    </cfRule>
    <cfRule type="expression" priority="1224" dxfId="2" stopIfTrue="0">
      <formula>AND(NOT('QAQC-2021-08-10'!$L$143),'QAQC-2021-08-10'!$C$143="High")</formula>
    </cfRule>
    <cfRule type="expression" priority="2280" dxfId="3" stopIfTrue="0">
      <formula>AND(NOT('QAQC-2021-08-10'!$L$143),'QAQC-2021-08-10'!$C$143="Low")</formula>
    </cfRule>
    <cfRule type="expression" priority="3278" dxfId="3" stopIfTrue="0">
      <formula>LEFT(H11&amp;"")="["</formula>
    </cfRule>
    <cfRule type="expression" priority="3784" dxfId="1" stopIfTrue="0">
      <formula>AND(NOT('QAQC-2021-08-10'!$L$143),'QAQC-2021-08-10'!$C$143="Good")</formula>
    </cfRule>
  </conditionalFormatting>
  <conditionalFormatting sqref="P11">
    <cfRule type="expression" priority="127" dxfId="0" stopIfTrue="0">
      <formula>AND(NOT('QAQC-2021-08-10'!$L$144),'QAQC-2021-08-10'!$C$144="Very High")</formula>
    </cfRule>
    <cfRule type="expression" priority="421" dxfId="0" stopIfTrue="0">
      <formula>AND(NOT('QAQC-2021-08-10'!$L$438),'QAQC-2021-08-10'!$C$438="Very High")</formula>
    </cfRule>
    <cfRule type="expression" priority="1225" dxfId="2" stopIfTrue="0">
      <formula>AND(NOT('QAQC-2021-08-10'!$L$144),'QAQC-2021-08-10'!$C$144="High")</formula>
    </cfRule>
    <cfRule type="expression" priority="1519" dxfId="2" stopIfTrue="0">
      <formula>AND(NOT('QAQC-2021-08-10'!$L$438),'QAQC-2021-08-10'!$C$438="High")</formula>
    </cfRule>
    <cfRule type="expression" priority="2281" dxfId="3" stopIfTrue="0">
      <formula>AND(NOT('QAQC-2021-08-10'!$L$144),'QAQC-2021-08-10'!$C$144="Low")</formula>
    </cfRule>
    <cfRule type="expression" priority="2575" dxfId="3" stopIfTrue="0">
      <formula>AND(NOT('QAQC-2021-08-10'!$L$438),'QAQC-2021-08-10'!$C$438="Low")</formula>
    </cfRule>
    <cfRule type="expression" priority="3279" dxfId="3" stopIfTrue="0">
      <formula>LEFT(P11&amp;"")="["</formula>
    </cfRule>
    <cfRule type="expression" priority="3785" dxfId="1" stopIfTrue="0">
      <formula>AND(NOT('QAQC-2021-08-10'!$L$144),'QAQC-2021-08-10'!$C$144="Good")</formula>
    </cfRule>
    <cfRule type="expression" priority="4079" dxfId="1" stopIfTrue="0">
      <formula>AND(NOT('QAQC-2021-08-10'!$L$438),'QAQC-2021-08-10'!$C$438="Good")</formula>
    </cfRule>
  </conditionalFormatting>
  <conditionalFormatting sqref="Q11">
    <cfRule type="expression" priority="128" dxfId="0" stopIfTrue="0">
      <formula>AND(NOT('QAQC-2021-08-10'!$L$145),'QAQC-2021-08-10'!$C$145="Very High")</formula>
    </cfRule>
    <cfRule type="expression" priority="422" dxfId="0" stopIfTrue="0">
      <formula>AND(NOT('QAQC-2021-08-10'!$L$439),'QAQC-2021-08-10'!$C$439="Very High")</formula>
    </cfRule>
    <cfRule type="expression" priority="1226" dxfId="2" stopIfTrue="0">
      <formula>AND(NOT('QAQC-2021-08-10'!$L$145),'QAQC-2021-08-10'!$C$145="High")</formula>
    </cfRule>
    <cfRule type="expression" priority="1520" dxfId="2" stopIfTrue="0">
      <formula>AND(NOT('QAQC-2021-08-10'!$L$439),'QAQC-2021-08-10'!$C$439="High")</formula>
    </cfRule>
    <cfRule type="expression" priority="2282" dxfId="3" stopIfTrue="0">
      <formula>AND(NOT('QAQC-2021-08-10'!$L$145),'QAQC-2021-08-10'!$C$145="Low")</formula>
    </cfRule>
    <cfRule type="expression" priority="2576" dxfId="3" stopIfTrue="0">
      <formula>AND(NOT('QAQC-2021-08-10'!$L$439),'QAQC-2021-08-10'!$C$439="Low")</formula>
    </cfRule>
    <cfRule type="expression" priority="3280" dxfId="3" stopIfTrue="0">
      <formula>LEFT(Q11&amp;"")="["</formula>
    </cfRule>
    <cfRule type="expression" priority="3786" dxfId="1" stopIfTrue="0">
      <formula>AND(NOT('QAQC-2021-08-10'!$L$145),'QAQC-2021-08-10'!$C$145="Good")</formula>
    </cfRule>
    <cfRule type="expression" priority="4080" dxfId="1" stopIfTrue="0">
      <formula>AND(NOT('QAQC-2021-08-10'!$L$439),'QAQC-2021-08-10'!$C$439="Good")</formula>
    </cfRule>
  </conditionalFormatting>
  <conditionalFormatting sqref="R11">
    <cfRule type="expression" priority="129" dxfId="0" stopIfTrue="0">
      <formula>AND(NOT('QAQC-2021-08-10'!$L$146),'QAQC-2021-08-10'!$C$146="Very High")</formula>
    </cfRule>
    <cfRule type="expression" priority="423" dxfId="0" stopIfTrue="0">
      <formula>AND(NOT('QAQC-2021-08-10'!$L$440),'QAQC-2021-08-10'!$C$440="Very High")</formula>
    </cfRule>
    <cfRule type="expression" priority="1227" dxfId="2" stopIfTrue="0">
      <formula>AND(NOT('QAQC-2021-08-10'!$L$146),'QAQC-2021-08-10'!$C$146="High")</formula>
    </cfRule>
    <cfRule type="expression" priority="1521" dxfId="2" stopIfTrue="0">
      <formula>AND(NOT('QAQC-2021-08-10'!$L$440),'QAQC-2021-08-10'!$C$440="High")</formula>
    </cfRule>
    <cfRule type="expression" priority="2283" dxfId="3" stopIfTrue="0">
      <formula>AND(NOT('QAQC-2021-08-10'!$L$146),'QAQC-2021-08-10'!$C$146="Low")</formula>
    </cfRule>
    <cfRule type="expression" priority="2577" dxfId="3" stopIfTrue="0">
      <formula>AND(NOT('QAQC-2021-08-10'!$L$440),'QAQC-2021-08-10'!$C$440="Low")</formula>
    </cfRule>
    <cfRule type="expression" priority="3281" dxfId="3" stopIfTrue="0">
      <formula>LEFT(R11&amp;"")="["</formula>
    </cfRule>
    <cfRule type="expression" priority="3787" dxfId="1" stopIfTrue="0">
      <formula>AND(NOT('QAQC-2021-08-10'!$L$146),'QAQC-2021-08-10'!$C$146="Good")</formula>
    </cfRule>
    <cfRule type="expression" priority="4081" dxfId="1" stopIfTrue="0">
      <formula>AND(NOT('QAQC-2021-08-10'!$L$440),'QAQC-2021-08-10'!$C$440="Good")</formula>
    </cfRule>
  </conditionalFormatting>
  <conditionalFormatting sqref="F12">
    <cfRule type="expression" priority="130" dxfId="0" stopIfTrue="0">
      <formula>AND(NOT('QAQC-2021-08-10'!$L$147),'QAQC-2021-08-10'!$C$147="Very High")</formula>
    </cfRule>
    <cfRule type="expression" priority="1228" dxfId="2" stopIfTrue="0">
      <formula>AND(NOT('QAQC-2021-08-10'!$L$147),'QAQC-2021-08-10'!$C$147="High")</formula>
    </cfRule>
    <cfRule type="expression" priority="2284" dxfId="3" stopIfTrue="0">
      <formula>AND(NOT('QAQC-2021-08-10'!$L$147),'QAQC-2021-08-10'!$C$147="Low")</formula>
    </cfRule>
    <cfRule type="expression" priority="3285" dxfId="3" stopIfTrue="0">
      <formula>LEFT(F12&amp;"")="["</formula>
    </cfRule>
    <cfRule type="expression" priority="3788" dxfId="1" stopIfTrue="0">
      <formula>AND(NOT('QAQC-2021-08-10'!$L$147),'QAQC-2021-08-10'!$C$147="Good")</formula>
    </cfRule>
  </conditionalFormatting>
  <conditionalFormatting sqref="G12">
    <cfRule type="expression" priority="131" dxfId="0" stopIfTrue="0">
      <formula>AND(NOT('QAQC-2021-08-10'!$L$148),'QAQC-2021-08-10'!$C$148="Very High")</formula>
    </cfRule>
    <cfRule type="expression" priority="1229" dxfId="2" stopIfTrue="0">
      <formula>AND(NOT('QAQC-2021-08-10'!$L$148),'QAQC-2021-08-10'!$C$148="High")</formula>
    </cfRule>
    <cfRule type="expression" priority="2285" dxfId="3" stopIfTrue="0">
      <formula>AND(NOT('QAQC-2021-08-10'!$L$148),'QAQC-2021-08-10'!$C$148="Low")</formula>
    </cfRule>
    <cfRule type="expression" priority="3286" dxfId="3" stopIfTrue="0">
      <formula>LEFT(G12&amp;"")="["</formula>
    </cfRule>
    <cfRule type="expression" priority="3789" dxfId="1" stopIfTrue="0">
      <formula>AND(NOT('QAQC-2021-08-10'!$L$148),'QAQC-2021-08-10'!$C$148="Good")</formula>
    </cfRule>
  </conditionalFormatting>
  <conditionalFormatting sqref="H12">
    <cfRule type="expression" priority="132" dxfId="0" stopIfTrue="0">
      <formula>AND(NOT('QAQC-2021-08-10'!$L$149),'QAQC-2021-08-10'!$C$149="Very High")</formula>
    </cfRule>
    <cfRule type="expression" priority="1230" dxfId="2" stopIfTrue="0">
      <formula>AND(NOT('QAQC-2021-08-10'!$L$149),'QAQC-2021-08-10'!$C$149="High")</formula>
    </cfRule>
    <cfRule type="expression" priority="2286" dxfId="3" stopIfTrue="0">
      <formula>AND(NOT('QAQC-2021-08-10'!$L$149),'QAQC-2021-08-10'!$C$149="Low")</formula>
    </cfRule>
    <cfRule type="expression" priority="3287" dxfId="3" stopIfTrue="0">
      <formula>LEFT(H12&amp;"")="["</formula>
    </cfRule>
    <cfRule type="expression" priority="3790" dxfId="1" stopIfTrue="0">
      <formula>AND(NOT('QAQC-2021-08-10'!$L$149),'QAQC-2021-08-10'!$C$149="Good")</formula>
    </cfRule>
  </conditionalFormatting>
  <conditionalFormatting sqref="P12">
    <cfRule type="expression" priority="133" dxfId="0" stopIfTrue="0">
      <formula>AND(NOT('QAQC-2021-08-10'!$L$150),'QAQC-2021-08-10'!$C$150="Very High")</formula>
    </cfRule>
    <cfRule type="expression" priority="424" dxfId="0" stopIfTrue="0">
      <formula>AND(NOT('QAQC-2021-08-10'!$L$441),'QAQC-2021-08-10'!$C$441="Very High")</formula>
    </cfRule>
    <cfRule type="expression" priority="1231" dxfId="2" stopIfTrue="0">
      <formula>AND(NOT('QAQC-2021-08-10'!$L$150),'QAQC-2021-08-10'!$C$150="High")</formula>
    </cfRule>
    <cfRule type="expression" priority="1522" dxfId="2" stopIfTrue="0">
      <formula>AND(NOT('QAQC-2021-08-10'!$L$441),'QAQC-2021-08-10'!$C$441="High")</formula>
    </cfRule>
    <cfRule type="expression" priority="2287" dxfId="3" stopIfTrue="0">
      <formula>AND(NOT('QAQC-2021-08-10'!$L$150),'QAQC-2021-08-10'!$C$150="Low")</formula>
    </cfRule>
    <cfRule type="expression" priority="2578" dxfId="3" stopIfTrue="0">
      <formula>AND(NOT('QAQC-2021-08-10'!$L$441),'QAQC-2021-08-10'!$C$441="Low")</formula>
    </cfRule>
    <cfRule type="expression" priority="3288" dxfId="3" stopIfTrue="0">
      <formula>LEFT(P12&amp;"")="["</formula>
    </cfRule>
    <cfRule type="expression" priority="3791" dxfId="1" stopIfTrue="0">
      <formula>AND(NOT('QAQC-2021-08-10'!$L$150),'QAQC-2021-08-10'!$C$150="Good")</formula>
    </cfRule>
    <cfRule type="expression" priority="4082" dxfId="1" stopIfTrue="0">
      <formula>AND(NOT('QAQC-2021-08-10'!$L$441),'QAQC-2021-08-10'!$C$441="Good")</formula>
    </cfRule>
  </conditionalFormatting>
  <conditionalFormatting sqref="Q12">
    <cfRule type="expression" priority="134" dxfId="0" stopIfTrue="0">
      <formula>AND(NOT('QAQC-2021-08-10'!$L$151),'QAQC-2021-08-10'!$C$151="Very High")</formula>
    </cfRule>
    <cfRule type="expression" priority="425" dxfId="0" stopIfTrue="0">
      <formula>AND(NOT('QAQC-2021-08-10'!$L$442),'QAQC-2021-08-10'!$C$442="Very High")</formula>
    </cfRule>
    <cfRule type="expression" priority="1232" dxfId="2" stopIfTrue="0">
      <formula>AND(NOT('QAQC-2021-08-10'!$L$151),'QAQC-2021-08-10'!$C$151="High")</formula>
    </cfRule>
    <cfRule type="expression" priority="1523" dxfId="2" stopIfTrue="0">
      <formula>AND(NOT('QAQC-2021-08-10'!$L$442),'QAQC-2021-08-10'!$C$442="High")</formula>
    </cfRule>
    <cfRule type="expression" priority="2288" dxfId="3" stopIfTrue="0">
      <formula>AND(NOT('QAQC-2021-08-10'!$L$151),'QAQC-2021-08-10'!$C$151="Low")</formula>
    </cfRule>
    <cfRule type="expression" priority="2579" dxfId="3" stopIfTrue="0">
      <formula>AND(NOT('QAQC-2021-08-10'!$L$442),'QAQC-2021-08-10'!$C$442="Low")</formula>
    </cfRule>
    <cfRule type="expression" priority="3289" dxfId="3" stopIfTrue="0">
      <formula>LEFT(Q12&amp;"")="["</formula>
    </cfRule>
    <cfRule type="expression" priority="3792" dxfId="1" stopIfTrue="0">
      <formula>AND(NOT('QAQC-2021-08-10'!$L$151),'QAQC-2021-08-10'!$C$151="Good")</formula>
    </cfRule>
    <cfRule type="expression" priority="4083" dxfId="1" stopIfTrue="0">
      <formula>AND(NOT('QAQC-2021-08-10'!$L$442),'QAQC-2021-08-10'!$C$442="Good")</formula>
    </cfRule>
  </conditionalFormatting>
  <conditionalFormatting sqref="R12">
    <cfRule type="expression" priority="135" dxfId="0" stopIfTrue="0">
      <formula>AND(NOT('QAQC-2021-08-10'!$L$152),'QAQC-2021-08-10'!$C$152="Very High")</formula>
    </cfRule>
    <cfRule type="expression" priority="426" dxfId="0" stopIfTrue="0">
      <formula>AND(NOT('QAQC-2021-08-10'!$L$443),'QAQC-2021-08-10'!$C$443="Very High")</formula>
    </cfRule>
    <cfRule type="expression" priority="1233" dxfId="2" stopIfTrue="0">
      <formula>AND(NOT('QAQC-2021-08-10'!$L$152),'QAQC-2021-08-10'!$C$152="High")</formula>
    </cfRule>
    <cfRule type="expression" priority="1524" dxfId="2" stopIfTrue="0">
      <formula>AND(NOT('QAQC-2021-08-10'!$L$443),'QAQC-2021-08-10'!$C$443="High")</formula>
    </cfRule>
    <cfRule type="expression" priority="2289" dxfId="3" stopIfTrue="0">
      <formula>AND(NOT('QAQC-2021-08-10'!$L$152),'QAQC-2021-08-10'!$C$152="Low")</formula>
    </cfRule>
    <cfRule type="expression" priority="2580" dxfId="3" stopIfTrue="0">
      <formula>AND(NOT('QAQC-2021-08-10'!$L$443),'QAQC-2021-08-10'!$C$443="Low")</formula>
    </cfRule>
    <cfRule type="expression" priority="3290" dxfId="3" stopIfTrue="0">
      <formula>LEFT(R12&amp;"")="["</formula>
    </cfRule>
    <cfRule type="expression" priority="3793" dxfId="1" stopIfTrue="0">
      <formula>AND(NOT('QAQC-2021-08-10'!$L$152),'QAQC-2021-08-10'!$C$152="Good")</formula>
    </cfRule>
    <cfRule type="expression" priority="4084" dxfId="1" stopIfTrue="0">
      <formula>AND(NOT('QAQC-2021-08-10'!$L$443),'QAQC-2021-08-10'!$C$443="Good")</formula>
    </cfRule>
  </conditionalFormatting>
  <conditionalFormatting sqref="F13">
    <cfRule type="expression" priority="136" dxfId="0" stopIfTrue="0">
      <formula>AND(NOT('QAQC-2021-08-10'!$L$153),'QAQC-2021-08-10'!$C$153="Very High")</formula>
    </cfRule>
    <cfRule type="expression" priority="1234" dxfId="2" stopIfTrue="0">
      <formula>AND(NOT('QAQC-2021-08-10'!$L$153),'QAQC-2021-08-10'!$C$153="High")</formula>
    </cfRule>
    <cfRule type="expression" priority="2290" dxfId="3" stopIfTrue="0">
      <formula>AND(NOT('QAQC-2021-08-10'!$L$153),'QAQC-2021-08-10'!$C$153="Low")</formula>
    </cfRule>
    <cfRule type="expression" priority="3294" dxfId="3" stopIfTrue="0">
      <formula>LEFT(F13&amp;"")="["</formula>
    </cfRule>
    <cfRule type="expression" priority="3794" dxfId="1" stopIfTrue="0">
      <formula>AND(NOT('QAQC-2021-08-10'!$L$153),'QAQC-2021-08-10'!$C$153="Good")</formula>
    </cfRule>
  </conditionalFormatting>
  <conditionalFormatting sqref="G13">
    <cfRule type="expression" priority="137" dxfId="0" stopIfTrue="0">
      <formula>AND(NOT('QAQC-2021-08-10'!$L$154),'QAQC-2021-08-10'!$C$154="Very High")</formula>
    </cfRule>
    <cfRule type="expression" priority="1235" dxfId="2" stopIfTrue="0">
      <formula>AND(NOT('QAQC-2021-08-10'!$L$154),'QAQC-2021-08-10'!$C$154="High")</formula>
    </cfRule>
    <cfRule type="expression" priority="2291" dxfId="3" stopIfTrue="0">
      <formula>AND(NOT('QAQC-2021-08-10'!$L$154),'QAQC-2021-08-10'!$C$154="Low")</formula>
    </cfRule>
    <cfRule type="expression" priority="3295" dxfId="3" stopIfTrue="0">
      <formula>LEFT(G13&amp;"")="["</formula>
    </cfRule>
    <cfRule type="expression" priority="3795" dxfId="1" stopIfTrue="0">
      <formula>AND(NOT('QAQC-2021-08-10'!$L$154),'QAQC-2021-08-10'!$C$154="Good")</formula>
    </cfRule>
  </conditionalFormatting>
  <conditionalFormatting sqref="H13">
    <cfRule type="expression" priority="138" dxfId="0" stopIfTrue="0">
      <formula>AND(NOT('QAQC-2021-08-10'!$L$155),'QAQC-2021-08-10'!$C$155="Very High")</formula>
    </cfRule>
    <cfRule type="expression" priority="1236" dxfId="2" stopIfTrue="0">
      <formula>AND(NOT('QAQC-2021-08-10'!$L$155),'QAQC-2021-08-10'!$C$155="High")</formula>
    </cfRule>
    <cfRule type="expression" priority="2292" dxfId="3" stopIfTrue="0">
      <formula>AND(NOT('QAQC-2021-08-10'!$L$155),'QAQC-2021-08-10'!$C$155="Low")</formula>
    </cfRule>
    <cfRule type="expression" priority="3296" dxfId="3" stopIfTrue="0">
      <formula>LEFT(H13&amp;"")="["</formula>
    </cfRule>
    <cfRule type="expression" priority="3796" dxfId="1" stopIfTrue="0">
      <formula>AND(NOT('QAQC-2021-08-10'!$L$155),'QAQC-2021-08-10'!$C$155="Good")</formula>
    </cfRule>
  </conditionalFormatting>
  <conditionalFormatting sqref="P13">
    <cfRule type="expression" priority="139" dxfId="0" stopIfTrue="0">
      <formula>AND(NOT('QAQC-2021-08-10'!$L$156),'QAQC-2021-08-10'!$C$156="Very High")</formula>
    </cfRule>
    <cfRule type="expression" priority="427" dxfId="0" stopIfTrue="0">
      <formula>AND(NOT('QAQC-2021-08-10'!$L$444),'QAQC-2021-08-10'!$C$444="Very High")</formula>
    </cfRule>
    <cfRule type="expression" priority="1237" dxfId="2" stopIfTrue="0">
      <formula>AND(NOT('QAQC-2021-08-10'!$L$156),'QAQC-2021-08-10'!$C$156="High")</formula>
    </cfRule>
    <cfRule type="expression" priority="1525" dxfId="2" stopIfTrue="0">
      <formula>AND(NOT('QAQC-2021-08-10'!$L$444),'QAQC-2021-08-10'!$C$444="High")</formula>
    </cfRule>
    <cfRule type="expression" priority="2293" dxfId="3" stopIfTrue="0">
      <formula>AND(NOT('QAQC-2021-08-10'!$L$156),'QAQC-2021-08-10'!$C$156="Low")</formula>
    </cfRule>
    <cfRule type="expression" priority="2581" dxfId="3" stopIfTrue="0">
      <formula>AND(NOT('QAQC-2021-08-10'!$L$444),'QAQC-2021-08-10'!$C$444="Low")</formula>
    </cfRule>
    <cfRule type="expression" priority="3297" dxfId="3" stopIfTrue="0">
      <formula>LEFT(P13&amp;"")="["</formula>
    </cfRule>
    <cfRule type="expression" priority="3797" dxfId="1" stopIfTrue="0">
      <formula>AND(NOT('QAQC-2021-08-10'!$L$156),'QAQC-2021-08-10'!$C$156="Good")</formula>
    </cfRule>
    <cfRule type="expression" priority="4085" dxfId="1" stopIfTrue="0">
      <formula>AND(NOT('QAQC-2021-08-10'!$L$444),'QAQC-2021-08-10'!$C$444="Good")</formula>
    </cfRule>
  </conditionalFormatting>
  <conditionalFormatting sqref="Q13">
    <cfRule type="expression" priority="140" dxfId="0" stopIfTrue="0">
      <formula>AND(NOT('QAQC-2021-08-10'!$L$157),'QAQC-2021-08-10'!$C$157="Very High")</formula>
    </cfRule>
    <cfRule type="expression" priority="428" dxfId="0" stopIfTrue="0">
      <formula>AND(NOT('QAQC-2021-08-10'!$L$445),'QAQC-2021-08-10'!$C$445="Very High")</formula>
    </cfRule>
    <cfRule type="expression" priority="1238" dxfId="2" stopIfTrue="0">
      <formula>AND(NOT('QAQC-2021-08-10'!$L$157),'QAQC-2021-08-10'!$C$157="High")</formula>
    </cfRule>
    <cfRule type="expression" priority="1526" dxfId="2" stopIfTrue="0">
      <formula>AND(NOT('QAQC-2021-08-10'!$L$445),'QAQC-2021-08-10'!$C$445="High")</formula>
    </cfRule>
    <cfRule type="expression" priority="2294" dxfId="3" stopIfTrue="0">
      <formula>AND(NOT('QAQC-2021-08-10'!$L$157),'QAQC-2021-08-10'!$C$157="Low")</formula>
    </cfRule>
    <cfRule type="expression" priority="2582" dxfId="3" stopIfTrue="0">
      <formula>AND(NOT('QAQC-2021-08-10'!$L$445),'QAQC-2021-08-10'!$C$445="Low")</formula>
    </cfRule>
    <cfRule type="expression" priority="3298" dxfId="3" stopIfTrue="0">
      <formula>LEFT(Q13&amp;"")="["</formula>
    </cfRule>
    <cfRule type="expression" priority="3798" dxfId="1" stopIfTrue="0">
      <formula>AND(NOT('QAQC-2021-08-10'!$L$157),'QAQC-2021-08-10'!$C$157="Good")</formula>
    </cfRule>
    <cfRule type="expression" priority="4086" dxfId="1" stopIfTrue="0">
      <formula>AND(NOT('QAQC-2021-08-10'!$L$445),'QAQC-2021-08-10'!$C$445="Good")</formula>
    </cfRule>
  </conditionalFormatting>
  <conditionalFormatting sqref="R13">
    <cfRule type="expression" priority="141" dxfId="0" stopIfTrue="0">
      <formula>AND(NOT('QAQC-2021-08-10'!$L$158),'QAQC-2021-08-10'!$C$158="Very High")</formula>
    </cfRule>
    <cfRule type="expression" priority="429" dxfId="0" stopIfTrue="0">
      <formula>AND(NOT('QAQC-2021-08-10'!$L$446),'QAQC-2021-08-10'!$C$446="Very High")</formula>
    </cfRule>
    <cfRule type="expression" priority="1239" dxfId="2" stopIfTrue="0">
      <formula>AND(NOT('QAQC-2021-08-10'!$L$158),'QAQC-2021-08-10'!$C$158="High")</formula>
    </cfRule>
    <cfRule type="expression" priority="1527" dxfId="2" stopIfTrue="0">
      <formula>AND(NOT('QAQC-2021-08-10'!$L$446),'QAQC-2021-08-10'!$C$446="High")</formula>
    </cfRule>
    <cfRule type="expression" priority="2295" dxfId="3" stopIfTrue="0">
      <formula>AND(NOT('QAQC-2021-08-10'!$L$158),'QAQC-2021-08-10'!$C$158="Low")</formula>
    </cfRule>
    <cfRule type="expression" priority="2583" dxfId="3" stopIfTrue="0">
      <formula>AND(NOT('QAQC-2021-08-10'!$L$446),'QAQC-2021-08-10'!$C$446="Low")</formula>
    </cfRule>
    <cfRule type="expression" priority="3299" dxfId="3" stopIfTrue="0">
      <formula>LEFT(R13&amp;"")="["</formula>
    </cfRule>
    <cfRule type="expression" priority="3799" dxfId="1" stopIfTrue="0">
      <formula>AND(NOT('QAQC-2021-08-10'!$L$158),'QAQC-2021-08-10'!$C$158="Good")</formula>
    </cfRule>
    <cfRule type="expression" priority="4087" dxfId="1" stopIfTrue="0">
      <formula>AND(NOT('QAQC-2021-08-10'!$L$446),'QAQC-2021-08-10'!$C$446="Good")</formula>
    </cfRule>
  </conditionalFormatting>
  <conditionalFormatting sqref="F14">
    <cfRule type="expression" priority="142" dxfId="0" stopIfTrue="0">
      <formula>AND(NOT('QAQC-2021-08-10'!$L$159),'QAQC-2021-08-10'!$C$159="Very High")</formula>
    </cfRule>
    <cfRule type="expression" priority="1240" dxfId="2" stopIfTrue="0">
      <formula>AND(NOT('QAQC-2021-08-10'!$L$159),'QAQC-2021-08-10'!$C$159="High")</formula>
    </cfRule>
    <cfRule type="expression" priority="2296" dxfId="3" stopIfTrue="0">
      <formula>AND(NOT('QAQC-2021-08-10'!$L$159),'QAQC-2021-08-10'!$C$159="Low")</formula>
    </cfRule>
    <cfRule type="expression" priority="3303" dxfId="3" stopIfTrue="0">
      <formula>LEFT(F14&amp;"")="["</formula>
    </cfRule>
    <cfRule type="expression" priority="3800" dxfId="1" stopIfTrue="0">
      <formula>AND(NOT('QAQC-2021-08-10'!$L$159),'QAQC-2021-08-10'!$C$159="Good")</formula>
    </cfRule>
  </conditionalFormatting>
  <conditionalFormatting sqref="G14">
    <cfRule type="expression" priority="143" dxfId="0" stopIfTrue="0">
      <formula>AND(NOT('QAQC-2021-08-10'!$L$160),'QAQC-2021-08-10'!$C$160="Very High")</formula>
    </cfRule>
    <cfRule type="expression" priority="1241" dxfId="2" stopIfTrue="0">
      <formula>AND(NOT('QAQC-2021-08-10'!$L$160),'QAQC-2021-08-10'!$C$160="High")</formula>
    </cfRule>
    <cfRule type="expression" priority="2297" dxfId="3" stopIfTrue="0">
      <formula>AND(NOT('QAQC-2021-08-10'!$L$160),'QAQC-2021-08-10'!$C$160="Low")</formula>
    </cfRule>
    <cfRule type="expression" priority="3304" dxfId="3" stopIfTrue="0">
      <formula>LEFT(G14&amp;"")="["</formula>
    </cfRule>
    <cfRule type="expression" priority="3801" dxfId="1" stopIfTrue="0">
      <formula>AND(NOT('QAQC-2021-08-10'!$L$160),'QAQC-2021-08-10'!$C$160="Good")</formula>
    </cfRule>
  </conditionalFormatting>
  <conditionalFormatting sqref="H14">
    <cfRule type="expression" priority="144" dxfId="0" stopIfTrue="0">
      <formula>AND(NOT('QAQC-2021-08-10'!$L$161),'QAQC-2021-08-10'!$C$161="Very High")</formula>
    </cfRule>
    <cfRule type="expression" priority="1242" dxfId="2" stopIfTrue="0">
      <formula>AND(NOT('QAQC-2021-08-10'!$L$161),'QAQC-2021-08-10'!$C$161="High")</formula>
    </cfRule>
    <cfRule type="expression" priority="2298" dxfId="3" stopIfTrue="0">
      <formula>AND(NOT('QAQC-2021-08-10'!$L$161),'QAQC-2021-08-10'!$C$161="Low")</formula>
    </cfRule>
    <cfRule type="expression" priority="3305" dxfId="3" stopIfTrue="0">
      <formula>LEFT(H14&amp;"")="["</formula>
    </cfRule>
    <cfRule type="expression" priority="3802" dxfId="1" stopIfTrue="0">
      <formula>AND(NOT('QAQC-2021-08-10'!$L$161),'QAQC-2021-08-10'!$C$161="Good")</formula>
    </cfRule>
  </conditionalFormatting>
  <conditionalFormatting sqref="F15">
    <cfRule type="expression" priority="145" dxfId="0" stopIfTrue="0">
      <formula>AND(NOT('QAQC-2021-08-10'!$L$162),'QAQC-2021-08-10'!$C$162="Very High")</formula>
    </cfRule>
    <cfRule type="expression" priority="1243" dxfId="2" stopIfTrue="0">
      <formula>AND(NOT('QAQC-2021-08-10'!$L$162),'QAQC-2021-08-10'!$C$162="High")</formula>
    </cfRule>
    <cfRule type="expression" priority="2299" dxfId="3" stopIfTrue="0">
      <formula>AND(NOT('QAQC-2021-08-10'!$L$162),'QAQC-2021-08-10'!$C$162="Low")</formula>
    </cfRule>
    <cfRule type="expression" priority="3312" dxfId="3" stopIfTrue="0">
      <formula>LEFT(F15&amp;"")="["</formula>
    </cfRule>
    <cfRule type="expression" priority="3803" dxfId="1" stopIfTrue="0">
      <formula>AND(NOT('QAQC-2021-08-10'!$L$162),'QAQC-2021-08-10'!$C$162="Good")</formula>
    </cfRule>
  </conditionalFormatting>
  <conditionalFormatting sqref="G15">
    <cfRule type="expression" priority="146" dxfId="0" stopIfTrue="0">
      <formula>AND(NOT('QAQC-2021-08-10'!$L$163),'QAQC-2021-08-10'!$C$163="Very High")</formula>
    </cfRule>
    <cfRule type="expression" priority="1244" dxfId="2" stopIfTrue="0">
      <formula>AND(NOT('QAQC-2021-08-10'!$L$163),'QAQC-2021-08-10'!$C$163="High")</formula>
    </cfRule>
    <cfRule type="expression" priority="2300" dxfId="3" stopIfTrue="0">
      <formula>AND(NOT('QAQC-2021-08-10'!$L$163),'QAQC-2021-08-10'!$C$163="Low")</formula>
    </cfRule>
    <cfRule type="expression" priority="3313" dxfId="3" stopIfTrue="0">
      <formula>LEFT(G15&amp;"")="["</formula>
    </cfRule>
    <cfRule type="expression" priority="3804" dxfId="1" stopIfTrue="0">
      <formula>AND(NOT('QAQC-2021-08-10'!$L$163),'QAQC-2021-08-10'!$C$163="Good")</formula>
    </cfRule>
  </conditionalFormatting>
  <conditionalFormatting sqref="H15">
    <cfRule type="expression" priority="147" dxfId="0" stopIfTrue="0">
      <formula>AND(NOT('QAQC-2021-08-10'!$L$164),'QAQC-2021-08-10'!$C$164="Very High")</formula>
    </cfRule>
    <cfRule type="expression" priority="1245" dxfId="2" stopIfTrue="0">
      <formula>AND(NOT('QAQC-2021-08-10'!$L$164),'QAQC-2021-08-10'!$C$164="High")</formula>
    </cfRule>
    <cfRule type="expression" priority="2301" dxfId="3" stopIfTrue="0">
      <formula>AND(NOT('QAQC-2021-08-10'!$L$164),'QAQC-2021-08-10'!$C$164="Low")</formula>
    </cfRule>
    <cfRule type="expression" priority="3314" dxfId="3" stopIfTrue="0">
      <formula>LEFT(H15&amp;"")="["</formula>
    </cfRule>
    <cfRule type="expression" priority="3805" dxfId="1" stopIfTrue="0">
      <formula>AND(NOT('QAQC-2021-08-10'!$L$164),'QAQC-2021-08-10'!$C$164="Good")</formula>
    </cfRule>
  </conditionalFormatting>
  <conditionalFormatting sqref="P15">
    <cfRule type="expression" priority="148" dxfId="0" stopIfTrue="0">
      <formula>AND(NOT('QAQC-2021-08-10'!$L$165),'QAQC-2021-08-10'!$C$165="Very High")</formula>
    </cfRule>
    <cfRule type="expression" priority="433" dxfId="0" stopIfTrue="0">
      <formula>AND(NOT('QAQC-2021-08-10'!$L$450),'QAQC-2021-08-10'!$C$450="Very High")</formula>
    </cfRule>
    <cfRule type="expression" priority="1246" dxfId="2" stopIfTrue="0">
      <formula>AND(NOT('QAQC-2021-08-10'!$L$165),'QAQC-2021-08-10'!$C$165="High")</formula>
    </cfRule>
    <cfRule type="expression" priority="1531" dxfId="2" stopIfTrue="0">
      <formula>AND(NOT('QAQC-2021-08-10'!$L$450),'QAQC-2021-08-10'!$C$450="High")</formula>
    </cfRule>
    <cfRule type="expression" priority="2302" dxfId="3" stopIfTrue="0">
      <formula>AND(NOT('QAQC-2021-08-10'!$L$165),'QAQC-2021-08-10'!$C$165="Low")</formula>
    </cfRule>
    <cfRule type="expression" priority="2587" dxfId="3" stopIfTrue="0">
      <formula>AND(NOT('QAQC-2021-08-10'!$L$450),'QAQC-2021-08-10'!$C$450="Low")</formula>
    </cfRule>
    <cfRule type="expression" priority="3315" dxfId="3" stopIfTrue="0">
      <formula>LEFT(P15&amp;"")="["</formula>
    </cfRule>
    <cfRule type="expression" priority="3806" dxfId="1" stopIfTrue="0">
      <formula>AND(NOT('QAQC-2021-08-10'!$L$165),'QAQC-2021-08-10'!$C$165="Good")</formula>
    </cfRule>
    <cfRule type="expression" priority="4091" dxfId="1" stopIfTrue="0">
      <formula>AND(NOT('QAQC-2021-08-10'!$L$450),'QAQC-2021-08-10'!$C$450="Good")</formula>
    </cfRule>
  </conditionalFormatting>
  <conditionalFormatting sqref="Q15">
    <cfRule type="expression" priority="149" dxfId="0" stopIfTrue="0">
      <formula>AND(NOT('QAQC-2021-08-10'!$L$166),'QAQC-2021-08-10'!$C$166="Very High")</formula>
    </cfRule>
    <cfRule type="expression" priority="434" dxfId="0" stopIfTrue="0">
      <formula>AND(NOT('QAQC-2021-08-10'!$L$451),'QAQC-2021-08-10'!$C$451="Very High")</formula>
    </cfRule>
    <cfRule type="expression" priority="1247" dxfId="2" stopIfTrue="0">
      <formula>AND(NOT('QAQC-2021-08-10'!$L$166),'QAQC-2021-08-10'!$C$166="High")</formula>
    </cfRule>
    <cfRule type="expression" priority="1532" dxfId="2" stopIfTrue="0">
      <formula>AND(NOT('QAQC-2021-08-10'!$L$451),'QAQC-2021-08-10'!$C$451="High")</formula>
    </cfRule>
    <cfRule type="expression" priority="2303" dxfId="3" stopIfTrue="0">
      <formula>AND(NOT('QAQC-2021-08-10'!$L$166),'QAQC-2021-08-10'!$C$166="Low")</formula>
    </cfRule>
    <cfRule type="expression" priority="2588" dxfId="3" stopIfTrue="0">
      <formula>AND(NOT('QAQC-2021-08-10'!$L$451),'QAQC-2021-08-10'!$C$451="Low")</formula>
    </cfRule>
    <cfRule type="expression" priority="3316" dxfId="3" stopIfTrue="0">
      <formula>LEFT(Q15&amp;"")="["</formula>
    </cfRule>
    <cfRule type="expression" priority="3807" dxfId="1" stopIfTrue="0">
      <formula>AND(NOT('QAQC-2021-08-10'!$L$166),'QAQC-2021-08-10'!$C$166="Good")</formula>
    </cfRule>
    <cfRule type="expression" priority="4092" dxfId="1" stopIfTrue="0">
      <formula>AND(NOT('QAQC-2021-08-10'!$L$451),'QAQC-2021-08-10'!$C$451="Good")</formula>
    </cfRule>
  </conditionalFormatting>
  <conditionalFormatting sqref="R15">
    <cfRule type="expression" priority="150" dxfId="0" stopIfTrue="0">
      <formula>AND(NOT('QAQC-2021-08-10'!$L$167),'QAQC-2021-08-10'!$C$167="Very High")</formula>
    </cfRule>
    <cfRule type="expression" priority="435" dxfId="0" stopIfTrue="0">
      <formula>AND(NOT('QAQC-2021-08-10'!$L$452),'QAQC-2021-08-10'!$C$452="Very High")</formula>
    </cfRule>
    <cfRule type="expression" priority="1248" dxfId="2" stopIfTrue="0">
      <formula>AND(NOT('QAQC-2021-08-10'!$L$167),'QAQC-2021-08-10'!$C$167="High")</formula>
    </cfRule>
    <cfRule type="expression" priority="1533" dxfId="2" stopIfTrue="0">
      <formula>AND(NOT('QAQC-2021-08-10'!$L$452),'QAQC-2021-08-10'!$C$452="High")</formula>
    </cfRule>
    <cfRule type="expression" priority="2304" dxfId="3" stopIfTrue="0">
      <formula>AND(NOT('QAQC-2021-08-10'!$L$167),'QAQC-2021-08-10'!$C$167="Low")</formula>
    </cfRule>
    <cfRule type="expression" priority="2589" dxfId="3" stopIfTrue="0">
      <formula>AND(NOT('QAQC-2021-08-10'!$L$452),'QAQC-2021-08-10'!$C$452="Low")</formula>
    </cfRule>
    <cfRule type="expression" priority="3317" dxfId="3" stopIfTrue="0">
      <formula>LEFT(R15&amp;"")="["</formula>
    </cfRule>
    <cfRule type="expression" priority="3808" dxfId="1" stopIfTrue="0">
      <formula>AND(NOT('QAQC-2021-08-10'!$L$167),'QAQC-2021-08-10'!$C$167="Good")</formula>
    </cfRule>
    <cfRule type="expression" priority="4093" dxfId="1" stopIfTrue="0">
      <formula>AND(NOT('QAQC-2021-08-10'!$L$452),'QAQC-2021-08-10'!$C$452="Good")</formula>
    </cfRule>
  </conditionalFormatting>
  <conditionalFormatting sqref="F16">
    <cfRule type="expression" priority="151" dxfId="0" stopIfTrue="0">
      <formula>AND(NOT('QAQC-2021-08-10'!$L$168),'QAQC-2021-08-10'!$C$168="Very High")</formula>
    </cfRule>
    <cfRule type="expression" priority="1249" dxfId="2" stopIfTrue="0">
      <formula>AND(NOT('QAQC-2021-08-10'!$L$168),'QAQC-2021-08-10'!$C$168="High")</formula>
    </cfRule>
    <cfRule type="expression" priority="2305" dxfId="3" stopIfTrue="0">
      <formula>AND(NOT('QAQC-2021-08-10'!$L$168),'QAQC-2021-08-10'!$C$168="Low")</formula>
    </cfRule>
    <cfRule type="expression" priority="3321" dxfId="3" stopIfTrue="0">
      <formula>LEFT(F16&amp;"")="["</formula>
    </cfRule>
    <cfRule type="expression" priority="3809" dxfId="1" stopIfTrue="0">
      <formula>AND(NOT('QAQC-2021-08-10'!$L$168),'QAQC-2021-08-10'!$C$168="Good")</formula>
    </cfRule>
  </conditionalFormatting>
  <conditionalFormatting sqref="G16">
    <cfRule type="expression" priority="152" dxfId="0" stopIfTrue="0">
      <formula>AND(NOT('QAQC-2021-08-10'!$L$169),'QAQC-2021-08-10'!$C$169="Very High")</formula>
    </cfRule>
    <cfRule type="expression" priority="1250" dxfId="2" stopIfTrue="0">
      <formula>AND(NOT('QAQC-2021-08-10'!$L$169),'QAQC-2021-08-10'!$C$169="High")</formula>
    </cfRule>
    <cfRule type="expression" priority="2306" dxfId="3" stopIfTrue="0">
      <formula>AND(NOT('QAQC-2021-08-10'!$L$169),'QAQC-2021-08-10'!$C$169="Low")</formula>
    </cfRule>
    <cfRule type="expression" priority="3322" dxfId="3" stopIfTrue="0">
      <formula>LEFT(G16&amp;"")="["</formula>
    </cfRule>
    <cfRule type="expression" priority="3810" dxfId="1" stopIfTrue="0">
      <formula>AND(NOT('QAQC-2021-08-10'!$L$169),'QAQC-2021-08-10'!$C$169="Good")</formula>
    </cfRule>
  </conditionalFormatting>
  <conditionalFormatting sqref="H16">
    <cfRule type="expression" priority="153" dxfId="0" stopIfTrue="0">
      <formula>AND(NOT('QAQC-2021-08-10'!$L$170),'QAQC-2021-08-10'!$C$170="Very High")</formula>
    </cfRule>
    <cfRule type="expression" priority="1251" dxfId="2" stopIfTrue="0">
      <formula>AND(NOT('QAQC-2021-08-10'!$L$170),'QAQC-2021-08-10'!$C$170="High")</formula>
    </cfRule>
    <cfRule type="expression" priority="2307" dxfId="3" stopIfTrue="0">
      <formula>AND(NOT('QAQC-2021-08-10'!$L$170),'QAQC-2021-08-10'!$C$170="Low")</formula>
    </cfRule>
    <cfRule type="expression" priority="3323" dxfId="3" stopIfTrue="0">
      <formula>LEFT(H16&amp;"")="["</formula>
    </cfRule>
    <cfRule type="expression" priority="3811" dxfId="1" stopIfTrue="0">
      <formula>AND(NOT('QAQC-2021-08-10'!$L$170),'QAQC-2021-08-10'!$C$170="Good")</formula>
    </cfRule>
  </conditionalFormatting>
  <conditionalFormatting sqref="P16">
    <cfRule type="expression" priority="154" dxfId="0" stopIfTrue="0">
      <formula>AND(NOT('QAQC-2021-08-10'!$L$171),'QAQC-2021-08-10'!$C$171="Very High")</formula>
    </cfRule>
    <cfRule type="expression" priority="436" dxfId="0" stopIfTrue="0">
      <formula>AND(NOT('QAQC-2021-08-10'!$L$453),'QAQC-2021-08-10'!$C$453="Very High")</formula>
    </cfRule>
    <cfRule type="expression" priority="1252" dxfId="2" stopIfTrue="0">
      <formula>AND(NOT('QAQC-2021-08-10'!$L$171),'QAQC-2021-08-10'!$C$171="High")</formula>
    </cfRule>
    <cfRule type="expression" priority="1534" dxfId="2" stopIfTrue="0">
      <formula>AND(NOT('QAQC-2021-08-10'!$L$453),'QAQC-2021-08-10'!$C$453="High")</formula>
    </cfRule>
    <cfRule type="expression" priority="2308" dxfId="3" stopIfTrue="0">
      <formula>AND(NOT('QAQC-2021-08-10'!$L$171),'QAQC-2021-08-10'!$C$171="Low")</formula>
    </cfRule>
    <cfRule type="expression" priority="2590" dxfId="3" stopIfTrue="0">
      <formula>AND(NOT('QAQC-2021-08-10'!$L$453),'QAQC-2021-08-10'!$C$453="Low")</formula>
    </cfRule>
    <cfRule type="expression" priority="3324" dxfId="3" stopIfTrue="0">
      <formula>LEFT(P16&amp;"")="["</formula>
    </cfRule>
    <cfRule type="expression" priority="3812" dxfId="1" stopIfTrue="0">
      <formula>AND(NOT('QAQC-2021-08-10'!$L$171),'QAQC-2021-08-10'!$C$171="Good")</formula>
    </cfRule>
    <cfRule type="expression" priority="4094" dxfId="1" stopIfTrue="0">
      <formula>AND(NOT('QAQC-2021-08-10'!$L$453),'QAQC-2021-08-10'!$C$453="Good")</formula>
    </cfRule>
  </conditionalFormatting>
  <conditionalFormatting sqref="Q16">
    <cfRule type="expression" priority="155" dxfId="0" stopIfTrue="0">
      <formula>AND(NOT('QAQC-2021-08-10'!$L$172),'QAQC-2021-08-10'!$C$172="Very High")</formula>
    </cfRule>
    <cfRule type="expression" priority="437" dxfId="0" stopIfTrue="0">
      <formula>AND(NOT('QAQC-2021-08-10'!$L$454),'QAQC-2021-08-10'!$C$454="Very High")</formula>
    </cfRule>
    <cfRule type="expression" priority="1253" dxfId="2" stopIfTrue="0">
      <formula>AND(NOT('QAQC-2021-08-10'!$L$172),'QAQC-2021-08-10'!$C$172="High")</formula>
    </cfRule>
    <cfRule type="expression" priority="1535" dxfId="2" stopIfTrue="0">
      <formula>AND(NOT('QAQC-2021-08-10'!$L$454),'QAQC-2021-08-10'!$C$454="High")</formula>
    </cfRule>
    <cfRule type="expression" priority="2309" dxfId="3" stopIfTrue="0">
      <formula>AND(NOT('QAQC-2021-08-10'!$L$172),'QAQC-2021-08-10'!$C$172="Low")</formula>
    </cfRule>
    <cfRule type="expression" priority="2591" dxfId="3" stopIfTrue="0">
      <formula>AND(NOT('QAQC-2021-08-10'!$L$454),'QAQC-2021-08-10'!$C$454="Low")</formula>
    </cfRule>
    <cfRule type="expression" priority="3325" dxfId="3" stopIfTrue="0">
      <formula>LEFT(Q16&amp;"")="["</formula>
    </cfRule>
    <cfRule type="expression" priority="3813" dxfId="1" stopIfTrue="0">
      <formula>AND(NOT('QAQC-2021-08-10'!$L$172),'QAQC-2021-08-10'!$C$172="Good")</formula>
    </cfRule>
    <cfRule type="expression" priority="4095" dxfId="1" stopIfTrue="0">
      <formula>AND(NOT('QAQC-2021-08-10'!$L$454),'QAQC-2021-08-10'!$C$454="Good")</formula>
    </cfRule>
  </conditionalFormatting>
  <conditionalFormatting sqref="R16">
    <cfRule type="expression" priority="156" dxfId="0" stopIfTrue="0">
      <formula>AND(NOT('QAQC-2021-08-10'!$L$173),'QAQC-2021-08-10'!$C$173="Very High")</formula>
    </cfRule>
    <cfRule type="expression" priority="438" dxfId="0" stopIfTrue="0">
      <formula>AND(NOT('QAQC-2021-08-10'!$L$455),'QAQC-2021-08-10'!$C$455="Very High")</formula>
    </cfRule>
    <cfRule type="expression" priority="1254" dxfId="2" stopIfTrue="0">
      <formula>AND(NOT('QAQC-2021-08-10'!$L$173),'QAQC-2021-08-10'!$C$173="High")</formula>
    </cfRule>
    <cfRule type="expression" priority="1536" dxfId="2" stopIfTrue="0">
      <formula>AND(NOT('QAQC-2021-08-10'!$L$455),'QAQC-2021-08-10'!$C$455="High")</formula>
    </cfRule>
    <cfRule type="expression" priority="2310" dxfId="3" stopIfTrue="0">
      <formula>AND(NOT('QAQC-2021-08-10'!$L$173),'QAQC-2021-08-10'!$C$173="Low")</formula>
    </cfRule>
    <cfRule type="expression" priority="2592" dxfId="3" stopIfTrue="0">
      <formula>AND(NOT('QAQC-2021-08-10'!$L$455),'QAQC-2021-08-10'!$C$455="Low")</formula>
    </cfRule>
    <cfRule type="expression" priority="3326" dxfId="3" stopIfTrue="0">
      <formula>LEFT(R16&amp;"")="["</formula>
    </cfRule>
    <cfRule type="expression" priority="3814" dxfId="1" stopIfTrue="0">
      <formula>AND(NOT('QAQC-2021-08-10'!$L$173),'QAQC-2021-08-10'!$C$173="Good")</formula>
    </cfRule>
    <cfRule type="expression" priority="4096" dxfId="1" stopIfTrue="0">
      <formula>AND(NOT('QAQC-2021-08-10'!$L$455),'QAQC-2021-08-10'!$C$455="Good")</formula>
    </cfRule>
  </conditionalFormatting>
  <conditionalFormatting sqref="F17">
    <cfRule type="expression" priority="157" dxfId="0" stopIfTrue="0">
      <formula>AND(NOT('QAQC-2021-08-10'!$L$174),'QAQC-2021-08-10'!$C$174="Very High")</formula>
    </cfRule>
    <cfRule type="expression" priority="1255" dxfId="2" stopIfTrue="0">
      <formula>AND(NOT('QAQC-2021-08-10'!$L$174),'QAQC-2021-08-10'!$C$174="High")</formula>
    </cfRule>
    <cfRule type="expression" priority="2311" dxfId="3" stopIfTrue="0">
      <formula>AND(NOT('QAQC-2021-08-10'!$L$174),'QAQC-2021-08-10'!$C$174="Low")</formula>
    </cfRule>
    <cfRule type="expression" priority="3330" dxfId="3" stopIfTrue="0">
      <formula>LEFT(F17&amp;"")="["</formula>
    </cfRule>
    <cfRule type="expression" priority="3815" dxfId="1" stopIfTrue="0">
      <formula>AND(NOT('QAQC-2021-08-10'!$L$174),'QAQC-2021-08-10'!$C$174="Good")</formula>
    </cfRule>
  </conditionalFormatting>
  <conditionalFormatting sqref="G17">
    <cfRule type="expression" priority="158" dxfId="0" stopIfTrue="0">
      <formula>AND(NOT('QAQC-2021-08-10'!$L$175),'QAQC-2021-08-10'!$C$175="Very High")</formula>
    </cfRule>
    <cfRule type="expression" priority="1256" dxfId="2" stopIfTrue="0">
      <formula>AND(NOT('QAQC-2021-08-10'!$L$175),'QAQC-2021-08-10'!$C$175="High")</formula>
    </cfRule>
    <cfRule type="expression" priority="2312" dxfId="3" stopIfTrue="0">
      <formula>AND(NOT('QAQC-2021-08-10'!$L$175),'QAQC-2021-08-10'!$C$175="Low")</formula>
    </cfRule>
    <cfRule type="expression" priority="3331" dxfId="3" stopIfTrue="0">
      <formula>LEFT(G17&amp;"")="["</formula>
    </cfRule>
    <cfRule type="expression" priority="3816" dxfId="1" stopIfTrue="0">
      <formula>AND(NOT('QAQC-2021-08-10'!$L$175),'QAQC-2021-08-10'!$C$175="Good")</formula>
    </cfRule>
  </conditionalFormatting>
  <conditionalFormatting sqref="H17">
    <cfRule type="expression" priority="159" dxfId="0" stopIfTrue="0">
      <formula>AND(NOT('QAQC-2021-08-10'!$L$176),'QAQC-2021-08-10'!$C$176="Very High")</formula>
    </cfRule>
    <cfRule type="expression" priority="1257" dxfId="2" stopIfTrue="0">
      <formula>AND(NOT('QAQC-2021-08-10'!$L$176),'QAQC-2021-08-10'!$C$176="High")</formula>
    </cfRule>
    <cfRule type="expression" priority="2313" dxfId="3" stopIfTrue="0">
      <formula>AND(NOT('QAQC-2021-08-10'!$L$176),'QAQC-2021-08-10'!$C$176="Low")</formula>
    </cfRule>
    <cfRule type="expression" priority="3332" dxfId="3" stopIfTrue="0">
      <formula>LEFT(H17&amp;"")="["</formula>
    </cfRule>
    <cfRule type="expression" priority="3817" dxfId="1" stopIfTrue="0">
      <formula>AND(NOT('QAQC-2021-08-10'!$L$176),'QAQC-2021-08-10'!$C$176="Good")</formula>
    </cfRule>
  </conditionalFormatting>
  <conditionalFormatting sqref="P17">
    <cfRule type="expression" priority="160" dxfId="0" stopIfTrue="0">
      <formula>AND(NOT('QAQC-2021-08-10'!$L$177),'QAQC-2021-08-10'!$C$177="Very High")</formula>
    </cfRule>
    <cfRule type="expression" priority="1258" dxfId="2" stopIfTrue="0">
      <formula>AND(NOT('QAQC-2021-08-10'!$L$177),'QAQC-2021-08-10'!$C$177="High")</formula>
    </cfRule>
    <cfRule type="expression" priority="2314" dxfId="3" stopIfTrue="0">
      <formula>AND(NOT('QAQC-2021-08-10'!$L$177),'QAQC-2021-08-10'!$C$177="Low")</formula>
    </cfRule>
    <cfRule type="expression" priority="3333" dxfId="3" stopIfTrue="0">
      <formula>LEFT(P17&amp;"")="["</formula>
    </cfRule>
    <cfRule type="expression" priority="3818" dxfId="1" stopIfTrue="0">
      <formula>AND(NOT('QAQC-2021-08-10'!$L$177),'QAQC-2021-08-10'!$C$177="Good")</formula>
    </cfRule>
  </conditionalFormatting>
  <conditionalFormatting sqref="Q17">
    <cfRule type="expression" priority="161" dxfId="0" stopIfTrue="0">
      <formula>AND(NOT('QAQC-2021-08-10'!$L$178),'QAQC-2021-08-10'!$C$178="Very High")</formula>
    </cfRule>
    <cfRule type="expression" priority="1259" dxfId="2" stopIfTrue="0">
      <formula>AND(NOT('QAQC-2021-08-10'!$L$178),'QAQC-2021-08-10'!$C$178="High")</formula>
    </cfRule>
    <cfRule type="expression" priority="2315" dxfId="3" stopIfTrue="0">
      <formula>AND(NOT('QAQC-2021-08-10'!$L$178),'QAQC-2021-08-10'!$C$178="Low")</formula>
    </cfRule>
    <cfRule type="expression" priority="3334" dxfId="3" stopIfTrue="0">
      <formula>LEFT(Q17&amp;"")="["</formula>
    </cfRule>
    <cfRule type="expression" priority="3819" dxfId="1" stopIfTrue="0">
      <formula>AND(NOT('QAQC-2021-08-10'!$L$178),'QAQC-2021-08-10'!$C$178="Good")</formula>
    </cfRule>
  </conditionalFormatting>
  <conditionalFormatting sqref="R17">
    <cfRule type="expression" priority="162" dxfId="0" stopIfTrue="0">
      <formula>AND(NOT('QAQC-2021-08-10'!$L$179),'QAQC-2021-08-10'!$C$179="Very High")</formula>
    </cfRule>
    <cfRule type="expression" priority="1260" dxfId="2" stopIfTrue="0">
      <formula>AND(NOT('QAQC-2021-08-10'!$L$179),'QAQC-2021-08-10'!$C$179="High")</formula>
    </cfRule>
    <cfRule type="expression" priority="2316" dxfId="3" stopIfTrue="0">
      <formula>AND(NOT('QAQC-2021-08-10'!$L$179),'QAQC-2021-08-10'!$C$179="Low")</formula>
    </cfRule>
    <cfRule type="expression" priority="3335" dxfId="3" stopIfTrue="0">
      <formula>LEFT(R17&amp;"")="["</formula>
    </cfRule>
    <cfRule type="expression" priority="3820" dxfId="1" stopIfTrue="0">
      <formula>AND(NOT('QAQC-2021-08-10'!$L$179),'QAQC-2021-08-10'!$C$179="Good")</formula>
    </cfRule>
  </conditionalFormatting>
  <conditionalFormatting sqref="F18">
    <cfRule type="expression" priority="163" dxfId="0" stopIfTrue="0">
      <formula>AND(NOT('QAQC-2021-08-10'!$L$180),'QAQC-2021-08-10'!$C$180="Very High")</formula>
    </cfRule>
    <cfRule type="expression" priority="1261" dxfId="2" stopIfTrue="0">
      <formula>AND(NOT('QAQC-2021-08-10'!$L$180),'QAQC-2021-08-10'!$C$180="High")</formula>
    </cfRule>
    <cfRule type="expression" priority="2317" dxfId="3" stopIfTrue="0">
      <formula>AND(NOT('QAQC-2021-08-10'!$L$180),'QAQC-2021-08-10'!$C$180="Low")</formula>
    </cfRule>
    <cfRule type="expression" priority="3339" dxfId="3" stopIfTrue="0">
      <formula>LEFT(F18&amp;"")="["</formula>
    </cfRule>
    <cfRule type="expression" priority="3821" dxfId="1" stopIfTrue="0">
      <formula>AND(NOT('QAQC-2021-08-10'!$L$180),'QAQC-2021-08-10'!$C$180="Good")</formula>
    </cfRule>
  </conditionalFormatting>
  <conditionalFormatting sqref="G18">
    <cfRule type="expression" priority="164" dxfId="0" stopIfTrue="0">
      <formula>AND(NOT('QAQC-2021-08-10'!$L$181),'QAQC-2021-08-10'!$C$181="Very High")</formula>
    </cfRule>
    <cfRule type="expression" priority="1262" dxfId="2" stopIfTrue="0">
      <formula>AND(NOT('QAQC-2021-08-10'!$L$181),'QAQC-2021-08-10'!$C$181="High")</formula>
    </cfRule>
    <cfRule type="expression" priority="2318" dxfId="3" stopIfTrue="0">
      <formula>AND(NOT('QAQC-2021-08-10'!$L$181),'QAQC-2021-08-10'!$C$181="Low")</formula>
    </cfRule>
    <cfRule type="expression" priority="3340" dxfId="3" stopIfTrue="0">
      <formula>LEFT(G18&amp;"")="["</formula>
    </cfRule>
    <cfRule type="expression" priority="3822" dxfId="1" stopIfTrue="0">
      <formula>AND(NOT('QAQC-2021-08-10'!$L$181),'QAQC-2021-08-10'!$C$181="Good")</formula>
    </cfRule>
  </conditionalFormatting>
  <conditionalFormatting sqref="H18">
    <cfRule type="expression" priority="165" dxfId="0" stopIfTrue="0">
      <formula>AND(NOT('QAQC-2021-08-10'!$L$182),'QAQC-2021-08-10'!$C$182="Very High")</formula>
    </cfRule>
    <cfRule type="expression" priority="1263" dxfId="2" stopIfTrue="0">
      <formula>AND(NOT('QAQC-2021-08-10'!$L$182),'QAQC-2021-08-10'!$C$182="High")</formula>
    </cfRule>
    <cfRule type="expression" priority="2319" dxfId="3" stopIfTrue="0">
      <formula>AND(NOT('QAQC-2021-08-10'!$L$182),'QAQC-2021-08-10'!$C$182="Low")</formula>
    </cfRule>
    <cfRule type="expression" priority="3341" dxfId="3" stopIfTrue="0">
      <formula>LEFT(H18&amp;"")="["</formula>
    </cfRule>
    <cfRule type="expression" priority="3823" dxfId="1" stopIfTrue="0">
      <formula>AND(NOT('QAQC-2021-08-10'!$L$182),'QAQC-2021-08-10'!$C$182="Good")</formula>
    </cfRule>
  </conditionalFormatting>
  <conditionalFormatting sqref="F19">
    <cfRule type="expression" priority="166" dxfId="0" stopIfTrue="0">
      <formula>AND(NOT('QAQC-2021-08-10'!$L$183),'QAQC-2021-08-10'!$C$183="Very High")</formula>
    </cfRule>
    <cfRule type="expression" priority="1264" dxfId="2" stopIfTrue="0">
      <formula>AND(NOT('QAQC-2021-08-10'!$L$183),'QAQC-2021-08-10'!$C$183="High")</formula>
    </cfRule>
    <cfRule type="expression" priority="2320" dxfId="3" stopIfTrue="0">
      <formula>AND(NOT('QAQC-2021-08-10'!$L$183),'QAQC-2021-08-10'!$C$183="Low")</formula>
    </cfRule>
    <cfRule type="expression" priority="3348" dxfId="3" stopIfTrue="0">
      <formula>LEFT(F19&amp;"")="["</formula>
    </cfRule>
    <cfRule type="expression" priority="3824" dxfId="1" stopIfTrue="0">
      <formula>AND(NOT('QAQC-2021-08-10'!$L$183),'QAQC-2021-08-10'!$C$183="Good")</formula>
    </cfRule>
  </conditionalFormatting>
  <conditionalFormatting sqref="G19">
    <cfRule type="expression" priority="167" dxfId="0" stopIfTrue="0">
      <formula>AND(NOT('QAQC-2021-08-10'!$L$184),'QAQC-2021-08-10'!$C$184="Very High")</formula>
    </cfRule>
    <cfRule type="expression" priority="1265" dxfId="2" stopIfTrue="0">
      <formula>AND(NOT('QAQC-2021-08-10'!$L$184),'QAQC-2021-08-10'!$C$184="High")</formula>
    </cfRule>
    <cfRule type="expression" priority="2321" dxfId="3" stopIfTrue="0">
      <formula>AND(NOT('QAQC-2021-08-10'!$L$184),'QAQC-2021-08-10'!$C$184="Low")</formula>
    </cfRule>
    <cfRule type="expression" priority="3349" dxfId="3" stopIfTrue="0">
      <formula>LEFT(G19&amp;"")="["</formula>
    </cfRule>
    <cfRule type="expression" priority="3825" dxfId="1" stopIfTrue="0">
      <formula>AND(NOT('QAQC-2021-08-10'!$L$184),'QAQC-2021-08-10'!$C$184="Good")</formula>
    </cfRule>
  </conditionalFormatting>
  <conditionalFormatting sqref="H19">
    <cfRule type="expression" priority="168" dxfId="0" stopIfTrue="0">
      <formula>AND(NOT('QAQC-2021-08-10'!$L$185),'QAQC-2021-08-10'!$C$185="Very High")</formula>
    </cfRule>
    <cfRule type="expression" priority="1266" dxfId="2" stopIfTrue="0">
      <formula>AND(NOT('QAQC-2021-08-10'!$L$185),'QAQC-2021-08-10'!$C$185="High")</formula>
    </cfRule>
    <cfRule type="expression" priority="2322" dxfId="3" stopIfTrue="0">
      <formula>AND(NOT('QAQC-2021-08-10'!$L$185),'QAQC-2021-08-10'!$C$185="Low")</formula>
    </cfRule>
    <cfRule type="expression" priority="3350" dxfId="3" stopIfTrue="0">
      <formula>LEFT(H19&amp;"")="["</formula>
    </cfRule>
    <cfRule type="expression" priority="3826" dxfId="1" stopIfTrue="0">
      <formula>AND(NOT('QAQC-2021-08-10'!$L$185),'QAQC-2021-08-10'!$C$185="Good")</formula>
    </cfRule>
  </conditionalFormatting>
  <conditionalFormatting sqref="F20">
    <cfRule type="expression" priority="169" dxfId="0" stopIfTrue="0">
      <formula>AND(NOT('QAQC-2021-08-10'!$L$186),'QAQC-2021-08-10'!$C$186="Very High")</formula>
    </cfRule>
    <cfRule type="expression" priority="1267" dxfId="2" stopIfTrue="0">
      <formula>AND(NOT('QAQC-2021-08-10'!$L$186),'QAQC-2021-08-10'!$C$186="High")</formula>
    </cfRule>
    <cfRule type="expression" priority="2323" dxfId="3" stopIfTrue="0">
      <formula>AND(NOT('QAQC-2021-08-10'!$L$186),'QAQC-2021-08-10'!$C$186="Low")</formula>
    </cfRule>
    <cfRule type="expression" priority="3357" dxfId="3" stopIfTrue="0">
      <formula>LEFT(F20&amp;"")="["</formula>
    </cfRule>
    <cfRule type="expression" priority="3827" dxfId="1" stopIfTrue="0">
      <formula>AND(NOT('QAQC-2021-08-10'!$L$186),'QAQC-2021-08-10'!$C$186="Good")</formula>
    </cfRule>
  </conditionalFormatting>
  <conditionalFormatting sqref="G20">
    <cfRule type="expression" priority="170" dxfId="0" stopIfTrue="0">
      <formula>AND(NOT('QAQC-2021-08-10'!$L$187),'QAQC-2021-08-10'!$C$187="Very High")</formula>
    </cfRule>
    <cfRule type="expression" priority="1268" dxfId="2" stopIfTrue="0">
      <formula>AND(NOT('QAQC-2021-08-10'!$L$187),'QAQC-2021-08-10'!$C$187="High")</formula>
    </cfRule>
    <cfRule type="expression" priority="2324" dxfId="3" stopIfTrue="0">
      <formula>AND(NOT('QAQC-2021-08-10'!$L$187),'QAQC-2021-08-10'!$C$187="Low")</formula>
    </cfRule>
    <cfRule type="expression" priority="3358" dxfId="3" stopIfTrue="0">
      <formula>LEFT(G20&amp;"")="["</formula>
    </cfRule>
    <cfRule type="expression" priority="3828" dxfId="1" stopIfTrue="0">
      <formula>AND(NOT('QAQC-2021-08-10'!$L$187),'QAQC-2021-08-10'!$C$187="Good")</formula>
    </cfRule>
  </conditionalFormatting>
  <conditionalFormatting sqref="H20">
    <cfRule type="expression" priority="171" dxfId="0" stopIfTrue="0">
      <formula>AND(NOT('QAQC-2021-08-10'!$L$188),'QAQC-2021-08-10'!$C$188="Very High")</formula>
    </cfRule>
    <cfRule type="expression" priority="1269" dxfId="2" stopIfTrue="0">
      <formula>AND(NOT('QAQC-2021-08-10'!$L$188),'QAQC-2021-08-10'!$C$188="High")</formula>
    </cfRule>
    <cfRule type="expression" priority="2325" dxfId="3" stopIfTrue="0">
      <formula>AND(NOT('QAQC-2021-08-10'!$L$188),'QAQC-2021-08-10'!$C$188="Low")</formula>
    </cfRule>
    <cfRule type="expression" priority="3359" dxfId="3" stopIfTrue="0">
      <formula>LEFT(H20&amp;"")="["</formula>
    </cfRule>
    <cfRule type="expression" priority="3829" dxfId="1" stopIfTrue="0">
      <formula>AND(NOT('QAQC-2021-08-10'!$L$188),'QAQC-2021-08-10'!$C$188="Good")</formula>
    </cfRule>
  </conditionalFormatting>
  <conditionalFormatting sqref="F21">
    <cfRule type="expression" priority="172" dxfId="0" stopIfTrue="0">
      <formula>AND(NOT('QAQC-2021-08-10'!$L$189),'QAQC-2021-08-10'!$C$189="Very High")</formula>
    </cfRule>
    <cfRule type="expression" priority="1270" dxfId="2" stopIfTrue="0">
      <formula>AND(NOT('QAQC-2021-08-10'!$L$189),'QAQC-2021-08-10'!$C$189="High")</formula>
    </cfRule>
    <cfRule type="expression" priority="2326" dxfId="3" stopIfTrue="0">
      <formula>AND(NOT('QAQC-2021-08-10'!$L$189),'QAQC-2021-08-10'!$C$189="Low")</formula>
    </cfRule>
    <cfRule type="expression" priority="3366" dxfId="3" stopIfTrue="0">
      <formula>LEFT(F21&amp;"")="["</formula>
    </cfRule>
    <cfRule type="expression" priority="3830" dxfId="1" stopIfTrue="0">
      <formula>AND(NOT('QAQC-2021-08-10'!$L$189),'QAQC-2021-08-10'!$C$189="Good")</formula>
    </cfRule>
  </conditionalFormatting>
  <conditionalFormatting sqref="G21">
    <cfRule type="expression" priority="173" dxfId="0" stopIfTrue="0">
      <formula>AND(NOT('QAQC-2021-08-10'!$L$190),'QAQC-2021-08-10'!$C$190="Very High")</formula>
    </cfRule>
    <cfRule type="expression" priority="1271" dxfId="2" stopIfTrue="0">
      <formula>AND(NOT('QAQC-2021-08-10'!$L$190),'QAQC-2021-08-10'!$C$190="High")</formula>
    </cfRule>
    <cfRule type="expression" priority="2327" dxfId="3" stopIfTrue="0">
      <formula>AND(NOT('QAQC-2021-08-10'!$L$190),'QAQC-2021-08-10'!$C$190="Low")</formula>
    </cfRule>
    <cfRule type="expression" priority="3367" dxfId="3" stopIfTrue="0">
      <formula>LEFT(G21&amp;"")="["</formula>
    </cfRule>
    <cfRule type="expression" priority="3831" dxfId="1" stopIfTrue="0">
      <formula>AND(NOT('QAQC-2021-08-10'!$L$190),'QAQC-2021-08-10'!$C$190="Good")</formula>
    </cfRule>
  </conditionalFormatting>
  <conditionalFormatting sqref="H21">
    <cfRule type="expression" priority="174" dxfId="0" stopIfTrue="0">
      <formula>AND(NOT('QAQC-2021-08-10'!$L$191),'QAQC-2021-08-10'!$C$191="Very High")</formula>
    </cfRule>
    <cfRule type="expression" priority="1272" dxfId="2" stopIfTrue="0">
      <formula>AND(NOT('QAQC-2021-08-10'!$L$191),'QAQC-2021-08-10'!$C$191="High")</formula>
    </cfRule>
    <cfRule type="expression" priority="2328" dxfId="3" stopIfTrue="0">
      <formula>AND(NOT('QAQC-2021-08-10'!$L$191),'QAQC-2021-08-10'!$C$191="Low")</formula>
    </cfRule>
    <cfRule type="expression" priority="3368" dxfId="3" stopIfTrue="0">
      <formula>LEFT(H21&amp;"")="["</formula>
    </cfRule>
    <cfRule type="expression" priority="3832" dxfId="1" stopIfTrue="0">
      <formula>AND(NOT('QAQC-2021-08-10'!$L$191),'QAQC-2021-08-10'!$C$191="Good")</formula>
    </cfRule>
  </conditionalFormatting>
  <conditionalFormatting sqref="F22">
    <cfRule type="expression" priority="175" dxfId="0" stopIfTrue="0">
      <formula>AND(NOT('QAQC-2021-08-10'!$L$192),'QAQC-2021-08-10'!$C$192="Very High")</formula>
    </cfRule>
    <cfRule type="expression" priority="1273" dxfId="2" stopIfTrue="0">
      <formula>AND(NOT('QAQC-2021-08-10'!$L$192),'QAQC-2021-08-10'!$C$192="High")</formula>
    </cfRule>
    <cfRule type="expression" priority="2329" dxfId="3" stopIfTrue="0">
      <formula>AND(NOT('QAQC-2021-08-10'!$L$192),'QAQC-2021-08-10'!$C$192="Low")</formula>
    </cfRule>
    <cfRule type="expression" priority="3375" dxfId="3" stopIfTrue="0">
      <formula>LEFT(F22&amp;"")="["</formula>
    </cfRule>
    <cfRule type="expression" priority="3833" dxfId="1" stopIfTrue="0">
      <formula>AND(NOT('QAQC-2021-08-10'!$L$192),'QAQC-2021-08-10'!$C$192="Good")</formula>
    </cfRule>
  </conditionalFormatting>
  <conditionalFormatting sqref="G22">
    <cfRule type="expression" priority="176" dxfId="0" stopIfTrue="0">
      <formula>AND(NOT('QAQC-2021-08-10'!$L$193),'QAQC-2021-08-10'!$C$193="Very High")</formula>
    </cfRule>
    <cfRule type="expression" priority="1274" dxfId="2" stopIfTrue="0">
      <formula>AND(NOT('QAQC-2021-08-10'!$L$193),'QAQC-2021-08-10'!$C$193="High")</formula>
    </cfRule>
    <cfRule type="expression" priority="2330" dxfId="3" stopIfTrue="0">
      <formula>AND(NOT('QAQC-2021-08-10'!$L$193),'QAQC-2021-08-10'!$C$193="Low")</formula>
    </cfRule>
    <cfRule type="expression" priority="3376" dxfId="3" stopIfTrue="0">
      <formula>LEFT(G22&amp;"")="["</formula>
    </cfRule>
    <cfRule type="expression" priority="3834" dxfId="1" stopIfTrue="0">
      <formula>AND(NOT('QAQC-2021-08-10'!$L$193),'QAQC-2021-08-10'!$C$193="Good")</formula>
    </cfRule>
  </conditionalFormatting>
  <conditionalFormatting sqref="H22">
    <cfRule type="expression" priority="177" dxfId="0" stopIfTrue="0">
      <formula>AND(NOT('QAQC-2021-08-10'!$L$194),'QAQC-2021-08-10'!$C$194="Very High")</formula>
    </cfRule>
    <cfRule type="expression" priority="1275" dxfId="2" stopIfTrue="0">
      <formula>AND(NOT('QAQC-2021-08-10'!$L$194),'QAQC-2021-08-10'!$C$194="High")</formula>
    </cfRule>
    <cfRule type="expression" priority="2331" dxfId="3" stopIfTrue="0">
      <formula>AND(NOT('QAQC-2021-08-10'!$L$194),'QAQC-2021-08-10'!$C$194="Low")</formula>
    </cfRule>
    <cfRule type="expression" priority="3377" dxfId="3" stopIfTrue="0">
      <formula>LEFT(H22&amp;"")="["</formula>
    </cfRule>
    <cfRule type="expression" priority="3835" dxfId="1" stopIfTrue="0">
      <formula>AND(NOT('QAQC-2021-08-10'!$L$194),'QAQC-2021-08-10'!$C$194="Good")</formula>
    </cfRule>
  </conditionalFormatting>
  <conditionalFormatting sqref="F23">
    <cfRule type="expression" priority="178" dxfId="0" stopIfTrue="0">
      <formula>AND(NOT('QAQC-2021-08-10'!$L$195),'QAQC-2021-08-10'!$C$195="Very High")</formula>
    </cfRule>
    <cfRule type="expression" priority="1276" dxfId="2" stopIfTrue="0">
      <formula>AND(NOT('QAQC-2021-08-10'!$L$195),'QAQC-2021-08-10'!$C$195="High")</formula>
    </cfRule>
    <cfRule type="expression" priority="2332" dxfId="3" stopIfTrue="0">
      <formula>AND(NOT('QAQC-2021-08-10'!$L$195),'QAQC-2021-08-10'!$C$195="Low")</formula>
    </cfRule>
    <cfRule type="expression" priority="3384" dxfId="3" stopIfTrue="0">
      <formula>LEFT(F23&amp;"")="["</formula>
    </cfRule>
    <cfRule type="expression" priority="3836" dxfId="1" stopIfTrue="0">
      <formula>AND(NOT('QAQC-2021-08-10'!$L$195),'QAQC-2021-08-10'!$C$195="Good")</formula>
    </cfRule>
  </conditionalFormatting>
  <conditionalFormatting sqref="G23">
    <cfRule type="expression" priority="179" dxfId="0" stopIfTrue="0">
      <formula>AND(NOT('QAQC-2021-08-10'!$L$196),'QAQC-2021-08-10'!$C$196="Very High")</formula>
    </cfRule>
    <cfRule type="expression" priority="1277" dxfId="2" stopIfTrue="0">
      <formula>AND(NOT('QAQC-2021-08-10'!$L$196),'QAQC-2021-08-10'!$C$196="High")</formula>
    </cfRule>
    <cfRule type="expression" priority="2333" dxfId="3" stopIfTrue="0">
      <formula>AND(NOT('QAQC-2021-08-10'!$L$196),'QAQC-2021-08-10'!$C$196="Low")</formula>
    </cfRule>
    <cfRule type="expression" priority="3385" dxfId="3" stopIfTrue="0">
      <formula>LEFT(G23&amp;"")="["</formula>
    </cfRule>
    <cfRule type="expression" priority="3837" dxfId="1" stopIfTrue="0">
      <formula>AND(NOT('QAQC-2021-08-10'!$L$196),'QAQC-2021-08-10'!$C$196="Good")</formula>
    </cfRule>
  </conditionalFormatting>
  <conditionalFormatting sqref="H23">
    <cfRule type="expression" priority="180" dxfId="0" stopIfTrue="0">
      <formula>AND(NOT('QAQC-2021-08-10'!$L$197),'QAQC-2021-08-10'!$C$197="Very High")</formula>
    </cfRule>
    <cfRule type="expression" priority="1278" dxfId="2" stopIfTrue="0">
      <formula>AND(NOT('QAQC-2021-08-10'!$L$197),'QAQC-2021-08-10'!$C$197="High")</formula>
    </cfRule>
    <cfRule type="expression" priority="2334" dxfId="3" stopIfTrue="0">
      <formula>AND(NOT('QAQC-2021-08-10'!$L$197),'QAQC-2021-08-10'!$C$197="Low")</formula>
    </cfRule>
    <cfRule type="expression" priority="3386" dxfId="3" stopIfTrue="0">
      <formula>LEFT(H23&amp;"")="["</formula>
    </cfRule>
    <cfRule type="expression" priority="3838" dxfId="1" stopIfTrue="0">
      <formula>AND(NOT('QAQC-2021-08-10'!$L$197),'QAQC-2021-08-10'!$C$197="Good")</formula>
    </cfRule>
  </conditionalFormatting>
  <conditionalFormatting sqref="F24">
    <cfRule type="expression" priority="181" dxfId="0" stopIfTrue="0">
      <formula>AND(NOT('QAQC-2021-08-10'!$L$198),'QAQC-2021-08-10'!$C$198="Very High")</formula>
    </cfRule>
    <cfRule type="expression" priority="1279" dxfId="2" stopIfTrue="0">
      <formula>AND(NOT('QAQC-2021-08-10'!$L$198),'QAQC-2021-08-10'!$C$198="High")</formula>
    </cfRule>
    <cfRule type="expression" priority="2335" dxfId="3" stopIfTrue="0">
      <formula>AND(NOT('QAQC-2021-08-10'!$L$198),'QAQC-2021-08-10'!$C$198="Low")</formula>
    </cfRule>
    <cfRule type="expression" priority="3393" dxfId="3" stopIfTrue="0">
      <formula>LEFT(F24&amp;"")="["</formula>
    </cfRule>
    <cfRule type="expression" priority="3839" dxfId="1" stopIfTrue="0">
      <formula>AND(NOT('QAQC-2021-08-10'!$L$198),'QAQC-2021-08-10'!$C$198="Good")</formula>
    </cfRule>
  </conditionalFormatting>
  <conditionalFormatting sqref="G24">
    <cfRule type="expression" priority="182" dxfId="0" stopIfTrue="0">
      <formula>AND(NOT('QAQC-2021-08-10'!$L$199),'QAQC-2021-08-10'!$C$199="Very High")</formula>
    </cfRule>
    <cfRule type="expression" priority="1280" dxfId="2" stopIfTrue="0">
      <formula>AND(NOT('QAQC-2021-08-10'!$L$199),'QAQC-2021-08-10'!$C$199="High")</formula>
    </cfRule>
    <cfRule type="expression" priority="2336" dxfId="3" stopIfTrue="0">
      <formula>AND(NOT('QAQC-2021-08-10'!$L$199),'QAQC-2021-08-10'!$C$199="Low")</formula>
    </cfRule>
    <cfRule type="expression" priority="3394" dxfId="3" stopIfTrue="0">
      <formula>LEFT(G24&amp;"")="["</formula>
    </cfRule>
    <cfRule type="expression" priority="3840" dxfId="1" stopIfTrue="0">
      <formula>AND(NOT('QAQC-2021-08-10'!$L$199),'QAQC-2021-08-10'!$C$199="Good")</formula>
    </cfRule>
  </conditionalFormatting>
  <conditionalFormatting sqref="H24">
    <cfRule type="expression" priority="183" dxfId="0" stopIfTrue="0">
      <formula>AND(NOT('QAQC-2021-08-10'!$L$200),'QAQC-2021-08-10'!$C$200="Very High")</formula>
    </cfRule>
    <cfRule type="expression" priority="1281" dxfId="2" stopIfTrue="0">
      <formula>AND(NOT('QAQC-2021-08-10'!$L$200),'QAQC-2021-08-10'!$C$200="High")</formula>
    </cfRule>
    <cfRule type="expression" priority="2337" dxfId="3" stopIfTrue="0">
      <formula>AND(NOT('QAQC-2021-08-10'!$L$200),'QAQC-2021-08-10'!$C$200="Low")</formula>
    </cfRule>
    <cfRule type="expression" priority="3395" dxfId="3" stopIfTrue="0">
      <formula>LEFT(H24&amp;"")="["</formula>
    </cfRule>
    <cfRule type="expression" priority="3841" dxfId="1" stopIfTrue="0">
      <formula>AND(NOT('QAQC-2021-08-10'!$L$200),'QAQC-2021-08-10'!$C$200="Good")</formula>
    </cfRule>
  </conditionalFormatting>
  <conditionalFormatting sqref="F26">
    <cfRule type="expression" priority="184" dxfId="0" stopIfTrue="0">
      <formula>AND(NOT('QAQC-2021-08-10'!$L$201),'QAQC-2021-08-10'!$C$201="Very High")</formula>
    </cfRule>
    <cfRule type="expression" priority="1282" dxfId="2" stopIfTrue="0">
      <formula>AND(NOT('QAQC-2021-08-10'!$L$201),'QAQC-2021-08-10'!$C$201="High")</formula>
    </cfRule>
    <cfRule type="expression" priority="2338" dxfId="3" stopIfTrue="0">
      <formula>AND(NOT('QAQC-2021-08-10'!$L$201),'QAQC-2021-08-10'!$C$201="Low")</formula>
    </cfRule>
    <cfRule type="expression" priority="3402" dxfId="3" stopIfTrue="0">
      <formula>LEFT(F26&amp;"")="["</formula>
    </cfRule>
    <cfRule type="expression" priority="3842" dxfId="1" stopIfTrue="0">
      <formula>AND(NOT('QAQC-2021-08-10'!$L$201),'QAQC-2021-08-10'!$C$201="Good")</formula>
    </cfRule>
  </conditionalFormatting>
  <conditionalFormatting sqref="G26">
    <cfRule type="expression" priority="185" dxfId="0" stopIfTrue="0">
      <formula>AND(NOT('QAQC-2021-08-10'!$L$202),'QAQC-2021-08-10'!$C$202="Very High")</formula>
    </cfRule>
    <cfRule type="expression" priority="1283" dxfId="2" stopIfTrue="0">
      <formula>AND(NOT('QAQC-2021-08-10'!$L$202),'QAQC-2021-08-10'!$C$202="High")</formula>
    </cfRule>
    <cfRule type="expression" priority="2339" dxfId="3" stopIfTrue="0">
      <formula>AND(NOT('QAQC-2021-08-10'!$L$202),'QAQC-2021-08-10'!$C$202="Low")</formula>
    </cfRule>
    <cfRule type="expression" priority="3403" dxfId="3" stopIfTrue="0">
      <formula>LEFT(G26&amp;"")="["</formula>
    </cfRule>
    <cfRule type="expression" priority="3843" dxfId="1" stopIfTrue="0">
      <formula>AND(NOT('QAQC-2021-08-10'!$L$202),'QAQC-2021-08-10'!$C$202="Good")</formula>
    </cfRule>
  </conditionalFormatting>
  <conditionalFormatting sqref="H26">
    <cfRule type="expression" priority="186" dxfId="0" stopIfTrue="0">
      <formula>AND(NOT('QAQC-2021-08-10'!$L$203),'QAQC-2021-08-10'!$C$203="Very High")</formula>
    </cfRule>
    <cfRule type="expression" priority="1284" dxfId="2" stopIfTrue="0">
      <formula>AND(NOT('QAQC-2021-08-10'!$L$203),'QAQC-2021-08-10'!$C$203="High")</formula>
    </cfRule>
    <cfRule type="expression" priority="2340" dxfId="3" stopIfTrue="0">
      <formula>AND(NOT('QAQC-2021-08-10'!$L$203),'QAQC-2021-08-10'!$C$203="Low")</formula>
    </cfRule>
    <cfRule type="expression" priority="3404" dxfId="3" stopIfTrue="0">
      <formula>LEFT(H26&amp;"")="["</formula>
    </cfRule>
    <cfRule type="expression" priority="3844" dxfId="1" stopIfTrue="0">
      <formula>AND(NOT('QAQC-2021-08-10'!$L$203),'QAQC-2021-08-10'!$C$203="Good")</formula>
    </cfRule>
  </conditionalFormatting>
  <conditionalFormatting sqref="P26">
    <cfRule type="expression" priority="187" dxfId="0" stopIfTrue="0">
      <formula>AND(NOT('QAQC-2021-08-10'!$L$204),'QAQC-2021-08-10'!$C$204="Very High")</formula>
    </cfRule>
    <cfRule type="expression" priority="1285" dxfId="2" stopIfTrue="0">
      <formula>AND(NOT('QAQC-2021-08-10'!$L$204),'QAQC-2021-08-10'!$C$204="High")</formula>
    </cfRule>
    <cfRule type="expression" priority="2341" dxfId="3" stopIfTrue="0">
      <formula>AND(NOT('QAQC-2021-08-10'!$L$204),'QAQC-2021-08-10'!$C$204="Low")</formula>
    </cfRule>
    <cfRule type="expression" priority="3405" dxfId="3" stopIfTrue="0">
      <formula>LEFT(P26&amp;"")="["</formula>
    </cfRule>
    <cfRule type="expression" priority="3845" dxfId="1" stopIfTrue="0">
      <formula>AND(NOT('QAQC-2021-08-10'!$L$204),'QAQC-2021-08-10'!$C$204="Good")</formula>
    </cfRule>
  </conditionalFormatting>
  <conditionalFormatting sqref="Q26">
    <cfRule type="expression" priority="188" dxfId="0" stopIfTrue="0">
      <formula>AND(NOT('QAQC-2021-08-10'!$L$205),'QAQC-2021-08-10'!$C$205="Very High")</formula>
    </cfRule>
    <cfRule type="expression" priority="1286" dxfId="2" stopIfTrue="0">
      <formula>AND(NOT('QAQC-2021-08-10'!$L$205),'QAQC-2021-08-10'!$C$205="High")</formula>
    </cfRule>
    <cfRule type="expression" priority="2342" dxfId="3" stopIfTrue="0">
      <formula>AND(NOT('QAQC-2021-08-10'!$L$205),'QAQC-2021-08-10'!$C$205="Low")</formula>
    </cfRule>
    <cfRule type="expression" priority="3406" dxfId="3" stopIfTrue="0">
      <formula>LEFT(Q26&amp;"")="["</formula>
    </cfRule>
    <cfRule type="expression" priority="3846" dxfId="1" stopIfTrue="0">
      <formula>AND(NOT('QAQC-2021-08-10'!$L$205),'QAQC-2021-08-10'!$C$205="Good")</formula>
    </cfRule>
  </conditionalFormatting>
  <conditionalFormatting sqref="R26">
    <cfRule type="expression" priority="189" dxfId="0" stopIfTrue="0">
      <formula>AND(NOT('QAQC-2021-08-10'!$L$206),'QAQC-2021-08-10'!$C$206="Very High")</formula>
    </cfRule>
    <cfRule type="expression" priority="1287" dxfId="2" stopIfTrue="0">
      <formula>AND(NOT('QAQC-2021-08-10'!$L$206),'QAQC-2021-08-10'!$C$206="High")</formula>
    </cfRule>
    <cfRule type="expression" priority="2343" dxfId="3" stopIfTrue="0">
      <formula>AND(NOT('QAQC-2021-08-10'!$L$206),'QAQC-2021-08-10'!$C$206="Low")</formula>
    </cfRule>
    <cfRule type="expression" priority="3407" dxfId="3" stopIfTrue="0">
      <formula>LEFT(R26&amp;"")="["</formula>
    </cfRule>
    <cfRule type="expression" priority="3847" dxfId="1" stopIfTrue="0">
      <formula>AND(NOT('QAQC-2021-08-10'!$L$206),'QAQC-2021-08-10'!$C$206="Good")</formula>
    </cfRule>
  </conditionalFormatting>
  <conditionalFormatting sqref="F27">
    <cfRule type="expression" priority="190" dxfId="0" stopIfTrue="0">
      <formula>AND(NOT('QAQC-2021-08-10'!$L$207),'QAQC-2021-08-10'!$C$207="Very High")</formula>
    </cfRule>
    <cfRule type="expression" priority="1288" dxfId="2" stopIfTrue="0">
      <formula>AND(NOT('QAQC-2021-08-10'!$L$207),'QAQC-2021-08-10'!$C$207="High")</formula>
    </cfRule>
    <cfRule type="expression" priority="2344" dxfId="3" stopIfTrue="0">
      <formula>AND(NOT('QAQC-2021-08-10'!$L$207),'QAQC-2021-08-10'!$C$207="Low")</formula>
    </cfRule>
    <cfRule type="expression" priority="3411" dxfId="3" stopIfTrue="0">
      <formula>LEFT(F27&amp;"")="["</formula>
    </cfRule>
    <cfRule type="expression" priority="3848" dxfId="1" stopIfTrue="0">
      <formula>AND(NOT('QAQC-2021-08-10'!$L$207),'QAQC-2021-08-10'!$C$207="Good")</formula>
    </cfRule>
  </conditionalFormatting>
  <conditionalFormatting sqref="G27">
    <cfRule type="expression" priority="191" dxfId="0" stopIfTrue="0">
      <formula>AND(NOT('QAQC-2021-08-10'!$L$208),'QAQC-2021-08-10'!$C$208="Very High")</formula>
    </cfRule>
    <cfRule type="expression" priority="1289" dxfId="2" stopIfTrue="0">
      <formula>AND(NOT('QAQC-2021-08-10'!$L$208),'QAQC-2021-08-10'!$C$208="High")</formula>
    </cfRule>
    <cfRule type="expression" priority="2345" dxfId="3" stopIfTrue="0">
      <formula>AND(NOT('QAQC-2021-08-10'!$L$208),'QAQC-2021-08-10'!$C$208="Low")</formula>
    </cfRule>
    <cfRule type="expression" priority="3412" dxfId="3" stopIfTrue="0">
      <formula>LEFT(G27&amp;"")="["</formula>
    </cfRule>
    <cfRule type="expression" priority="3849" dxfId="1" stopIfTrue="0">
      <formula>AND(NOT('QAQC-2021-08-10'!$L$208),'QAQC-2021-08-10'!$C$208="Good")</formula>
    </cfRule>
  </conditionalFormatting>
  <conditionalFormatting sqref="H27">
    <cfRule type="expression" priority="192" dxfId="0" stopIfTrue="0">
      <formula>AND(NOT('QAQC-2021-08-10'!$L$209),'QAQC-2021-08-10'!$C$209="Very High")</formula>
    </cfRule>
    <cfRule type="expression" priority="1290" dxfId="2" stopIfTrue="0">
      <formula>AND(NOT('QAQC-2021-08-10'!$L$209),'QAQC-2021-08-10'!$C$209="High")</formula>
    </cfRule>
    <cfRule type="expression" priority="2346" dxfId="3" stopIfTrue="0">
      <formula>AND(NOT('QAQC-2021-08-10'!$L$209),'QAQC-2021-08-10'!$C$209="Low")</formula>
    </cfRule>
    <cfRule type="expression" priority="3413" dxfId="3" stopIfTrue="0">
      <formula>LEFT(H27&amp;"")="["</formula>
    </cfRule>
    <cfRule type="expression" priority="3850" dxfId="1" stopIfTrue="0">
      <formula>AND(NOT('QAQC-2021-08-10'!$L$209),'QAQC-2021-08-10'!$C$209="Good")</formula>
    </cfRule>
  </conditionalFormatting>
  <conditionalFormatting sqref="P27">
    <cfRule type="expression" priority="193" dxfId="0" stopIfTrue="0">
      <formula>AND(NOT('QAQC-2021-08-10'!$L$210),'QAQC-2021-08-10'!$C$210="Very High")</formula>
    </cfRule>
    <cfRule type="expression" priority="439" dxfId="0" stopIfTrue="0">
      <formula>AND(NOT('QAQC-2021-08-10'!$L$456),'QAQC-2021-08-10'!$C$456="Very High")</formula>
    </cfRule>
    <cfRule type="expression" priority="1291" dxfId="2" stopIfTrue="0">
      <formula>AND(NOT('QAQC-2021-08-10'!$L$210),'QAQC-2021-08-10'!$C$210="High")</formula>
    </cfRule>
    <cfRule type="expression" priority="1537" dxfId="2" stopIfTrue="0">
      <formula>AND(NOT('QAQC-2021-08-10'!$L$456),'QAQC-2021-08-10'!$C$456="High")</formula>
    </cfRule>
    <cfRule type="expression" priority="2347" dxfId="3" stopIfTrue="0">
      <formula>AND(NOT('QAQC-2021-08-10'!$L$210),'QAQC-2021-08-10'!$C$210="Low")</formula>
    </cfRule>
    <cfRule type="expression" priority="2593" dxfId="3" stopIfTrue="0">
      <formula>AND(NOT('QAQC-2021-08-10'!$L$456),'QAQC-2021-08-10'!$C$456="Low")</formula>
    </cfRule>
    <cfRule type="expression" priority="3414" dxfId="3" stopIfTrue="0">
      <formula>LEFT(P27&amp;"")="["</formula>
    </cfRule>
    <cfRule type="expression" priority="3851" dxfId="1" stopIfTrue="0">
      <formula>AND(NOT('QAQC-2021-08-10'!$L$210),'QAQC-2021-08-10'!$C$210="Good")</formula>
    </cfRule>
    <cfRule type="expression" priority="4097" dxfId="1" stopIfTrue="0">
      <formula>AND(NOT('QAQC-2021-08-10'!$L$456),'QAQC-2021-08-10'!$C$456="Good")</formula>
    </cfRule>
  </conditionalFormatting>
  <conditionalFormatting sqref="Q27">
    <cfRule type="expression" priority="194" dxfId="0" stopIfTrue="0">
      <formula>AND(NOT('QAQC-2021-08-10'!$L$211),'QAQC-2021-08-10'!$C$211="Very High")</formula>
    </cfRule>
    <cfRule type="expression" priority="440" dxfId="0" stopIfTrue="0">
      <formula>AND(NOT('QAQC-2021-08-10'!$L$457),'QAQC-2021-08-10'!$C$457="Very High")</formula>
    </cfRule>
    <cfRule type="expression" priority="1292" dxfId="2" stopIfTrue="0">
      <formula>AND(NOT('QAQC-2021-08-10'!$L$211),'QAQC-2021-08-10'!$C$211="High")</formula>
    </cfRule>
    <cfRule type="expression" priority="1538" dxfId="2" stopIfTrue="0">
      <formula>AND(NOT('QAQC-2021-08-10'!$L$457),'QAQC-2021-08-10'!$C$457="High")</formula>
    </cfRule>
    <cfRule type="expression" priority="2348" dxfId="3" stopIfTrue="0">
      <formula>AND(NOT('QAQC-2021-08-10'!$L$211),'QAQC-2021-08-10'!$C$211="Low")</formula>
    </cfRule>
    <cfRule type="expression" priority="2594" dxfId="3" stopIfTrue="0">
      <formula>AND(NOT('QAQC-2021-08-10'!$L$457),'QAQC-2021-08-10'!$C$457="Low")</formula>
    </cfRule>
    <cfRule type="expression" priority="3415" dxfId="3" stopIfTrue="0">
      <formula>LEFT(Q27&amp;"")="["</formula>
    </cfRule>
    <cfRule type="expression" priority="3852" dxfId="1" stopIfTrue="0">
      <formula>AND(NOT('QAQC-2021-08-10'!$L$211),'QAQC-2021-08-10'!$C$211="Good")</formula>
    </cfRule>
    <cfRule type="expression" priority="4098" dxfId="1" stopIfTrue="0">
      <formula>AND(NOT('QAQC-2021-08-10'!$L$457),'QAQC-2021-08-10'!$C$457="Good")</formula>
    </cfRule>
  </conditionalFormatting>
  <conditionalFormatting sqref="R27">
    <cfRule type="expression" priority="195" dxfId="0" stopIfTrue="0">
      <formula>AND(NOT('QAQC-2021-08-10'!$L$212),'QAQC-2021-08-10'!$C$212="Very High")</formula>
    </cfRule>
    <cfRule type="expression" priority="441" dxfId="0" stopIfTrue="0">
      <formula>AND(NOT('QAQC-2021-08-10'!$L$458),'QAQC-2021-08-10'!$C$458="Very High")</formula>
    </cfRule>
    <cfRule type="expression" priority="1293" dxfId="2" stopIfTrue="0">
      <formula>AND(NOT('QAQC-2021-08-10'!$L$212),'QAQC-2021-08-10'!$C$212="High")</formula>
    </cfRule>
    <cfRule type="expression" priority="1539" dxfId="2" stopIfTrue="0">
      <formula>AND(NOT('QAQC-2021-08-10'!$L$458),'QAQC-2021-08-10'!$C$458="High")</formula>
    </cfRule>
    <cfRule type="expression" priority="2349" dxfId="3" stopIfTrue="0">
      <formula>AND(NOT('QAQC-2021-08-10'!$L$212),'QAQC-2021-08-10'!$C$212="Low")</formula>
    </cfRule>
    <cfRule type="expression" priority="2595" dxfId="3" stopIfTrue="0">
      <formula>AND(NOT('QAQC-2021-08-10'!$L$458),'QAQC-2021-08-10'!$C$458="Low")</formula>
    </cfRule>
    <cfRule type="expression" priority="3416" dxfId="3" stopIfTrue="0">
      <formula>LEFT(R27&amp;"")="["</formula>
    </cfRule>
    <cfRule type="expression" priority="3853" dxfId="1" stopIfTrue="0">
      <formula>AND(NOT('QAQC-2021-08-10'!$L$212),'QAQC-2021-08-10'!$C$212="Good")</formula>
    </cfRule>
    <cfRule type="expression" priority="4099" dxfId="1" stopIfTrue="0">
      <formula>AND(NOT('QAQC-2021-08-10'!$L$458),'QAQC-2021-08-10'!$C$458="Good")</formula>
    </cfRule>
  </conditionalFormatting>
  <conditionalFormatting sqref="F28">
    <cfRule type="expression" priority="196" dxfId="0" stopIfTrue="0">
      <formula>AND(NOT('QAQC-2021-08-10'!$L$213),'QAQC-2021-08-10'!$C$213="Very High")</formula>
    </cfRule>
    <cfRule type="expression" priority="1294" dxfId="2" stopIfTrue="0">
      <formula>AND(NOT('QAQC-2021-08-10'!$L$213),'QAQC-2021-08-10'!$C$213="High")</formula>
    </cfRule>
    <cfRule type="expression" priority="2350" dxfId="3" stopIfTrue="0">
      <formula>AND(NOT('QAQC-2021-08-10'!$L$213),'QAQC-2021-08-10'!$C$213="Low")</formula>
    </cfRule>
    <cfRule type="expression" priority="3420" dxfId="3" stopIfTrue="0">
      <formula>LEFT(F28&amp;"")="["</formula>
    </cfRule>
    <cfRule type="expression" priority="3854" dxfId="1" stopIfTrue="0">
      <formula>AND(NOT('QAQC-2021-08-10'!$L$213),'QAQC-2021-08-10'!$C$213="Good")</formula>
    </cfRule>
  </conditionalFormatting>
  <conditionalFormatting sqref="G28">
    <cfRule type="expression" priority="197" dxfId="0" stopIfTrue="0">
      <formula>AND(NOT('QAQC-2021-08-10'!$L$214),'QAQC-2021-08-10'!$C$214="Very High")</formula>
    </cfRule>
    <cfRule type="expression" priority="1295" dxfId="2" stopIfTrue="0">
      <formula>AND(NOT('QAQC-2021-08-10'!$L$214),'QAQC-2021-08-10'!$C$214="High")</formula>
    </cfRule>
    <cfRule type="expression" priority="2351" dxfId="3" stopIfTrue="0">
      <formula>AND(NOT('QAQC-2021-08-10'!$L$214),'QAQC-2021-08-10'!$C$214="Low")</formula>
    </cfRule>
    <cfRule type="expression" priority="3421" dxfId="3" stopIfTrue="0">
      <formula>LEFT(G28&amp;"")="["</formula>
    </cfRule>
    <cfRule type="expression" priority="3855" dxfId="1" stopIfTrue="0">
      <formula>AND(NOT('QAQC-2021-08-10'!$L$214),'QAQC-2021-08-10'!$C$214="Good")</formula>
    </cfRule>
  </conditionalFormatting>
  <conditionalFormatting sqref="H28">
    <cfRule type="expression" priority="198" dxfId="0" stopIfTrue="0">
      <formula>AND(NOT('QAQC-2021-08-10'!$L$215),'QAQC-2021-08-10'!$C$215="Very High")</formula>
    </cfRule>
    <cfRule type="expression" priority="1296" dxfId="2" stopIfTrue="0">
      <formula>AND(NOT('QAQC-2021-08-10'!$L$215),'QAQC-2021-08-10'!$C$215="High")</formula>
    </cfRule>
    <cfRule type="expression" priority="2352" dxfId="3" stopIfTrue="0">
      <formula>AND(NOT('QAQC-2021-08-10'!$L$215),'QAQC-2021-08-10'!$C$215="Low")</formula>
    </cfRule>
    <cfRule type="expression" priority="3422" dxfId="3" stopIfTrue="0">
      <formula>LEFT(H28&amp;"")="["</formula>
    </cfRule>
    <cfRule type="expression" priority="3856" dxfId="1" stopIfTrue="0">
      <formula>AND(NOT('QAQC-2021-08-10'!$L$215),'QAQC-2021-08-10'!$C$215="Good")</formula>
    </cfRule>
  </conditionalFormatting>
  <conditionalFormatting sqref="P28">
    <cfRule type="expression" priority="199" dxfId="0" stopIfTrue="0">
      <formula>AND(NOT('QAQC-2021-08-10'!$L$216),'QAQC-2021-08-10'!$C$216="Very High")</formula>
    </cfRule>
    <cfRule type="expression" priority="1297" dxfId="2" stopIfTrue="0">
      <formula>AND(NOT('QAQC-2021-08-10'!$L$216),'QAQC-2021-08-10'!$C$216="High")</formula>
    </cfRule>
    <cfRule type="expression" priority="2353" dxfId="3" stopIfTrue="0">
      <formula>AND(NOT('QAQC-2021-08-10'!$L$216),'QAQC-2021-08-10'!$C$216="Low")</formula>
    </cfRule>
    <cfRule type="expression" priority="3423" dxfId="3" stopIfTrue="0">
      <formula>LEFT(P28&amp;"")="["</formula>
    </cfRule>
    <cfRule type="expression" priority="3857" dxfId="1" stopIfTrue="0">
      <formula>AND(NOT('QAQC-2021-08-10'!$L$216),'QAQC-2021-08-10'!$C$216="Good")</formula>
    </cfRule>
  </conditionalFormatting>
  <conditionalFormatting sqref="Q28">
    <cfRule type="expression" priority="200" dxfId="0" stopIfTrue="0">
      <formula>AND(NOT('QAQC-2021-08-10'!$L$217),'QAQC-2021-08-10'!$C$217="Very High")</formula>
    </cfRule>
    <cfRule type="expression" priority="1298" dxfId="2" stopIfTrue="0">
      <formula>AND(NOT('QAQC-2021-08-10'!$L$217),'QAQC-2021-08-10'!$C$217="High")</formula>
    </cfRule>
    <cfRule type="expression" priority="2354" dxfId="3" stopIfTrue="0">
      <formula>AND(NOT('QAQC-2021-08-10'!$L$217),'QAQC-2021-08-10'!$C$217="Low")</formula>
    </cfRule>
    <cfRule type="expression" priority="3424" dxfId="3" stopIfTrue="0">
      <formula>LEFT(Q28&amp;"")="["</formula>
    </cfRule>
    <cfRule type="expression" priority="3858" dxfId="1" stopIfTrue="0">
      <formula>AND(NOT('QAQC-2021-08-10'!$L$217),'QAQC-2021-08-10'!$C$217="Good")</formula>
    </cfRule>
  </conditionalFormatting>
  <conditionalFormatting sqref="R28">
    <cfRule type="expression" priority="201" dxfId="0" stopIfTrue="0">
      <formula>AND(NOT('QAQC-2021-08-10'!$L$218),'QAQC-2021-08-10'!$C$218="Very High")</formula>
    </cfRule>
    <cfRule type="expression" priority="1299" dxfId="2" stopIfTrue="0">
      <formula>AND(NOT('QAQC-2021-08-10'!$L$218),'QAQC-2021-08-10'!$C$218="High")</formula>
    </cfRule>
    <cfRule type="expression" priority="2355" dxfId="3" stopIfTrue="0">
      <formula>AND(NOT('QAQC-2021-08-10'!$L$218),'QAQC-2021-08-10'!$C$218="Low")</formula>
    </cfRule>
    <cfRule type="expression" priority="3425" dxfId="3" stopIfTrue="0">
      <formula>LEFT(R28&amp;"")="["</formula>
    </cfRule>
    <cfRule type="expression" priority="3859" dxfId="1" stopIfTrue="0">
      <formula>AND(NOT('QAQC-2021-08-10'!$L$218),'QAQC-2021-08-10'!$C$218="Good")</formula>
    </cfRule>
  </conditionalFormatting>
  <conditionalFormatting sqref="F29">
    <cfRule type="expression" priority="202" dxfId="0" stopIfTrue="0">
      <formula>AND(NOT('QAQC-2021-08-10'!$L$219),'QAQC-2021-08-10'!$C$219="Very High")</formula>
    </cfRule>
    <cfRule type="expression" priority="1300" dxfId="2" stopIfTrue="0">
      <formula>AND(NOT('QAQC-2021-08-10'!$L$219),'QAQC-2021-08-10'!$C$219="High")</formula>
    </cfRule>
    <cfRule type="expression" priority="2356" dxfId="3" stopIfTrue="0">
      <formula>AND(NOT('QAQC-2021-08-10'!$L$219),'QAQC-2021-08-10'!$C$219="Low")</formula>
    </cfRule>
    <cfRule type="expression" priority="3429" dxfId="3" stopIfTrue="0">
      <formula>LEFT(F29&amp;"")="["</formula>
    </cfRule>
    <cfRule type="expression" priority="3860" dxfId="1" stopIfTrue="0">
      <formula>AND(NOT('QAQC-2021-08-10'!$L$219),'QAQC-2021-08-10'!$C$219="Good")</formula>
    </cfRule>
  </conditionalFormatting>
  <conditionalFormatting sqref="G29">
    <cfRule type="expression" priority="203" dxfId="0" stopIfTrue="0">
      <formula>AND(NOT('QAQC-2021-08-10'!$L$220),'QAQC-2021-08-10'!$C$220="Very High")</formula>
    </cfRule>
    <cfRule type="expression" priority="1301" dxfId="2" stopIfTrue="0">
      <formula>AND(NOT('QAQC-2021-08-10'!$L$220),'QAQC-2021-08-10'!$C$220="High")</formula>
    </cfRule>
    <cfRule type="expression" priority="2357" dxfId="3" stopIfTrue="0">
      <formula>AND(NOT('QAQC-2021-08-10'!$L$220),'QAQC-2021-08-10'!$C$220="Low")</formula>
    </cfRule>
    <cfRule type="expression" priority="3430" dxfId="3" stopIfTrue="0">
      <formula>LEFT(G29&amp;"")="["</formula>
    </cfRule>
    <cfRule type="expression" priority="3861" dxfId="1" stopIfTrue="0">
      <formula>AND(NOT('QAQC-2021-08-10'!$L$220),'QAQC-2021-08-10'!$C$220="Good")</formula>
    </cfRule>
  </conditionalFormatting>
  <conditionalFormatting sqref="H29">
    <cfRule type="expression" priority="204" dxfId="0" stopIfTrue="0">
      <formula>AND(NOT('QAQC-2021-08-10'!$L$221),'QAQC-2021-08-10'!$C$221="Very High")</formula>
    </cfRule>
    <cfRule type="expression" priority="1302" dxfId="2" stopIfTrue="0">
      <formula>AND(NOT('QAQC-2021-08-10'!$L$221),'QAQC-2021-08-10'!$C$221="High")</formula>
    </cfRule>
    <cfRule type="expression" priority="2358" dxfId="3" stopIfTrue="0">
      <formula>AND(NOT('QAQC-2021-08-10'!$L$221),'QAQC-2021-08-10'!$C$221="Low")</formula>
    </cfRule>
    <cfRule type="expression" priority="3431" dxfId="3" stopIfTrue="0">
      <formula>LEFT(H29&amp;"")="["</formula>
    </cfRule>
    <cfRule type="expression" priority="3862" dxfId="1" stopIfTrue="0">
      <formula>AND(NOT('QAQC-2021-08-10'!$L$221),'QAQC-2021-08-10'!$C$221="Good")</formula>
    </cfRule>
  </conditionalFormatting>
  <conditionalFormatting sqref="P29">
    <cfRule type="expression" priority="205" dxfId="0" stopIfTrue="0">
      <formula>AND(NOT('QAQC-2021-08-10'!$L$222),'QAQC-2021-08-10'!$C$222="Very High")</formula>
    </cfRule>
    <cfRule type="expression" priority="1303" dxfId="2" stopIfTrue="0">
      <formula>AND(NOT('QAQC-2021-08-10'!$L$222),'QAQC-2021-08-10'!$C$222="High")</formula>
    </cfRule>
    <cfRule type="expression" priority="2359" dxfId="3" stopIfTrue="0">
      <formula>AND(NOT('QAQC-2021-08-10'!$L$222),'QAQC-2021-08-10'!$C$222="Low")</formula>
    </cfRule>
    <cfRule type="expression" priority="3432" dxfId="3" stopIfTrue="0">
      <formula>LEFT(P29&amp;"")="["</formula>
    </cfRule>
    <cfRule type="expression" priority="3863" dxfId="1" stopIfTrue="0">
      <formula>AND(NOT('QAQC-2021-08-10'!$L$222),'QAQC-2021-08-10'!$C$222="Good")</formula>
    </cfRule>
  </conditionalFormatting>
  <conditionalFormatting sqref="Q29">
    <cfRule type="expression" priority="206" dxfId="0" stopIfTrue="0">
      <formula>AND(NOT('QAQC-2021-08-10'!$L$223),'QAQC-2021-08-10'!$C$223="Very High")</formula>
    </cfRule>
    <cfRule type="expression" priority="1304" dxfId="2" stopIfTrue="0">
      <formula>AND(NOT('QAQC-2021-08-10'!$L$223),'QAQC-2021-08-10'!$C$223="High")</formula>
    </cfRule>
    <cfRule type="expression" priority="2360" dxfId="3" stopIfTrue="0">
      <formula>AND(NOT('QAQC-2021-08-10'!$L$223),'QAQC-2021-08-10'!$C$223="Low")</formula>
    </cfRule>
    <cfRule type="expression" priority="3433" dxfId="3" stopIfTrue="0">
      <formula>LEFT(Q29&amp;"")="["</formula>
    </cfRule>
    <cfRule type="expression" priority="3864" dxfId="1" stopIfTrue="0">
      <formula>AND(NOT('QAQC-2021-08-10'!$L$223),'QAQC-2021-08-10'!$C$223="Good")</formula>
    </cfRule>
  </conditionalFormatting>
  <conditionalFormatting sqref="R29">
    <cfRule type="expression" priority="207" dxfId="0" stopIfTrue="0">
      <formula>AND(NOT('QAQC-2021-08-10'!$L$224),'QAQC-2021-08-10'!$C$224="Very High")</formula>
    </cfRule>
    <cfRule type="expression" priority="1305" dxfId="2" stopIfTrue="0">
      <formula>AND(NOT('QAQC-2021-08-10'!$L$224),'QAQC-2021-08-10'!$C$224="High")</formula>
    </cfRule>
    <cfRule type="expression" priority="2361" dxfId="3" stopIfTrue="0">
      <formula>AND(NOT('QAQC-2021-08-10'!$L$224),'QAQC-2021-08-10'!$C$224="Low")</formula>
    </cfRule>
    <cfRule type="expression" priority="3434" dxfId="3" stopIfTrue="0">
      <formula>LEFT(R29&amp;"")="["</formula>
    </cfRule>
    <cfRule type="expression" priority="3865" dxfId="1" stopIfTrue="0">
      <formula>AND(NOT('QAQC-2021-08-10'!$L$224),'QAQC-2021-08-10'!$C$224="Good")</formula>
    </cfRule>
  </conditionalFormatting>
  <conditionalFormatting sqref="F30">
    <cfRule type="expression" priority="208" dxfId="0" stopIfTrue="0">
      <formula>AND(NOT('QAQC-2021-08-10'!$L$225),'QAQC-2021-08-10'!$C$225="Very High")</formula>
    </cfRule>
    <cfRule type="expression" priority="1306" dxfId="2" stopIfTrue="0">
      <formula>AND(NOT('QAQC-2021-08-10'!$L$225),'QAQC-2021-08-10'!$C$225="High")</formula>
    </cfRule>
    <cfRule type="expression" priority="2362" dxfId="3" stopIfTrue="0">
      <formula>AND(NOT('QAQC-2021-08-10'!$L$225),'QAQC-2021-08-10'!$C$225="Low")</formula>
    </cfRule>
    <cfRule type="expression" priority="3438" dxfId="3" stopIfTrue="0">
      <formula>LEFT(F30&amp;"")="["</formula>
    </cfRule>
    <cfRule type="expression" priority="3866" dxfId="1" stopIfTrue="0">
      <formula>AND(NOT('QAQC-2021-08-10'!$L$225),'QAQC-2021-08-10'!$C$225="Good")</formula>
    </cfRule>
  </conditionalFormatting>
  <conditionalFormatting sqref="G30">
    <cfRule type="expression" priority="209" dxfId="0" stopIfTrue="0">
      <formula>AND(NOT('QAQC-2021-08-10'!$L$226),'QAQC-2021-08-10'!$C$226="Very High")</formula>
    </cfRule>
    <cfRule type="expression" priority="1307" dxfId="2" stopIfTrue="0">
      <formula>AND(NOT('QAQC-2021-08-10'!$L$226),'QAQC-2021-08-10'!$C$226="High")</formula>
    </cfRule>
    <cfRule type="expression" priority="2363" dxfId="3" stopIfTrue="0">
      <formula>AND(NOT('QAQC-2021-08-10'!$L$226),'QAQC-2021-08-10'!$C$226="Low")</formula>
    </cfRule>
    <cfRule type="expression" priority="3439" dxfId="3" stopIfTrue="0">
      <formula>LEFT(G30&amp;"")="["</formula>
    </cfRule>
    <cfRule type="expression" priority="3867" dxfId="1" stopIfTrue="0">
      <formula>AND(NOT('QAQC-2021-08-10'!$L$226),'QAQC-2021-08-10'!$C$226="Good")</formula>
    </cfRule>
  </conditionalFormatting>
  <conditionalFormatting sqref="H30">
    <cfRule type="expression" priority="210" dxfId="0" stopIfTrue="0">
      <formula>AND(NOT('QAQC-2021-08-10'!$L$227),'QAQC-2021-08-10'!$C$227="Very High")</formula>
    </cfRule>
    <cfRule type="expression" priority="1308" dxfId="2" stopIfTrue="0">
      <formula>AND(NOT('QAQC-2021-08-10'!$L$227),'QAQC-2021-08-10'!$C$227="High")</formula>
    </cfRule>
    <cfRule type="expression" priority="2364" dxfId="3" stopIfTrue="0">
      <formula>AND(NOT('QAQC-2021-08-10'!$L$227),'QAQC-2021-08-10'!$C$227="Low")</formula>
    </cfRule>
    <cfRule type="expression" priority="3440" dxfId="3" stopIfTrue="0">
      <formula>LEFT(H30&amp;"")="["</formula>
    </cfRule>
    <cfRule type="expression" priority="3868" dxfId="1" stopIfTrue="0">
      <formula>AND(NOT('QAQC-2021-08-10'!$L$227),'QAQC-2021-08-10'!$C$227="Good")</formula>
    </cfRule>
  </conditionalFormatting>
  <conditionalFormatting sqref="P30">
    <cfRule type="expression" priority="211" dxfId="0" stopIfTrue="0">
      <formula>AND(NOT('QAQC-2021-08-10'!$L$228),'QAQC-2021-08-10'!$C$228="Very High")</formula>
    </cfRule>
    <cfRule type="expression" priority="442" dxfId="0" stopIfTrue="0">
      <formula>AND(NOT('QAQC-2021-08-10'!$L$459),'QAQC-2021-08-10'!$C$459="Very High")</formula>
    </cfRule>
    <cfRule type="expression" priority="1309" dxfId="2" stopIfTrue="0">
      <formula>AND(NOT('QAQC-2021-08-10'!$L$228),'QAQC-2021-08-10'!$C$228="High")</formula>
    </cfRule>
    <cfRule type="expression" priority="1540" dxfId="2" stopIfTrue="0">
      <formula>AND(NOT('QAQC-2021-08-10'!$L$459),'QAQC-2021-08-10'!$C$459="High")</formula>
    </cfRule>
    <cfRule type="expression" priority="2365" dxfId="3" stopIfTrue="0">
      <formula>AND(NOT('QAQC-2021-08-10'!$L$228),'QAQC-2021-08-10'!$C$228="Low")</formula>
    </cfRule>
    <cfRule type="expression" priority="2596" dxfId="3" stopIfTrue="0">
      <formula>AND(NOT('QAQC-2021-08-10'!$L$459),'QAQC-2021-08-10'!$C$459="Low")</formula>
    </cfRule>
    <cfRule type="expression" priority="3441" dxfId="3" stopIfTrue="0">
      <formula>LEFT(P30&amp;"")="["</formula>
    </cfRule>
    <cfRule type="expression" priority="3869" dxfId="1" stopIfTrue="0">
      <formula>AND(NOT('QAQC-2021-08-10'!$L$228),'QAQC-2021-08-10'!$C$228="Good")</formula>
    </cfRule>
    <cfRule type="expression" priority="4100" dxfId="1" stopIfTrue="0">
      <formula>AND(NOT('QAQC-2021-08-10'!$L$459),'QAQC-2021-08-10'!$C$459="Good")</formula>
    </cfRule>
  </conditionalFormatting>
  <conditionalFormatting sqref="Q30">
    <cfRule type="expression" priority="212" dxfId="0" stopIfTrue="0">
      <formula>AND(NOT('QAQC-2021-08-10'!$L$229),'QAQC-2021-08-10'!$C$229="Very High")</formula>
    </cfRule>
    <cfRule type="expression" priority="443" dxfId="0" stopIfTrue="0">
      <formula>AND(NOT('QAQC-2021-08-10'!$L$460),'QAQC-2021-08-10'!$C$460="Very High")</formula>
    </cfRule>
    <cfRule type="expression" priority="1310" dxfId="2" stopIfTrue="0">
      <formula>AND(NOT('QAQC-2021-08-10'!$L$229),'QAQC-2021-08-10'!$C$229="High")</formula>
    </cfRule>
    <cfRule type="expression" priority="1541" dxfId="2" stopIfTrue="0">
      <formula>AND(NOT('QAQC-2021-08-10'!$L$460),'QAQC-2021-08-10'!$C$460="High")</formula>
    </cfRule>
    <cfRule type="expression" priority="2366" dxfId="3" stopIfTrue="0">
      <formula>AND(NOT('QAQC-2021-08-10'!$L$229),'QAQC-2021-08-10'!$C$229="Low")</formula>
    </cfRule>
    <cfRule type="expression" priority="2597" dxfId="3" stopIfTrue="0">
      <formula>AND(NOT('QAQC-2021-08-10'!$L$460),'QAQC-2021-08-10'!$C$460="Low")</formula>
    </cfRule>
    <cfRule type="expression" priority="3442" dxfId="3" stopIfTrue="0">
      <formula>LEFT(Q30&amp;"")="["</formula>
    </cfRule>
    <cfRule type="expression" priority="3870" dxfId="1" stopIfTrue="0">
      <formula>AND(NOT('QAQC-2021-08-10'!$L$229),'QAQC-2021-08-10'!$C$229="Good")</formula>
    </cfRule>
    <cfRule type="expression" priority="4101" dxfId="1" stopIfTrue="0">
      <formula>AND(NOT('QAQC-2021-08-10'!$L$460),'QAQC-2021-08-10'!$C$460="Good")</formula>
    </cfRule>
  </conditionalFormatting>
  <conditionalFormatting sqref="R30">
    <cfRule type="expression" priority="213" dxfId="0" stopIfTrue="0">
      <formula>AND(NOT('QAQC-2021-08-10'!$L$230),'QAQC-2021-08-10'!$C$230="Very High")</formula>
    </cfRule>
    <cfRule type="expression" priority="444" dxfId="0" stopIfTrue="0">
      <formula>AND(NOT('QAQC-2021-08-10'!$L$461),'QAQC-2021-08-10'!$C$461="Very High")</formula>
    </cfRule>
    <cfRule type="expression" priority="1311" dxfId="2" stopIfTrue="0">
      <formula>AND(NOT('QAQC-2021-08-10'!$L$230),'QAQC-2021-08-10'!$C$230="High")</formula>
    </cfRule>
    <cfRule type="expression" priority="1542" dxfId="2" stopIfTrue="0">
      <formula>AND(NOT('QAQC-2021-08-10'!$L$461),'QAQC-2021-08-10'!$C$461="High")</formula>
    </cfRule>
    <cfRule type="expression" priority="2367" dxfId="3" stopIfTrue="0">
      <formula>AND(NOT('QAQC-2021-08-10'!$L$230),'QAQC-2021-08-10'!$C$230="Low")</formula>
    </cfRule>
    <cfRule type="expression" priority="2598" dxfId="3" stopIfTrue="0">
      <formula>AND(NOT('QAQC-2021-08-10'!$L$461),'QAQC-2021-08-10'!$C$461="Low")</formula>
    </cfRule>
    <cfRule type="expression" priority="3443" dxfId="3" stopIfTrue="0">
      <formula>LEFT(R30&amp;"")="["</formula>
    </cfRule>
    <cfRule type="expression" priority="3871" dxfId="1" stopIfTrue="0">
      <formula>AND(NOT('QAQC-2021-08-10'!$L$230),'QAQC-2021-08-10'!$C$230="Good")</formula>
    </cfRule>
    <cfRule type="expression" priority="4102" dxfId="1" stopIfTrue="0">
      <formula>AND(NOT('QAQC-2021-08-10'!$L$461),'QAQC-2021-08-10'!$C$461="Good")</formula>
    </cfRule>
  </conditionalFormatting>
  <conditionalFormatting sqref="F31">
    <cfRule type="expression" priority="214" dxfId="0" stopIfTrue="0">
      <formula>AND(NOT('QAQC-2021-08-10'!$L$231),'QAQC-2021-08-10'!$C$231="Very High")</formula>
    </cfRule>
    <cfRule type="expression" priority="1312" dxfId="2" stopIfTrue="0">
      <formula>AND(NOT('QAQC-2021-08-10'!$L$231),'QAQC-2021-08-10'!$C$231="High")</formula>
    </cfRule>
    <cfRule type="expression" priority="2368" dxfId="3" stopIfTrue="0">
      <formula>AND(NOT('QAQC-2021-08-10'!$L$231),'QAQC-2021-08-10'!$C$231="Low")</formula>
    </cfRule>
    <cfRule type="expression" priority="3447" dxfId="3" stopIfTrue="0">
      <formula>LEFT(F31&amp;"")="["</formula>
    </cfRule>
    <cfRule type="expression" priority="3872" dxfId="1" stopIfTrue="0">
      <formula>AND(NOT('QAQC-2021-08-10'!$L$231),'QAQC-2021-08-10'!$C$231="Good")</formula>
    </cfRule>
  </conditionalFormatting>
  <conditionalFormatting sqref="G31">
    <cfRule type="expression" priority="215" dxfId="0" stopIfTrue="0">
      <formula>AND(NOT('QAQC-2021-08-10'!$L$232),'QAQC-2021-08-10'!$C$232="Very High")</formula>
    </cfRule>
    <cfRule type="expression" priority="1313" dxfId="2" stopIfTrue="0">
      <formula>AND(NOT('QAQC-2021-08-10'!$L$232),'QAQC-2021-08-10'!$C$232="High")</formula>
    </cfRule>
    <cfRule type="expression" priority="2369" dxfId="3" stopIfTrue="0">
      <formula>AND(NOT('QAQC-2021-08-10'!$L$232),'QAQC-2021-08-10'!$C$232="Low")</formula>
    </cfRule>
    <cfRule type="expression" priority="3448" dxfId="3" stopIfTrue="0">
      <formula>LEFT(G31&amp;"")="["</formula>
    </cfRule>
    <cfRule type="expression" priority="3873" dxfId="1" stopIfTrue="0">
      <formula>AND(NOT('QAQC-2021-08-10'!$L$232),'QAQC-2021-08-10'!$C$232="Good")</formula>
    </cfRule>
  </conditionalFormatting>
  <conditionalFormatting sqref="H31">
    <cfRule type="expression" priority="216" dxfId="0" stopIfTrue="0">
      <formula>AND(NOT('QAQC-2021-08-10'!$L$233),'QAQC-2021-08-10'!$C$233="Very High")</formula>
    </cfRule>
    <cfRule type="expression" priority="1314" dxfId="2" stopIfTrue="0">
      <formula>AND(NOT('QAQC-2021-08-10'!$L$233),'QAQC-2021-08-10'!$C$233="High")</formula>
    </cfRule>
    <cfRule type="expression" priority="2370" dxfId="3" stopIfTrue="0">
      <formula>AND(NOT('QAQC-2021-08-10'!$L$233),'QAQC-2021-08-10'!$C$233="Low")</formula>
    </cfRule>
    <cfRule type="expression" priority="3449" dxfId="3" stopIfTrue="0">
      <formula>LEFT(H31&amp;"")="["</formula>
    </cfRule>
    <cfRule type="expression" priority="3874" dxfId="1" stopIfTrue="0">
      <formula>AND(NOT('QAQC-2021-08-10'!$L$233),'QAQC-2021-08-10'!$C$233="Good")</formula>
    </cfRule>
  </conditionalFormatting>
  <conditionalFormatting sqref="P31">
    <cfRule type="expression" priority="217" dxfId="0" stopIfTrue="0">
      <formula>AND(NOT('QAQC-2021-08-10'!$L$234),'QAQC-2021-08-10'!$C$234="Very High")</formula>
    </cfRule>
    <cfRule type="expression" priority="445" dxfId="0" stopIfTrue="0">
      <formula>AND(NOT('QAQC-2021-08-10'!$L$462),'QAQC-2021-08-10'!$C$462="Very High")</formula>
    </cfRule>
    <cfRule type="expression" priority="1315" dxfId="2" stopIfTrue="0">
      <formula>AND(NOT('QAQC-2021-08-10'!$L$234),'QAQC-2021-08-10'!$C$234="High")</formula>
    </cfRule>
    <cfRule type="expression" priority="1543" dxfId="2" stopIfTrue="0">
      <formula>AND(NOT('QAQC-2021-08-10'!$L$462),'QAQC-2021-08-10'!$C$462="High")</formula>
    </cfRule>
    <cfRule type="expression" priority="2371" dxfId="3" stopIfTrue="0">
      <formula>AND(NOT('QAQC-2021-08-10'!$L$234),'QAQC-2021-08-10'!$C$234="Low")</formula>
    </cfRule>
    <cfRule type="expression" priority="2599" dxfId="3" stopIfTrue="0">
      <formula>AND(NOT('QAQC-2021-08-10'!$L$462),'QAQC-2021-08-10'!$C$462="Low")</formula>
    </cfRule>
    <cfRule type="expression" priority="3450" dxfId="3" stopIfTrue="0">
      <formula>LEFT(P31&amp;"")="["</formula>
    </cfRule>
    <cfRule type="expression" priority="3875" dxfId="1" stopIfTrue="0">
      <formula>AND(NOT('QAQC-2021-08-10'!$L$234),'QAQC-2021-08-10'!$C$234="Good")</formula>
    </cfRule>
    <cfRule type="expression" priority="4103" dxfId="1" stopIfTrue="0">
      <formula>AND(NOT('QAQC-2021-08-10'!$L$462),'QAQC-2021-08-10'!$C$462="Good")</formula>
    </cfRule>
  </conditionalFormatting>
  <conditionalFormatting sqref="Q31">
    <cfRule type="expression" priority="218" dxfId="0" stopIfTrue="0">
      <formula>AND(NOT('QAQC-2021-08-10'!$L$235),'QAQC-2021-08-10'!$C$235="Very High")</formula>
    </cfRule>
    <cfRule type="expression" priority="446" dxfId="0" stopIfTrue="0">
      <formula>AND(NOT('QAQC-2021-08-10'!$L$463),'QAQC-2021-08-10'!$C$463="Very High")</formula>
    </cfRule>
    <cfRule type="expression" priority="1316" dxfId="2" stopIfTrue="0">
      <formula>AND(NOT('QAQC-2021-08-10'!$L$235),'QAQC-2021-08-10'!$C$235="High")</formula>
    </cfRule>
    <cfRule type="expression" priority="1544" dxfId="2" stopIfTrue="0">
      <formula>AND(NOT('QAQC-2021-08-10'!$L$463),'QAQC-2021-08-10'!$C$463="High")</formula>
    </cfRule>
    <cfRule type="expression" priority="2372" dxfId="3" stopIfTrue="0">
      <formula>AND(NOT('QAQC-2021-08-10'!$L$235),'QAQC-2021-08-10'!$C$235="Low")</formula>
    </cfRule>
    <cfRule type="expression" priority="2600" dxfId="3" stopIfTrue="0">
      <formula>AND(NOT('QAQC-2021-08-10'!$L$463),'QAQC-2021-08-10'!$C$463="Low")</formula>
    </cfRule>
    <cfRule type="expression" priority="3451" dxfId="3" stopIfTrue="0">
      <formula>LEFT(Q31&amp;"")="["</formula>
    </cfRule>
    <cfRule type="expression" priority="3876" dxfId="1" stopIfTrue="0">
      <formula>AND(NOT('QAQC-2021-08-10'!$L$235),'QAQC-2021-08-10'!$C$235="Good")</formula>
    </cfRule>
    <cfRule type="expression" priority="4104" dxfId="1" stopIfTrue="0">
      <formula>AND(NOT('QAQC-2021-08-10'!$L$463),'QAQC-2021-08-10'!$C$463="Good")</formula>
    </cfRule>
  </conditionalFormatting>
  <conditionalFormatting sqref="R31">
    <cfRule type="expression" priority="219" dxfId="0" stopIfTrue="0">
      <formula>AND(NOT('QAQC-2021-08-10'!$L$236),'QAQC-2021-08-10'!$C$236="Very High")</formula>
    </cfRule>
    <cfRule type="expression" priority="447" dxfId="0" stopIfTrue="0">
      <formula>AND(NOT('QAQC-2021-08-10'!$L$464),'QAQC-2021-08-10'!$C$464="Very High")</formula>
    </cfRule>
    <cfRule type="expression" priority="1317" dxfId="2" stopIfTrue="0">
      <formula>AND(NOT('QAQC-2021-08-10'!$L$236),'QAQC-2021-08-10'!$C$236="High")</formula>
    </cfRule>
    <cfRule type="expression" priority="1545" dxfId="2" stopIfTrue="0">
      <formula>AND(NOT('QAQC-2021-08-10'!$L$464),'QAQC-2021-08-10'!$C$464="High")</formula>
    </cfRule>
    <cfRule type="expression" priority="2373" dxfId="3" stopIfTrue="0">
      <formula>AND(NOT('QAQC-2021-08-10'!$L$236),'QAQC-2021-08-10'!$C$236="Low")</formula>
    </cfRule>
    <cfRule type="expression" priority="2601" dxfId="3" stopIfTrue="0">
      <formula>AND(NOT('QAQC-2021-08-10'!$L$464),'QAQC-2021-08-10'!$C$464="Low")</formula>
    </cfRule>
    <cfRule type="expression" priority="3452" dxfId="3" stopIfTrue="0">
      <formula>LEFT(R31&amp;"")="["</formula>
    </cfRule>
    <cfRule type="expression" priority="3877" dxfId="1" stopIfTrue="0">
      <formula>AND(NOT('QAQC-2021-08-10'!$L$236),'QAQC-2021-08-10'!$C$236="Good")</formula>
    </cfRule>
    <cfRule type="expression" priority="4105" dxfId="1" stopIfTrue="0">
      <formula>AND(NOT('QAQC-2021-08-10'!$L$464),'QAQC-2021-08-10'!$C$464="Good")</formula>
    </cfRule>
  </conditionalFormatting>
  <conditionalFormatting sqref="F32">
    <cfRule type="expression" priority="220" dxfId="0" stopIfTrue="0">
      <formula>AND(NOT('QAQC-2021-08-10'!$L$237),'QAQC-2021-08-10'!$C$237="Very High")</formula>
    </cfRule>
    <cfRule type="expression" priority="1318" dxfId="2" stopIfTrue="0">
      <formula>AND(NOT('QAQC-2021-08-10'!$L$237),'QAQC-2021-08-10'!$C$237="High")</formula>
    </cfRule>
    <cfRule type="expression" priority="2374" dxfId="3" stopIfTrue="0">
      <formula>AND(NOT('QAQC-2021-08-10'!$L$237),'QAQC-2021-08-10'!$C$237="Low")</formula>
    </cfRule>
    <cfRule type="expression" priority="3456" dxfId="3" stopIfTrue="0">
      <formula>LEFT(F32&amp;"")="["</formula>
    </cfRule>
    <cfRule type="expression" priority="3878" dxfId="1" stopIfTrue="0">
      <formula>AND(NOT('QAQC-2021-08-10'!$L$237),'QAQC-2021-08-10'!$C$237="Good")</formula>
    </cfRule>
  </conditionalFormatting>
  <conditionalFormatting sqref="G32">
    <cfRule type="expression" priority="221" dxfId="0" stopIfTrue="0">
      <formula>AND(NOT('QAQC-2021-08-10'!$L$238),'QAQC-2021-08-10'!$C$238="Very High")</formula>
    </cfRule>
    <cfRule type="expression" priority="1319" dxfId="2" stopIfTrue="0">
      <formula>AND(NOT('QAQC-2021-08-10'!$L$238),'QAQC-2021-08-10'!$C$238="High")</formula>
    </cfRule>
    <cfRule type="expression" priority="2375" dxfId="3" stopIfTrue="0">
      <formula>AND(NOT('QAQC-2021-08-10'!$L$238),'QAQC-2021-08-10'!$C$238="Low")</formula>
    </cfRule>
    <cfRule type="expression" priority="3457" dxfId="3" stopIfTrue="0">
      <formula>LEFT(G32&amp;"")="["</formula>
    </cfRule>
    <cfRule type="expression" priority="3879" dxfId="1" stopIfTrue="0">
      <formula>AND(NOT('QAQC-2021-08-10'!$L$238),'QAQC-2021-08-10'!$C$238="Good")</formula>
    </cfRule>
  </conditionalFormatting>
  <conditionalFormatting sqref="H32">
    <cfRule type="expression" priority="222" dxfId="0" stopIfTrue="0">
      <formula>AND(NOT('QAQC-2021-08-10'!$L$239),'QAQC-2021-08-10'!$C$239="Very High")</formula>
    </cfRule>
    <cfRule type="expression" priority="1320" dxfId="2" stopIfTrue="0">
      <formula>AND(NOT('QAQC-2021-08-10'!$L$239),'QAQC-2021-08-10'!$C$239="High")</formula>
    </cfRule>
    <cfRule type="expression" priority="2376" dxfId="3" stopIfTrue="0">
      <formula>AND(NOT('QAQC-2021-08-10'!$L$239),'QAQC-2021-08-10'!$C$239="Low")</formula>
    </cfRule>
    <cfRule type="expression" priority="3458" dxfId="3" stopIfTrue="0">
      <formula>LEFT(H32&amp;"")="["</formula>
    </cfRule>
    <cfRule type="expression" priority="3880" dxfId="1" stopIfTrue="0">
      <formula>AND(NOT('QAQC-2021-08-10'!$L$239),'QAQC-2021-08-10'!$C$239="Good")</formula>
    </cfRule>
  </conditionalFormatting>
  <conditionalFormatting sqref="P32">
    <cfRule type="expression" priority="223" dxfId="0" stopIfTrue="0">
      <formula>AND(NOT('QAQC-2021-08-10'!$L$240),'QAQC-2021-08-10'!$C$240="Very High")</formula>
    </cfRule>
    <cfRule type="expression" priority="1321" dxfId="2" stopIfTrue="0">
      <formula>AND(NOT('QAQC-2021-08-10'!$L$240),'QAQC-2021-08-10'!$C$240="High")</formula>
    </cfRule>
    <cfRule type="expression" priority="2377" dxfId="3" stopIfTrue="0">
      <formula>AND(NOT('QAQC-2021-08-10'!$L$240),'QAQC-2021-08-10'!$C$240="Low")</formula>
    </cfRule>
    <cfRule type="expression" priority="3459" dxfId="3" stopIfTrue="0">
      <formula>LEFT(P32&amp;"")="["</formula>
    </cfRule>
    <cfRule type="expression" priority="3881" dxfId="1" stopIfTrue="0">
      <formula>AND(NOT('QAQC-2021-08-10'!$L$240),'QAQC-2021-08-10'!$C$240="Good")</formula>
    </cfRule>
  </conditionalFormatting>
  <conditionalFormatting sqref="Q32">
    <cfRule type="expression" priority="224" dxfId="0" stopIfTrue="0">
      <formula>AND(NOT('QAQC-2021-08-10'!$L$241),'QAQC-2021-08-10'!$C$241="Very High")</formula>
    </cfRule>
    <cfRule type="expression" priority="1322" dxfId="2" stopIfTrue="0">
      <formula>AND(NOT('QAQC-2021-08-10'!$L$241),'QAQC-2021-08-10'!$C$241="High")</formula>
    </cfRule>
    <cfRule type="expression" priority="2378" dxfId="3" stopIfTrue="0">
      <formula>AND(NOT('QAQC-2021-08-10'!$L$241),'QAQC-2021-08-10'!$C$241="Low")</formula>
    </cfRule>
    <cfRule type="expression" priority="3460" dxfId="3" stopIfTrue="0">
      <formula>LEFT(Q32&amp;"")="["</formula>
    </cfRule>
    <cfRule type="expression" priority="3882" dxfId="1" stopIfTrue="0">
      <formula>AND(NOT('QAQC-2021-08-10'!$L$241),'QAQC-2021-08-10'!$C$241="Good")</formula>
    </cfRule>
  </conditionalFormatting>
  <conditionalFormatting sqref="R32">
    <cfRule type="expression" priority="225" dxfId="0" stopIfTrue="0">
      <formula>AND(NOT('QAQC-2021-08-10'!$L$242),'QAQC-2021-08-10'!$C$242="Very High")</formula>
    </cfRule>
    <cfRule type="expression" priority="1323" dxfId="2" stopIfTrue="0">
      <formula>AND(NOT('QAQC-2021-08-10'!$L$242),'QAQC-2021-08-10'!$C$242="High")</formula>
    </cfRule>
    <cfRule type="expression" priority="2379" dxfId="3" stopIfTrue="0">
      <formula>AND(NOT('QAQC-2021-08-10'!$L$242),'QAQC-2021-08-10'!$C$242="Low")</formula>
    </cfRule>
    <cfRule type="expression" priority="3461" dxfId="3" stopIfTrue="0">
      <formula>LEFT(R32&amp;"")="["</formula>
    </cfRule>
    <cfRule type="expression" priority="3883" dxfId="1" stopIfTrue="0">
      <formula>AND(NOT('QAQC-2021-08-10'!$L$242),'QAQC-2021-08-10'!$C$242="Good")</formula>
    </cfRule>
  </conditionalFormatting>
  <conditionalFormatting sqref="F33">
    <cfRule type="expression" priority="226" dxfId="0" stopIfTrue="0">
      <formula>AND(NOT('QAQC-2021-08-10'!$L$243),'QAQC-2021-08-10'!$C$243="Very High")</formula>
    </cfRule>
    <cfRule type="expression" priority="1324" dxfId="2" stopIfTrue="0">
      <formula>AND(NOT('QAQC-2021-08-10'!$L$243),'QAQC-2021-08-10'!$C$243="High")</formula>
    </cfRule>
    <cfRule type="expression" priority="2380" dxfId="3" stopIfTrue="0">
      <formula>AND(NOT('QAQC-2021-08-10'!$L$243),'QAQC-2021-08-10'!$C$243="Low")</formula>
    </cfRule>
    <cfRule type="expression" priority="3465" dxfId="3" stopIfTrue="0">
      <formula>LEFT(F33&amp;"")="["</formula>
    </cfRule>
    <cfRule type="expression" priority="3884" dxfId="1" stopIfTrue="0">
      <formula>AND(NOT('QAQC-2021-08-10'!$L$243),'QAQC-2021-08-10'!$C$243="Good")</formula>
    </cfRule>
  </conditionalFormatting>
  <conditionalFormatting sqref="G33">
    <cfRule type="expression" priority="227" dxfId="0" stopIfTrue="0">
      <formula>AND(NOT('QAQC-2021-08-10'!$L$244),'QAQC-2021-08-10'!$C$244="Very High")</formula>
    </cfRule>
    <cfRule type="expression" priority="1325" dxfId="2" stopIfTrue="0">
      <formula>AND(NOT('QAQC-2021-08-10'!$L$244),'QAQC-2021-08-10'!$C$244="High")</formula>
    </cfRule>
    <cfRule type="expression" priority="2381" dxfId="3" stopIfTrue="0">
      <formula>AND(NOT('QAQC-2021-08-10'!$L$244),'QAQC-2021-08-10'!$C$244="Low")</formula>
    </cfRule>
    <cfRule type="expression" priority="3466" dxfId="3" stopIfTrue="0">
      <formula>LEFT(G33&amp;"")="["</formula>
    </cfRule>
    <cfRule type="expression" priority="3885" dxfId="1" stopIfTrue="0">
      <formula>AND(NOT('QAQC-2021-08-10'!$L$244),'QAQC-2021-08-10'!$C$244="Good")</formula>
    </cfRule>
  </conditionalFormatting>
  <conditionalFormatting sqref="H33">
    <cfRule type="expression" priority="228" dxfId="0" stopIfTrue="0">
      <formula>AND(NOT('QAQC-2021-08-10'!$L$245),'QAQC-2021-08-10'!$C$245="Very High")</formula>
    </cfRule>
    <cfRule type="expression" priority="1326" dxfId="2" stopIfTrue="0">
      <formula>AND(NOT('QAQC-2021-08-10'!$L$245),'QAQC-2021-08-10'!$C$245="High")</formula>
    </cfRule>
    <cfRule type="expression" priority="2382" dxfId="3" stopIfTrue="0">
      <formula>AND(NOT('QAQC-2021-08-10'!$L$245),'QAQC-2021-08-10'!$C$245="Low")</formula>
    </cfRule>
    <cfRule type="expression" priority="3467" dxfId="3" stopIfTrue="0">
      <formula>LEFT(H33&amp;"")="["</formula>
    </cfRule>
    <cfRule type="expression" priority="3886" dxfId="1" stopIfTrue="0">
      <formula>AND(NOT('QAQC-2021-08-10'!$L$245),'QAQC-2021-08-10'!$C$245="Good")</formula>
    </cfRule>
  </conditionalFormatting>
  <conditionalFormatting sqref="P33">
    <cfRule type="expression" priority="229" dxfId="0" stopIfTrue="0">
      <formula>AND(NOT('QAQC-2021-08-10'!$L$246),'QAQC-2021-08-10'!$C$246="Very High")</formula>
    </cfRule>
    <cfRule type="expression" priority="448" dxfId="0" stopIfTrue="0">
      <formula>AND(NOT('QAQC-2021-08-10'!$L$465),'QAQC-2021-08-10'!$C$465="Very High")</formula>
    </cfRule>
    <cfRule type="expression" priority="1327" dxfId="2" stopIfTrue="0">
      <formula>AND(NOT('QAQC-2021-08-10'!$L$246),'QAQC-2021-08-10'!$C$246="High")</formula>
    </cfRule>
    <cfRule type="expression" priority="1546" dxfId="2" stopIfTrue="0">
      <formula>AND(NOT('QAQC-2021-08-10'!$L$465),'QAQC-2021-08-10'!$C$465="High")</formula>
    </cfRule>
    <cfRule type="expression" priority="2383" dxfId="3" stopIfTrue="0">
      <formula>AND(NOT('QAQC-2021-08-10'!$L$246),'QAQC-2021-08-10'!$C$246="Low")</formula>
    </cfRule>
    <cfRule type="expression" priority="2602" dxfId="3" stopIfTrue="0">
      <formula>AND(NOT('QAQC-2021-08-10'!$L$465),'QAQC-2021-08-10'!$C$465="Low")</formula>
    </cfRule>
    <cfRule type="expression" priority="3468" dxfId="3" stopIfTrue="0">
      <formula>LEFT(P33&amp;"")="["</formula>
    </cfRule>
    <cfRule type="expression" priority="3887" dxfId="1" stopIfTrue="0">
      <formula>AND(NOT('QAQC-2021-08-10'!$L$246),'QAQC-2021-08-10'!$C$246="Good")</formula>
    </cfRule>
    <cfRule type="expression" priority="4106" dxfId="1" stopIfTrue="0">
      <formula>AND(NOT('QAQC-2021-08-10'!$L$465),'QAQC-2021-08-10'!$C$465="Good")</formula>
    </cfRule>
  </conditionalFormatting>
  <conditionalFormatting sqref="Q33">
    <cfRule type="expression" priority="230" dxfId="0" stopIfTrue="0">
      <formula>AND(NOT('QAQC-2021-08-10'!$L$247),'QAQC-2021-08-10'!$C$247="Very High")</formula>
    </cfRule>
    <cfRule type="expression" priority="449" dxfId="0" stopIfTrue="0">
      <formula>AND(NOT('QAQC-2021-08-10'!$L$466),'QAQC-2021-08-10'!$C$466="Very High")</formula>
    </cfRule>
    <cfRule type="expression" priority="1328" dxfId="2" stopIfTrue="0">
      <formula>AND(NOT('QAQC-2021-08-10'!$L$247),'QAQC-2021-08-10'!$C$247="High")</formula>
    </cfRule>
    <cfRule type="expression" priority="1547" dxfId="2" stopIfTrue="0">
      <formula>AND(NOT('QAQC-2021-08-10'!$L$466),'QAQC-2021-08-10'!$C$466="High")</formula>
    </cfRule>
    <cfRule type="expression" priority="2384" dxfId="3" stopIfTrue="0">
      <formula>AND(NOT('QAQC-2021-08-10'!$L$247),'QAQC-2021-08-10'!$C$247="Low")</formula>
    </cfRule>
    <cfRule type="expression" priority="2603" dxfId="3" stopIfTrue="0">
      <formula>AND(NOT('QAQC-2021-08-10'!$L$466),'QAQC-2021-08-10'!$C$466="Low")</formula>
    </cfRule>
    <cfRule type="expression" priority="3469" dxfId="3" stopIfTrue="0">
      <formula>LEFT(Q33&amp;"")="["</formula>
    </cfRule>
    <cfRule type="expression" priority="3888" dxfId="1" stopIfTrue="0">
      <formula>AND(NOT('QAQC-2021-08-10'!$L$247),'QAQC-2021-08-10'!$C$247="Good")</formula>
    </cfRule>
    <cfRule type="expression" priority="4107" dxfId="1" stopIfTrue="0">
      <formula>AND(NOT('QAQC-2021-08-10'!$L$466),'QAQC-2021-08-10'!$C$466="Good")</formula>
    </cfRule>
  </conditionalFormatting>
  <conditionalFormatting sqref="R33">
    <cfRule type="expression" priority="231" dxfId="0" stopIfTrue="0">
      <formula>AND(NOT('QAQC-2021-08-10'!$L$248),'QAQC-2021-08-10'!$C$248="Very High")</formula>
    </cfRule>
    <cfRule type="expression" priority="450" dxfId="0" stopIfTrue="0">
      <formula>AND(NOT('QAQC-2021-08-10'!$L$467),'QAQC-2021-08-10'!$C$467="Very High")</formula>
    </cfRule>
    <cfRule type="expression" priority="1329" dxfId="2" stopIfTrue="0">
      <formula>AND(NOT('QAQC-2021-08-10'!$L$248),'QAQC-2021-08-10'!$C$248="High")</formula>
    </cfRule>
    <cfRule type="expression" priority="1548" dxfId="2" stopIfTrue="0">
      <formula>AND(NOT('QAQC-2021-08-10'!$L$467),'QAQC-2021-08-10'!$C$467="High")</formula>
    </cfRule>
    <cfRule type="expression" priority="2385" dxfId="3" stopIfTrue="0">
      <formula>AND(NOT('QAQC-2021-08-10'!$L$248),'QAQC-2021-08-10'!$C$248="Low")</formula>
    </cfRule>
    <cfRule type="expression" priority="2604" dxfId="3" stopIfTrue="0">
      <formula>AND(NOT('QAQC-2021-08-10'!$L$467),'QAQC-2021-08-10'!$C$467="Low")</formula>
    </cfRule>
    <cfRule type="expression" priority="3470" dxfId="3" stopIfTrue="0">
      <formula>LEFT(R33&amp;"")="["</formula>
    </cfRule>
    <cfRule type="expression" priority="3889" dxfId="1" stopIfTrue="0">
      <formula>AND(NOT('QAQC-2021-08-10'!$L$248),'QAQC-2021-08-10'!$C$248="Good")</formula>
    </cfRule>
    <cfRule type="expression" priority="4108" dxfId="1" stopIfTrue="0">
      <formula>AND(NOT('QAQC-2021-08-10'!$L$467),'QAQC-2021-08-10'!$C$467="Good")</formula>
    </cfRule>
  </conditionalFormatting>
  <conditionalFormatting sqref="F34">
    <cfRule type="expression" priority="232" dxfId="0" stopIfTrue="0">
      <formula>AND(NOT('QAQC-2021-08-10'!$L$249),'QAQC-2021-08-10'!$C$249="Very High")</formula>
    </cfRule>
    <cfRule type="expression" priority="1330" dxfId="2" stopIfTrue="0">
      <formula>AND(NOT('QAQC-2021-08-10'!$L$249),'QAQC-2021-08-10'!$C$249="High")</formula>
    </cfRule>
    <cfRule type="expression" priority="2386" dxfId="3" stopIfTrue="0">
      <formula>AND(NOT('QAQC-2021-08-10'!$L$249),'QAQC-2021-08-10'!$C$249="Low")</formula>
    </cfRule>
    <cfRule type="expression" priority="3474" dxfId="3" stopIfTrue="0">
      <formula>LEFT(F34&amp;"")="["</formula>
    </cfRule>
    <cfRule type="expression" priority="3890" dxfId="1" stopIfTrue="0">
      <formula>AND(NOT('QAQC-2021-08-10'!$L$249),'QAQC-2021-08-10'!$C$249="Good")</formula>
    </cfRule>
  </conditionalFormatting>
  <conditionalFormatting sqref="G34">
    <cfRule type="expression" priority="233" dxfId="0" stopIfTrue="0">
      <formula>AND(NOT('QAQC-2021-08-10'!$L$250),'QAQC-2021-08-10'!$C$250="Very High")</formula>
    </cfRule>
    <cfRule type="expression" priority="1331" dxfId="2" stopIfTrue="0">
      <formula>AND(NOT('QAQC-2021-08-10'!$L$250),'QAQC-2021-08-10'!$C$250="High")</formula>
    </cfRule>
    <cfRule type="expression" priority="2387" dxfId="3" stopIfTrue="0">
      <formula>AND(NOT('QAQC-2021-08-10'!$L$250),'QAQC-2021-08-10'!$C$250="Low")</formula>
    </cfRule>
    <cfRule type="expression" priority="3475" dxfId="3" stopIfTrue="0">
      <formula>LEFT(G34&amp;"")="["</formula>
    </cfRule>
    <cfRule type="expression" priority="3891" dxfId="1" stopIfTrue="0">
      <formula>AND(NOT('QAQC-2021-08-10'!$L$250),'QAQC-2021-08-10'!$C$250="Good")</formula>
    </cfRule>
  </conditionalFormatting>
  <conditionalFormatting sqref="H34">
    <cfRule type="expression" priority="234" dxfId="0" stopIfTrue="0">
      <formula>AND(NOT('QAQC-2021-08-10'!$L$251),'QAQC-2021-08-10'!$C$251="Very High")</formula>
    </cfRule>
    <cfRule type="expression" priority="1332" dxfId="2" stopIfTrue="0">
      <formula>AND(NOT('QAQC-2021-08-10'!$L$251),'QAQC-2021-08-10'!$C$251="High")</formula>
    </cfRule>
    <cfRule type="expression" priority="2388" dxfId="3" stopIfTrue="0">
      <formula>AND(NOT('QAQC-2021-08-10'!$L$251),'QAQC-2021-08-10'!$C$251="Low")</formula>
    </cfRule>
    <cfRule type="expression" priority="3476" dxfId="3" stopIfTrue="0">
      <formula>LEFT(H34&amp;"")="["</formula>
    </cfRule>
    <cfRule type="expression" priority="3892" dxfId="1" stopIfTrue="0">
      <formula>AND(NOT('QAQC-2021-08-10'!$L$251),'QAQC-2021-08-10'!$C$251="Good")</formula>
    </cfRule>
  </conditionalFormatting>
  <conditionalFormatting sqref="P34">
    <cfRule type="expression" priority="235" dxfId="0" stopIfTrue="0">
      <formula>AND(NOT('QAQC-2021-08-10'!$L$252),'QAQC-2021-08-10'!$C$252="Very High")</formula>
    </cfRule>
    <cfRule type="expression" priority="451" dxfId="0" stopIfTrue="0">
      <formula>AND(NOT('QAQC-2021-08-10'!$L$468),'QAQC-2021-08-10'!$C$468="Very High")</formula>
    </cfRule>
    <cfRule type="expression" priority="1333" dxfId="2" stopIfTrue="0">
      <formula>AND(NOT('QAQC-2021-08-10'!$L$252),'QAQC-2021-08-10'!$C$252="High")</formula>
    </cfRule>
    <cfRule type="expression" priority="1549" dxfId="2" stopIfTrue="0">
      <formula>AND(NOT('QAQC-2021-08-10'!$L$468),'QAQC-2021-08-10'!$C$468="High")</formula>
    </cfRule>
    <cfRule type="expression" priority="2389" dxfId="3" stopIfTrue="0">
      <formula>AND(NOT('QAQC-2021-08-10'!$L$252),'QAQC-2021-08-10'!$C$252="Low")</formula>
    </cfRule>
    <cfRule type="expression" priority="2605" dxfId="3" stopIfTrue="0">
      <formula>AND(NOT('QAQC-2021-08-10'!$L$468),'QAQC-2021-08-10'!$C$468="Low")</formula>
    </cfRule>
    <cfRule type="expression" priority="3477" dxfId="3" stopIfTrue="0">
      <formula>LEFT(P34&amp;"")="["</formula>
    </cfRule>
    <cfRule type="expression" priority="3893" dxfId="1" stopIfTrue="0">
      <formula>AND(NOT('QAQC-2021-08-10'!$L$252),'QAQC-2021-08-10'!$C$252="Good")</formula>
    </cfRule>
    <cfRule type="expression" priority="4109" dxfId="1" stopIfTrue="0">
      <formula>AND(NOT('QAQC-2021-08-10'!$L$468),'QAQC-2021-08-10'!$C$468="Good")</formula>
    </cfRule>
  </conditionalFormatting>
  <conditionalFormatting sqref="Q34">
    <cfRule type="expression" priority="236" dxfId="0" stopIfTrue="0">
      <formula>AND(NOT('QAQC-2021-08-10'!$L$253),'QAQC-2021-08-10'!$C$253="Very High")</formula>
    </cfRule>
    <cfRule type="expression" priority="452" dxfId="0" stopIfTrue="0">
      <formula>AND(NOT('QAQC-2021-08-10'!$L$469),'QAQC-2021-08-10'!$C$469="Very High")</formula>
    </cfRule>
    <cfRule type="expression" priority="1334" dxfId="2" stopIfTrue="0">
      <formula>AND(NOT('QAQC-2021-08-10'!$L$253),'QAQC-2021-08-10'!$C$253="High")</formula>
    </cfRule>
    <cfRule type="expression" priority="1550" dxfId="2" stopIfTrue="0">
      <formula>AND(NOT('QAQC-2021-08-10'!$L$469),'QAQC-2021-08-10'!$C$469="High")</formula>
    </cfRule>
    <cfRule type="expression" priority="2390" dxfId="3" stopIfTrue="0">
      <formula>AND(NOT('QAQC-2021-08-10'!$L$253),'QAQC-2021-08-10'!$C$253="Low")</formula>
    </cfRule>
    <cfRule type="expression" priority="2606" dxfId="3" stopIfTrue="0">
      <formula>AND(NOT('QAQC-2021-08-10'!$L$469),'QAQC-2021-08-10'!$C$469="Low")</formula>
    </cfRule>
    <cfRule type="expression" priority="3478" dxfId="3" stopIfTrue="0">
      <formula>LEFT(Q34&amp;"")="["</formula>
    </cfRule>
    <cfRule type="expression" priority="3894" dxfId="1" stopIfTrue="0">
      <formula>AND(NOT('QAQC-2021-08-10'!$L$253),'QAQC-2021-08-10'!$C$253="Good")</formula>
    </cfRule>
    <cfRule type="expression" priority="4110" dxfId="1" stopIfTrue="0">
      <formula>AND(NOT('QAQC-2021-08-10'!$L$469),'QAQC-2021-08-10'!$C$469="Good")</formula>
    </cfRule>
  </conditionalFormatting>
  <conditionalFormatting sqref="R34">
    <cfRule type="expression" priority="237" dxfId="0" stopIfTrue="0">
      <formula>AND(NOT('QAQC-2021-08-10'!$L$254),'QAQC-2021-08-10'!$C$254="Very High")</formula>
    </cfRule>
    <cfRule type="expression" priority="453" dxfId="0" stopIfTrue="0">
      <formula>AND(NOT('QAQC-2021-08-10'!$L$470),'QAQC-2021-08-10'!$C$470="Very High")</formula>
    </cfRule>
    <cfRule type="expression" priority="1335" dxfId="2" stopIfTrue="0">
      <formula>AND(NOT('QAQC-2021-08-10'!$L$254),'QAQC-2021-08-10'!$C$254="High")</formula>
    </cfRule>
    <cfRule type="expression" priority="1551" dxfId="2" stopIfTrue="0">
      <formula>AND(NOT('QAQC-2021-08-10'!$L$470),'QAQC-2021-08-10'!$C$470="High")</formula>
    </cfRule>
    <cfRule type="expression" priority="2391" dxfId="3" stopIfTrue="0">
      <formula>AND(NOT('QAQC-2021-08-10'!$L$254),'QAQC-2021-08-10'!$C$254="Low")</formula>
    </cfRule>
    <cfRule type="expression" priority="2607" dxfId="3" stopIfTrue="0">
      <formula>AND(NOT('QAQC-2021-08-10'!$L$470),'QAQC-2021-08-10'!$C$470="Low")</formula>
    </cfRule>
    <cfRule type="expression" priority="3479" dxfId="3" stopIfTrue="0">
      <formula>LEFT(R34&amp;"")="["</formula>
    </cfRule>
    <cfRule type="expression" priority="3895" dxfId="1" stopIfTrue="0">
      <formula>AND(NOT('QAQC-2021-08-10'!$L$254),'QAQC-2021-08-10'!$C$254="Good")</formula>
    </cfRule>
    <cfRule type="expression" priority="4111" dxfId="1" stopIfTrue="0">
      <formula>AND(NOT('QAQC-2021-08-10'!$L$470),'QAQC-2021-08-10'!$C$470="Good")</formula>
    </cfRule>
  </conditionalFormatting>
  <conditionalFormatting sqref="F35">
    <cfRule type="expression" priority="238" dxfId="0" stopIfTrue="0">
      <formula>AND(NOT('QAQC-2021-08-10'!$L$255),'QAQC-2021-08-10'!$C$255="Very High")</formula>
    </cfRule>
    <cfRule type="expression" priority="1336" dxfId="2" stopIfTrue="0">
      <formula>AND(NOT('QAQC-2021-08-10'!$L$255),'QAQC-2021-08-10'!$C$255="High")</formula>
    </cfRule>
    <cfRule type="expression" priority="2392" dxfId="3" stopIfTrue="0">
      <formula>AND(NOT('QAQC-2021-08-10'!$L$255),'QAQC-2021-08-10'!$C$255="Low")</formula>
    </cfRule>
    <cfRule type="expression" priority="3483" dxfId="3" stopIfTrue="0">
      <formula>LEFT(F35&amp;"")="["</formula>
    </cfRule>
    <cfRule type="expression" priority="3896" dxfId="1" stopIfTrue="0">
      <formula>AND(NOT('QAQC-2021-08-10'!$L$255),'QAQC-2021-08-10'!$C$255="Good")</formula>
    </cfRule>
  </conditionalFormatting>
  <conditionalFormatting sqref="G35">
    <cfRule type="expression" priority="239" dxfId="0" stopIfTrue="0">
      <formula>AND(NOT('QAQC-2021-08-10'!$L$256),'QAQC-2021-08-10'!$C$256="Very High")</formula>
    </cfRule>
    <cfRule type="expression" priority="1337" dxfId="2" stopIfTrue="0">
      <formula>AND(NOT('QAQC-2021-08-10'!$L$256),'QAQC-2021-08-10'!$C$256="High")</formula>
    </cfRule>
    <cfRule type="expression" priority="2393" dxfId="3" stopIfTrue="0">
      <formula>AND(NOT('QAQC-2021-08-10'!$L$256),'QAQC-2021-08-10'!$C$256="Low")</formula>
    </cfRule>
    <cfRule type="expression" priority="3484" dxfId="3" stopIfTrue="0">
      <formula>LEFT(G35&amp;"")="["</formula>
    </cfRule>
    <cfRule type="expression" priority="3897" dxfId="1" stopIfTrue="0">
      <formula>AND(NOT('QAQC-2021-08-10'!$L$256),'QAQC-2021-08-10'!$C$256="Good")</formula>
    </cfRule>
  </conditionalFormatting>
  <conditionalFormatting sqref="H35">
    <cfRule type="expression" priority="240" dxfId="0" stopIfTrue="0">
      <formula>AND(NOT('QAQC-2021-08-10'!$L$257),'QAQC-2021-08-10'!$C$257="Very High")</formula>
    </cfRule>
    <cfRule type="expression" priority="1338" dxfId="2" stopIfTrue="0">
      <formula>AND(NOT('QAQC-2021-08-10'!$L$257),'QAQC-2021-08-10'!$C$257="High")</formula>
    </cfRule>
    <cfRule type="expression" priority="2394" dxfId="3" stopIfTrue="0">
      <formula>AND(NOT('QAQC-2021-08-10'!$L$257),'QAQC-2021-08-10'!$C$257="Low")</formula>
    </cfRule>
    <cfRule type="expression" priority="3485" dxfId="3" stopIfTrue="0">
      <formula>LEFT(H35&amp;"")="["</formula>
    </cfRule>
    <cfRule type="expression" priority="3898" dxfId="1" stopIfTrue="0">
      <formula>AND(NOT('QAQC-2021-08-10'!$L$257),'QAQC-2021-08-10'!$C$257="Good")</formula>
    </cfRule>
  </conditionalFormatting>
  <conditionalFormatting sqref="P35">
    <cfRule type="expression" priority="241" dxfId="0" stopIfTrue="0">
      <formula>AND(NOT('QAQC-2021-08-10'!$L$258),'QAQC-2021-08-10'!$C$258="Very High")</formula>
    </cfRule>
    <cfRule type="expression" priority="454" dxfId="0" stopIfTrue="0">
      <formula>AND(NOT('QAQC-2021-08-10'!$L$471),'QAQC-2021-08-10'!$C$471="Very High")</formula>
    </cfRule>
    <cfRule type="expression" priority="1339" dxfId="2" stopIfTrue="0">
      <formula>AND(NOT('QAQC-2021-08-10'!$L$258),'QAQC-2021-08-10'!$C$258="High")</formula>
    </cfRule>
    <cfRule type="expression" priority="1552" dxfId="2" stopIfTrue="0">
      <formula>AND(NOT('QAQC-2021-08-10'!$L$471),'QAQC-2021-08-10'!$C$471="High")</formula>
    </cfRule>
    <cfRule type="expression" priority="2395" dxfId="3" stopIfTrue="0">
      <formula>AND(NOT('QAQC-2021-08-10'!$L$258),'QAQC-2021-08-10'!$C$258="Low")</formula>
    </cfRule>
    <cfRule type="expression" priority="2608" dxfId="3" stopIfTrue="0">
      <formula>AND(NOT('QAQC-2021-08-10'!$L$471),'QAQC-2021-08-10'!$C$471="Low")</formula>
    </cfRule>
    <cfRule type="expression" priority="3486" dxfId="3" stopIfTrue="0">
      <formula>LEFT(P35&amp;"")="["</formula>
    </cfRule>
    <cfRule type="expression" priority="3899" dxfId="1" stopIfTrue="0">
      <formula>AND(NOT('QAQC-2021-08-10'!$L$258),'QAQC-2021-08-10'!$C$258="Good")</formula>
    </cfRule>
    <cfRule type="expression" priority="4112" dxfId="1" stopIfTrue="0">
      <formula>AND(NOT('QAQC-2021-08-10'!$L$471),'QAQC-2021-08-10'!$C$471="Good")</formula>
    </cfRule>
  </conditionalFormatting>
  <conditionalFormatting sqref="Q35">
    <cfRule type="expression" priority="242" dxfId="0" stopIfTrue="0">
      <formula>AND(NOT('QAQC-2021-08-10'!$L$259),'QAQC-2021-08-10'!$C$259="Very High")</formula>
    </cfRule>
    <cfRule type="expression" priority="455" dxfId="0" stopIfTrue="0">
      <formula>AND(NOT('QAQC-2021-08-10'!$L$472),'QAQC-2021-08-10'!$C$472="Very High")</formula>
    </cfRule>
    <cfRule type="expression" priority="1340" dxfId="2" stopIfTrue="0">
      <formula>AND(NOT('QAQC-2021-08-10'!$L$259),'QAQC-2021-08-10'!$C$259="High")</formula>
    </cfRule>
    <cfRule type="expression" priority="1553" dxfId="2" stopIfTrue="0">
      <formula>AND(NOT('QAQC-2021-08-10'!$L$472),'QAQC-2021-08-10'!$C$472="High")</formula>
    </cfRule>
    <cfRule type="expression" priority="2396" dxfId="3" stopIfTrue="0">
      <formula>AND(NOT('QAQC-2021-08-10'!$L$259),'QAQC-2021-08-10'!$C$259="Low")</formula>
    </cfRule>
    <cfRule type="expression" priority="2609" dxfId="3" stopIfTrue="0">
      <formula>AND(NOT('QAQC-2021-08-10'!$L$472),'QAQC-2021-08-10'!$C$472="Low")</formula>
    </cfRule>
    <cfRule type="expression" priority="3487" dxfId="3" stopIfTrue="0">
      <formula>LEFT(Q35&amp;"")="["</formula>
    </cfRule>
    <cfRule type="expression" priority="3900" dxfId="1" stopIfTrue="0">
      <formula>AND(NOT('QAQC-2021-08-10'!$L$259),'QAQC-2021-08-10'!$C$259="Good")</formula>
    </cfRule>
    <cfRule type="expression" priority="4113" dxfId="1" stopIfTrue="0">
      <formula>AND(NOT('QAQC-2021-08-10'!$L$472),'QAQC-2021-08-10'!$C$472="Good")</formula>
    </cfRule>
  </conditionalFormatting>
  <conditionalFormatting sqref="R35">
    <cfRule type="expression" priority="243" dxfId="0" stopIfTrue="0">
      <formula>AND(NOT('QAQC-2021-08-10'!$L$260),'QAQC-2021-08-10'!$C$260="Very High")</formula>
    </cfRule>
    <cfRule type="expression" priority="456" dxfId="0" stopIfTrue="0">
      <formula>AND(NOT('QAQC-2021-08-10'!$L$473),'QAQC-2021-08-10'!$C$473="Very High")</formula>
    </cfRule>
    <cfRule type="expression" priority="1341" dxfId="2" stopIfTrue="0">
      <formula>AND(NOT('QAQC-2021-08-10'!$L$260),'QAQC-2021-08-10'!$C$260="High")</formula>
    </cfRule>
    <cfRule type="expression" priority="1554" dxfId="2" stopIfTrue="0">
      <formula>AND(NOT('QAQC-2021-08-10'!$L$473),'QAQC-2021-08-10'!$C$473="High")</formula>
    </cfRule>
    <cfRule type="expression" priority="2397" dxfId="3" stopIfTrue="0">
      <formula>AND(NOT('QAQC-2021-08-10'!$L$260),'QAQC-2021-08-10'!$C$260="Low")</formula>
    </cfRule>
    <cfRule type="expression" priority="2610" dxfId="3" stopIfTrue="0">
      <formula>AND(NOT('QAQC-2021-08-10'!$L$473),'QAQC-2021-08-10'!$C$473="Low")</formula>
    </cfRule>
    <cfRule type="expression" priority="3488" dxfId="3" stopIfTrue="0">
      <formula>LEFT(R35&amp;"")="["</formula>
    </cfRule>
    <cfRule type="expression" priority="3901" dxfId="1" stopIfTrue="0">
      <formula>AND(NOT('QAQC-2021-08-10'!$L$260),'QAQC-2021-08-10'!$C$260="Good")</formula>
    </cfRule>
    <cfRule type="expression" priority="4114" dxfId="1" stopIfTrue="0">
      <formula>AND(NOT('QAQC-2021-08-10'!$L$473),'QAQC-2021-08-10'!$C$473="Good")</formula>
    </cfRule>
  </conditionalFormatting>
  <conditionalFormatting sqref="F36">
    <cfRule type="expression" priority="244" dxfId="0" stopIfTrue="0">
      <formula>AND(NOT('QAQC-2021-08-10'!$L$261),'QAQC-2021-08-10'!$C$261="Very High")</formula>
    </cfRule>
    <cfRule type="expression" priority="1342" dxfId="2" stopIfTrue="0">
      <formula>AND(NOT('QAQC-2021-08-10'!$L$261),'QAQC-2021-08-10'!$C$261="High")</formula>
    </cfRule>
    <cfRule type="expression" priority="2398" dxfId="3" stopIfTrue="0">
      <formula>AND(NOT('QAQC-2021-08-10'!$L$261),'QAQC-2021-08-10'!$C$261="Low")</formula>
    </cfRule>
    <cfRule type="expression" priority="3492" dxfId="3" stopIfTrue="0">
      <formula>LEFT(F36&amp;"")="["</formula>
    </cfRule>
    <cfRule type="expression" priority="3902" dxfId="1" stopIfTrue="0">
      <formula>AND(NOT('QAQC-2021-08-10'!$L$261),'QAQC-2021-08-10'!$C$261="Good")</formula>
    </cfRule>
  </conditionalFormatting>
  <conditionalFormatting sqref="G36">
    <cfRule type="expression" priority="245" dxfId="0" stopIfTrue="0">
      <formula>AND(NOT('QAQC-2021-08-10'!$L$262),'QAQC-2021-08-10'!$C$262="Very High")</formula>
    </cfRule>
    <cfRule type="expression" priority="1343" dxfId="2" stopIfTrue="0">
      <formula>AND(NOT('QAQC-2021-08-10'!$L$262),'QAQC-2021-08-10'!$C$262="High")</formula>
    </cfRule>
    <cfRule type="expression" priority="2399" dxfId="3" stopIfTrue="0">
      <formula>AND(NOT('QAQC-2021-08-10'!$L$262),'QAQC-2021-08-10'!$C$262="Low")</formula>
    </cfRule>
    <cfRule type="expression" priority="3493" dxfId="3" stopIfTrue="0">
      <formula>LEFT(G36&amp;"")="["</formula>
    </cfRule>
    <cfRule type="expression" priority="3903" dxfId="1" stopIfTrue="0">
      <formula>AND(NOT('QAQC-2021-08-10'!$L$262),'QAQC-2021-08-10'!$C$262="Good")</formula>
    </cfRule>
  </conditionalFormatting>
  <conditionalFormatting sqref="H36">
    <cfRule type="expression" priority="246" dxfId="0" stopIfTrue="0">
      <formula>AND(NOT('QAQC-2021-08-10'!$L$263),'QAQC-2021-08-10'!$C$263="Very High")</formula>
    </cfRule>
    <cfRule type="expression" priority="1344" dxfId="2" stopIfTrue="0">
      <formula>AND(NOT('QAQC-2021-08-10'!$L$263),'QAQC-2021-08-10'!$C$263="High")</formula>
    </cfRule>
    <cfRule type="expression" priority="2400" dxfId="3" stopIfTrue="0">
      <formula>AND(NOT('QAQC-2021-08-10'!$L$263),'QAQC-2021-08-10'!$C$263="Low")</formula>
    </cfRule>
    <cfRule type="expression" priority="3494" dxfId="3" stopIfTrue="0">
      <formula>LEFT(H36&amp;"")="["</formula>
    </cfRule>
    <cfRule type="expression" priority="3904" dxfId="1" stopIfTrue="0">
      <formula>AND(NOT('QAQC-2021-08-10'!$L$263),'QAQC-2021-08-10'!$C$263="Good")</formula>
    </cfRule>
  </conditionalFormatting>
  <conditionalFormatting sqref="F37">
    <cfRule type="expression" priority="247" dxfId="0" stopIfTrue="0">
      <formula>AND(NOT('QAQC-2021-08-10'!$L$264),'QAQC-2021-08-10'!$C$264="Very High")</formula>
    </cfRule>
    <cfRule type="expression" priority="1345" dxfId="2" stopIfTrue="0">
      <formula>AND(NOT('QAQC-2021-08-10'!$L$264),'QAQC-2021-08-10'!$C$264="High")</formula>
    </cfRule>
    <cfRule type="expression" priority="2401" dxfId="3" stopIfTrue="0">
      <formula>AND(NOT('QAQC-2021-08-10'!$L$264),'QAQC-2021-08-10'!$C$264="Low")</formula>
    </cfRule>
    <cfRule type="expression" priority="3501" dxfId="3" stopIfTrue="0">
      <formula>LEFT(F37&amp;"")="["</formula>
    </cfRule>
    <cfRule type="expression" priority="3905" dxfId="1" stopIfTrue="0">
      <formula>AND(NOT('QAQC-2021-08-10'!$L$264),'QAQC-2021-08-10'!$C$264="Good")</formula>
    </cfRule>
  </conditionalFormatting>
  <conditionalFormatting sqref="G37">
    <cfRule type="expression" priority="248" dxfId="0" stopIfTrue="0">
      <formula>AND(NOT('QAQC-2021-08-10'!$L$265),'QAQC-2021-08-10'!$C$265="Very High")</formula>
    </cfRule>
    <cfRule type="expression" priority="1346" dxfId="2" stopIfTrue="0">
      <formula>AND(NOT('QAQC-2021-08-10'!$L$265),'QAQC-2021-08-10'!$C$265="High")</formula>
    </cfRule>
    <cfRule type="expression" priority="2402" dxfId="3" stopIfTrue="0">
      <formula>AND(NOT('QAQC-2021-08-10'!$L$265),'QAQC-2021-08-10'!$C$265="Low")</formula>
    </cfRule>
    <cfRule type="expression" priority="3502" dxfId="3" stopIfTrue="0">
      <formula>LEFT(G37&amp;"")="["</formula>
    </cfRule>
    <cfRule type="expression" priority="3906" dxfId="1" stopIfTrue="0">
      <formula>AND(NOT('QAQC-2021-08-10'!$L$265),'QAQC-2021-08-10'!$C$265="Good")</formula>
    </cfRule>
  </conditionalFormatting>
  <conditionalFormatting sqref="H37">
    <cfRule type="expression" priority="249" dxfId="0" stopIfTrue="0">
      <formula>AND(NOT('QAQC-2021-08-10'!$L$266),'QAQC-2021-08-10'!$C$266="Very High")</formula>
    </cfRule>
    <cfRule type="expression" priority="1347" dxfId="2" stopIfTrue="0">
      <formula>AND(NOT('QAQC-2021-08-10'!$L$266),'QAQC-2021-08-10'!$C$266="High")</formula>
    </cfRule>
    <cfRule type="expression" priority="2403" dxfId="3" stopIfTrue="0">
      <formula>AND(NOT('QAQC-2021-08-10'!$L$266),'QAQC-2021-08-10'!$C$266="Low")</formula>
    </cfRule>
    <cfRule type="expression" priority="3503" dxfId="3" stopIfTrue="0">
      <formula>LEFT(H37&amp;"")="["</formula>
    </cfRule>
    <cfRule type="expression" priority="3907" dxfId="1" stopIfTrue="0">
      <formula>AND(NOT('QAQC-2021-08-10'!$L$266),'QAQC-2021-08-10'!$C$266="Good")</formula>
    </cfRule>
  </conditionalFormatting>
  <conditionalFormatting sqref="P37">
    <cfRule type="expression" priority="250" dxfId="0" stopIfTrue="0">
      <formula>AND(NOT('QAQC-2021-08-10'!$L$267),'QAQC-2021-08-10'!$C$267="Very High")</formula>
    </cfRule>
    <cfRule type="expression" priority="460" dxfId="0" stopIfTrue="0">
      <formula>AND(NOT('QAQC-2021-08-10'!$L$477),'QAQC-2021-08-10'!$C$477="Very High")</formula>
    </cfRule>
    <cfRule type="expression" priority="1348" dxfId="2" stopIfTrue="0">
      <formula>AND(NOT('QAQC-2021-08-10'!$L$267),'QAQC-2021-08-10'!$C$267="High")</formula>
    </cfRule>
    <cfRule type="expression" priority="1558" dxfId="2" stopIfTrue="0">
      <formula>AND(NOT('QAQC-2021-08-10'!$L$477),'QAQC-2021-08-10'!$C$477="High")</formula>
    </cfRule>
    <cfRule type="expression" priority="2404" dxfId="3" stopIfTrue="0">
      <formula>AND(NOT('QAQC-2021-08-10'!$L$267),'QAQC-2021-08-10'!$C$267="Low")</formula>
    </cfRule>
    <cfRule type="expression" priority="2614" dxfId="3" stopIfTrue="0">
      <formula>AND(NOT('QAQC-2021-08-10'!$L$477),'QAQC-2021-08-10'!$C$477="Low")</formula>
    </cfRule>
    <cfRule type="expression" priority="3504" dxfId="3" stopIfTrue="0">
      <formula>LEFT(P37&amp;"")="["</formula>
    </cfRule>
    <cfRule type="expression" priority="3908" dxfId="1" stopIfTrue="0">
      <formula>AND(NOT('QAQC-2021-08-10'!$L$267),'QAQC-2021-08-10'!$C$267="Good")</formula>
    </cfRule>
    <cfRule type="expression" priority="4118" dxfId="1" stopIfTrue="0">
      <formula>AND(NOT('QAQC-2021-08-10'!$L$477),'QAQC-2021-08-10'!$C$477="Good")</formula>
    </cfRule>
  </conditionalFormatting>
  <conditionalFormatting sqref="Q37">
    <cfRule type="expression" priority="251" dxfId="0" stopIfTrue="0">
      <formula>AND(NOT('QAQC-2021-08-10'!$L$268),'QAQC-2021-08-10'!$C$268="Very High")</formula>
    </cfRule>
    <cfRule type="expression" priority="461" dxfId="0" stopIfTrue="0">
      <formula>AND(NOT('QAQC-2021-08-10'!$L$478),'QAQC-2021-08-10'!$C$478="Very High")</formula>
    </cfRule>
    <cfRule type="expression" priority="1349" dxfId="2" stopIfTrue="0">
      <formula>AND(NOT('QAQC-2021-08-10'!$L$268),'QAQC-2021-08-10'!$C$268="High")</formula>
    </cfRule>
    <cfRule type="expression" priority="1559" dxfId="2" stopIfTrue="0">
      <formula>AND(NOT('QAQC-2021-08-10'!$L$478),'QAQC-2021-08-10'!$C$478="High")</formula>
    </cfRule>
    <cfRule type="expression" priority="2405" dxfId="3" stopIfTrue="0">
      <formula>AND(NOT('QAQC-2021-08-10'!$L$268),'QAQC-2021-08-10'!$C$268="Low")</formula>
    </cfRule>
    <cfRule type="expression" priority="2615" dxfId="3" stopIfTrue="0">
      <formula>AND(NOT('QAQC-2021-08-10'!$L$478),'QAQC-2021-08-10'!$C$478="Low")</formula>
    </cfRule>
    <cfRule type="expression" priority="3505" dxfId="3" stopIfTrue="0">
      <formula>LEFT(Q37&amp;"")="["</formula>
    </cfRule>
    <cfRule type="expression" priority="3909" dxfId="1" stopIfTrue="0">
      <formula>AND(NOT('QAQC-2021-08-10'!$L$268),'QAQC-2021-08-10'!$C$268="Good")</formula>
    </cfRule>
    <cfRule type="expression" priority="4119" dxfId="1" stopIfTrue="0">
      <formula>AND(NOT('QAQC-2021-08-10'!$L$478),'QAQC-2021-08-10'!$C$478="Good")</formula>
    </cfRule>
  </conditionalFormatting>
  <conditionalFormatting sqref="R37">
    <cfRule type="expression" priority="252" dxfId="0" stopIfTrue="0">
      <formula>AND(NOT('QAQC-2021-08-10'!$L$269),'QAQC-2021-08-10'!$C$269="Very High")</formula>
    </cfRule>
    <cfRule type="expression" priority="462" dxfId="0" stopIfTrue="0">
      <formula>AND(NOT('QAQC-2021-08-10'!$L$479),'QAQC-2021-08-10'!$C$479="Very High")</formula>
    </cfRule>
    <cfRule type="expression" priority="1350" dxfId="2" stopIfTrue="0">
      <formula>AND(NOT('QAQC-2021-08-10'!$L$269),'QAQC-2021-08-10'!$C$269="High")</formula>
    </cfRule>
    <cfRule type="expression" priority="1560" dxfId="2" stopIfTrue="0">
      <formula>AND(NOT('QAQC-2021-08-10'!$L$479),'QAQC-2021-08-10'!$C$479="High")</formula>
    </cfRule>
    <cfRule type="expression" priority="2406" dxfId="3" stopIfTrue="0">
      <formula>AND(NOT('QAQC-2021-08-10'!$L$269),'QAQC-2021-08-10'!$C$269="Low")</formula>
    </cfRule>
    <cfRule type="expression" priority="2616" dxfId="3" stopIfTrue="0">
      <formula>AND(NOT('QAQC-2021-08-10'!$L$479),'QAQC-2021-08-10'!$C$479="Low")</formula>
    </cfRule>
    <cfRule type="expression" priority="3506" dxfId="3" stopIfTrue="0">
      <formula>LEFT(R37&amp;"")="["</formula>
    </cfRule>
    <cfRule type="expression" priority="3910" dxfId="1" stopIfTrue="0">
      <formula>AND(NOT('QAQC-2021-08-10'!$L$269),'QAQC-2021-08-10'!$C$269="Good")</formula>
    </cfRule>
    <cfRule type="expression" priority="4120" dxfId="1" stopIfTrue="0">
      <formula>AND(NOT('QAQC-2021-08-10'!$L$479),'QAQC-2021-08-10'!$C$479="Good")</formula>
    </cfRule>
  </conditionalFormatting>
  <conditionalFormatting sqref="F38">
    <cfRule type="expression" priority="253" dxfId="0" stopIfTrue="0">
      <formula>AND(NOT('QAQC-2021-08-10'!$L$270),'QAQC-2021-08-10'!$C$270="Very High")</formula>
    </cfRule>
    <cfRule type="expression" priority="1351" dxfId="2" stopIfTrue="0">
      <formula>AND(NOT('QAQC-2021-08-10'!$L$270),'QAQC-2021-08-10'!$C$270="High")</formula>
    </cfRule>
    <cfRule type="expression" priority="2407" dxfId="3" stopIfTrue="0">
      <formula>AND(NOT('QAQC-2021-08-10'!$L$270),'QAQC-2021-08-10'!$C$270="Low")</formula>
    </cfRule>
    <cfRule type="expression" priority="3510" dxfId="3" stopIfTrue="0">
      <formula>LEFT(F38&amp;"")="["</formula>
    </cfRule>
    <cfRule type="expression" priority="3911" dxfId="1" stopIfTrue="0">
      <formula>AND(NOT('QAQC-2021-08-10'!$L$270),'QAQC-2021-08-10'!$C$270="Good")</formula>
    </cfRule>
  </conditionalFormatting>
  <conditionalFormatting sqref="G38">
    <cfRule type="expression" priority="254" dxfId="0" stopIfTrue="0">
      <formula>AND(NOT('QAQC-2021-08-10'!$L$271),'QAQC-2021-08-10'!$C$271="Very High")</formula>
    </cfRule>
    <cfRule type="expression" priority="1352" dxfId="2" stopIfTrue="0">
      <formula>AND(NOT('QAQC-2021-08-10'!$L$271),'QAQC-2021-08-10'!$C$271="High")</formula>
    </cfRule>
    <cfRule type="expression" priority="2408" dxfId="3" stopIfTrue="0">
      <formula>AND(NOT('QAQC-2021-08-10'!$L$271),'QAQC-2021-08-10'!$C$271="Low")</formula>
    </cfRule>
    <cfRule type="expression" priority="3511" dxfId="3" stopIfTrue="0">
      <formula>LEFT(G38&amp;"")="["</formula>
    </cfRule>
    <cfRule type="expression" priority="3912" dxfId="1" stopIfTrue="0">
      <formula>AND(NOT('QAQC-2021-08-10'!$L$271),'QAQC-2021-08-10'!$C$271="Good")</formula>
    </cfRule>
  </conditionalFormatting>
  <conditionalFormatting sqref="H38">
    <cfRule type="expression" priority="255" dxfId="0" stopIfTrue="0">
      <formula>AND(NOT('QAQC-2021-08-10'!$L$272),'QAQC-2021-08-10'!$C$272="Very High")</formula>
    </cfRule>
    <cfRule type="expression" priority="1353" dxfId="2" stopIfTrue="0">
      <formula>AND(NOT('QAQC-2021-08-10'!$L$272),'QAQC-2021-08-10'!$C$272="High")</formula>
    </cfRule>
    <cfRule type="expression" priority="2409" dxfId="3" stopIfTrue="0">
      <formula>AND(NOT('QAQC-2021-08-10'!$L$272),'QAQC-2021-08-10'!$C$272="Low")</formula>
    </cfRule>
    <cfRule type="expression" priority="3512" dxfId="3" stopIfTrue="0">
      <formula>LEFT(H38&amp;"")="["</formula>
    </cfRule>
    <cfRule type="expression" priority="3913" dxfId="1" stopIfTrue="0">
      <formula>AND(NOT('QAQC-2021-08-10'!$L$272),'QAQC-2021-08-10'!$C$272="Good")</formula>
    </cfRule>
  </conditionalFormatting>
  <conditionalFormatting sqref="P38">
    <cfRule type="expression" priority="256" dxfId="0" stopIfTrue="0">
      <formula>AND(NOT('QAQC-2021-08-10'!$L$273),'QAQC-2021-08-10'!$C$273="Very High")</formula>
    </cfRule>
    <cfRule type="expression" priority="463" dxfId="0" stopIfTrue="0">
      <formula>AND(NOT('QAQC-2021-08-10'!$L$480),'QAQC-2021-08-10'!$C$480="Very High")</formula>
    </cfRule>
    <cfRule type="expression" priority="1354" dxfId="2" stopIfTrue="0">
      <formula>AND(NOT('QAQC-2021-08-10'!$L$273),'QAQC-2021-08-10'!$C$273="High")</formula>
    </cfRule>
    <cfRule type="expression" priority="1561" dxfId="2" stopIfTrue="0">
      <formula>AND(NOT('QAQC-2021-08-10'!$L$480),'QAQC-2021-08-10'!$C$480="High")</formula>
    </cfRule>
    <cfRule type="expression" priority="2410" dxfId="3" stopIfTrue="0">
      <formula>AND(NOT('QAQC-2021-08-10'!$L$273),'QAQC-2021-08-10'!$C$273="Low")</formula>
    </cfRule>
    <cfRule type="expression" priority="2617" dxfId="3" stopIfTrue="0">
      <formula>AND(NOT('QAQC-2021-08-10'!$L$480),'QAQC-2021-08-10'!$C$480="Low")</formula>
    </cfRule>
    <cfRule type="expression" priority="3513" dxfId="3" stopIfTrue="0">
      <formula>LEFT(P38&amp;"")="["</formula>
    </cfRule>
    <cfRule type="expression" priority="3914" dxfId="1" stopIfTrue="0">
      <formula>AND(NOT('QAQC-2021-08-10'!$L$273),'QAQC-2021-08-10'!$C$273="Good")</formula>
    </cfRule>
    <cfRule type="expression" priority="4121" dxfId="1" stopIfTrue="0">
      <formula>AND(NOT('QAQC-2021-08-10'!$L$480),'QAQC-2021-08-10'!$C$480="Good")</formula>
    </cfRule>
  </conditionalFormatting>
  <conditionalFormatting sqref="Q38">
    <cfRule type="expression" priority="257" dxfId="0" stopIfTrue="0">
      <formula>AND(NOT('QAQC-2021-08-10'!$L$274),'QAQC-2021-08-10'!$C$274="Very High")</formula>
    </cfRule>
    <cfRule type="expression" priority="464" dxfId="0" stopIfTrue="0">
      <formula>AND(NOT('QAQC-2021-08-10'!$L$481),'QAQC-2021-08-10'!$C$481="Very High")</formula>
    </cfRule>
    <cfRule type="expression" priority="1355" dxfId="2" stopIfTrue="0">
      <formula>AND(NOT('QAQC-2021-08-10'!$L$274),'QAQC-2021-08-10'!$C$274="High")</formula>
    </cfRule>
    <cfRule type="expression" priority="1562" dxfId="2" stopIfTrue="0">
      <formula>AND(NOT('QAQC-2021-08-10'!$L$481),'QAQC-2021-08-10'!$C$481="High")</formula>
    </cfRule>
    <cfRule type="expression" priority="2411" dxfId="3" stopIfTrue="0">
      <formula>AND(NOT('QAQC-2021-08-10'!$L$274),'QAQC-2021-08-10'!$C$274="Low")</formula>
    </cfRule>
    <cfRule type="expression" priority="2618" dxfId="3" stopIfTrue="0">
      <formula>AND(NOT('QAQC-2021-08-10'!$L$481),'QAQC-2021-08-10'!$C$481="Low")</formula>
    </cfRule>
    <cfRule type="expression" priority="3514" dxfId="3" stopIfTrue="0">
      <formula>LEFT(Q38&amp;"")="["</formula>
    </cfRule>
    <cfRule type="expression" priority="3915" dxfId="1" stopIfTrue="0">
      <formula>AND(NOT('QAQC-2021-08-10'!$L$274),'QAQC-2021-08-10'!$C$274="Good")</formula>
    </cfRule>
    <cfRule type="expression" priority="4122" dxfId="1" stopIfTrue="0">
      <formula>AND(NOT('QAQC-2021-08-10'!$L$481),'QAQC-2021-08-10'!$C$481="Good")</formula>
    </cfRule>
  </conditionalFormatting>
  <conditionalFormatting sqref="R38">
    <cfRule type="expression" priority="258" dxfId="0" stopIfTrue="0">
      <formula>AND(NOT('QAQC-2021-08-10'!$L$275),'QAQC-2021-08-10'!$C$275="Very High")</formula>
    </cfRule>
    <cfRule type="expression" priority="465" dxfId="0" stopIfTrue="0">
      <formula>AND(NOT('QAQC-2021-08-10'!$L$482),'QAQC-2021-08-10'!$C$482="Very High")</formula>
    </cfRule>
    <cfRule type="expression" priority="1356" dxfId="2" stopIfTrue="0">
      <formula>AND(NOT('QAQC-2021-08-10'!$L$275),'QAQC-2021-08-10'!$C$275="High")</formula>
    </cfRule>
    <cfRule type="expression" priority="1563" dxfId="2" stopIfTrue="0">
      <formula>AND(NOT('QAQC-2021-08-10'!$L$482),'QAQC-2021-08-10'!$C$482="High")</formula>
    </cfRule>
    <cfRule type="expression" priority="2412" dxfId="3" stopIfTrue="0">
      <formula>AND(NOT('QAQC-2021-08-10'!$L$275),'QAQC-2021-08-10'!$C$275="Low")</formula>
    </cfRule>
    <cfRule type="expression" priority="2619" dxfId="3" stopIfTrue="0">
      <formula>AND(NOT('QAQC-2021-08-10'!$L$482),'QAQC-2021-08-10'!$C$482="Low")</formula>
    </cfRule>
    <cfRule type="expression" priority="3515" dxfId="3" stopIfTrue="0">
      <formula>LEFT(R38&amp;"")="["</formula>
    </cfRule>
    <cfRule type="expression" priority="3916" dxfId="1" stopIfTrue="0">
      <formula>AND(NOT('QAQC-2021-08-10'!$L$275),'QAQC-2021-08-10'!$C$275="Good")</formula>
    </cfRule>
    <cfRule type="expression" priority="4123" dxfId="1" stopIfTrue="0">
      <formula>AND(NOT('QAQC-2021-08-10'!$L$482),'QAQC-2021-08-10'!$C$482="Good")</formula>
    </cfRule>
  </conditionalFormatting>
  <conditionalFormatting sqref="F39">
    <cfRule type="expression" priority="259" dxfId="0" stopIfTrue="0">
      <formula>AND(NOT('QAQC-2021-08-10'!$L$276),'QAQC-2021-08-10'!$C$276="Very High")</formula>
    </cfRule>
    <cfRule type="expression" priority="1357" dxfId="2" stopIfTrue="0">
      <formula>AND(NOT('QAQC-2021-08-10'!$L$276),'QAQC-2021-08-10'!$C$276="High")</formula>
    </cfRule>
    <cfRule type="expression" priority="2413" dxfId="3" stopIfTrue="0">
      <formula>AND(NOT('QAQC-2021-08-10'!$L$276),'QAQC-2021-08-10'!$C$276="Low")</formula>
    </cfRule>
    <cfRule type="expression" priority="3519" dxfId="3" stopIfTrue="0">
      <formula>LEFT(F39&amp;"")="["</formula>
    </cfRule>
    <cfRule type="expression" priority="3917" dxfId="1" stopIfTrue="0">
      <formula>AND(NOT('QAQC-2021-08-10'!$L$276),'QAQC-2021-08-10'!$C$276="Good")</formula>
    </cfRule>
  </conditionalFormatting>
  <conditionalFormatting sqref="G39">
    <cfRule type="expression" priority="260" dxfId="0" stopIfTrue="0">
      <formula>AND(NOT('QAQC-2021-08-10'!$L$277),'QAQC-2021-08-10'!$C$277="Very High")</formula>
    </cfRule>
    <cfRule type="expression" priority="1358" dxfId="2" stopIfTrue="0">
      <formula>AND(NOT('QAQC-2021-08-10'!$L$277),'QAQC-2021-08-10'!$C$277="High")</formula>
    </cfRule>
    <cfRule type="expression" priority="2414" dxfId="3" stopIfTrue="0">
      <formula>AND(NOT('QAQC-2021-08-10'!$L$277),'QAQC-2021-08-10'!$C$277="Low")</formula>
    </cfRule>
    <cfRule type="expression" priority="3520" dxfId="3" stopIfTrue="0">
      <formula>LEFT(G39&amp;"")="["</formula>
    </cfRule>
    <cfRule type="expression" priority="3918" dxfId="1" stopIfTrue="0">
      <formula>AND(NOT('QAQC-2021-08-10'!$L$277),'QAQC-2021-08-10'!$C$277="Good")</formula>
    </cfRule>
  </conditionalFormatting>
  <conditionalFormatting sqref="H39">
    <cfRule type="expression" priority="261" dxfId="0" stopIfTrue="0">
      <formula>AND(NOT('QAQC-2021-08-10'!$L$278),'QAQC-2021-08-10'!$C$278="Very High")</formula>
    </cfRule>
    <cfRule type="expression" priority="1359" dxfId="2" stopIfTrue="0">
      <formula>AND(NOT('QAQC-2021-08-10'!$L$278),'QAQC-2021-08-10'!$C$278="High")</formula>
    </cfRule>
    <cfRule type="expression" priority="2415" dxfId="3" stopIfTrue="0">
      <formula>AND(NOT('QAQC-2021-08-10'!$L$278),'QAQC-2021-08-10'!$C$278="Low")</formula>
    </cfRule>
    <cfRule type="expression" priority="3521" dxfId="3" stopIfTrue="0">
      <formula>LEFT(H39&amp;"")="["</formula>
    </cfRule>
    <cfRule type="expression" priority="3919" dxfId="1" stopIfTrue="0">
      <formula>AND(NOT('QAQC-2021-08-10'!$L$278),'QAQC-2021-08-10'!$C$278="Good")</formula>
    </cfRule>
  </conditionalFormatting>
  <conditionalFormatting sqref="P39">
    <cfRule type="expression" priority="262" dxfId="0" stopIfTrue="0">
      <formula>AND(NOT('QAQC-2021-08-10'!$L$279),'QAQC-2021-08-10'!$C$279="Very High")</formula>
    </cfRule>
    <cfRule type="expression" priority="1360" dxfId="2" stopIfTrue="0">
      <formula>AND(NOT('QAQC-2021-08-10'!$L$279),'QAQC-2021-08-10'!$C$279="High")</formula>
    </cfRule>
    <cfRule type="expression" priority="2416" dxfId="3" stopIfTrue="0">
      <formula>AND(NOT('QAQC-2021-08-10'!$L$279),'QAQC-2021-08-10'!$C$279="Low")</formula>
    </cfRule>
    <cfRule type="expression" priority="3522" dxfId="3" stopIfTrue="0">
      <formula>LEFT(P39&amp;"")="["</formula>
    </cfRule>
    <cfRule type="expression" priority="3920" dxfId="1" stopIfTrue="0">
      <formula>AND(NOT('QAQC-2021-08-10'!$L$279),'QAQC-2021-08-10'!$C$279="Good")</formula>
    </cfRule>
  </conditionalFormatting>
  <conditionalFormatting sqref="Q39">
    <cfRule type="expression" priority="263" dxfId="0" stopIfTrue="0">
      <formula>AND(NOT('QAQC-2021-08-10'!$L$280),'QAQC-2021-08-10'!$C$280="Very High")</formula>
    </cfRule>
    <cfRule type="expression" priority="1361" dxfId="2" stopIfTrue="0">
      <formula>AND(NOT('QAQC-2021-08-10'!$L$280),'QAQC-2021-08-10'!$C$280="High")</formula>
    </cfRule>
    <cfRule type="expression" priority="2417" dxfId="3" stopIfTrue="0">
      <formula>AND(NOT('QAQC-2021-08-10'!$L$280),'QAQC-2021-08-10'!$C$280="Low")</formula>
    </cfRule>
    <cfRule type="expression" priority="3523" dxfId="3" stopIfTrue="0">
      <formula>LEFT(Q39&amp;"")="["</formula>
    </cfRule>
    <cfRule type="expression" priority="3921" dxfId="1" stopIfTrue="0">
      <formula>AND(NOT('QAQC-2021-08-10'!$L$280),'QAQC-2021-08-10'!$C$280="Good")</formula>
    </cfRule>
  </conditionalFormatting>
  <conditionalFormatting sqref="R39">
    <cfRule type="expression" priority="264" dxfId="0" stopIfTrue="0">
      <formula>AND(NOT('QAQC-2021-08-10'!$L$281),'QAQC-2021-08-10'!$C$281="Very High")</formula>
    </cfRule>
    <cfRule type="expression" priority="1362" dxfId="2" stopIfTrue="0">
      <formula>AND(NOT('QAQC-2021-08-10'!$L$281),'QAQC-2021-08-10'!$C$281="High")</formula>
    </cfRule>
    <cfRule type="expression" priority="2418" dxfId="3" stopIfTrue="0">
      <formula>AND(NOT('QAQC-2021-08-10'!$L$281),'QAQC-2021-08-10'!$C$281="Low")</formula>
    </cfRule>
    <cfRule type="expression" priority="3524" dxfId="3" stopIfTrue="0">
      <formula>LEFT(R39&amp;"")="["</formula>
    </cfRule>
    <cfRule type="expression" priority="3922" dxfId="1" stopIfTrue="0">
      <formula>AND(NOT('QAQC-2021-08-10'!$L$281),'QAQC-2021-08-10'!$C$281="Good")</formula>
    </cfRule>
  </conditionalFormatting>
  <conditionalFormatting sqref="F40">
    <cfRule type="expression" priority="265" dxfId="0" stopIfTrue="0">
      <formula>AND(NOT('QAQC-2021-08-10'!$L$282),'QAQC-2021-08-10'!$C$282="Very High")</formula>
    </cfRule>
    <cfRule type="expression" priority="1363" dxfId="2" stopIfTrue="0">
      <formula>AND(NOT('QAQC-2021-08-10'!$L$282),'QAQC-2021-08-10'!$C$282="High")</formula>
    </cfRule>
    <cfRule type="expression" priority="2419" dxfId="3" stopIfTrue="0">
      <formula>AND(NOT('QAQC-2021-08-10'!$L$282),'QAQC-2021-08-10'!$C$282="Low")</formula>
    </cfRule>
    <cfRule type="expression" priority="3528" dxfId="3" stopIfTrue="0">
      <formula>LEFT(F40&amp;"")="["</formula>
    </cfRule>
    <cfRule type="expression" priority="3923" dxfId="1" stopIfTrue="0">
      <formula>AND(NOT('QAQC-2021-08-10'!$L$282),'QAQC-2021-08-10'!$C$282="Good")</formula>
    </cfRule>
  </conditionalFormatting>
  <conditionalFormatting sqref="G40">
    <cfRule type="expression" priority="266" dxfId="0" stopIfTrue="0">
      <formula>AND(NOT('QAQC-2021-08-10'!$L$283),'QAQC-2021-08-10'!$C$283="Very High")</formula>
    </cfRule>
    <cfRule type="expression" priority="1364" dxfId="2" stopIfTrue="0">
      <formula>AND(NOT('QAQC-2021-08-10'!$L$283),'QAQC-2021-08-10'!$C$283="High")</formula>
    </cfRule>
    <cfRule type="expression" priority="2420" dxfId="3" stopIfTrue="0">
      <formula>AND(NOT('QAQC-2021-08-10'!$L$283),'QAQC-2021-08-10'!$C$283="Low")</formula>
    </cfRule>
    <cfRule type="expression" priority="3529" dxfId="3" stopIfTrue="0">
      <formula>LEFT(G40&amp;"")="["</formula>
    </cfRule>
    <cfRule type="expression" priority="3924" dxfId="1" stopIfTrue="0">
      <formula>AND(NOT('QAQC-2021-08-10'!$L$283),'QAQC-2021-08-10'!$C$283="Good")</formula>
    </cfRule>
  </conditionalFormatting>
  <conditionalFormatting sqref="H40">
    <cfRule type="expression" priority="267" dxfId="0" stopIfTrue="0">
      <formula>AND(NOT('QAQC-2021-08-10'!$L$284),'QAQC-2021-08-10'!$C$284="Very High")</formula>
    </cfRule>
    <cfRule type="expression" priority="1365" dxfId="2" stopIfTrue="0">
      <formula>AND(NOT('QAQC-2021-08-10'!$L$284),'QAQC-2021-08-10'!$C$284="High")</formula>
    </cfRule>
    <cfRule type="expression" priority="2421" dxfId="3" stopIfTrue="0">
      <formula>AND(NOT('QAQC-2021-08-10'!$L$284),'QAQC-2021-08-10'!$C$284="Low")</formula>
    </cfRule>
    <cfRule type="expression" priority="3530" dxfId="3" stopIfTrue="0">
      <formula>LEFT(H40&amp;"")="["</formula>
    </cfRule>
    <cfRule type="expression" priority="3925" dxfId="1" stopIfTrue="0">
      <formula>AND(NOT('QAQC-2021-08-10'!$L$284),'QAQC-2021-08-10'!$C$284="Good")</formula>
    </cfRule>
  </conditionalFormatting>
  <conditionalFormatting sqref="F41">
    <cfRule type="expression" priority="268" dxfId="0" stopIfTrue="0">
      <formula>AND(NOT('QAQC-2021-08-10'!$L$285),'QAQC-2021-08-10'!$C$285="Very High")</formula>
    </cfRule>
    <cfRule type="expression" priority="1366" dxfId="2" stopIfTrue="0">
      <formula>AND(NOT('QAQC-2021-08-10'!$L$285),'QAQC-2021-08-10'!$C$285="High")</formula>
    </cfRule>
    <cfRule type="expression" priority="2422" dxfId="3" stopIfTrue="0">
      <formula>AND(NOT('QAQC-2021-08-10'!$L$285),'QAQC-2021-08-10'!$C$285="Low")</formula>
    </cfRule>
    <cfRule type="expression" priority="3537" dxfId="3" stopIfTrue="0">
      <formula>LEFT(F41&amp;"")="["</formula>
    </cfRule>
    <cfRule type="expression" priority="3926" dxfId="1" stopIfTrue="0">
      <formula>AND(NOT('QAQC-2021-08-10'!$L$285),'QAQC-2021-08-10'!$C$285="Good")</formula>
    </cfRule>
  </conditionalFormatting>
  <conditionalFormatting sqref="G41">
    <cfRule type="expression" priority="269" dxfId="0" stopIfTrue="0">
      <formula>AND(NOT('QAQC-2021-08-10'!$L$286),'QAQC-2021-08-10'!$C$286="Very High")</formula>
    </cfRule>
    <cfRule type="expression" priority="1367" dxfId="2" stopIfTrue="0">
      <formula>AND(NOT('QAQC-2021-08-10'!$L$286),'QAQC-2021-08-10'!$C$286="High")</formula>
    </cfRule>
    <cfRule type="expression" priority="2423" dxfId="3" stopIfTrue="0">
      <formula>AND(NOT('QAQC-2021-08-10'!$L$286),'QAQC-2021-08-10'!$C$286="Low")</formula>
    </cfRule>
    <cfRule type="expression" priority="3538" dxfId="3" stopIfTrue="0">
      <formula>LEFT(G41&amp;"")="["</formula>
    </cfRule>
    <cfRule type="expression" priority="3927" dxfId="1" stopIfTrue="0">
      <formula>AND(NOT('QAQC-2021-08-10'!$L$286),'QAQC-2021-08-10'!$C$286="Good")</formula>
    </cfRule>
  </conditionalFormatting>
  <conditionalFormatting sqref="H41">
    <cfRule type="expression" priority="270" dxfId="0" stopIfTrue="0">
      <formula>AND(NOT('QAQC-2021-08-10'!$L$287),'QAQC-2021-08-10'!$C$287="Very High")</formula>
    </cfRule>
    <cfRule type="expression" priority="1368" dxfId="2" stopIfTrue="0">
      <formula>AND(NOT('QAQC-2021-08-10'!$L$287),'QAQC-2021-08-10'!$C$287="High")</formula>
    </cfRule>
    <cfRule type="expression" priority="2424" dxfId="3" stopIfTrue="0">
      <formula>AND(NOT('QAQC-2021-08-10'!$L$287),'QAQC-2021-08-10'!$C$287="Low")</formula>
    </cfRule>
    <cfRule type="expression" priority="3539" dxfId="3" stopIfTrue="0">
      <formula>LEFT(H41&amp;"")="["</formula>
    </cfRule>
    <cfRule type="expression" priority="3928" dxfId="1" stopIfTrue="0">
      <formula>AND(NOT('QAQC-2021-08-10'!$L$287),'QAQC-2021-08-10'!$C$287="Good")</formula>
    </cfRule>
  </conditionalFormatting>
  <conditionalFormatting sqref="F42">
    <cfRule type="expression" priority="271" dxfId="0" stopIfTrue="0">
      <formula>AND(NOT('QAQC-2021-08-10'!$L$288),'QAQC-2021-08-10'!$C$288="Very High")</formula>
    </cfRule>
    <cfRule type="expression" priority="1369" dxfId="2" stopIfTrue="0">
      <formula>AND(NOT('QAQC-2021-08-10'!$L$288),'QAQC-2021-08-10'!$C$288="High")</formula>
    </cfRule>
    <cfRule type="expression" priority="2425" dxfId="3" stopIfTrue="0">
      <formula>AND(NOT('QAQC-2021-08-10'!$L$288),'QAQC-2021-08-10'!$C$288="Low")</formula>
    </cfRule>
    <cfRule type="expression" priority="3546" dxfId="3" stopIfTrue="0">
      <formula>LEFT(F42&amp;"")="["</formula>
    </cfRule>
    <cfRule type="expression" priority="3929" dxfId="1" stopIfTrue="0">
      <formula>AND(NOT('QAQC-2021-08-10'!$L$288),'QAQC-2021-08-10'!$C$288="Good")</formula>
    </cfRule>
  </conditionalFormatting>
  <conditionalFormatting sqref="G42">
    <cfRule type="expression" priority="272" dxfId="0" stopIfTrue="0">
      <formula>AND(NOT('QAQC-2021-08-10'!$L$289),'QAQC-2021-08-10'!$C$289="Very High")</formula>
    </cfRule>
    <cfRule type="expression" priority="1370" dxfId="2" stopIfTrue="0">
      <formula>AND(NOT('QAQC-2021-08-10'!$L$289),'QAQC-2021-08-10'!$C$289="High")</formula>
    </cfRule>
    <cfRule type="expression" priority="2426" dxfId="3" stopIfTrue="0">
      <formula>AND(NOT('QAQC-2021-08-10'!$L$289),'QAQC-2021-08-10'!$C$289="Low")</formula>
    </cfRule>
    <cfRule type="expression" priority="3547" dxfId="3" stopIfTrue="0">
      <formula>LEFT(G42&amp;"")="["</formula>
    </cfRule>
    <cfRule type="expression" priority="3930" dxfId="1" stopIfTrue="0">
      <formula>AND(NOT('QAQC-2021-08-10'!$L$289),'QAQC-2021-08-10'!$C$289="Good")</formula>
    </cfRule>
  </conditionalFormatting>
  <conditionalFormatting sqref="H42">
    <cfRule type="expression" priority="273" dxfId="0" stopIfTrue="0">
      <formula>AND(NOT('QAQC-2021-08-10'!$L$290),'QAQC-2021-08-10'!$C$290="Very High")</formula>
    </cfRule>
    <cfRule type="expression" priority="1371" dxfId="2" stopIfTrue="0">
      <formula>AND(NOT('QAQC-2021-08-10'!$L$290),'QAQC-2021-08-10'!$C$290="High")</formula>
    </cfRule>
    <cfRule type="expression" priority="2427" dxfId="3" stopIfTrue="0">
      <formula>AND(NOT('QAQC-2021-08-10'!$L$290),'QAQC-2021-08-10'!$C$290="Low")</formula>
    </cfRule>
    <cfRule type="expression" priority="3548" dxfId="3" stopIfTrue="0">
      <formula>LEFT(H42&amp;"")="["</formula>
    </cfRule>
    <cfRule type="expression" priority="3931" dxfId="1" stopIfTrue="0">
      <formula>AND(NOT('QAQC-2021-08-10'!$L$290),'QAQC-2021-08-10'!$C$290="Good")</formula>
    </cfRule>
  </conditionalFormatting>
  <conditionalFormatting sqref="F43">
    <cfRule type="expression" priority="274" dxfId="0" stopIfTrue="0">
      <formula>AND(NOT('QAQC-2021-08-10'!$L$291),'QAQC-2021-08-10'!$C$291="Very High")</formula>
    </cfRule>
    <cfRule type="expression" priority="1372" dxfId="2" stopIfTrue="0">
      <formula>AND(NOT('QAQC-2021-08-10'!$L$291),'QAQC-2021-08-10'!$C$291="High")</formula>
    </cfRule>
    <cfRule type="expression" priority="2428" dxfId="3" stopIfTrue="0">
      <formula>AND(NOT('QAQC-2021-08-10'!$L$291),'QAQC-2021-08-10'!$C$291="Low")</formula>
    </cfRule>
    <cfRule type="expression" priority="3555" dxfId="3" stopIfTrue="0">
      <formula>LEFT(F43&amp;"")="["</formula>
    </cfRule>
    <cfRule type="expression" priority="3932" dxfId="1" stopIfTrue="0">
      <formula>AND(NOT('QAQC-2021-08-10'!$L$291),'QAQC-2021-08-10'!$C$291="Good")</formula>
    </cfRule>
  </conditionalFormatting>
  <conditionalFormatting sqref="G43">
    <cfRule type="expression" priority="275" dxfId="0" stopIfTrue="0">
      <formula>AND(NOT('QAQC-2021-08-10'!$L$292),'QAQC-2021-08-10'!$C$292="Very High")</formula>
    </cfRule>
    <cfRule type="expression" priority="1373" dxfId="2" stopIfTrue="0">
      <formula>AND(NOT('QAQC-2021-08-10'!$L$292),'QAQC-2021-08-10'!$C$292="High")</formula>
    </cfRule>
    <cfRule type="expression" priority="2429" dxfId="3" stopIfTrue="0">
      <formula>AND(NOT('QAQC-2021-08-10'!$L$292),'QAQC-2021-08-10'!$C$292="Low")</formula>
    </cfRule>
    <cfRule type="expression" priority="3556" dxfId="3" stopIfTrue="0">
      <formula>LEFT(G43&amp;"")="["</formula>
    </cfRule>
    <cfRule type="expression" priority="3933" dxfId="1" stopIfTrue="0">
      <formula>AND(NOT('QAQC-2021-08-10'!$L$292),'QAQC-2021-08-10'!$C$292="Good")</formula>
    </cfRule>
  </conditionalFormatting>
  <conditionalFormatting sqref="H43">
    <cfRule type="expression" priority="276" dxfId="0" stopIfTrue="0">
      <formula>AND(NOT('QAQC-2021-08-10'!$L$293),'QAQC-2021-08-10'!$C$293="Very High")</formula>
    </cfRule>
    <cfRule type="expression" priority="1374" dxfId="2" stopIfTrue="0">
      <formula>AND(NOT('QAQC-2021-08-10'!$L$293),'QAQC-2021-08-10'!$C$293="High")</formula>
    </cfRule>
    <cfRule type="expression" priority="2430" dxfId="3" stopIfTrue="0">
      <formula>AND(NOT('QAQC-2021-08-10'!$L$293),'QAQC-2021-08-10'!$C$293="Low")</formula>
    </cfRule>
    <cfRule type="expression" priority="3557" dxfId="3" stopIfTrue="0">
      <formula>LEFT(H43&amp;"")="["</formula>
    </cfRule>
    <cfRule type="expression" priority="3934" dxfId="1" stopIfTrue="0">
      <formula>AND(NOT('QAQC-2021-08-10'!$L$293),'QAQC-2021-08-10'!$C$293="Good")</formula>
    </cfRule>
  </conditionalFormatting>
  <conditionalFormatting sqref="F44">
    <cfRule type="expression" priority="277" dxfId="0" stopIfTrue="0">
      <formula>AND(NOT('QAQC-2021-08-10'!$L$294),'QAQC-2021-08-10'!$C$294="Very High")</formula>
    </cfRule>
    <cfRule type="expression" priority="1375" dxfId="2" stopIfTrue="0">
      <formula>AND(NOT('QAQC-2021-08-10'!$L$294),'QAQC-2021-08-10'!$C$294="High")</formula>
    </cfRule>
    <cfRule type="expression" priority="2431" dxfId="3" stopIfTrue="0">
      <formula>AND(NOT('QAQC-2021-08-10'!$L$294),'QAQC-2021-08-10'!$C$294="Low")</formula>
    </cfRule>
    <cfRule type="expression" priority="3564" dxfId="3" stopIfTrue="0">
      <formula>LEFT(F44&amp;"")="["</formula>
    </cfRule>
    <cfRule type="expression" priority="3935" dxfId="1" stopIfTrue="0">
      <formula>AND(NOT('QAQC-2021-08-10'!$L$294),'QAQC-2021-08-10'!$C$294="Good")</formula>
    </cfRule>
  </conditionalFormatting>
  <conditionalFormatting sqref="G44">
    <cfRule type="expression" priority="278" dxfId="0" stopIfTrue="0">
      <formula>AND(NOT('QAQC-2021-08-10'!$L$295),'QAQC-2021-08-10'!$C$295="Very High")</formula>
    </cfRule>
    <cfRule type="expression" priority="1376" dxfId="2" stopIfTrue="0">
      <formula>AND(NOT('QAQC-2021-08-10'!$L$295),'QAQC-2021-08-10'!$C$295="High")</formula>
    </cfRule>
    <cfRule type="expression" priority="2432" dxfId="3" stopIfTrue="0">
      <formula>AND(NOT('QAQC-2021-08-10'!$L$295),'QAQC-2021-08-10'!$C$295="Low")</formula>
    </cfRule>
    <cfRule type="expression" priority="3565" dxfId="3" stopIfTrue="0">
      <formula>LEFT(G44&amp;"")="["</formula>
    </cfRule>
    <cfRule type="expression" priority="3936" dxfId="1" stopIfTrue="0">
      <formula>AND(NOT('QAQC-2021-08-10'!$L$295),'QAQC-2021-08-10'!$C$295="Good")</formula>
    </cfRule>
  </conditionalFormatting>
  <conditionalFormatting sqref="H44">
    <cfRule type="expression" priority="279" dxfId="0" stopIfTrue="0">
      <formula>AND(NOT('QAQC-2021-08-10'!$L$296),'QAQC-2021-08-10'!$C$296="Very High")</formula>
    </cfRule>
    <cfRule type="expression" priority="1377" dxfId="2" stopIfTrue="0">
      <formula>AND(NOT('QAQC-2021-08-10'!$L$296),'QAQC-2021-08-10'!$C$296="High")</formula>
    </cfRule>
    <cfRule type="expression" priority="2433" dxfId="3" stopIfTrue="0">
      <formula>AND(NOT('QAQC-2021-08-10'!$L$296),'QAQC-2021-08-10'!$C$296="Low")</formula>
    </cfRule>
    <cfRule type="expression" priority="3566" dxfId="3" stopIfTrue="0">
      <formula>LEFT(H44&amp;"")="["</formula>
    </cfRule>
    <cfRule type="expression" priority="3937" dxfId="1" stopIfTrue="0">
      <formula>AND(NOT('QAQC-2021-08-10'!$L$296),'QAQC-2021-08-10'!$C$296="Good")</formula>
    </cfRule>
  </conditionalFormatting>
  <conditionalFormatting sqref="F45">
    <cfRule type="expression" priority="280" dxfId="0" stopIfTrue="0">
      <formula>AND(NOT('QAQC-2021-08-10'!$L$297),'QAQC-2021-08-10'!$C$297="Very High")</formula>
    </cfRule>
    <cfRule type="expression" priority="1378" dxfId="2" stopIfTrue="0">
      <formula>AND(NOT('QAQC-2021-08-10'!$L$297),'QAQC-2021-08-10'!$C$297="High")</formula>
    </cfRule>
    <cfRule type="expression" priority="2434" dxfId="3" stopIfTrue="0">
      <formula>AND(NOT('QAQC-2021-08-10'!$L$297),'QAQC-2021-08-10'!$C$297="Low")</formula>
    </cfRule>
    <cfRule type="expression" priority="3573" dxfId="3" stopIfTrue="0">
      <formula>LEFT(F45&amp;"")="["</formula>
    </cfRule>
    <cfRule type="expression" priority="3938" dxfId="1" stopIfTrue="0">
      <formula>AND(NOT('QAQC-2021-08-10'!$L$297),'QAQC-2021-08-10'!$C$297="Good")</formula>
    </cfRule>
  </conditionalFormatting>
  <conditionalFormatting sqref="G45">
    <cfRule type="expression" priority="281" dxfId="0" stopIfTrue="0">
      <formula>AND(NOT('QAQC-2021-08-10'!$L$298),'QAQC-2021-08-10'!$C$298="Very High")</formula>
    </cfRule>
    <cfRule type="expression" priority="1379" dxfId="2" stopIfTrue="0">
      <formula>AND(NOT('QAQC-2021-08-10'!$L$298),'QAQC-2021-08-10'!$C$298="High")</formula>
    </cfRule>
    <cfRule type="expression" priority="2435" dxfId="3" stopIfTrue="0">
      <formula>AND(NOT('QAQC-2021-08-10'!$L$298),'QAQC-2021-08-10'!$C$298="Low")</formula>
    </cfRule>
    <cfRule type="expression" priority="3574" dxfId="3" stopIfTrue="0">
      <formula>LEFT(G45&amp;"")="["</formula>
    </cfRule>
    <cfRule type="expression" priority="3939" dxfId="1" stopIfTrue="0">
      <formula>AND(NOT('QAQC-2021-08-10'!$L$298),'QAQC-2021-08-10'!$C$298="Good")</formula>
    </cfRule>
  </conditionalFormatting>
  <conditionalFormatting sqref="H45">
    <cfRule type="expression" priority="282" dxfId="0" stopIfTrue="0">
      <formula>AND(NOT('QAQC-2021-08-10'!$L$299),'QAQC-2021-08-10'!$C$299="Very High")</formula>
    </cfRule>
    <cfRule type="expression" priority="1380" dxfId="2" stopIfTrue="0">
      <formula>AND(NOT('QAQC-2021-08-10'!$L$299),'QAQC-2021-08-10'!$C$299="High")</formula>
    </cfRule>
    <cfRule type="expression" priority="2436" dxfId="3" stopIfTrue="0">
      <formula>AND(NOT('QAQC-2021-08-10'!$L$299),'QAQC-2021-08-10'!$C$299="Low")</formula>
    </cfRule>
    <cfRule type="expression" priority="3575" dxfId="3" stopIfTrue="0">
      <formula>LEFT(H45&amp;"")="["</formula>
    </cfRule>
    <cfRule type="expression" priority="3940" dxfId="1" stopIfTrue="0">
      <formula>AND(NOT('QAQC-2021-08-10'!$L$299),'QAQC-2021-08-10'!$C$299="Good")</formula>
    </cfRule>
  </conditionalFormatting>
  <conditionalFormatting sqref="F46">
    <cfRule type="expression" priority="283" dxfId="0" stopIfTrue="0">
      <formula>AND(NOT('QAQC-2021-08-10'!$L$300),'QAQC-2021-08-10'!$C$300="Very High")</formula>
    </cfRule>
    <cfRule type="expression" priority="1381" dxfId="2" stopIfTrue="0">
      <formula>AND(NOT('QAQC-2021-08-10'!$L$300),'QAQC-2021-08-10'!$C$300="High")</formula>
    </cfRule>
    <cfRule type="expression" priority="2437" dxfId="3" stopIfTrue="0">
      <formula>AND(NOT('QAQC-2021-08-10'!$L$300),'QAQC-2021-08-10'!$C$300="Low")</formula>
    </cfRule>
    <cfRule type="expression" priority="3582" dxfId="3" stopIfTrue="0">
      <formula>LEFT(F46&amp;"")="["</formula>
    </cfRule>
    <cfRule type="expression" priority="3941" dxfId="1" stopIfTrue="0">
      <formula>AND(NOT('QAQC-2021-08-10'!$L$300),'QAQC-2021-08-10'!$C$300="Good")</formula>
    </cfRule>
  </conditionalFormatting>
  <conditionalFormatting sqref="G46">
    <cfRule type="expression" priority="284" dxfId="0" stopIfTrue="0">
      <formula>AND(NOT('QAQC-2021-08-10'!$L$301),'QAQC-2021-08-10'!$C$301="Very High")</formula>
    </cfRule>
    <cfRule type="expression" priority="1382" dxfId="2" stopIfTrue="0">
      <formula>AND(NOT('QAQC-2021-08-10'!$L$301),'QAQC-2021-08-10'!$C$301="High")</formula>
    </cfRule>
    <cfRule type="expression" priority="2438" dxfId="3" stopIfTrue="0">
      <formula>AND(NOT('QAQC-2021-08-10'!$L$301),'QAQC-2021-08-10'!$C$301="Low")</formula>
    </cfRule>
    <cfRule type="expression" priority="3583" dxfId="3" stopIfTrue="0">
      <formula>LEFT(G46&amp;"")="["</formula>
    </cfRule>
    <cfRule type="expression" priority="3942" dxfId="1" stopIfTrue="0">
      <formula>AND(NOT('QAQC-2021-08-10'!$L$301),'QAQC-2021-08-10'!$C$301="Good")</formula>
    </cfRule>
  </conditionalFormatting>
  <conditionalFormatting sqref="H46">
    <cfRule type="expression" priority="285" dxfId="0" stopIfTrue="0">
      <formula>AND(NOT('QAQC-2021-08-10'!$L$302),'QAQC-2021-08-10'!$C$302="Very High")</formula>
    </cfRule>
    <cfRule type="expression" priority="1383" dxfId="2" stopIfTrue="0">
      <formula>AND(NOT('QAQC-2021-08-10'!$L$302),'QAQC-2021-08-10'!$C$302="High")</formula>
    </cfRule>
    <cfRule type="expression" priority="2439" dxfId="3" stopIfTrue="0">
      <formula>AND(NOT('QAQC-2021-08-10'!$L$302),'QAQC-2021-08-10'!$C$302="Low")</formula>
    </cfRule>
    <cfRule type="expression" priority="3584" dxfId="3" stopIfTrue="0">
      <formula>LEFT(H46&amp;"")="["</formula>
    </cfRule>
    <cfRule type="expression" priority="3943" dxfId="1" stopIfTrue="0">
      <formula>AND(NOT('QAQC-2021-08-10'!$L$302),'QAQC-2021-08-10'!$C$302="Good")</formula>
    </cfRule>
  </conditionalFormatting>
  <conditionalFormatting sqref="K4">
    <cfRule type="expression" priority="286" dxfId="0" stopIfTrue="0">
      <formula>AND(NOT('QAQC-2021-08-10'!$L$303),'QAQC-2021-08-10'!$C$303="Very High")</formula>
    </cfRule>
    <cfRule type="expression" priority="1384" dxfId="2" stopIfTrue="0">
      <formula>AND(NOT('QAQC-2021-08-10'!$L$303),'QAQC-2021-08-10'!$C$303="High")</formula>
    </cfRule>
    <cfRule type="expression" priority="2440" dxfId="3" stopIfTrue="0">
      <formula>AND(NOT('QAQC-2021-08-10'!$L$303),'QAQC-2021-08-10'!$C$303="Low")</formula>
    </cfRule>
    <cfRule type="expression" priority="3944" dxfId="1" stopIfTrue="0">
      <formula>AND(NOT('QAQC-2021-08-10'!$L$303),'QAQC-2021-08-10'!$C$303="Good")</formula>
    </cfRule>
  </conditionalFormatting>
  <conditionalFormatting sqref="L4">
    <cfRule type="expression" priority="287" dxfId="0" stopIfTrue="0">
      <formula>AND(NOT('QAQC-2021-08-10'!$L$304),'QAQC-2021-08-10'!$C$304="Very High")</formula>
    </cfRule>
    <cfRule type="expression" priority="1385" dxfId="2" stopIfTrue="0">
      <formula>AND(NOT('QAQC-2021-08-10'!$L$304),'QAQC-2021-08-10'!$C$304="High")</formula>
    </cfRule>
    <cfRule type="expression" priority="2441" dxfId="3" stopIfTrue="0">
      <formula>AND(NOT('QAQC-2021-08-10'!$L$304),'QAQC-2021-08-10'!$C$304="Low")</formula>
    </cfRule>
    <cfRule type="expression" priority="3945" dxfId="1" stopIfTrue="0">
      <formula>AND(NOT('QAQC-2021-08-10'!$L$304),'QAQC-2021-08-10'!$C$304="Good")</formula>
    </cfRule>
  </conditionalFormatting>
  <conditionalFormatting sqref="M4">
    <cfRule type="expression" priority="288" dxfId="0" stopIfTrue="0">
      <formula>AND(NOT('QAQC-2021-08-10'!$L$305),'QAQC-2021-08-10'!$C$305="Very High")</formula>
    </cfRule>
    <cfRule type="expression" priority="1386" dxfId="2" stopIfTrue="0">
      <formula>AND(NOT('QAQC-2021-08-10'!$L$305),'QAQC-2021-08-10'!$C$305="High")</formula>
    </cfRule>
    <cfRule type="expression" priority="2442" dxfId="3" stopIfTrue="0">
      <formula>AND(NOT('QAQC-2021-08-10'!$L$305),'QAQC-2021-08-10'!$C$305="Low")</formula>
    </cfRule>
    <cfRule type="expression" priority="3946" dxfId="1" stopIfTrue="0">
      <formula>AND(NOT('QAQC-2021-08-10'!$L$305),'QAQC-2021-08-10'!$C$305="Good")</formula>
    </cfRule>
  </conditionalFormatting>
  <conditionalFormatting sqref="K5">
    <cfRule type="expression" priority="289" dxfId="0" stopIfTrue="0">
      <formula>AND(NOT('QAQC-2021-08-10'!$L$306),'QAQC-2021-08-10'!$C$306="Very High")</formula>
    </cfRule>
    <cfRule type="expression" priority="1387" dxfId="2" stopIfTrue="0">
      <formula>AND(NOT('QAQC-2021-08-10'!$L$306),'QAQC-2021-08-10'!$C$306="High")</formula>
    </cfRule>
    <cfRule type="expression" priority="2443" dxfId="3" stopIfTrue="0">
      <formula>AND(NOT('QAQC-2021-08-10'!$L$306),'QAQC-2021-08-10'!$C$306="Low")</formula>
    </cfRule>
    <cfRule type="expression" priority="3947" dxfId="1" stopIfTrue="0">
      <formula>AND(NOT('QAQC-2021-08-10'!$L$306),'QAQC-2021-08-10'!$C$306="Good")</formula>
    </cfRule>
  </conditionalFormatting>
  <conditionalFormatting sqref="L5">
    <cfRule type="expression" priority="290" dxfId="0" stopIfTrue="0">
      <formula>AND(NOT('QAQC-2021-08-10'!$L$307),'QAQC-2021-08-10'!$C$307="Very High")</formula>
    </cfRule>
    <cfRule type="expression" priority="1388" dxfId="2" stopIfTrue="0">
      <formula>AND(NOT('QAQC-2021-08-10'!$L$307),'QAQC-2021-08-10'!$C$307="High")</formula>
    </cfRule>
    <cfRule type="expression" priority="2444" dxfId="3" stopIfTrue="0">
      <formula>AND(NOT('QAQC-2021-08-10'!$L$307),'QAQC-2021-08-10'!$C$307="Low")</formula>
    </cfRule>
    <cfRule type="expression" priority="3948" dxfId="1" stopIfTrue="0">
      <formula>AND(NOT('QAQC-2021-08-10'!$L$307),'QAQC-2021-08-10'!$C$307="Good")</formula>
    </cfRule>
  </conditionalFormatting>
  <conditionalFormatting sqref="M5">
    <cfRule type="expression" priority="291" dxfId="0" stopIfTrue="0">
      <formula>AND(NOT('QAQC-2021-08-10'!$L$308),'QAQC-2021-08-10'!$C$308="Very High")</formula>
    </cfRule>
    <cfRule type="expression" priority="1389" dxfId="2" stopIfTrue="0">
      <formula>AND(NOT('QAQC-2021-08-10'!$L$308),'QAQC-2021-08-10'!$C$308="High")</formula>
    </cfRule>
    <cfRule type="expression" priority="2445" dxfId="3" stopIfTrue="0">
      <formula>AND(NOT('QAQC-2021-08-10'!$L$308),'QAQC-2021-08-10'!$C$308="Low")</formula>
    </cfRule>
    <cfRule type="expression" priority="3949" dxfId="1" stopIfTrue="0">
      <formula>AND(NOT('QAQC-2021-08-10'!$L$308),'QAQC-2021-08-10'!$C$308="Good")</formula>
    </cfRule>
  </conditionalFormatting>
  <conditionalFormatting sqref="K6">
    <cfRule type="expression" priority="292" dxfId="0" stopIfTrue="0">
      <formula>AND(NOT('QAQC-2021-08-10'!$L$309),'QAQC-2021-08-10'!$C$309="Very High")</formula>
    </cfRule>
    <cfRule type="expression" priority="1390" dxfId="2" stopIfTrue="0">
      <formula>AND(NOT('QAQC-2021-08-10'!$L$309),'QAQC-2021-08-10'!$C$309="High")</formula>
    </cfRule>
    <cfRule type="expression" priority="2446" dxfId="3" stopIfTrue="0">
      <formula>AND(NOT('QAQC-2021-08-10'!$L$309),'QAQC-2021-08-10'!$C$309="Low")</formula>
    </cfRule>
    <cfRule type="expression" priority="3950" dxfId="1" stopIfTrue="0">
      <formula>AND(NOT('QAQC-2021-08-10'!$L$309),'QAQC-2021-08-10'!$C$309="Good")</formula>
    </cfRule>
  </conditionalFormatting>
  <conditionalFormatting sqref="L6">
    <cfRule type="expression" priority="293" dxfId="0" stopIfTrue="0">
      <formula>AND(NOT('QAQC-2021-08-10'!$L$310),'QAQC-2021-08-10'!$C$310="Very High")</formula>
    </cfRule>
    <cfRule type="expression" priority="1391" dxfId="2" stopIfTrue="0">
      <formula>AND(NOT('QAQC-2021-08-10'!$L$310),'QAQC-2021-08-10'!$C$310="High")</formula>
    </cfRule>
    <cfRule type="expression" priority="2447" dxfId="3" stopIfTrue="0">
      <formula>AND(NOT('QAQC-2021-08-10'!$L$310),'QAQC-2021-08-10'!$C$310="Low")</formula>
    </cfRule>
    <cfRule type="expression" priority="3951" dxfId="1" stopIfTrue="0">
      <formula>AND(NOT('QAQC-2021-08-10'!$L$310),'QAQC-2021-08-10'!$C$310="Good")</formula>
    </cfRule>
  </conditionalFormatting>
  <conditionalFormatting sqref="M6">
    <cfRule type="expression" priority="294" dxfId="0" stopIfTrue="0">
      <formula>AND(NOT('QAQC-2021-08-10'!$L$311),'QAQC-2021-08-10'!$C$311="Very High")</formula>
    </cfRule>
    <cfRule type="expression" priority="1392" dxfId="2" stopIfTrue="0">
      <formula>AND(NOT('QAQC-2021-08-10'!$L$311),'QAQC-2021-08-10'!$C$311="High")</formula>
    </cfRule>
    <cfRule type="expression" priority="2448" dxfId="3" stopIfTrue="0">
      <formula>AND(NOT('QAQC-2021-08-10'!$L$311),'QAQC-2021-08-10'!$C$311="Low")</formula>
    </cfRule>
    <cfRule type="expression" priority="3952" dxfId="1" stopIfTrue="0">
      <formula>AND(NOT('QAQC-2021-08-10'!$L$311),'QAQC-2021-08-10'!$C$311="Good")</formula>
    </cfRule>
  </conditionalFormatting>
  <conditionalFormatting sqref="K7">
    <cfRule type="expression" priority="295" dxfId="0" stopIfTrue="0">
      <formula>AND(NOT('QAQC-2021-08-10'!$L$312),'QAQC-2021-08-10'!$C$312="Very High")</formula>
    </cfRule>
    <cfRule type="expression" priority="1393" dxfId="2" stopIfTrue="0">
      <formula>AND(NOT('QAQC-2021-08-10'!$L$312),'QAQC-2021-08-10'!$C$312="High")</formula>
    </cfRule>
    <cfRule type="expression" priority="2449" dxfId="3" stopIfTrue="0">
      <formula>AND(NOT('QAQC-2021-08-10'!$L$312),'QAQC-2021-08-10'!$C$312="Low")</formula>
    </cfRule>
    <cfRule type="expression" priority="3953" dxfId="1" stopIfTrue="0">
      <formula>AND(NOT('QAQC-2021-08-10'!$L$312),'QAQC-2021-08-10'!$C$312="Good")</formula>
    </cfRule>
  </conditionalFormatting>
  <conditionalFormatting sqref="L7">
    <cfRule type="expression" priority="296" dxfId="0" stopIfTrue="0">
      <formula>AND(NOT('QAQC-2021-08-10'!$L$313),'QAQC-2021-08-10'!$C$313="Very High")</formula>
    </cfRule>
    <cfRule type="expression" priority="1394" dxfId="2" stopIfTrue="0">
      <formula>AND(NOT('QAQC-2021-08-10'!$L$313),'QAQC-2021-08-10'!$C$313="High")</formula>
    </cfRule>
    <cfRule type="expression" priority="2450" dxfId="3" stopIfTrue="0">
      <formula>AND(NOT('QAQC-2021-08-10'!$L$313),'QAQC-2021-08-10'!$C$313="Low")</formula>
    </cfRule>
    <cfRule type="expression" priority="3954" dxfId="1" stopIfTrue="0">
      <formula>AND(NOT('QAQC-2021-08-10'!$L$313),'QAQC-2021-08-10'!$C$313="Good")</formula>
    </cfRule>
  </conditionalFormatting>
  <conditionalFormatting sqref="M7">
    <cfRule type="expression" priority="297" dxfId="0" stopIfTrue="0">
      <formula>AND(NOT('QAQC-2021-08-10'!$L$314),'QAQC-2021-08-10'!$C$314="Very High")</formula>
    </cfRule>
    <cfRule type="expression" priority="1395" dxfId="2" stopIfTrue="0">
      <formula>AND(NOT('QAQC-2021-08-10'!$L$314),'QAQC-2021-08-10'!$C$314="High")</formula>
    </cfRule>
    <cfRule type="expression" priority="2451" dxfId="3" stopIfTrue="0">
      <formula>AND(NOT('QAQC-2021-08-10'!$L$314),'QAQC-2021-08-10'!$C$314="Low")</formula>
    </cfRule>
    <cfRule type="expression" priority="3955" dxfId="1" stopIfTrue="0">
      <formula>AND(NOT('QAQC-2021-08-10'!$L$314),'QAQC-2021-08-10'!$C$314="Good")</formula>
    </cfRule>
  </conditionalFormatting>
  <conditionalFormatting sqref="K8">
    <cfRule type="expression" priority="298" dxfId="0" stopIfTrue="0">
      <formula>AND(NOT('QAQC-2021-08-10'!$L$315),'QAQC-2021-08-10'!$C$315="Very High")</formula>
    </cfRule>
    <cfRule type="expression" priority="1396" dxfId="2" stopIfTrue="0">
      <formula>AND(NOT('QAQC-2021-08-10'!$L$315),'QAQC-2021-08-10'!$C$315="High")</formula>
    </cfRule>
    <cfRule type="expression" priority="2452" dxfId="3" stopIfTrue="0">
      <formula>AND(NOT('QAQC-2021-08-10'!$L$315),'QAQC-2021-08-10'!$C$315="Low")</formula>
    </cfRule>
    <cfRule type="expression" priority="3956" dxfId="1" stopIfTrue="0">
      <formula>AND(NOT('QAQC-2021-08-10'!$L$315),'QAQC-2021-08-10'!$C$315="Good")</formula>
    </cfRule>
  </conditionalFormatting>
  <conditionalFormatting sqref="L8">
    <cfRule type="expression" priority="299" dxfId="0" stopIfTrue="0">
      <formula>AND(NOT('QAQC-2021-08-10'!$L$316),'QAQC-2021-08-10'!$C$316="Very High")</formula>
    </cfRule>
    <cfRule type="expression" priority="1397" dxfId="2" stopIfTrue="0">
      <formula>AND(NOT('QAQC-2021-08-10'!$L$316),'QAQC-2021-08-10'!$C$316="High")</formula>
    </cfRule>
    <cfRule type="expression" priority="2453" dxfId="3" stopIfTrue="0">
      <formula>AND(NOT('QAQC-2021-08-10'!$L$316),'QAQC-2021-08-10'!$C$316="Low")</formula>
    </cfRule>
    <cfRule type="expression" priority="3957" dxfId="1" stopIfTrue="0">
      <formula>AND(NOT('QAQC-2021-08-10'!$L$316),'QAQC-2021-08-10'!$C$316="Good")</formula>
    </cfRule>
  </conditionalFormatting>
  <conditionalFormatting sqref="M8">
    <cfRule type="expression" priority="300" dxfId="0" stopIfTrue="0">
      <formula>AND(NOT('QAQC-2021-08-10'!$L$317),'QAQC-2021-08-10'!$C$317="Very High")</formula>
    </cfRule>
    <cfRule type="expression" priority="1398" dxfId="2" stopIfTrue="0">
      <formula>AND(NOT('QAQC-2021-08-10'!$L$317),'QAQC-2021-08-10'!$C$317="High")</formula>
    </cfRule>
    <cfRule type="expression" priority="2454" dxfId="3" stopIfTrue="0">
      <formula>AND(NOT('QAQC-2021-08-10'!$L$317),'QAQC-2021-08-10'!$C$317="Low")</formula>
    </cfRule>
    <cfRule type="expression" priority="3958" dxfId="1" stopIfTrue="0">
      <formula>AND(NOT('QAQC-2021-08-10'!$L$317),'QAQC-2021-08-10'!$C$317="Good")</formula>
    </cfRule>
  </conditionalFormatting>
  <conditionalFormatting sqref="K9">
    <cfRule type="expression" priority="301" dxfId="0" stopIfTrue="0">
      <formula>AND(NOT('QAQC-2021-08-10'!$L$318),'QAQC-2021-08-10'!$C$318="Very High")</formula>
    </cfRule>
    <cfRule type="expression" priority="1399" dxfId="2" stopIfTrue="0">
      <formula>AND(NOT('QAQC-2021-08-10'!$L$318),'QAQC-2021-08-10'!$C$318="High")</formula>
    </cfRule>
    <cfRule type="expression" priority="2455" dxfId="3" stopIfTrue="0">
      <formula>AND(NOT('QAQC-2021-08-10'!$L$318),'QAQC-2021-08-10'!$C$318="Low")</formula>
    </cfRule>
    <cfRule type="expression" priority="3959" dxfId="1" stopIfTrue="0">
      <formula>AND(NOT('QAQC-2021-08-10'!$L$318),'QAQC-2021-08-10'!$C$318="Good")</formula>
    </cfRule>
  </conditionalFormatting>
  <conditionalFormatting sqref="L9">
    <cfRule type="expression" priority="302" dxfId="0" stopIfTrue="0">
      <formula>AND(NOT('QAQC-2021-08-10'!$L$319),'QAQC-2021-08-10'!$C$319="Very High")</formula>
    </cfRule>
    <cfRule type="expression" priority="1400" dxfId="2" stopIfTrue="0">
      <formula>AND(NOT('QAQC-2021-08-10'!$L$319),'QAQC-2021-08-10'!$C$319="High")</formula>
    </cfRule>
    <cfRule type="expression" priority="2456" dxfId="3" stopIfTrue="0">
      <formula>AND(NOT('QAQC-2021-08-10'!$L$319),'QAQC-2021-08-10'!$C$319="Low")</formula>
    </cfRule>
    <cfRule type="expression" priority="3960" dxfId="1" stopIfTrue="0">
      <formula>AND(NOT('QAQC-2021-08-10'!$L$319),'QAQC-2021-08-10'!$C$319="Good")</formula>
    </cfRule>
  </conditionalFormatting>
  <conditionalFormatting sqref="M9">
    <cfRule type="expression" priority="303" dxfId="0" stopIfTrue="0">
      <formula>AND(NOT('QAQC-2021-08-10'!$L$320),'QAQC-2021-08-10'!$C$320="Very High")</formula>
    </cfRule>
    <cfRule type="expression" priority="1401" dxfId="2" stopIfTrue="0">
      <formula>AND(NOT('QAQC-2021-08-10'!$L$320),'QAQC-2021-08-10'!$C$320="High")</formula>
    </cfRule>
    <cfRule type="expression" priority="2457" dxfId="3" stopIfTrue="0">
      <formula>AND(NOT('QAQC-2021-08-10'!$L$320),'QAQC-2021-08-10'!$C$320="Low")</formula>
    </cfRule>
    <cfRule type="expression" priority="3961" dxfId="1" stopIfTrue="0">
      <formula>AND(NOT('QAQC-2021-08-10'!$L$320),'QAQC-2021-08-10'!$C$320="Good")</formula>
    </cfRule>
  </conditionalFormatting>
  <conditionalFormatting sqref="K10">
    <cfRule type="expression" priority="304" dxfId="0" stopIfTrue="0">
      <formula>AND(NOT('QAQC-2021-08-10'!$L$321),'QAQC-2021-08-10'!$C$321="Very High")</formula>
    </cfRule>
    <cfRule type="expression" priority="1402" dxfId="2" stopIfTrue="0">
      <formula>AND(NOT('QAQC-2021-08-10'!$L$321),'QAQC-2021-08-10'!$C$321="High")</formula>
    </cfRule>
    <cfRule type="expression" priority="2458" dxfId="3" stopIfTrue="0">
      <formula>AND(NOT('QAQC-2021-08-10'!$L$321),'QAQC-2021-08-10'!$C$321="Low")</formula>
    </cfRule>
    <cfRule type="expression" priority="3962" dxfId="1" stopIfTrue="0">
      <formula>AND(NOT('QAQC-2021-08-10'!$L$321),'QAQC-2021-08-10'!$C$321="Good")</formula>
    </cfRule>
  </conditionalFormatting>
  <conditionalFormatting sqref="L10">
    <cfRule type="expression" priority="305" dxfId="0" stopIfTrue="0">
      <formula>AND(NOT('QAQC-2021-08-10'!$L$322),'QAQC-2021-08-10'!$C$322="Very High")</formula>
    </cfRule>
    <cfRule type="expression" priority="1403" dxfId="2" stopIfTrue="0">
      <formula>AND(NOT('QAQC-2021-08-10'!$L$322),'QAQC-2021-08-10'!$C$322="High")</formula>
    </cfRule>
    <cfRule type="expression" priority="2459" dxfId="3" stopIfTrue="0">
      <formula>AND(NOT('QAQC-2021-08-10'!$L$322),'QAQC-2021-08-10'!$C$322="Low")</formula>
    </cfRule>
    <cfRule type="expression" priority="3963" dxfId="1" stopIfTrue="0">
      <formula>AND(NOT('QAQC-2021-08-10'!$L$322),'QAQC-2021-08-10'!$C$322="Good")</formula>
    </cfRule>
  </conditionalFormatting>
  <conditionalFormatting sqref="M10">
    <cfRule type="expression" priority="306" dxfId="0" stopIfTrue="0">
      <formula>AND(NOT('QAQC-2021-08-10'!$L$323),'QAQC-2021-08-10'!$C$323="Very High")</formula>
    </cfRule>
    <cfRule type="expression" priority="1404" dxfId="2" stopIfTrue="0">
      <formula>AND(NOT('QAQC-2021-08-10'!$L$323),'QAQC-2021-08-10'!$C$323="High")</formula>
    </cfRule>
    <cfRule type="expression" priority="2460" dxfId="3" stopIfTrue="0">
      <formula>AND(NOT('QAQC-2021-08-10'!$L$323),'QAQC-2021-08-10'!$C$323="Low")</formula>
    </cfRule>
    <cfRule type="expression" priority="3964" dxfId="1" stopIfTrue="0">
      <formula>AND(NOT('QAQC-2021-08-10'!$L$323),'QAQC-2021-08-10'!$C$323="Good")</formula>
    </cfRule>
  </conditionalFormatting>
  <conditionalFormatting sqref="K11">
    <cfRule type="expression" priority="307" dxfId="0" stopIfTrue="0">
      <formula>AND(NOT('QAQC-2021-08-10'!$L$324),'QAQC-2021-08-10'!$C$324="Very High")</formula>
    </cfRule>
    <cfRule type="expression" priority="1405" dxfId="2" stopIfTrue="0">
      <formula>AND(NOT('QAQC-2021-08-10'!$L$324),'QAQC-2021-08-10'!$C$324="High")</formula>
    </cfRule>
    <cfRule type="expression" priority="2461" dxfId="3" stopIfTrue="0">
      <formula>AND(NOT('QAQC-2021-08-10'!$L$324),'QAQC-2021-08-10'!$C$324="Low")</formula>
    </cfRule>
    <cfRule type="expression" priority="3965" dxfId="1" stopIfTrue="0">
      <formula>AND(NOT('QAQC-2021-08-10'!$L$324),'QAQC-2021-08-10'!$C$324="Good")</formula>
    </cfRule>
  </conditionalFormatting>
  <conditionalFormatting sqref="L11">
    <cfRule type="expression" priority="308" dxfId="0" stopIfTrue="0">
      <formula>AND(NOT('QAQC-2021-08-10'!$L$325),'QAQC-2021-08-10'!$C$325="Very High")</formula>
    </cfRule>
    <cfRule type="expression" priority="1406" dxfId="2" stopIfTrue="0">
      <formula>AND(NOT('QAQC-2021-08-10'!$L$325),'QAQC-2021-08-10'!$C$325="High")</formula>
    </cfRule>
    <cfRule type="expression" priority="2462" dxfId="3" stopIfTrue="0">
      <formula>AND(NOT('QAQC-2021-08-10'!$L$325),'QAQC-2021-08-10'!$C$325="Low")</formula>
    </cfRule>
    <cfRule type="expression" priority="3966" dxfId="1" stopIfTrue="0">
      <formula>AND(NOT('QAQC-2021-08-10'!$L$325),'QAQC-2021-08-10'!$C$325="Good")</formula>
    </cfRule>
  </conditionalFormatting>
  <conditionalFormatting sqref="M11">
    <cfRule type="expression" priority="309" dxfId="0" stopIfTrue="0">
      <formula>AND(NOT('QAQC-2021-08-10'!$L$326),'QAQC-2021-08-10'!$C$326="Very High")</formula>
    </cfRule>
    <cfRule type="expression" priority="1407" dxfId="2" stopIfTrue="0">
      <formula>AND(NOT('QAQC-2021-08-10'!$L$326),'QAQC-2021-08-10'!$C$326="High")</formula>
    </cfRule>
    <cfRule type="expression" priority="2463" dxfId="3" stopIfTrue="0">
      <formula>AND(NOT('QAQC-2021-08-10'!$L$326),'QAQC-2021-08-10'!$C$326="Low")</formula>
    </cfRule>
    <cfRule type="expression" priority="3967" dxfId="1" stopIfTrue="0">
      <formula>AND(NOT('QAQC-2021-08-10'!$L$326),'QAQC-2021-08-10'!$C$326="Good")</formula>
    </cfRule>
  </conditionalFormatting>
  <conditionalFormatting sqref="K12">
    <cfRule type="expression" priority="310" dxfId="0" stopIfTrue="0">
      <formula>AND(NOT('QAQC-2021-08-10'!$L$327),'QAQC-2021-08-10'!$C$327="Very High")</formula>
    </cfRule>
    <cfRule type="expression" priority="1408" dxfId="2" stopIfTrue="0">
      <formula>AND(NOT('QAQC-2021-08-10'!$L$327),'QAQC-2021-08-10'!$C$327="High")</formula>
    </cfRule>
    <cfRule type="expression" priority="2464" dxfId="3" stopIfTrue="0">
      <formula>AND(NOT('QAQC-2021-08-10'!$L$327),'QAQC-2021-08-10'!$C$327="Low")</formula>
    </cfRule>
    <cfRule type="expression" priority="3968" dxfId="1" stopIfTrue="0">
      <formula>AND(NOT('QAQC-2021-08-10'!$L$327),'QAQC-2021-08-10'!$C$327="Good")</formula>
    </cfRule>
  </conditionalFormatting>
  <conditionalFormatting sqref="L12">
    <cfRule type="expression" priority="311" dxfId="0" stopIfTrue="0">
      <formula>AND(NOT('QAQC-2021-08-10'!$L$328),'QAQC-2021-08-10'!$C$328="Very High")</formula>
    </cfRule>
    <cfRule type="expression" priority="1409" dxfId="2" stopIfTrue="0">
      <formula>AND(NOT('QAQC-2021-08-10'!$L$328),'QAQC-2021-08-10'!$C$328="High")</formula>
    </cfRule>
    <cfRule type="expression" priority="2465" dxfId="3" stopIfTrue="0">
      <formula>AND(NOT('QAQC-2021-08-10'!$L$328),'QAQC-2021-08-10'!$C$328="Low")</formula>
    </cfRule>
    <cfRule type="expression" priority="3969" dxfId="1" stopIfTrue="0">
      <formula>AND(NOT('QAQC-2021-08-10'!$L$328),'QAQC-2021-08-10'!$C$328="Good")</formula>
    </cfRule>
  </conditionalFormatting>
  <conditionalFormatting sqref="M12">
    <cfRule type="expression" priority="312" dxfId="0" stopIfTrue="0">
      <formula>AND(NOT('QAQC-2021-08-10'!$L$329),'QAQC-2021-08-10'!$C$329="Very High")</formula>
    </cfRule>
    <cfRule type="expression" priority="1410" dxfId="2" stopIfTrue="0">
      <formula>AND(NOT('QAQC-2021-08-10'!$L$329),'QAQC-2021-08-10'!$C$329="High")</formula>
    </cfRule>
    <cfRule type="expression" priority="2466" dxfId="3" stopIfTrue="0">
      <formula>AND(NOT('QAQC-2021-08-10'!$L$329),'QAQC-2021-08-10'!$C$329="Low")</formula>
    </cfRule>
    <cfRule type="expression" priority="3970" dxfId="1" stopIfTrue="0">
      <formula>AND(NOT('QAQC-2021-08-10'!$L$329),'QAQC-2021-08-10'!$C$329="Good")</formula>
    </cfRule>
  </conditionalFormatting>
  <conditionalFormatting sqref="K13">
    <cfRule type="expression" priority="313" dxfId="0" stopIfTrue="0">
      <formula>AND(NOT('QAQC-2021-08-10'!$L$330),'QAQC-2021-08-10'!$C$330="Very High")</formula>
    </cfRule>
    <cfRule type="expression" priority="1411" dxfId="2" stopIfTrue="0">
      <formula>AND(NOT('QAQC-2021-08-10'!$L$330),'QAQC-2021-08-10'!$C$330="High")</formula>
    </cfRule>
    <cfRule type="expression" priority="2467" dxfId="3" stopIfTrue="0">
      <formula>AND(NOT('QAQC-2021-08-10'!$L$330),'QAQC-2021-08-10'!$C$330="Low")</formula>
    </cfRule>
    <cfRule type="expression" priority="3971" dxfId="1" stopIfTrue="0">
      <formula>AND(NOT('QAQC-2021-08-10'!$L$330),'QAQC-2021-08-10'!$C$330="Good")</formula>
    </cfRule>
  </conditionalFormatting>
  <conditionalFormatting sqref="L13">
    <cfRule type="expression" priority="314" dxfId="0" stopIfTrue="0">
      <formula>AND(NOT('QAQC-2021-08-10'!$L$331),'QAQC-2021-08-10'!$C$331="Very High")</formula>
    </cfRule>
    <cfRule type="expression" priority="1412" dxfId="2" stopIfTrue="0">
      <formula>AND(NOT('QAQC-2021-08-10'!$L$331),'QAQC-2021-08-10'!$C$331="High")</formula>
    </cfRule>
    <cfRule type="expression" priority="2468" dxfId="3" stopIfTrue="0">
      <formula>AND(NOT('QAQC-2021-08-10'!$L$331),'QAQC-2021-08-10'!$C$331="Low")</formula>
    </cfRule>
    <cfRule type="expression" priority="3972" dxfId="1" stopIfTrue="0">
      <formula>AND(NOT('QAQC-2021-08-10'!$L$331),'QAQC-2021-08-10'!$C$331="Good")</formula>
    </cfRule>
  </conditionalFormatting>
  <conditionalFormatting sqref="M13">
    <cfRule type="expression" priority="315" dxfId="0" stopIfTrue="0">
      <formula>AND(NOT('QAQC-2021-08-10'!$L$332),'QAQC-2021-08-10'!$C$332="Very High")</formula>
    </cfRule>
    <cfRule type="expression" priority="1413" dxfId="2" stopIfTrue="0">
      <formula>AND(NOT('QAQC-2021-08-10'!$L$332),'QAQC-2021-08-10'!$C$332="High")</formula>
    </cfRule>
    <cfRule type="expression" priority="2469" dxfId="3" stopIfTrue="0">
      <formula>AND(NOT('QAQC-2021-08-10'!$L$332),'QAQC-2021-08-10'!$C$332="Low")</formula>
    </cfRule>
    <cfRule type="expression" priority="3973" dxfId="1" stopIfTrue="0">
      <formula>AND(NOT('QAQC-2021-08-10'!$L$332),'QAQC-2021-08-10'!$C$332="Good")</formula>
    </cfRule>
  </conditionalFormatting>
  <conditionalFormatting sqref="K14">
    <cfRule type="expression" priority="316" dxfId="0" stopIfTrue="0">
      <formula>AND(NOT('QAQC-2021-08-10'!$L$333),'QAQC-2021-08-10'!$C$333="Very High")</formula>
    </cfRule>
    <cfRule type="expression" priority="1414" dxfId="2" stopIfTrue="0">
      <formula>AND(NOT('QAQC-2021-08-10'!$L$333),'QAQC-2021-08-10'!$C$333="High")</formula>
    </cfRule>
    <cfRule type="expression" priority="2470" dxfId="3" stopIfTrue="0">
      <formula>AND(NOT('QAQC-2021-08-10'!$L$333),'QAQC-2021-08-10'!$C$333="Low")</formula>
    </cfRule>
    <cfRule type="expression" priority="3974" dxfId="1" stopIfTrue="0">
      <formula>AND(NOT('QAQC-2021-08-10'!$L$333),'QAQC-2021-08-10'!$C$333="Good")</formula>
    </cfRule>
  </conditionalFormatting>
  <conditionalFormatting sqref="L14">
    <cfRule type="expression" priority="317" dxfId="0" stopIfTrue="0">
      <formula>AND(NOT('QAQC-2021-08-10'!$L$334),'QAQC-2021-08-10'!$C$334="Very High")</formula>
    </cfRule>
    <cfRule type="expression" priority="1415" dxfId="2" stopIfTrue="0">
      <formula>AND(NOT('QAQC-2021-08-10'!$L$334),'QAQC-2021-08-10'!$C$334="High")</formula>
    </cfRule>
    <cfRule type="expression" priority="2471" dxfId="3" stopIfTrue="0">
      <formula>AND(NOT('QAQC-2021-08-10'!$L$334),'QAQC-2021-08-10'!$C$334="Low")</formula>
    </cfRule>
    <cfRule type="expression" priority="3975" dxfId="1" stopIfTrue="0">
      <formula>AND(NOT('QAQC-2021-08-10'!$L$334),'QAQC-2021-08-10'!$C$334="Good")</formula>
    </cfRule>
  </conditionalFormatting>
  <conditionalFormatting sqref="M14">
    <cfRule type="expression" priority="318" dxfId="0" stopIfTrue="0">
      <formula>AND(NOT('QAQC-2021-08-10'!$L$335),'QAQC-2021-08-10'!$C$335="Very High")</formula>
    </cfRule>
    <cfRule type="expression" priority="1416" dxfId="2" stopIfTrue="0">
      <formula>AND(NOT('QAQC-2021-08-10'!$L$335),'QAQC-2021-08-10'!$C$335="High")</formula>
    </cfRule>
    <cfRule type="expression" priority="2472" dxfId="3" stopIfTrue="0">
      <formula>AND(NOT('QAQC-2021-08-10'!$L$335),'QAQC-2021-08-10'!$C$335="Low")</formula>
    </cfRule>
    <cfRule type="expression" priority="3976" dxfId="1" stopIfTrue="0">
      <formula>AND(NOT('QAQC-2021-08-10'!$L$335),'QAQC-2021-08-10'!$C$335="Good")</formula>
    </cfRule>
  </conditionalFormatting>
  <conditionalFormatting sqref="K15">
    <cfRule type="expression" priority="319" dxfId="0" stopIfTrue="0">
      <formula>AND(NOT('QAQC-2021-08-10'!$L$336),'QAQC-2021-08-10'!$C$336="Very High")</formula>
    </cfRule>
    <cfRule type="expression" priority="1417" dxfId="2" stopIfTrue="0">
      <formula>AND(NOT('QAQC-2021-08-10'!$L$336),'QAQC-2021-08-10'!$C$336="High")</formula>
    </cfRule>
    <cfRule type="expression" priority="2473" dxfId="3" stopIfTrue="0">
      <formula>AND(NOT('QAQC-2021-08-10'!$L$336),'QAQC-2021-08-10'!$C$336="Low")</formula>
    </cfRule>
    <cfRule type="expression" priority="3977" dxfId="1" stopIfTrue="0">
      <formula>AND(NOT('QAQC-2021-08-10'!$L$336),'QAQC-2021-08-10'!$C$336="Good")</formula>
    </cfRule>
  </conditionalFormatting>
  <conditionalFormatting sqref="L15">
    <cfRule type="expression" priority="320" dxfId="0" stopIfTrue="0">
      <formula>AND(NOT('QAQC-2021-08-10'!$L$337),'QAQC-2021-08-10'!$C$337="Very High")</formula>
    </cfRule>
    <cfRule type="expression" priority="1418" dxfId="2" stopIfTrue="0">
      <formula>AND(NOT('QAQC-2021-08-10'!$L$337),'QAQC-2021-08-10'!$C$337="High")</formula>
    </cfRule>
    <cfRule type="expression" priority="2474" dxfId="3" stopIfTrue="0">
      <formula>AND(NOT('QAQC-2021-08-10'!$L$337),'QAQC-2021-08-10'!$C$337="Low")</formula>
    </cfRule>
    <cfRule type="expression" priority="3978" dxfId="1" stopIfTrue="0">
      <formula>AND(NOT('QAQC-2021-08-10'!$L$337),'QAQC-2021-08-10'!$C$337="Good")</formula>
    </cfRule>
  </conditionalFormatting>
  <conditionalFormatting sqref="M15">
    <cfRule type="expression" priority="321" dxfId="0" stopIfTrue="0">
      <formula>AND(NOT('QAQC-2021-08-10'!$L$338),'QAQC-2021-08-10'!$C$338="Very High")</formula>
    </cfRule>
    <cfRule type="expression" priority="1419" dxfId="2" stopIfTrue="0">
      <formula>AND(NOT('QAQC-2021-08-10'!$L$338),'QAQC-2021-08-10'!$C$338="High")</formula>
    </cfRule>
    <cfRule type="expression" priority="2475" dxfId="3" stopIfTrue="0">
      <formula>AND(NOT('QAQC-2021-08-10'!$L$338),'QAQC-2021-08-10'!$C$338="Low")</formula>
    </cfRule>
    <cfRule type="expression" priority="3979" dxfId="1" stopIfTrue="0">
      <formula>AND(NOT('QAQC-2021-08-10'!$L$338),'QAQC-2021-08-10'!$C$338="Good")</formula>
    </cfRule>
  </conditionalFormatting>
  <conditionalFormatting sqref="K16">
    <cfRule type="expression" priority="322" dxfId="0" stopIfTrue="0">
      <formula>AND(NOT('QAQC-2021-08-10'!$L$339),'QAQC-2021-08-10'!$C$339="Very High")</formula>
    </cfRule>
    <cfRule type="expression" priority="1420" dxfId="2" stopIfTrue="0">
      <formula>AND(NOT('QAQC-2021-08-10'!$L$339),'QAQC-2021-08-10'!$C$339="High")</formula>
    </cfRule>
    <cfRule type="expression" priority="2476" dxfId="3" stopIfTrue="0">
      <formula>AND(NOT('QAQC-2021-08-10'!$L$339),'QAQC-2021-08-10'!$C$339="Low")</formula>
    </cfRule>
    <cfRule type="expression" priority="3980" dxfId="1" stopIfTrue="0">
      <formula>AND(NOT('QAQC-2021-08-10'!$L$339),'QAQC-2021-08-10'!$C$339="Good")</formula>
    </cfRule>
  </conditionalFormatting>
  <conditionalFormatting sqref="L16">
    <cfRule type="expression" priority="323" dxfId="0" stopIfTrue="0">
      <formula>AND(NOT('QAQC-2021-08-10'!$L$340),'QAQC-2021-08-10'!$C$340="Very High")</formula>
    </cfRule>
    <cfRule type="expression" priority="1421" dxfId="2" stopIfTrue="0">
      <formula>AND(NOT('QAQC-2021-08-10'!$L$340),'QAQC-2021-08-10'!$C$340="High")</formula>
    </cfRule>
    <cfRule type="expression" priority="2477" dxfId="3" stopIfTrue="0">
      <formula>AND(NOT('QAQC-2021-08-10'!$L$340),'QAQC-2021-08-10'!$C$340="Low")</formula>
    </cfRule>
    <cfRule type="expression" priority="3981" dxfId="1" stopIfTrue="0">
      <formula>AND(NOT('QAQC-2021-08-10'!$L$340),'QAQC-2021-08-10'!$C$340="Good")</formula>
    </cfRule>
  </conditionalFormatting>
  <conditionalFormatting sqref="M16">
    <cfRule type="expression" priority="324" dxfId="0" stopIfTrue="0">
      <formula>AND(NOT('QAQC-2021-08-10'!$L$341),'QAQC-2021-08-10'!$C$341="Very High")</formula>
    </cfRule>
    <cfRule type="expression" priority="1422" dxfId="2" stopIfTrue="0">
      <formula>AND(NOT('QAQC-2021-08-10'!$L$341),'QAQC-2021-08-10'!$C$341="High")</formula>
    </cfRule>
    <cfRule type="expression" priority="2478" dxfId="3" stopIfTrue="0">
      <formula>AND(NOT('QAQC-2021-08-10'!$L$341),'QAQC-2021-08-10'!$C$341="Low")</formula>
    </cfRule>
    <cfRule type="expression" priority="3982" dxfId="1" stopIfTrue="0">
      <formula>AND(NOT('QAQC-2021-08-10'!$L$341),'QAQC-2021-08-10'!$C$341="Good")</formula>
    </cfRule>
  </conditionalFormatting>
  <conditionalFormatting sqref="K17">
    <cfRule type="expression" priority="325" dxfId="0" stopIfTrue="0">
      <formula>AND(NOT('QAQC-2021-08-10'!$L$342),'QAQC-2021-08-10'!$C$342="Very High")</formula>
    </cfRule>
    <cfRule type="expression" priority="1423" dxfId="2" stopIfTrue="0">
      <formula>AND(NOT('QAQC-2021-08-10'!$L$342),'QAQC-2021-08-10'!$C$342="High")</formula>
    </cfRule>
    <cfRule type="expression" priority="2479" dxfId="3" stopIfTrue="0">
      <formula>AND(NOT('QAQC-2021-08-10'!$L$342),'QAQC-2021-08-10'!$C$342="Low")</formula>
    </cfRule>
    <cfRule type="expression" priority="3983" dxfId="1" stopIfTrue="0">
      <formula>AND(NOT('QAQC-2021-08-10'!$L$342),'QAQC-2021-08-10'!$C$342="Good")</formula>
    </cfRule>
  </conditionalFormatting>
  <conditionalFormatting sqref="L17">
    <cfRule type="expression" priority="326" dxfId="0" stopIfTrue="0">
      <formula>AND(NOT('QAQC-2021-08-10'!$L$343),'QAQC-2021-08-10'!$C$343="Very High")</formula>
    </cfRule>
    <cfRule type="expression" priority="1424" dxfId="2" stopIfTrue="0">
      <formula>AND(NOT('QAQC-2021-08-10'!$L$343),'QAQC-2021-08-10'!$C$343="High")</formula>
    </cfRule>
    <cfRule type="expression" priority="2480" dxfId="3" stopIfTrue="0">
      <formula>AND(NOT('QAQC-2021-08-10'!$L$343),'QAQC-2021-08-10'!$C$343="Low")</formula>
    </cfRule>
    <cfRule type="expression" priority="3984" dxfId="1" stopIfTrue="0">
      <formula>AND(NOT('QAQC-2021-08-10'!$L$343),'QAQC-2021-08-10'!$C$343="Good")</formula>
    </cfRule>
  </conditionalFormatting>
  <conditionalFormatting sqref="M17">
    <cfRule type="expression" priority="327" dxfId="0" stopIfTrue="0">
      <formula>AND(NOT('QAQC-2021-08-10'!$L$344),'QAQC-2021-08-10'!$C$344="Very High")</formula>
    </cfRule>
    <cfRule type="expression" priority="1425" dxfId="2" stopIfTrue="0">
      <formula>AND(NOT('QAQC-2021-08-10'!$L$344),'QAQC-2021-08-10'!$C$344="High")</formula>
    </cfRule>
    <cfRule type="expression" priority="2481" dxfId="3" stopIfTrue="0">
      <formula>AND(NOT('QAQC-2021-08-10'!$L$344),'QAQC-2021-08-10'!$C$344="Low")</formula>
    </cfRule>
    <cfRule type="expression" priority="3985" dxfId="1" stopIfTrue="0">
      <formula>AND(NOT('QAQC-2021-08-10'!$L$344),'QAQC-2021-08-10'!$C$344="Good")</formula>
    </cfRule>
  </conditionalFormatting>
  <conditionalFormatting sqref="K18">
    <cfRule type="expression" priority="328" dxfId="0" stopIfTrue="0">
      <formula>AND(NOT('QAQC-2021-08-10'!$L$345),'QAQC-2021-08-10'!$C$345="Very High")</formula>
    </cfRule>
    <cfRule type="expression" priority="1426" dxfId="2" stopIfTrue="0">
      <formula>AND(NOT('QAQC-2021-08-10'!$L$345),'QAQC-2021-08-10'!$C$345="High")</formula>
    </cfRule>
    <cfRule type="expression" priority="2482" dxfId="3" stopIfTrue="0">
      <formula>AND(NOT('QAQC-2021-08-10'!$L$345),'QAQC-2021-08-10'!$C$345="Low")</formula>
    </cfRule>
    <cfRule type="expression" priority="3986" dxfId="1" stopIfTrue="0">
      <formula>AND(NOT('QAQC-2021-08-10'!$L$345),'QAQC-2021-08-10'!$C$345="Good")</formula>
    </cfRule>
  </conditionalFormatting>
  <conditionalFormatting sqref="L18">
    <cfRule type="expression" priority="329" dxfId="0" stopIfTrue="0">
      <formula>AND(NOT('QAQC-2021-08-10'!$L$346),'QAQC-2021-08-10'!$C$346="Very High")</formula>
    </cfRule>
    <cfRule type="expression" priority="1427" dxfId="2" stopIfTrue="0">
      <formula>AND(NOT('QAQC-2021-08-10'!$L$346),'QAQC-2021-08-10'!$C$346="High")</formula>
    </cfRule>
    <cfRule type="expression" priority="2483" dxfId="3" stopIfTrue="0">
      <formula>AND(NOT('QAQC-2021-08-10'!$L$346),'QAQC-2021-08-10'!$C$346="Low")</formula>
    </cfRule>
    <cfRule type="expression" priority="3987" dxfId="1" stopIfTrue="0">
      <formula>AND(NOT('QAQC-2021-08-10'!$L$346),'QAQC-2021-08-10'!$C$346="Good")</formula>
    </cfRule>
  </conditionalFormatting>
  <conditionalFormatting sqref="M18">
    <cfRule type="expression" priority="330" dxfId="0" stopIfTrue="0">
      <formula>AND(NOT('QAQC-2021-08-10'!$L$347),'QAQC-2021-08-10'!$C$347="Very High")</formula>
    </cfRule>
    <cfRule type="expression" priority="1428" dxfId="2" stopIfTrue="0">
      <formula>AND(NOT('QAQC-2021-08-10'!$L$347),'QAQC-2021-08-10'!$C$347="High")</formula>
    </cfRule>
    <cfRule type="expression" priority="2484" dxfId="3" stopIfTrue="0">
      <formula>AND(NOT('QAQC-2021-08-10'!$L$347),'QAQC-2021-08-10'!$C$347="Low")</formula>
    </cfRule>
    <cfRule type="expression" priority="3988" dxfId="1" stopIfTrue="0">
      <formula>AND(NOT('QAQC-2021-08-10'!$L$347),'QAQC-2021-08-10'!$C$347="Good")</formula>
    </cfRule>
  </conditionalFormatting>
  <conditionalFormatting sqref="K19">
    <cfRule type="expression" priority="331" dxfId="0" stopIfTrue="0">
      <formula>AND(NOT('QAQC-2021-08-10'!$L$348),'QAQC-2021-08-10'!$C$348="Very High")</formula>
    </cfRule>
    <cfRule type="expression" priority="1429" dxfId="2" stopIfTrue="0">
      <formula>AND(NOT('QAQC-2021-08-10'!$L$348),'QAQC-2021-08-10'!$C$348="High")</formula>
    </cfRule>
    <cfRule type="expression" priority="2485" dxfId="3" stopIfTrue="0">
      <formula>AND(NOT('QAQC-2021-08-10'!$L$348),'QAQC-2021-08-10'!$C$348="Low")</formula>
    </cfRule>
    <cfRule type="expression" priority="3989" dxfId="1" stopIfTrue="0">
      <formula>AND(NOT('QAQC-2021-08-10'!$L$348),'QAQC-2021-08-10'!$C$348="Good")</formula>
    </cfRule>
  </conditionalFormatting>
  <conditionalFormatting sqref="L19">
    <cfRule type="expression" priority="332" dxfId="0" stopIfTrue="0">
      <formula>AND(NOT('QAQC-2021-08-10'!$L$349),'QAQC-2021-08-10'!$C$349="Very High")</formula>
    </cfRule>
    <cfRule type="expression" priority="1430" dxfId="2" stopIfTrue="0">
      <formula>AND(NOT('QAQC-2021-08-10'!$L$349),'QAQC-2021-08-10'!$C$349="High")</formula>
    </cfRule>
    <cfRule type="expression" priority="2486" dxfId="3" stopIfTrue="0">
      <formula>AND(NOT('QAQC-2021-08-10'!$L$349),'QAQC-2021-08-10'!$C$349="Low")</formula>
    </cfRule>
    <cfRule type="expression" priority="3990" dxfId="1" stopIfTrue="0">
      <formula>AND(NOT('QAQC-2021-08-10'!$L$349),'QAQC-2021-08-10'!$C$349="Good")</formula>
    </cfRule>
  </conditionalFormatting>
  <conditionalFormatting sqref="M19">
    <cfRule type="expression" priority="333" dxfId="0" stopIfTrue="0">
      <formula>AND(NOT('QAQC-2021-08-10'!$L$350),'QAQC-2021-08-10'!$C$350="Very High")</formula>
    </cfRule>
    <cfRule type="expression" priority="1431" dxfId="2" stopIfTrue="0">
      <formula>AND(NOT('QAQC-2021-08-10'!$L$350),'QAQC-2021-08-10'!$C$350="High")</formula>
    </cfRule>
    <cfRule type="expression" priority="2487" dxfId="3" stopIfTrue="0">
      <formula>AND(NOT('QAQC-2021-08-10'!$L$350),'QAQC-2021-08-10'!$C$350="Low")</formula>
    </cfRule>
    <cfRule type="expression" priority="3991" dxfId="1" stopIfTrue="0">
      <formula>AND(NOT('QAQC-2021-08-10'!$L$350),'QAQC-2021-08-10'!$C$350="Good")</formula>
    </cfRule>
  </conditionalFormatting>
  <conditionalFormatting sqref="K20">
    <cfRule type="expression" priority="334" dxfId="0" stopIfTrue="0">
      <formula>AND(NOT('QAQC-2021-08-10'!$L$351),'QAQC-2021-08-10'!$C$351="Very High")</formula>
    </cfRule>
    <cfRule type="expression" priority="1432" dxfId="2" stopIfTrue="0">
      <formula>AND(NOT('QAQC-2021-08-10'!$L$351),'QAQC-2021-08-10'!$C$351="High")</formula>
    </cfRule>
    <cfRule type="expression" priority="2488" dxfId="3" stopIfTrue="0">
      <formula>AND(NOT('QAQC-2021-08-10'!$L$351),'QAQC-2021-08-10'!$C$351="Low")</formula>
    </cfRule>
    <cfRule type="expression" priority="3992" dxfId="1" stopIfTrue="0">
      <formula>AND(NOT('QAQC-2021-08-10'!$L$351),'QAQC-2021-08-10'!$C$351="Good")</formula>
    </cfRule>
  </conditionalFormatting>
  <conditionalFormatting sqref="L20">
    <cfRule type="expression" priority="335" dxfId="0" stopIfTrue="0">
      <formula>AND(NOT('QAQC-2021-08-10'!$L$352),'QAQC-2021-08-10'!$C$352="Very High")</formula>
    </cfRule>
    <cfRule type="expression" priority="1433" dxfId="2" stopIfTrue="0">
      <formula>AND(NOT('QAQC-2021-08-10'!$L$352),'QAQC-2021-08-10'!$C$352="High")</formula>
    </cfRule>
    <cfRule type="expression" priority="2489" dxfId="3" stopIfTrue="0">
      <formula>AND(NOT('QAQC-2021-08-10'!$L$352),'QAQC-2021-08-10'!$C$352="Low")</formula>
    </cfRule>
    <cfRule type="expression" priority="3993" dxfId="1" stopIfTrue="0">
      <formula>AND(NOT('QAQC-2021-08-10'!$L$352),'QAQC-2021-08-10'!$C$352="Good")</formula>
    </cfRule>
  </conditionalFormatting>
  <conditionalFormatting sqref="M20">
    <cfRule type="expression" priority="336" dxfId="0" stopIfTrue="0">
      <formula>AND(NOT('QAQC-2021-08-10'!$L$353),'QAQC-2021-08-10'!$C$353="Very High")</formula>
    </cfRule>
    <cfRule type="expression" priority="1434" dxfId="2" stopIfTrue="0">
      <formula>AND(NOT('QAQC-2021-08-10'!$L$353),'QAQC-2021-08-10'!$C$353="High")</formula>
    </cfRule>
    <cfRule type="expression" priority="2490" dxfId="3" stopIfTrue="0">
      <formula>AND(NOT('QAQC-2021-08-10'!$L$353),'QAQC-2021-08-10'!$C$353="Low")</formula>
    </cfRule>
    <cfRule type="expression" priority="3994" dxfId="1" stopIfTrue="0">
      <formula>AND(NOT('QAQC-2021-08-10'!$L$353),'QAQC-2021-08-10'!$C$353="Good")</formula>
    </cfRule>
  </conditionalFormatting>
  <conditionalFormatting sqref="K21">
    <cfRule type="expression" priority="337" dxfId="0" stopIfTrue="0">
      <formula>AND(NOT('QAQC-2021-08-10'!$L$354),'QAQC-2021-08-10'!$C$354="Very High")</formula>
    </cfRule>
    <cfRule type="expression" priority="1435" dxfId="2" stopIfTrue="0">
      <formula>AND(NOT('QAQC-2021-08-10'!$L$354),'QAQC-2021-08-10'!$C$354="High")</formula>
    </cfRule>
    <cfRule type="expression" priority="2491" dxfId="3" stopIfTrue="0">
      <formula>AND(NOT('QAQC-2021-08-10'!$L$354),'QAQC-2021-08-10'!$C$354="Low")</formula>
    </cfRule>
    <cfRule type="expression" priority="3995" dxfId="1" stopIfTrue="0">
      <formula>AND(NOT('QAQC-2021-08-10'!$L$354),'QAQC-2021-08-10'!$C$354="Good")</formula>
    </cfRule>
  </conditionalFormatting>
  <conditionalFormatting sqref="L21">
    <cfRule type="expression" priority="338" dxfId="0" stopIfTrue="0">
      <formula>AND(NOT('QAQC-2021-08-10'!$L$355),'QAQC-2021-08-10'!$C$355="Very High")</formula>
    </cfRule>
    <cfRule type="expression" priority="1436" dxfId="2" stopIfTrue="0">
      <formula>AND(NOT('QAQC-2021-08-10'!$L$355),'QAQC-2021-08-10'!$C$355="High")</formula>
    </cfRule>
    <cfRule type="expression" priority="2492" dxfId="3" stopIfTrue="0">
      <formula>AND(NOT('QAQC-2021-08-10'!$L$355),'QAQC-2021-08-10'!$C$355="Low")</formula>
    </cfRule>
    <cfRule type="expression" priority="3996" dxfId="1" stopIfTrue="0">
      <formula>AND(NOT('QAQC-2021-08-10'!$L$355),'QAQC-2021-08-10'!$C$355="Good")</formula>
    </cfRule>
  </conditionalFormatting>
  <conditionalFormatting sqref="M21">
    <cfRule type="expression" priority="339" dxfId="0" stopIfTrue="0">
      <formula>AND(NOT('QAQC-2021-08-10'!$L$356),'QAQC-2021-08-10'!$C$356="Very High")</formula>
    </cfRule>
    <cfRule type="expression" priority="1437" dxfId="2" stopIfTrue="0">
      <formula>AND(NOT('QAQC-2021-08-10'!$L$356),'QAQC-2021-08-10'!$C$356="High")</formula>
    </cfRule>
    <cfRule type="expression" priority="2493" dxfId="3" stopIfTrue="0">
      <formula>AND(NOT('QAQC-2021-08-10'!$L$356),'QAQC-2021-08-10'!$C$356="Low")</formula>
    </cfRule>
    <cfRule type="expression" priority="3997" dxfId="1" stopIfTrue="0">
      <formula>AND(NOT('QAQC-2021-08-10'!$L$356),'QAQC-2021-08-10'!$C$356="Good")</formula>
    </cfRule>
  </conditionalFormatting>
  <conditionalFormatting sqref="K22">
    <cfRule type="expression" priority="340" dxfId="0" stopIfTrue="0">
      <formula>AND(NOT('QAQC-2021-08-10'!$L$357),'QAQC-2021-08-10'!$C$357="Very High")</formula>
    </cfRule>
    <cfRule type="expression" priority="1438" dxfId="2" stopIfTrue="0">
      <formula>AND(NOT('QAQC-2021-08-10'!$L$357),'QAQC-2021-08-10'!$C$357="High")</formula>
    </cfRule>
    <cfRule type="expression" priority="2494" dxfId="3" stopIfTrue="0">
      <formula>AND(NOT('QAQC-2021-08-10'!$L$357),'QAQC-2021-08-10'!$C$357="Low")</formula>
    </cfRule>
    <cfRule type="expression" priority="3998" dxfId="1" stopIfTrue="0">
      <formula>AND(NOT('QAQC-2021-08-10'!$L$357),'QAQC-2021-08-10'!$C$357="Good")</formula>
    </cfRule>
  </conditionalFormatting>
  <conditionalFormatting sqref="L22">
    <cfRule type="expression" priority="341" dxfId="0" stopIfTrue="0">
      <formula>AND(NOT('QAQC-2021-08-10'!$L$358),'QAQC-2021-08-10'!$C$358="Very High")</formula>
    </cfRule>
    <cfRule type="expression" priority="1439" dxfId="2" stopIfTrue="0">
      <formula>AND(NOT('QAQC-2021-08-10'!$L$358),'QAQC-2021-08-10'!$C$358="High")</formula>
    </cfRule>
    <cfRule type="expression" priority="2495" dxfId="3" stopIfTrue="0">
      <formula>AND(NOT('QAQC-2021-08-10'!$L$358),'QAQC-2021-08-10'!$C$358="Low")</formula>
    </cfRule>
    <cfRule type="expression" priority="3999" dxfId="1" stopIfTrue="0">
      <formula>AND(NOT('QAQC-2021-08-10'!$L$358),'QAQC-2021-08-10'!$C$358="Good")</formula>
    </cfRule>
  </conditionalFormatting>
  <conditionalFormatting sqref="M22">
    <cfRule type="expression" priority="342" dxfId="0" stopIfTrue="0">
      <formula>AND(NOT('QAQC-2021-08-10'!$L$359),'QAQC-2021-08-10'!$C$359="Very High")</formula>
    </cfRule>
    <cfRule type="expression" priority="1440" dxfId="2" stopIfTrue="0">
      <formula>AND(NOT('QAQC-2021-08-10'!$L$359),'QAQC-2021-08-10'!$C$359="High")</formula>
    </cfRule>
    <cfRule type="expression" priority="2496" dxfId="3" stopIfTrue="0">
      <formula>AND(NOT('QAQC-2021-08-10'!$L$359),'QAQC-2021-08-10'!$C$359="Low")</formula>
    </cfRule>
    <cfRule type="expression" priority="4000" dxfId="1" stopIfTrue="0">
      <formula>AND(NOT('QAQC-2021-08-10'!$L$359),'QAQC-2021-08-10'!$C$359="Good")</formula>
    </cfRule>
  </conditionalFormatting>
  <conditionalFormatting sqref="K23">
    <cfRule type="expression" priority="343" dxfId="0" stopIfTrue="0">
      <formula>AND(NOT('QAQC-2021-08-10'!$L$360),'QAQC-2021-08-10'!$C$360="Very High")</formula>
    </cfRule>
    <cfRule type="expression" priority="1441" dxfId="2" stopIfTrue="0">
      <formula>AND(NOT('QAQC-2021-08-10'!$L$360),'QAQC-2021-08-10'!$C$360="High")</formula>
    </cfRule>
    <cfRule type="expression" priority="2497" dxfId="3" stopIfTrue="0">
      <formula>AND(NOT('QAQC-2021-08-10'!$L$360),'QAQC-2021-08-10'!$C$360="Low")</formula>
    </cfRule>
    <cfRule type="expression" priority="4001" dxfId="1" stopIfTrue="0">
      <formula>AND(NOT('QAQC-2021-08-10'!$L$360),'QAQC-2021-08-10'!$C$360="Good")</formula>
    </cfRule>
  </conditionalFormatting>
  <conditionalFormatting sqref="L23">
    <cfRule type="expression" priority="344" dxfId="0" stopIfTrue="0">
      <formula>AND(NOT('QAQC-2021-08-10'!$L$361),'QAQC-2021-08-10'!$C$361="Very High")</formula>
    </cfRule>
    <cfRule type="expression" priority="1442" dxfId="2" stopIfTrue="0">
      <formula>AND(NOT('QAQC-2021-08-10'!$L$361),'QAQC-2021-08-10'!$C$361="High")</formula>
    </cfRule>
    <cfRule type="expression" priority="2498" dxfId="3" stopIfTrue="0">
      <formula>AND(NOT('QAQC-2021-08-10'!$L$361),'QAQC-2021-08-10'!$C$361="Low")</formula>
    </cfRule>
    <cfRule type="expression" priority="4002" dxfId="1" stopIfTrue="0">
      <formula>AND(NOT('QAQC-2021-08-10'!$L$361),'QAQC-2021-08-10'!$C$361="Good")</formula>
    </cfRule>
  </conditionalFormatting>
  <conditionalFormatting sqref="M23">
    <cfRule type="expression" priority="345" dxfId="0" stopIfTrue="0">
      <formula>AND(NOT('QAQC-2021-08-10'!$L$362),'QAQC-2021-08-10'!$C$362="Very High")</formula>
    </cfRule>
    <cfRule type="expression" priority="1443" dxfId="2" stopIfTrue="0">
      <formula>AND(NOT('QAQC-2021-08-10'!$L$362),'QAQC-2021-08-10'!$C$362="High")</formula>
    </cfRule>
    <cfRule type="expression" priority="2499" dxfId="3" stopIfTrue="0">
      <formula>AND(NOT('QAQC-2021-08-10'!$L$362),'QAQC-2021-08-10'!$C$362="Low")</formula>
    </cfRule>
    <cfRule type="expression" priority="4003" dxfId="1" stopIfTrue="0">
      <formula>AND(NOT('QAQC-2021-08-10'!$L$362),'QAQC-2021-08-10'!$C$362="Good")</formula>
    </cfRule>
  </conditionalFormatting>
  <conditionalFormatting sqref="K24">
    <cfRule type="expression" priority="346" dxfId="0" stopIfTrue="0">
      <formula>AND(NOT('QAQC-2021-08-10'!$L$363),'QAQC-2021-08-10'!$C$363="Very High")</formula>
    </cfRule>
    <cfRule type="expression" priority="1444" dxfId="2" stopIfTrue="0">
      <formula>AND(NOT('QAQC-2021-08-10'!$L$363),'QAQC-2021-08-10'!$C$363="High")</formula>
    </cfRule>
    <cfRule type="expression" priority="2500" dxfId="3" stopIfTrue="0">
      <formula>AND(NOT('QAQC-2021-08-10'!$L$363),'QAQC-2021-08-10'!$C$363="Low")</formula>
    </cfRule>
    <cfRule type="expression" priority="4004" dxfId="1" stopIfTrue="0">
      <formula>AND(NOT('QAQC-2021-08-10'!$L$363),'QAQC-2021-08-10'!$C$363="Good")</formula>
    </cfRule>
  </conditionalFormatting>
  <conditionalFormatting sqref="L24">
    <cfRule type="expression" priority="347" dxfId="0" stopIfTrue="0">
      <formula>AND(NOT('QAQC-2021-08-10'!$L$364),'QAQC-2021-08-10'!$C$364="Very High")</formula>
    </cfRule>
    <cfRule type="expression" priority="1445" dxfId="2" stopIfTrue="0">
      <formula>AND(NOT('QAQC-2021-08-10'!$L$364),'QAQC-2021-08-10'!$C$364="High")</formula>
    </cfRule>
    <cfRule type="expression" priority="2501" dxfId="3" stopIfTrue="0">
      <formula>AND(NOT('QAQC-2021-08-10'!$L$364),'QAQC-2021-08-10'!$C$364="Low")</formula>
    </cfRule>
    <cfRule type="expression" priority="4005" dxfId="1" stopIfTrue="0">
      <formula>AND(NOT('QAQC-2021-08-10'!$L$364),'QAQC-2021-08-10'!$C$364="Good")</formula>
    </cfRule>
  </conditionalFormatting>
  <conditionalFormatting sqref="M24">
    <cfRule type="expression" priority="348" dxfId="0" stopIfTrue="0">
      <formula>AND(NOT('QAQC-2021-08-10'!$L$365),'QAQC-2021-08-10'!$C$365="Very High")</formula>
    </cfRule>
    <cfRule type="expression" priority="1446" dxfId="2" stopIfTrue="0">
      <formula>AND(NOT('QAQC-2021-08-10'!$L$365),'QAQC-2021-08-10'!$C$365="High")</formula>
    </cfRule>
    <cfRule type="expression" priority="2502" dxfId="3" stopIfTrue="0">
      <formula>AND(NOT('QAQC-2021-08-10'!$L$365),'QAQC-2021-08-10'!$C$365="Low")</formula>
    </cfRule>
    <cfRule type="expression" priority="4006" dxfId="1" stopIfTrue="0">
      <formula>AND(NOT('QAQC-2021-08-10'!$L$365),'QAQC-2021-08-10'!$C$365="Good")</formula>
    </cfRule>
  </conditionalFormatting>
  <conditionalFormatting sqref="K26">
    <cfRule type="expression" priority="349" dxfId="0" stopIfTrue="0">
      <formula>AND(NOT('QAQC-2021-08-10'!$L$366),'QAQC-2021-08-10'!$C$366="Very High")</formula>
    </cfRule>
    <cfRule type="expression" priority="1447" dxfId="2" stopIfTrue="0">
      <formula>AND(NOT('QAQC-2021-08-10'!$L$366),'QAQC-2021-08-10'!$C$366="High")</formula>
    </cfRule>
    <cfRule type="expression" priority="2503" dxfId="3" stopIfTrue="0">
      <formula>AND(NOT('QAQC-2021-08-10'!$L$366),'QAQC-2021-08-10'!$C$366="Low")</formula>
    </cfRule>
    <cfRule type="expression" priority="4007" dxfId="1" stopIfTrue="0">
      <formula>AND(NOT('QAQC-2021-08-10'!$L$366),'QAQC-2021-08-10'!$C$366="Good")</formula>
    </cfRule>
  </conditionalFormatting>
  <conditionalFormatting sqref="L26">
    <cfRule type="expression" priority="350" dxfId="0" stopIfTrue="0">
      <formula>AND(NOT('QAQC-2021-08-10'!$L$367),'QAQC-2021-08-10'!$C$367="Very High")</formula>
    </cfRule>
    <cfRule type="expression" priority="1448" dxfId="2" stopIfTrue="0">
      <formula>AND(NOT('QAQC-2021-08-10'!$L$367),'QAQC-2021-08-10'!$C$367="High")</formula>
    </cfRule>
    <cfRule type="expression" priority="2504" dxfId="3" stopIfTrue="0">
      <formula>AND(NOT('QAQC-2021-08-10'!$L$367),'QAQC-2021-08-10'!$C$367="Low")</formula>
    </cfRule>
    <cfRule type="expression" priority="4008" dxfId="1" stopIfTrue="0">
      <formula>AND(NOT('QAQC-2021-08-10'!$L$367),'QAQC-2021-08-10'!$C$367="Good")</formula>
    </cfRule>
  </conditionalFormatting>
  <conditionalFormatting sqref="M26">
    <cfRule type="expression" priority="351" dxfId="0" stopIfTrue="0">
      <formula>AND(NOT('QAQC-2021-08-10'!$L$368),'QAQC-2021-08-10'!$C$368="Very High")</formula>
    </cfRule>
    <cfRule type="expression" priority="1449" dxfId="2" stopIfTrue="0">
      <formula>AND(NOT('QAQC-2021-08-10'!$L$368),'QAQC-2021-08-10'!$C$368="High")</formula>
    </cfRule>
    <cfRule type="expression" priority="2505" dxfId="3" stopIfTrue="0">
      <formula>AND(NOT('QAQC-2021-08-10'!$L$368),'QAQC-2021-08-10'!$C$368="Low")</formula>
    </cfRule>
    <cfRule type="expression" priority="4009" dxfId="1" stopIfTrue="0">
      <formula>AND(NOT('QAQC-2021-08-10'!$L$368),'QAQC-2021-08-10'!$C$368="Good")</formula>
    </cfRule>
  </conditionalFormatting>
  <conditionalFormatting sqref="K27">
    <cfRule type="expression" priority="352" dxfId="0" stopIfTrue="0">
      <formula>AND(NOT('QAQC-2021-08-10'!$L$369),'QAQC-2021-08-10'!$C$369="Very High")</formula>
    </cfRule>
    <cfRule type="expression" priority="1450" dxfId="2" stopIfTrue="0">
      <formula>AND(NOT('QAQC-2021-08-10'!$L$369),'QAQC-2021-08-10'!$C$369="High")</formula>
    </cfRule>
    <cfRule type="expression" priority="2506" dxfId="3" stopIfTrue="0">
      <formula>AND(NOT('QAQC-2021-08-10'!$L$369),'QAQC-2021-08-10'!$C$369="Low")</formula>
    </cfRule>
    <cfRule type="expression" priority="4010" dxfId="1" stopIfTrue="0">
      <formula>AND(NOT('QAQC-2021-08-10'!$L$369),'QAQC-2021-08-10'!$C$369="Good")</formula>
    </cfRule>
  </conditionalFormatting>
  <conditionalFormatting sqref="L27">
    <cfRule type="expression" priority="353" dxfId="0" stopIfTrue="0">
      <formula>AND(NOT('QAQC-2021-08-10'!$L$370),'QAQC-2021-08-10'!$C$370="Very High")</formula>
    </cfRule>
    <cfRule type="expression" priority="1451" dxfId="2" stopIfTrue="0">
      <formula>AND(NOT('QAQC-2021-08-10'!$L$370),'QAQC-2021-08-10'!$C$370="High")</formula>
    </cfRule>
    <cfRule type="expression" priority="2507" dxfId="3" stopIfTrue="0">
      <formula>AND(NOT('QAQC-2021-08-10'!$L$370),'QAQC-2021-08-10'!$C$370="Low")</formula>
    </cfRule>
    <cfRule type="expression" priority="4011" dxfId="1" stopIfTrue="0">
      <formula>AND(NOT('QAQC-2021-08-10'!$L$370),'QAQC-2021-08-10'!$C$370="Good")</formula>
    </cfRule>
  </conditionalFormatting>
  <conditionalFormatting sqref="M27">
    <cfRule type="expression" priority="354" dxfId="0" stopIfTrue="0">
      <formula>AND(NOT('QAQC-2021-08-10'!$L$371),'QAQC-2021-08-10'!$C$371="Very High")</formula>
    </cfRule>
    <cfRule type="expression" priority="1452" dxfId="2" stopIfTrue="0">
      <formula>AND(NOT('QAQC-2021-08-10'!$L$371),'QAQC-2021-08-10'!$C$371="High")</formula>
    </cfRule>
    <cfRule type="expression" priority="2508" dxfId="3" stopIfTrue="0">
      <formula>AND(NOT('QAQC-2021-08-10'!$L$371),'QAQC-2021-08-10'!$C$371="Low")</formula>
    </cfRule>
    <cfRule type="expression" priority="4012" dxfId="1" stopIfTrue="0">
      <formula>AND(NOT('QAQC-2021-08-10'!$L$371),'QAQC-2021-08-10'!$C$371="Good")</formula>
    </cfRule>
  </conditionalFormatting>
  <conditionalFormatting sqref="K28">
    <cfRule type="expression" priority="355" dxfId="0" stopIfTrue="0">
      <formula>AND(NOT('QAQC-2021-08-10'!$L$372),'QAQC-2021-08-10'!$C$372="Very High")</formula>
    </cfRule>
    <cfRule type="expression" priority="1453" dxfId="2" stopIfTrue="0">
      <formula>AND(NOT('QAQC-2021-08-10'!$L$372),'QAQC-2021-08-10'!$C$372="High")</formula>
    </cfRule>
    <cfRule type="expression" priority="2509" dxfId="3" stopIfTrue="0">
      <formula>AND(NOT('QAQC-2021-08-10'!$L$372),'QAQC-2021-08-10'!$C$372="Low")</formula>
    </cfRule>
    <cfRule type="expression" priority="4013" dxfId="1" stopIfTrue="0">
      <formula>AND(NOT('QAQC-2021-08-10'!$L$372),'QAQC-2021-08-10'!$C$372="Good")</formula>
    </cfRule>
  </conditionalFormatting>
  <conditionalFormatting sqref="L28">
    <cfRule type="expression" priority="356" dxfId="0" stopIfTrue="0">
      <formula>AND(NOT('QAQC-2021-08-10'!$L$373),'QAQC-2021-08-10'!$C$373="Very High")</formula>
    </cfRule>
    <cfRule type="expression" priority="1454" dxfId="2" stopIfTrue="0">
      <formula>AND(NOT('QAQC-2021-08-10'!$L$373),'QAQC-2021-08-10'!$C$373="High")</formula>
    </cfRule>
    <cfRule type="expression" priority="2510" dxfId="3" stopIfTrue="0">
      <formula>AND(NOT('QAQC-2021-08-10'!$L$373),'QAQC-2021-08-10'!$C$373="Low")</formula>
    </cfRule>
    <cfRule type="expression" priority="4014" dxfId="1" stopIfTrue="0">
      <formula>AND(NOT('QAQC-2021-08-10'!$L$373),'QAQC-2021-08-10'!$C$373="Good")</formula>
    </cfRule>
  </conditionalFormatting>
  <conditionalFormatting sqref="M28">
    <cfRule type="expression" priority="357" dxfId="0" stopIfTrue="0">
      <formula>AND(NOT('QAQC-2021-08-10'!$L$374),'QAQC-2021-08-10'!$C$374="Very High")</formula>
    </cfRule>
    <cfRule type="expression" priority="1455" dxfId="2" stopIfTrue="0">
      <formula>AND(NOT('QAQC-2021-08-10'!$L$374),'QAQC-2021-08-10'!$C$374="High")</formula>
    </cfRule>
    <cfRule type="expression" priority="2511" dxfId="3" stopIfTrue="0">
      <formula>AND(NOT('QAQC-2021-08-10'!$L$374),'QAQC-2021-08-10'!$C$374="Low")</formula>
    </cfRule>
    <cfRule type="expression" priority="4015" dxfId="1" stopIfTrue="0">
      <formula>AND(NOT('QAQC-2021-08-10'!$L$374),'QAQC-2021-08-10'!$C$374="Good")</formula>
    </cfRule>
  </conditionalFormatting>
  <conditionalFormatting sqref="K29">
    <cfRule type="expression" priority="358" dxfId="0" stopIfTrue="0">
      <formula>AND(NOT('QAQC-2021-08-10'!$L$375),'QAQC-2021-08-10'!$C$375="Very High")</formula>
    </cfRule>
    <cfRule type="expression" priority="1456" dxfId="2" stopIfTrue="0">
      <formula>AND(NOT('QAQC-2021-08-10'!$L$375),'QAQC-2021-08-10'!$C$375="High")</formula>
    </cfRule>
    <cfRule type="expression" priority="2512" dxfId="3" stopIfTrue="0">
      <formula>AND(NOT('QAQC-2021-08-10'!$L$375),'QAQC-2021-08-10'!$C$375="Low")</formula>
    </cfRule>
    <cfRule type="expression" priority="4016" dxfId="1" stopIfTrue="0">
      <formula>AND(NOT('QAQC-2021-08-10'!$L$375),'QAQC-2021-08-10'!$C$375="Good")</formula>
    </cfRule>
  </conditionalFormatting>
  <conditionalFormatting sqref="L29">
    <cfRule type="expression" priority="359" dxfId="0" stopIfTrue="0">
      <formula>AND(NOT('QAQC-2021-08-10'!$L$376),'QAQC-2021-08-10'!$C$376="Very High")</formula>
    </cfRule>
    <cfRule type="expression" priority="1457" dxfId="2" stopIfTrue="0">
      <formula>AND(NOT('QAQC-2021-08-10'!$L$376),'QAQC-2021-08-10'!$C$376="High")</formula>
    </cfRule>
    <cfRule type="expression" priority="2513" dxfId="3" stopIfTrue="0">
      <formula>AND(NOT('QAQC-2021-08-10'!$L$376),'QAQC-2021-08-10'!$C$376="Low")</formula>
    </cfRule>
    <cfRule type="expression" priority="4017" dxfId="1" stopIfTrue="0">
      <formula>AND(NOT('QAQC-2021-08-10'!$L$376),'QAQC-2021-08-10'!$C$376="Good")</formula>
    </cfRule>
  </conditionalFormatting>
  <conditionalFormatting sqref="M29">
    <cfRule type="expression" priority="360" dxfId="0" stopIfTrue="0">
      <formula>AND(NOT('QAQC-2021-08-10'!$L$377),'QAQC-2021-08-10'!$C$377="Very High")</formula>
    </cfRule>
    <cfRule type="expression" priority="1458" dxfId="2" stopIfTrue="0">
      <formula>AND(NOT('QAQC-2021-08-10'!$L$377),'QAQC-2021-08-10'!$C$377="High")</formula>
    </cfRule>
    <cfRule type="expression" priority="2514" dxfId="3" stopIfTrue="0">
      <formula>AND(NOT('QAQC-2021-08-10'!$L$377),'QAQC-2021-08-10'!$C$377="Low")</formula>
    </cfRule>
    <cfRule type="expression" priority="4018" dxfId="1" stopIfTrue="0">
      <formula>AND(NOT('QAQC-2021-08-10'!$L$377),'QAQC-2021-08-10'!$C$377="Good")</formula>
    </cfRule>
  </conditionalFormatting>
  <conditionalFormatting sqref="K30">
    <cfRule type="expression" priority="361" dxfId="0" stopIfTrue="0">
      <formula>AND(NOT('QAQC-2021-08-10'!$L$378),'QAQC-2021-08-10'!$C$378="Very High")</formula>
    </cfRule>
    <cfRule type="expression" priority="1459" dxfId="2" stopIfTrue="0">
      <formula>AND(NOT('QAQC-2021-08-10'!$L$378),'QAQC-2021-08-10'!$C$378="High")</formula>
    </cfRule>
    <cfRule type="expression" priority="2515" dxfId="3" stopIfTrue="0">
      <formula>AND(NOT('QAQC-2021-08-10'!$L$378),'QAQC-2021-08-10'!$C$378="Low")</formula>
    </cfRule>
    <cfRule type="expression" priority="4019" dxfId="1" stopIfTrue="0">
      <formula>AND(NOT('QAQC-2021-08-10'!$L$378),'QAQC-2021-08-10'!$C$378="Good")</formula>
    </cfRule>
  </conditionalFormatting>
  <conditionalFormatting sqref="L30">
    <cfRule type="expression" priority="362" dxfId="0" stopIfTrue="0">
      <formula>AND(NOT('QAQC-2021-08-10'!$L$379),'QAQC-2021-08-10'!$C$379="Very High")</formula>
    </cfRule>
    <cfRule type="expression" priority="1460" dxfId="2" stopIfTrue="0">
      <formula>AND(NOT('QAQC-2021-08-10'!$L$379),'QAQC-2021-08-10'!$C$379="High")</formula>
    </cfRule>
    <cfRule type="expression" priority="2516" dxfId="3" stopIfTrue="0">
      <formula>AND(NOT('QAQC-2021-08-10'!$L$379),'QAQC-2021-08-10'!$C$379="Low")</formula>
    </cfRule>
    <cfRule type="expression" priority="4020" dxfId="1" stopIfTrue="0">
      <formula>AND(NOT('QAQC-2021-08-10'!$L$379),'QAQC-2021-08-10'!$C$379="Good")</formula>
    </cfRule>
  </conditionalFormatting>
  <conditionalFormatting sqref="M30">
    <cfRule type="expression" priority="363" dxfId="0" stopIfTrue="0">
      <formula>AND(NOT('QAQC-2021-08-10'!$L$380),'QAQC-2021-08-10'!$C$380="Very High")</formula>
    </cfRule>
    <cfRule type="expression" priority="1461" dxfId="2" stopIfTrue="0">
      <formula>AND(NOT('QAQC-2021-08-10'!$L$380),'QAQC-2021-08-10'!$C$380="High")</formula>
    </cfRule>
    <cfRule type="expression" priority="2517" dxfId="3" stopIfTrue="0">
      <formula>AND(NOT('QAQC-2021-08-10'!$L$380),'QAQC-2021-08-10'!$C$380="Low")</formula>
    </cfRule>
    <cfRule type="expression" priority="4021" dxfId="1" stopIfTrue="0">
      <formula>AND(NOT('QAQC-2021-08-10'!$L$380),'QAQC-2021-08-10'!$C$380="Good")</formula>
    </cfRule>
  </conditionalFormatting>
  <conditionalFormatting sqref="K31">
    <cfRule type="expression" priority="364" dxfId="0" stopIfTrue="0">
      <formula>AND(NOT('QAQC-2021-08-10'!$L$381),'QAQC-2021-08-10'!$C$381="Very High")</formula>
    </cfRule>
    <cfRule type="expression" priority="1462" dxfId="2" stopIfTrue="0">
      <formula>AND(NOT('QAQC-2021-08-10'!$L$381),'QAQC-2021-08-10'!$C$381="High")</formula>
    </cfRule>
    <cfRule type="expression" priority="2518" dxfId="3" stopIfTrue="0">
      <formula>AND(NOT('QAQC-2021-08-10'!$L$381),'QAQC-2021-08-10'!$C$381="Low")</formula>
    </cfRule>
    <cfRule type="expression" priority="4022" dxfId="1" stopIfTrue="0">
      <formula>AND(NOT('QAQC-2021-08-10'!$L$381),'QAQC-2021-08-10'!$C$381="Good")</formula>
    </cfRule>
  </conditionalFormatting>
  <conditionalFormatting sqref="L31">
    <cfRule type="expression" priority="365" dxfId="0" stopIfTrue="0">
      <formula>AND(NOT('QAQC-2021-08-10'!$L$382),'QAQC-2021-08-10'!$C$382="Very High")</formula>
    </cfRule>
    <cfRule type="expression" priority="1463" dxfId="2" stopIfTrue="0">
      <formula>AND(NOT('QAQC-2021-08-10'!$L$382),'QAQC-2021-08-10'!$C$382="High")</formula>
    </cfRule>
    <cfRule type="expression" priority="2519" dxfId="3" stopIfTrue="0">
      <formula>AND(NOT('QAQC-2021-08-10'!$L$382),'QAQC-2021-08-10'!$C$382="Low")</formula>
    </cfRule>
    <cfRule type="expression" priority="4023" dxfId="1" stopIfTrue="0">
      <formula>AND(NOT('QAQC-2021-08-10'!$L$382),'QAQC-2021-08-10'!$C$382="Good")</formula>
    </cfRule>
  </conditionalFormatting>
  <conditionalFormatting sqref="M31">
    <cfRule type="expression" priority="366" dxfId="0" stopIfTrue="0">
      <formula>AND(NOT('QAQC-2021-08-10'!$L$383),'QAQC-2021-08-10'!$C$383="Very High")</formula>
    </cfRule>
    <cfRule type="expression" priority="1464" dxfId="2" stopIfTrue="0">
      <formula>AND(NOT('QAQC-2021-08-10'!$L$383),'QAQC-2021-08-10'!$C$383="High")</formula>
    </cfRule>
    <cfRule type="expression" priority="2520" dxfId="3" stopIfTrue="0">
      <formula>AND(NOT('QAQC-2021-08-10'!$L$383),'QAQC-2021-08-10'!$C$383="Low")</formula>
    </cfRule>
    <cfRule type="expression" priority="4024" dxfId="1" stopIfTrue="0">
      <formula>AND(NOT('QAQC-2021-08-10'!$L$383),'QAQC-2021-08-10'!$C$383="Good")</formula>
    </cfRule>
  </conditionalFormatting>
  <conditionalFormatting sqref="K32">
    <cfRule type="expression" priority="367" dxfId="0" stopIfTrue="0">
      <formula>AND(NOT('QAQC-2021-08-10'!$L$384),'QAQC-2021-08-10'!$C$384="Very High")</formula>
    </cfRule>
    <cfRule type="expression" priority="1465" dxfId="2" stopIfTrue="0">
      <formula>AND(NOT('QAQC-2021-08-10'!$L$384),'QAQC-2021-08-10'!$C$384="High")</formula>
    </cfRule>
    <cfRule type="expression" priority="2521" dxfId="3" stopIfTrue="0">
      <formula>AND(NOT('QAQC-2021-08-10'!$L$384),'QAQC-2021-08-10'!$C$384="Low")</formula>
    </cfRule>
    <cfRule type="expression" priority="4025" dxfId="1" stopIfTrue="0">
      <formula>AND(NOT('QAQC-2021-08-10'!$L$384),'QAQC-2021-08-10'!$C$384="Good")</formula>
    </cfRule>
  </conditionalFormatting>
  <conditionalFormatting sqref="L32">
    <cfRule type="expression" priority="368" dxfId="0" stopIfTrue="0">
      <formula>AND(NOT('QAQC-2021-08-10'!$L$385),'QAQC-2021-08-10'!$C$385="Very High")</formula>
    </cfRule>
    <cfRule type="expression" priority="1466" dxfId="2" stopIfTrue="0">
      <formula>AND(NOT('QAQC-2021-08-10'!$L$385),'QAQC-2021-08-10'!$C$385="High")</formula>
    </cfRule>
    <cfRule type="expression" priority="2522" dxfId="3" stopIfTrue="0">
      <formula>AND(NOT('QAQC-2021-08-10'!$L$385),'QAQC-2021-08-10'!$C$385="Low")</formula>
    </cfRule>
    <cfRule type="expression" priority="4026" dxfId="1" stopIfTrue="0">
      <formula>AND(NOT('QAQC-2021-08-10'!$L$385),'QAQC-2021-08-10'!$C$385="Good")</formula>
    </cfRule>
  </conditionalFormatting>
  <conditionalFormatting sqref="M32">
    <cfRule type="expression" priority="369" dxfId="0" stopIfTrue="0">
      <formula>AND(NOT('QAQC-2021-08-10'!$L$386),'QAQC-2021-08-10'!$C$386="Very High")</formula>
    </cfRule>
    <cfRule type="expression" priority="1467" dxfId="2" stopIfTrue="0">
      <formula>AND(NOT('QAQC-2021-08-10'!$L$386),'QAQC-2021-08-10'!$C$386="High")</formula>
    </cfRule>
    <cfRule type="expression" priority="2523" dxfId="3" stopIfTrue="0">
      <formula>AND(NOT('QAQC-2021-08-10'!$L$386),'QAQC-2021-08-10'!$C$386="Low")</formula>
    </cfRule>
    <cfRule type="expression" priority="4027" dxfId="1" stopIfTrue="0">
      <formula>AND(NOT('QAQC-2021-08-10'!$L$386),'QAQC-2021-08-10'!$C$386="Good")</formula>
    </cfRule>
  </conditionalFormatting>
  <conditionalFormatting sqref="K33">
    <cfRule type="expression" priority="370" dxfId="0" stopIfTrue="0">
      <formula>AND(NOT('QAQC-2021-08-10'!$L$387),'QAQC-2021-08-10'!$C$387="Very High")</formula>
    </cfRule>
    <cfRule type="expression" priority="1468" dxfId="2" stopIfTrue="0">
      <formula>AND(NOT('QAQC-2021-08-10'!$L$387),'QAQC-2021-08-10'!$C$387="High")</formula>
    </cfRule>
    <cfRule type="expression" priority="2524" dxfId="3" stopIfTrue="0">
      <formula>AND(NOT('QAQC-2021-08-10'!$L$387),'QAQC-2021-08-10'!$C$387="Low")</formula>
    </cfRule>
    <cfRule type="expression" priority="4028" dxfId="1" stopIfTrue="0">
      <formula>AND(NOT('QAQC-2021-08-10'!$L$387),'QAQC-2021-08-10'!$C$387="Good")</formula>
    </cfRule>
  </conditionalFormatting>
  <conditionalFormatting sqref="L33">
    <cfRule type="expression" priority="371" dxfId="0" stopIfTrue="0">
      <formula>AND(NOT('QAQC-2021-08-10'!$L$388),'QAQC-2021-08-10'!$C$388="Very High")</formula>
    </cfRule>
    <cfRule type="expression" priority="1469" dxfId="2" stopIfTrue="0">
      <formula>AND(NOT('QAQC-2021-08-10'!$L$388),'QAQC-2021-08-10'!$C$388="High")</formula>
    </cfRule>
    <cfRule type="expression" priority="2525" dxfId="3" stopIfTrue="0">
      <formula>AND(NOT('QAQC-2021-08-10'!$L$388),'QAQC-2021-08-10'!$C$388="Low")</formula>
    </cfRule>
    <cfRule type="expression" priority="4029" dxfId="1" stopIfTrue="0">
      <formula>AND(NOT('QAQC-2021-08-10'!$L$388),'QAQC-2021-08-10'!$C$388="Good")</formula>
    </cfRule>
  </conditionalFormatting>
  <conditionalFormatting sqref="M33">
    <cfRule type="expression" priority="372" dxfId="0" stopIfTrue="0">
      <formula>AND(NOT('QAQC-2021-08-10'!$L$389),'QAQC-2021-08-10'!$C$389="Very High")</formula>
    </cfRule>
    <cfRule type="expression" priority="1470" dxfId="2" stopIfTrue="0">
      <formula>AND(NOT('QAQC-2021-08-10'!$L$389),'QAQC-2021-08-10'!$C$389="High")</formula>
    </cfRule>
    <cfRule type="expression" priority="2526" dxfId="3" stopIfTrue="0">
      <formula>AND(NOT('QAQC-2021-08-10'!$L$389),'QAQC-2021-08-10'!$C$389="Low")</formula>
    </cfRule>
    <cfRule type="expression" priority="4030" dxfId="1" stopIfTrue="0">
      <formula>AND(NOT('QAQC-2021-08-10'!$L$389),'QAQC-2021-08-10'!$C$389="Good")</formula>
    </cfRule>
  </conditionalFormatting>
  <conditionalFormatting sqref="K34">
    <cfRule type="expression" priority="373" dxfId="0" stopIfTrue="0">
      <formula>AND(NOT('QAQC-2021-08-10'!$L$390),'QAQC-2021-08-10'!$C$390="Very High")</formula>
    </cfRule>
    <cfRule type="expression" priority="1471" dxfId="2" stopIfTrue="0">
      <formula>AND(NOT('QAQC-2021-08-10'!$L$390),'QAQC-2021-08-10'!$C$390="High")</formula>
    </cfRule>
    <cfRule type="expression" priority="2527" dxfId="3" stopIfTrue="0">
      <formula>AND(NOT('QAQC-2021-08-10'!$L$390),'QAQC-2021-08-10'!$C$390="Low")</formula>
    </cfRule>
    <cfRule type="expression" priority="4031" dxfId="1" stopIfTrue="0">
      <formula>AND(NOT('QAQC-2021-08-10'!$L$390),'QAQC-2021-08-10'!$C$390="Good")</formula>
    </cfRule>
  </conditionalFormatting>
  <conditionalFormatting sqref="L34">
    <cfRule type="expression" priority="374" dxfId="0" stopIfTrue="0">
      <formula>AND(NOT('QAQC-2021-08-10'!$L$391),'QAQC-2021-08-10'!$C$391="Very High")</formula>
    </cfRule>
    <cfRule type="expression" priority="1472" dxfId="2" stopIfTrue="0">
      <formula>AND(NOT('QAQC-2021-08-10'!$L$391),'QAQC-2021-08-10'!$C$391="High")</formula>
    </cfRule>
    <cfRule type="expression" priority="2528" dxfId="3" stopIfTrue="0">
      <formula>AND(NOT('QAQC-2021-08-10'!$L$391),'QAQC-2021-08-10'!$C$391="Low")</formula>
    </cfRule>
    <cfRule type="expression" priority="4032" dxfId="1" stopIfTrue="0">
      <formula>AND(NOT('QAQC-2021-08-10'!$L$391),'QAQC-2021-08-10'!$C$391="Good")</formula>
    </cfRule>
  </conditionalFormatting>
  <conditionalFormatting sqref="M34">
    <cfRule type="expression" priority="375" dxfId="0" stopIfTrue="0">
      <formula>AND(NOT('QAQC-2021-08-10'!$L$392),'QAQC-2021-08-10'!$C$392="Very High")</formula>
    </cfRule>
    <cfRule type="expression" priority="1473" dxfId="2" stopIfTrue="0">
      <formula>AND(NOT('QAQC-2021-08-10'!$L$392),'QAQC-2021-08-10'!$C$392="High")</formula>
    </cfRule>
    <cfRule type="expression" priority="2529" dxfId="3" stopIfTrue="0">
      <formula>AND(NOT('QAQC-2021-08-10'!$L$392),'QAQC-2021-08-10'!$C$392="Low")</formula>
    </cfRule>
    <cfRule type="expression" priority="4033" dxfId="1" stopIfTrue="0">
      <formula>AND(NOT('QAQC-2021-08-10'!$L$392),'QAQC-2021-08-10'!$C$392="Good")</formula>
    </cfRule>
  </conditionalFormatting>
  <conditionalFormatting sqref="K35">
    <cfRule type="expression" priority="376" dxfId="0" stopIfTrue="0">
      <formula>AND(NOT('QAQC-2021-08-10'!$L$393),'QAQC-2021-08-10'!$C$393="Very High")</formula>
    </cfRule>
    <cfRule type="expression" priority="1474" dxfId="2" stopIfTrue="0">
      <formula>AND(NOT('QAQC-2021-08-10'!$L$393),'QAQC-2021-08-10'!$C$393="High")</formula>
    </cfRule>
    <cfRule type="expression" priority="2530" dxfId="3" stopIfTrue="0">
      <formula>AND(NOT('QAQC-2021-08-10'!$L$393),'QAQC-2021-08-10'!$C$393="Low")</formula>
    </cfRule>
    <cfRule type="expression" priority="4034" dxfId="1" stopIfTrue="0">
      <formula>AND(NOT('QAQC-2021-08-10'!$L$393),'QAQC-2021-08-10'!$C$393="Good")</formula>
    </cfRule>
  </conditionalFormatting>
  <conditionalFormatting sqref="L35">
    <cfRule type="expression" priority="377" dxfId="0" stopIfTrue="0">
      <formula>AND(NOT('QAQC-2021-08-10'!$L$394),'QAQC-2021-08-10'!$C$394="Very High")</formula>
    </cfRule>
    <cfRule type="expression" priority="1475" dxfId="2" stopIfTrue="0">
      <formula>AND(NOT('QAQC-2021-08-10'!$L$394),'QAQC-2021-08-10'!$C$394="High")</formula>
    </cfRule>
    <cfRule type="expression" priority="2531" dxfId="3" stopIfTrue="0">
      <formula>AND(NOT('QAQC-2021-08-10'!$L$394),'QAQC-2021-08-10'!$C$394="Low")</formula>
    </cfRule>
    <cfRule type="expression" priority="4035" dxfId="1" stopIfTrue="0">
      <formula>AND(NOT('QAQC-2021-08-10'!$L$394),'QAQC-2021-08-10'!$C$394="Good")</formula>
    </cfRule>
  </conditionalFormatting>
  <conditionalFormatting sqref="M35">
    <cfRule type="expression" priority="378" dxfId="0" stopIfTrue="0">
      <formula>AND(NOT('QAQC-2021-08-10'!$L$395),'QAQC-2021-08-10'!$C$395="Very High")</formula>
    </cfRule>
    <cfRule type="expression" priority="1476" dxfId="2" stopIfTrue="0">
      <formula>AND(NOT('QAQC-2021-08-10'!$L$395),'QAQC-2021-08-10'!$C$395="High")</formula>
    </cfRule>
    <cfRule type="expression" priority="2532" dxfId="3" stopIfTrue="0">
      <formula>AND(NOT('QAQC-2021-08-10'!$L$395),'QAQC-2021-08-10'!$C$395="Low")</formula>
    </cfRule>
    <cfRule type="expression" priority="4036" dxfId="1" stopIfTrue="0">
      <formula>AND(NOT('QAQC-2021-08-10'!$L$395),'QAQC-2021-08-10'!$C$395="Good")</formula>
    </cfRule>
  </conditionalFormatting>
  <conditionalFormatting sqref="K36">
    <cfRule type="expression" priority="379" dxfId="0" stopIfTrue="0">
      <formula>AND(NOT('QAQC-2021-08-10'!$L$396),'QAQC-2021-08-10'!$C$396="Very High")</formula>
    </cfRule>
    <cfRule type="expression" priority="1477" dxfId="2" stopIfTrue="0">
      <formula>AND(NOT('QAQC-2021-08-10'!$L$396),'QAQC-2021-08-10'!$C$396="High")</formula>
    </cfRule>
    <cfRule type="expression" priority="2533" dxfId="3" stopIfTrue="0">
      <formula>AND(NOT('QAQC-2021-08-10'!$L$396),'QAQC-2021-08-10'!$C$396="Low")</formula>
    </cfRule>
    <cfRule type="expression" priority="4037" dxfId="1" stopIfTrue="0">
      <formula>AND(NOT('QAQC-2021-08-10'!$L$396),'QAQC-2021-08-10'!$C$396="Good")</formula>
    </cfRule>
  </conditionalFormatting>
  <conditionalFormatting sqref="L36">
    <cfRule type="expression" priority="380" dxfId="0" stopIfTrue="0">
      <formula>AND(NOT('QAQC-2021-08-10'!$L$397),'QAQC-2021-08-10'!$C$397="Very High")</formula>
    </cfRule>
    <cfRule type="expression" priority="1478" dxfId="2" stopIfTrue="0">
      <formula>AND(NOT('QAQC-2021-08-10'!$L$397),'QAQC-2021-08-10'!$C$397="High")</formula>
    </cfRule>
    <cfRule type="expression" priority="2534" dxfId="3" stopIfTrue="0">
      <formula>AND(NOT('QAQC-2021-08-10'!$L$397),'QAQC-2021-08-10'!$C$397="Low")</formula>
    </cfRule>
    <cfRule type="expression" priority="4038" dxfId="1" stopIfTrue="0">
      <formula>AND(NOT('QAQC-2021-08-10'!$L$397),'QAQC-2021-08-10'!$C$397="Good")</formula>
    </cfRule>
  </conditionalFormatting>
  <conditionalFormatting sqref="M36">
    <cfRule type="expression" priority="381" dxfId="0" stopIfTrue="0">
      <formula>AND(NOT('QAQC-2021-08-10'!$L$398),'QAQC-2021-08-10'!$C$398="Very High")</formula>
    </cfRule>
    <cfRule type="expression" priority="1479" dxfId="2" stopIfTrue="0">
      <formula>AND(NOT('QAQC-2021-08-10'!$L$398),'QAQC-2021-08-10'!$C$398="High")</formula>
    </cfRule>
    <cfRule type="expression" priority="2535" dxfId="3" stopIfTrue="0">
      <formula>AND(NOT('QAQC-2021-08-10'!$L$398),'QAQC-2021-08-10'!$C$398="Low")</formula>
    </cfRule>
    <cfRule type="expression" priority="4039" dxfId="1" stopIfTrue="0">
      <formula>AND(NOT('QAQC-2021-08-10'!$L$398),'QAQC-2021-08-10'!$C$398="Good")</formula>
    </cfRule>
  </conditionalFormatting>
  <conditionalFormatting sqref="K37">
    <cfRule type="expression" priority="382" dxfId="0" stopIfTrue="0">
      <formula>AND(NOT('QAQC-2021-08-10'!$L$399),'QAQC-2021-08-10'!$C$399="Very High")</formula>
    </cfRule>
    <cfRule type="expression" priority="1480" dxfId="2" stopIfTrue="0">
      <formula>AND(NOT('QAQC-2021-08-10'!$L$399),'QAQC-2021-08-10'!$C$399="High")</formula>
    </cfRule>
    <cfRule type="expression" priority="2536" dxfId="3" stopIfTrue="0">
      <formula>AND(NOT('QAQC-2021-08-10'!$L$399),'QAQC-2021-08-10'!$C$399="Low")</formula>
    </cfRule>
    <cfRule type="expression" priority="4040" dxfId="1" stopIfTrue="0">
      <formula>AND(NOT('QAQC-2021-08-10'!$L$399),'QAQC-2021-08-10'!$C$399="Good")</formula>
    </cfRule>
  </conditionalFormatting>
  <conditionalFormatting sqref="L37">
    <cfRule type="expression" priority="383" dxfId="0" stopIfTrue="0">
      <formula>AND(NOT('QAQC-2021-08-10'!$L$400),'QAQC-2021-08-10'!$C$400="Very High")</formula>
    </cfRule>
    <cfRule type="expression" priority="1481" dxfId="2" stopIfTrue="0">
      <formula>AND(NOT('QAQC-2021-08-10'!$L$400),'QAQC-2021-08-10'!$C$400="High")</formula>
    </cfRule>
    <cfRule type="expression" priority="2537" dxfId="3" stopIfTrue="0">
      <formula>AND(NOT('QAQC-2021-08-10'!$L$400),'QAQC-2021-08-10'!$C$400="Low")</formula>
    </cfRule>
    <cfRule type="expression" priority="4041" dxfId="1" stopIfTrue="0">
      <formula>AND(NOT('QAQC-2021-08-10'!$L$400),'QAQC-2021-08-10'!$C$400="Good")</formula>
    </cfRule>
  </conditionalFormatting>
  <conditionalFormatting sqref="M37">
    <cfRule type="expression" priority="384" dxfId="0" stopIfTrue="0">
      <formula>AND(NOT('QAQC-2021-08-10'!$L$401),'QAQC-2021-08-10'!$C$401="Very High")</formula>
    </cfRule>
    <cfRule type="expression" priority="1482" dxfId="2" stopIfTrue="0">
      <formula>AND(NOT('QAQC-2021-08-10'!$L$401),'QAQC-2021-08-10'!$C$401="High")</formula>
    </cfRule>
    <cfRule type="expression" priority="2538" dxfId="3" stopIfTrue="0">
      <formula>AND(NOT('QAQC-2021-08-10'!$L$401),'QAQC-2021-08-10'!$C$401="Low")</formula>
    </cfRule>
    <cfRule type="expression" priority="4042" dxfId="1" stopIfTrue="0">
      <formula>AND(NOT('QAQC-2021-08-10'!$L$401),'QAQC-2021-08-10'!$C$401="Good")</formula>
    </cfRule>
  </conditionalFormatting>
  <conditionalFormatting sqref="K38">
    <cfRule type="expression" priority="385" dxfId="0" stopIfTrue="0">
      <formula>AND(NOT('QAQC-2021-08-10'!$L$402),'QAQC-2021-08-10'!$C$402="Very High")</formula>
    </cfRule>
    <cfRule type="expression" priority="1483" dxfId="2" stopIfTrue="0">
      <formula>AND(NOT('QAQC-2021-08-10'!$L$402),'QAQC-2021-08-10'!$C$402="High")</formula>
    </cfRule>
    <cfRule type="expression" priority="2539" dxfId="3" stopIfTrue="0">
      <formula>AND(NOT('QAQC-2021-08-10'!$L$402),'QAQC-2021-08-10'!$C$402="Low")</formula>
    </cfRule>
    <cfRule type="expression" priority="4043" dxfId="1" stopIfTrue="0">
      <formula>AND(NOT('QAQC-2021-08-10'!$L$402),'QAQC-2021-08-10'!$C$402="Good")</formula>
    </cfRule>
  </conditionalFormatting>
  <conditionalFormatting sqref="L38">
    <cfRule type="expression" priority="386" dxfId="0" stopIfTrue="0">
      <formula>AND(NOT('QAQC-2021-08-10'!$L$403),'QAQC-2021-08-10'!$C$403="Very High")</formula>
    </cfRule>
    <cfRule type="expression" priority="1484" dxfId="2" stopIfTrue="0">
      <formula>AND(NOT('QAQC-2021-08-10'!$L$403),'QAQC-2021-08-10'!$C$403="High")</formula>
    </cfRule>
    <cfRule type="expression" priority="2540" dxfId="3" stopIfTrue="0">
      <formula>AND(NOT('QAQC-2021-08-10'!$L$403),'QAQC-2021-08-10'!$C$403="Low")</formula>
    </cfRule>
    <cfRule type="expression" priority="4044" dxfId="1" stopIfTrue="0">
      <formula>AND(NOT('QAQC-2021-08-10'!$L$403),'QAQC-2021-08-10'!$C$403="Good")</formula>
    </cfRule>
  </conditionalFormatting>
  <conditionalFormatting sqref="M38">
    <cfRule type="expression" priority="387" dxfId="0" stopIfTrue="0">
      <formula>AND(NOT('QAQC-2021-08-10'!$L$404),'QAQC-2021-08-10'!$C$404="Very High")</formula>
    </cfRule>
    <cfRule type="expression" priority="1485" dxfId="2" stopIfTrue="0">
      <formula>AND(NOT('QAQC-2021-08-10'!$L$404),'QAQC-2021-08-10'!$C$404="High")</formula>
    </cfRule>
    <cfRule type="expression" priority="2541" dxfId="3" stopIfTrue="0">
      <formula>AND(NOT('QAQC-2021-08-10'!$L$404),'QAQC-2021-08-10'!$C$404="Low")</formula>
    </cfRule>
    <cfRule type="expression" priority="4045" dxfId="1" stopIfTrue="0">
      <formula>AND(NOT('QAQC-2021-08-10'!$L$404),'QAQC-2021-08-10'!$C$404="Good")</formula>
    </cfRule>
  </conditionalFormatting>
  <conditionalFormatting sqref="K39">
    <cfRule type="expression" priority="388" dxfId="0" stopIfTrue="0">
      <formula>AND(NOT('QAQC-2021-08-10'!$L$405),'QAQC-2021-08-10'!$C$405="Very High")</formula>
    </cfRule>
    <cfRule type="expression" priority="1486" dxfId="2" stopIfTrue="0">
      <formula>AND(NOT('QAQC-2021-08-10'!$L$405),'QAQC-2021-08-10'!$C$405="High")</formula>
    </cfRule>
    <cfRule type="expression" priority="2542" dxfId="3" stopIfTrue="0">
      <formula>AND(NOT('QAQC-2021-08-10'!$L$405),'QAQC-2021-08-10'!$C$405="Low")</formula>
    </cfRule>
    <cfRule type="expression" priority="4046" dxfId="1" stopIfTrue="0">
      <formula>AND(NOT('QAQC-2021-08-10'!$L$405),'QAQC-2021-08-10'!$C$405="Good")</formula>
    </cfRule>
  </conditionalFormatting>
  <conditionalFormatting sqref="L39">
    <cfRule type="expression" priority="389" dxfId="0" stopIfTrue="0">
      <formula>AND(NOT('QAQC-2021-08-10'!$L$406),'QAQC-2021-08-10'!$C$406="Very High")</formula>
    </cfRule>
    <cfRule type="expression" priority="1487" dxfId="2" stopIfTrue="0">
      <formula>AND(NOT('QAQC-2021-08-10'!$L$406),'QAQC-2021-08-10'!$C$406="High")</formula>
    </cfRule>
    <cfRule type="expression" priority="2543" dxfId="3" stopIfTrue="0">
      <formula>AND(NOT('QAQC-2021-08-10'!$L$406),'QAQC-2021-08-10'!$C$406="Low")</formula>
    </cfRule>
    <cfRule type="expression" priority="4047" dxfId="1" stopIfTrue="0">
      <formula>AND(NOT('QAQC-2021-08-10'!$L$406),'QAQC-2021-08-10'!$C$406="Good")</formula>
    </cfRule>
  </conditionalFormatting>
  <conditionalFormatting sqref="M39">
    <cfRule type="expression" priority="390" dxfId="0" stopIfTrue="0">
      <formula>AND(NOT('QAQC-2021-08-10'!$L$407),'QAQC-2021-08-10'!$C$407="Very High")</formula>
    </cfRule>
    <cfRule type="expression" priority="1488" dxfId="2" stopIfTrue="0">
      <formula>AND(NOT('QAQC-2021-08-10'!$L$407),'QAQC-2021-08-10'!$C$407="High")</formula>
    </cfRule>
    <cfRule type="expression" priority="2544" dxfId="3" stopIfTrue="0">
      <formula>AND(NOT('QAQC-2021-08-10'!$L$407),'QAQC-2021-08-10'!$C$407="Low")</formula>
    </cfRule>
    <cfRule type="expression" priority="4048" dxfId="1" stopIfTrue="0">
      <formula>AND(NOT('QAQC-2021-08-10'!$L$407),'QAQC-2021-08-10'!$C$407="Good")</formula>
    </cfRule>
  </conditionalFormatting>
  <conditionalFormatting sqref="K40">
    <cfRule type="expression" priority="391" dxfId="0" stopIfTrue="0">
      <formula>AND(NOT('QAQC-2021-08-10'!$L$408),'QAQC-2021-08-10'!$C$408="Very High")</formula>
    </cfRule>
    <cfRule type="expression" priority="1489" dxfId="2" stopIfTrue="0">
      <formula>AND(NOT('QAQC-2021-08-10'!$L$408),'QAQC-2021-08-10'!$C$408="High")</formula>
    </cfRule>
    <cfRule type="expression" priority="2545" dxfId="3" stopIfTrue="0">
      <formula>AND(NOT('QAQC-2021-08-10'!$L$408),'QAQC-2021-08-10'!$C$408="Low")</formula>
    </cfRule>
    <cfRule type="expression" priority="4049" dxfId="1" stopIfTrue="0">
      <formula>AND(NOT('QAQC-2021-08-10'!$L$408),'QAQC-2021-08-10'!$C$408="Good")</formula>
    </cfRule>
  </conditionalFormatting>
  <conditionalFormatting sqref="L40">
    <cfRule type="expression" priority="392" dxfId="0" stopIfTrue="0">
      <formula>AND(NOT('QAQC-2021-08-10'!$L$409),'QAQC-2021-08-10'!$C$409="Very High")</formula>
    </cfRule>
    <cfRule type="expression" priority="1490" dxfId="2" stopIfTrue="0">
      <formula>AND(NOT('QAQC-2021-08-10'!$L$409),'QAQC-2021-08-10'!$C$409="High")</formula>
    </cfRule>
    <cfRule type="expression" priority="2546" dxfId="3" stopIfTrue="0">
      <formula>AND(NOT('QAQC-2021-08-10'!$L$409),'QAQC-2021-08-10'!$C$409="Low")</formula>
    </cfRule>
    <cfRule type="expression" priority="4050" dxfId="1" stopIfTrue="0">
      <formula>AND(NOT('QAQC-2021-08-10'!$L$409),'QAQC-2021-08-10'!$C$409="Good")</formula>
    </cfRule>
  </conditionalFormatting>
  <conditionalFormatting sqref="M40">
    <cfRule type="expression" priority="393" dxfId="0" stopIfTrue="0">
      <formula>AND(NOT('QAQC-2021-08-10'!$L$410),'QAQC-2021-08-10'!$C$410="Very High")</formula>
    </cfRule>
    <cfRule type="expression" priority="1491" dxfId="2" stopIfTrue="0">
      <formula>AND(NOT('QAQC-2021-08-10'!$L$410),'QAQC-2021-08-10'!$C$410="High")</formula>
    </cfRule>
    <cfRule type="expression" priority="2547" dxfId="3" stopIfTrue="0">
      <formula>AND(NOT('QAQC-2021-08-10'!$L$410),'QAQC-2021-08-10'!$C$410="Low")</formula>
    </cfRule>
    <cfRule type="expression" priority="4051" dxfId="1" stopIfTrue="0">
      <formula>AND(NOT('QAQC-2021-08-10'!$L$410),'QAQC-2021-08-10'!$C$410="Good")</formula>
    </cfRule>
  </conditionalFormatting>
  <conditionalFormatting sqref="K41">
    <cfRule type="expression" priority="394" dxfId="0" stopIfTrue="0">
      <formula>AND(NOT('QAQC-2021-08-10'!$L$411),'QAQC-2021-08-10'!$C$411="Very High")</formula>
    </cfRule>
    <cfRule type="expression" priority="1492" dxfId="2" stopIfTrue="0">
      <formula>AND(NOT('QAQC-2021-08-10'!$L$411),'QAQC-2021-08-10'!$C$411="High")</formula>
    </cfRule>
    <cfRule type="expression" priority="2548" dxfId="3" stopIfTrue="0">
      <formula>AND(NOT('QAQC-2021-08-10'!$L$411),'QAQC-2021-08-10'!$C$411="Low")</formula>
    </cfRule>
    <cfRule type="expression" priority="4052" dxfId="1" stopIfTrue="0">
      <formula>AND(NOT('QAQC-2021-08-10'!$L$411),'QAQC-2021-08-10'!$C$411="Good")</formula>
    </cfRule>
  </conditionalFormatting>
  <conditionalFormatting sqref="L41">
    <cfRule type="expression" priority="395" dxfId="0" stopIfTrue="0">
      <formula>AND(NOT('QAQC-2021-08-10'!$L$412),'QAQC-2021-08-10'!$C$412="Very High")</formula>
    </cfRule>
    <cfRule type="expression" priority="1493" dxfId="2" stopIfTrue="0">
      <formula>AND(NOT('QAQC-2021-08-10'!$L$412),'QAQC-2021-08-10'!$C$412="High")</formula>
    </cfRule>
    <cfRule type="expression" priority="2549" dxfId="3" stopIfTrue="0">
      <formula>AND(NOT('QAQC-2021-08-10'!$L$412),'QAQC-2021-08-10'!$C$412="Low")</formula>
    </cfRule>
    <cfRule type="expression" priority="4053" dxfId="1" stopIfTrue="0">
      <formula>AND(NOT('QAQC-2021-08-10'!$L$412),'QAQC-2021-08-10'!$C$412="Good")</formula>
    </cfRule>
  </conditionalFormatting>
  <conditionalFormatting sqref="M41">
    <cfRule type="expression" priority="396" dxfId="0" stopIfTrue="0">
      <formula>AND(NOT('QAQC-2021-08-10'!$L$413),'QAQC-2021-08-10'!$C$413="Very High")</formula>
    </cfRule>
    <cfRule type="expression" priority="1494" dxfId="2" stopIfTrue="0">
      <formula>AND(NOT('QAQC-2021-08-10'!$L$413),'QAQC-2021-08-10'!$C$413="High")</formula>
    </cfRule>
    <cfRule type="expression" priority="2550" dxfId="3" stopIfTrue="0">
      <formula>AND(NOT('QAQC-2021-08-10'!$L$413),'QAQC-2021-08-10'!$C$413="Low")</formula>
    </cfRule>
    <cfRule type="expression" priority="4054" dxfId="1" stopIfTrue="0">
      <formula>AND(NOT('QAQC-2021-08-10'!$L$413),'QAQC-2021-08-10'!$C$413="Good")</formula>
    </cfRule>
  </conditionalFormatting>
  <conditionalFormatting sqref="K42">
    <cfRule type="expression" priority="397" dxfId="0" stopIfTrue="0">
      <formula>AND(NOT('QAQC-2021-08-10'!$L$414),'QAQC-2021-08-10'!$C$414="Very High")</formula>
    </cfRule>
    <cfRule type="expression" priority="1495" dxfId="2" stopIfTrue="0">
      <formula>AND(NOT('QAQC-2021-08-10'!$L$414),'QAQC-2021-08-10'!$C$414="High")</formula>
    </cfRule>
    <cfRule type="expression" priority="2551" dxfId="3" stopIfTrue="0">
      <formula>AND(NOT('QAQC-2021-08-10'!$L$414),'QAQC-2021-08-10'!$C$414="Low")</formula>
    </cfRule>
    <cfRule type="expression" priority="4055" dxfId="1" stopIfTrue="0">
      <formula>AND(NOT('QAQC-2021-08-10'!$L$414),'QAQC-2021-08-10'!$C$414="Good")</formula>
    </cfRule>
  </conditionalFormatting>
  <conditionalFormatting sqref="L42">
    <cfRule type="expression" priority="398" dxfId="0" stopIfTrue="0">
      <formula>AND(NOT('QAQC-2021-08-10'!$L$415),'QAQC-2021-08-10'!$C$415="Very High")</formula>
    </cfRule>
    <cfRule type="expression" priority="1496" dxfId="2" stopIfTrue="0">
      <formula>AND(NOT('QAQC-2021-08-10'!$L$415),'QAQC-2021-08-10'!$C$415="High")</formula>
    </cfRule>
    <cfRule type="expression" priority="2552" dxfId="3" stopIfTrue="0">
      <formula>AND(NOT('QAQC-2021-08-10'!$L$415),'QAQC-2021-08-10'!$C$415="Low")</formula>
    </cfRule>
    <cfRule type="expression" priority="4056" dxfId="1" stopIfTrue="0">
      <formula>AND(NOT('QAQC-2021-08-10'!$L$415),'QAQC-2021-08-10'!$C$415="Good")</formula>
    </cfRule>
  </conditionalFormatting>
  <conditionalFormatting sqref="M42">
    <cfRule type="expression" priority="399" dxfId="0" stopIfTrue="0">
      <formula>AND(NOT('QAQC-2021-08-10'!$L$416),'QAQC-2021-08-10'!$C$416="Very High")</formula>
    </cfRule>
    <cfRule type="expression" priority="1497" dxfId="2" stopIfTrue="0">
      <formula>AND(NOT('QAQC-2021-08-10'!$L$416),'QAQC-2021-08-10'!$C$416="High")</formula>
    </cfRule>
    <cfRule type="expression" priority="2553" dxfId="3" stopIfTrue="0">
      <formula>AND(NOT('QAQC-2021-08-10'!$L$416),'QAQC-2021-08-10'!$C$416="Low")</formula>
    </cfRule>
    <cfRule type="expression" priority="4057" dxfId="1" stopIfTrue="0">
      <formula>AND(NOT('QAQC-2021-08-10'!$L$416),'QAQC-2021-08-10'!$C$416="Good")</formula>
    </cfRule>
  </conditionalFormatting>
  <conditionalFormatting sqref="K43">
    <cfRule type="expression" priority="400" dxfId="0" stopIfTrue="0">
      <formula>AND(NOT('QAQC-2021-08-10'!$L$417),'QAQC-2021-08-10'!$C$417="Very High")</formula>
    </cfRule>
    <cfRule type="expression" priority="1498" dxfId="2" stopIfTrue="0">
      <formula>AND(NOT('QAQC-2021-08-10'!$L$417),'QAQC-2021-08-10'!$C$417="High")</formula>
    </cfRule>
    <cfRule type="expression" priority="2554" dxfId="3" stopIfTrue="0">
      <formula>AND(NOT('QAQC-2021-08-10'!$L$417),'QAQC-2021-08-10'!$C$417="Low")</formula>
    </cfRule>
    <cfRule type="expression" priority="4058" dxfId="1" stopIfTrue="0">
      <formula>AND(NOT('QAQC-2021-08-10'!$L$417),'QAQC-2021-08-10'!$C$417="Good")</formula>
    </cfRule>
  </conditionalFormatting>
  <conditionalFormatting sqref="L43">
    <cfRule type="expression" priority="401" dxfId="0" stopIfTrue="0">
      <formula>AND(NOT('QAQC-2021-08-10'!$L$418),'QAQC-2021-08-10'!$C$418="Very High")</formula>
    </cfRule>
    <cfRule type="expression" priority="1499" dxfId="2" stopIfTrue="0">
      <formula>AND(NOT('QAQC-2021-08-10'!$L$418),'QAQC-2021-08-10'!$C$418="High")</formula>
    </cfRule>
    <cfRule type="expression" priority="2555" dxfId="3" stopIfTrue="0">
      <formula>AND(NOT('QAQC-2021-08-10'!$L$418),'QAQC-2021-08-10'!$C$418="Low")</formula>
    </cfRule>
    <cfRule type="expression" priority="4059" dxfId="1" stopIfTrue="0">
      <formula>AND(NOT('QAQC-2021-08-10'!$L$418),'QAQC-2021-08-10'!$C$418="Good")</formula>
    </cfRule>
  </conditionalFormatting>
  <conditionalFormatting sqref="M43">
    <cfRule type="expression" priority="402" dxfId="0" stopIfTrue="0">
      <formula>AND(NOT('QAQC-2021-08-10'!$L$419),'QAQC-2021-08-10'!$C$419="Very High")</formula>
    </cfRule>
    <cfRule type="expression" priority="1500" dxfId="2" stopIfTrue="0">
      <formula>AND(NOT('QAQC-2021-08-10'!$L$419),'QAQC-2021-08-10'!$C$419="High")</formula>
    </cfRule>
    <cfRule type="expression" priority="2556" dxfId="3" stopIfTrue="0">
      <formula>AND(NOT('QAQC-2021-08-10'!$L$419),'QAQC-2021-08-10'!$C$419="Low")</formula>
    </cfRule>
    <cfRule type="expression" priority="4060" dxfId="1" stopIfTrue="0">
      <formula>AND(NOT('QAQC-2021-08-10'!$L$419),'QAQC-2021-08-10'!$C$419="Good")</formula>
    </cfRule>
  </conditionalFormatting>
  <conditionalFormatting sqref="K44">
    <cfRule type="expression" priority="403" dxfId="0" stopIfTrue="0">
      <formula>AND(NOT('QAQC-2021-08-10'!$L$420),'QAQC-2021-08-10'!$C$420="Very High")</formula>
    </cfRule>
    <cfRule type="expression" priority="1501" dxfId="2" stopIfTrue="0">
      <formula>AND(NOT('QAQC-2021-08-10'!$L$420),'QAQC-2021-08-10'!$C$420="High")</formula>
    </cfRule>
    <cfRule type="expression" priority="2557" dxfId="3" stopIfTrue="0">
      <formula>AND(NOT('QAQC-2021-08-10'!$L$420),'QAQC-2021-08-10'!$C$420="Low")</formula>
    </cfRule>
    <cfRule type="expression" priority="4061" dxfId="1" stopIfTrue="0">
      <formula>AND(NOT('QAQC-2021-08-10'!$L$420),'QAQC-2021-08-10'!$C$420="Good")</formula>
    </cfRule>
  </conditionalFormatting>
  <conditionalFormatting sqref="L44">
    <cfRule type="expression" priority="404" dxfId="0" stopIfTrue="0">
      <formula>AND(NOT('QAQC-2021-08-10'!$L$421),'QAQC-2021-08-10'!$C$421="Very High")</formula>
    </cfRule>
    <cfRule type="expression" priority="1502" dxfId="2" stopIfTrue="0">
      <formula>AND(NOT('QAQC-2021-08-10'!$L$421),'QAQC-2021-08-10'!$C$421="High")</formula>
    </cfRule>
    <cfRule type="expression" priority="2558" dxfId="3" stopIfTrue="0">
      <formula>AND(NOT('QAQC-2021-08-10'!$L$421),'QAQC-2021-08-10'!$C$421="Low")</formula>
    </cfRule>
    <cfRule type="expression" priority="4062" dxfId="1" stopIfTrue="0">
      <formula>AND(NOT('QAQC-2021-08-10'!$L$421),'QAQC-2021-08-10'!$C$421="Good")</formula>
    </cfRule>
  </conditionalFormatting>
  <conditionalFormatting sqref="M44">
    <cfRule type="expression" priority="405" dxfId="0" stopIfTrue="0">
      <formula>AND(NOT('QAQC-2021-08-10'!$L$422),'QAQC-2021-08-10'!$C$422="Very High")</formula>
    </cfRule>
    <cfRule type="expression" priority="1503" dxfId="2" stopIfTrue="0">
      <formula>AND(NOT('QAQC-2021-08-10'!$L$422),'QAQC-2021-08-10'!$C$422="High")</formula>
    </cfRule>
    <cfRule type="expression" priority="2559" dxfId="3" stopIfTrue="0">
      <formula>AND(NOT('QAQC-2021-08-10'!$L$422),'QAQC-2021-08-10'!$C$422="Low")</formula>
    </cfRule>
    <cfRule type="expression" priority="4063" dxfId="1" stopIfTrue="0">
      <formula>AND(NOT('QAQC-2021-08-10'!$L$422),'QAQC-2021-08-10'!$C$422="Good")</formula>
    </cfRule>
  </conditionalFormatting>
  <conditionalFormatting sqref="K45">
    <cfRule type="expression" priority="406" dxfId="0" stopIfTrue="0">
      <formula>AND(NOT('QAQC-2021-08-10'!$L$423),'QAQC-2021-08-10'!$C$423="Very High")</formula>
    </cfRule>
    <cfRule type="expression" priority="1504" dxfId="2" stopIfTrue="0">
      <formula>AND(NOT('QAQC-2021-08-10'!$L$423),'QAQC-2021-08-10'!$C$423="High")</formula>
    </cfRule>
    <cfRule type="expression" priority="2560" dxfId="3" stopIfTrue="0">
      <formula>AND(NOT('QAQC-2021-08-10'!$L$423),'QAQC-2021-08-10'!$C$423="Low")</formula>
    </cfRule>
    <cfRule type="expression" priority="4064" dxfId="1" stopIfTrue="0">
      <formula>AND(NOT('QAQC-2021-08-10'!$L$423),'QAQC-2021-08-10'!$C$423="Good")</formula>
    </cfRule>
  </conditionalFormatting>
  <conditionalFormatting sqref="L45">
    <cfRule type="expression" priority="407" dxfId="0" stopIfTrue="0">
      <formula>AND(NOT('QAQC-2021-08-10'!$L$424),'QAQC-2021-08-10'!$C$424="Very High")</formula>
    </cfRule>
    <cfRule type="expression" priority="1505" dxfId="2" stopIfTrue="0">
      <formula>AND(NOT('QAQC-2021-08-10'!$L$424),'QAQC-2021-08-10'!$C$424="High")</formula>
    </cfRule>
    <cfRule type="expression" priority="2561" dxfId="3" stopIfTrue="0">
      <formula>AND(NOT('QAQC-2021-08-10'!$L$424),'QAQC-2021-08-10'!$C$424="Low")</formula>
    </cfRule>
    <cfRule type="expression" priority="4065" dxfId="1" stopIfTrue="0">
      <formula>AND(NOT('QAQC-2021-08-10'!$L$424),'QAQC-2021-08-10'!$C$424="Good")</formula>
    </cfRule>
  </conditionalFormatting>
  <conditionalFormatting sqref="M45">
    <cfRule type="expression" priority="408" dxfId="0" stopIfTrue="0">
      <formula>AND(NOT('QAQC-2021-08-10'!$L$425),'QAQC-2021-08-10'!$C$425="Very High")</formula>
    </cfRule>
    <cfRule type="expression" priority="1506" dxfId="2" stopIfTrue="0">
      <formula>AND(NOT('QAQC-2021-08-10'!$L$425),'QAQC-2021-08-10'!$C$425="High")</formula>
    </cfRule>
    <cfRule type="expression" priority="2562" dxfId="3" stopIfTrue="0">
      <formula>AND(NOT('QAQC-2021-08-10'!$L$425),'QAQC-2021-08-10'!$C$425="Low")</formula>
    </cfRule>
    <cfRule type="expression" priority="4066" dxfId="1" stopIfTrue="0">
      <formula>AND(NOT('QAQC-2021-08-10'!$L$425),'QAQC-2021-08-10'!$C$425="Good")</formula>
    </cfRule>
  </conditionalFormatting>
  <conditionalFormatting sqref="K46">
    <cfRule type="expression" priority="409" dxfId="0" stopIfTrue="0">
      <formula>AND(NOT('QAQC-2021-08-10'!$L$426),'QAQC-2021-08-10'!$C$426="Very High")</formula>
    </cfRule>
    <cfRule type="expression" priority="1507" dxfId="2" stopIfTrue="0">
      <formula>AND(NOT('QAQC-2021-08-10'!$L$426),'QAQC-2021-08-10'!$C$426="High")</formula>
    </cfRule>
    <cfRule type="expression" priority="2563" dxfId="3" stopIfTrue="0">
      <formula>AND(NOT('QAQC-2021-08-10'!$L$426),'QAQC-2021-08-10'!$C$426="Low")</formula>
    </cfRule>
    <cfRule type="expression" priority="4067" dxfId="1" stopIfTrue="0">
      <formula>AND(NOT('QAQC-2021-08-10'!$L$426),'QAQC-2021-08-10'!$C$426="Good")</formula>
    </cfRule>
  </conditionalFormatting>
  <conditionalFormatting sqref="L46">
    <cfRule type="expression" priority="410" dxfId="0" stopIfTrue="0">
      <formula>AND(NOT('QAQC-2021-08-10'!$L$427),'QAQC-2021-08-10'!$C$427="Very High")</formula>
    </cfRule>
    <cfRule type="expression" priority="1508" dxfId="2" stopIfTrue="0">
      <formula>AND(NOT('QAQC-2021-08-10'!$L$427),'QAQC-2021-08-10'!$C$427="High")</formula>
    </cfRule>
    <cfRule type="expression" priority="2564" dxfId="3" stopIfTrue="0">
      <formula>AND(NOT('QAQC-2021-08-10'!$L$427),'QAQC-2021-08-10'!$C$427="Low")</formula>
    </cfRule>
    <cfRule type="expression" priority="4068" dxfId="1" stopIfTrue="0">
      <formula>AND(NOT('QAQC-2021-08-10'!$L$427),'QAQC-2021-08-10'!$C$427="Good")</formula>
    </cfRule>
  </conditionalFormatting>
  <conditionalFormatting sqref="M46">
    <cfRule type="expression" priority="411" dxfId="0" stopIfTrue="0">
      <formula>AND(NOT('QAQC-2021-08-10'!$L$428),'QAQC-2021-08-10'!$C$428="Very High")</formula>
    </cfRule>
    <cfRule type="expression" priority="1509" dxfId="2" stopIfTrue="0">
      <formula>AND(NOT('QAQC-2021-08-10'!$L$428),'QAQC-2021-08-10'!$C$428="High")</formula>
    </cfRule>
    <cfRule type="expression" priority="2565" dxfId="3" stopIfTrue="0">
      <formula>AND(NOT('QAQC-2021-08-10'!$L$428),'QAQC-2021-08-10'!$C$428="Low")</formula>
    </cfRule>
    <cfRule type="expression" priority="4069" dxfId="1" stopIfTrue="0">
      <formula>AND(NOT('QAQC-2021-08-10'!$L$428),'QAQC-2021-08-10'!$C$428="Good")</formula>
    </cfRule>
  </conditionalFormatting>
  <conditionalFormatting sqref="P14">
    <cfRule type="expression" priority="430" dxfId="0" stopIfTrue="0">
      <formula>AND(NOT('QAQC-2021-08-10'!$L$447),'QAQC-2021-08-10'!$C$447="Very High")</formula>
    </cfRule>
    <cfRule type="expression" priority="1528" dxfId="2" stopIfTrue="0">
      <formula>AND(NOT('QAQC-2021-08-10'!$L$447),'QAQC-2021-08-10'!$C$447="High")</formula>
    </cfRule>
    <cfRule type="expression" priority="2584" dxfId="3" stopIfTrue="0">
      <formula>AND(NOT('QAQC-2021-08-10'!$L$447),'QAQC-2021-08-10'!$C$447="Low")</formula>
    </cfRule>
    <cfRule type="expression" priority="3306" dxfId="3" stopIfTrue="0">
      <formula>LEFT(P14&amp;"")="["</formula>
    </cfRule>
    <cfRule type="expression" priority="4088" dxfId="1" stopIfTrue="0">
      <formula>AND(NOT('QAQC-2021-08-10'!$L$447),'QAQC-2021-08-10'!$C$447="Good")</formula>
    </cfRule>
  </conditionalFormatting>
  <conditionalFormatting sqref="Q14">
    <cfRule type="expression" priority="431" dxfId="0" stopIfTrue="0">
      <formula>AND(NOT('QAQC-2021-08-10'!$L$448),'QAQC-2021-08-10'!$C$448="Very High")</formula>
    </cfRule>
    <cfRule type="expression" priority="1529" dxfId="2" stopIfTrue="0">
      <formula>AND(NOT('QAQC-2021-08-10'!$L$448),'QAQC-2021-08-10'!$C$448="High")</formula>
    </cfRule>
    <cfRule type="expression" priority="2585" dxfId="3" stopIfTrue="0">
      <formula>AND(NOT('QAQC-2021-08-10'!$L$448),'QAQC-2021-08-10'!$C$448="Low")</formula>
    </cfRule>
    <cfRule type="expression" priority="3307" dxfId="3" stopIfTrue="0">
      <formula>LEFT(Q14&amp;"")="["</formula>
    </cfRule>
    <cfRule type="expression" priority="4089" dxfId="1" stopIfTrue="0">
      <formula>AND(NOT('QAQC-2021-08-10'!$L$448),'QAQC-2021-08-10'!$C$448="Good")</formula>
    </cfRule>
  </conditionalFormatting>
  <conditionalFormatting sqref="R14">
    <cfRule type="expression" priority="432" dxfId="0" stopIfTrue="0">
      <formula>AND(NOT('QAQC-2021-08-10'!$L$449),'QAQC-2021-08-10'!$C$449="Very High")</formula>
    </cfRule>
    <cfRule type="expression" priority="1530" dxfId="2" stopIfTrue="0">
      <formula>AND(NOT('QAQC-2021-08-10'!$L$449),'QAQC-2021-08-10'!$C$449="High")</formula>
    </cfRule>
    <cfRule type="expression" priority="2586" dxfId="3" stopIfTrue="0">
      <formula>AND(NOT('QAQC-2021-08-10'!$L$449),'QAQC-2021-08-10'!$C$449="Low")</formula>
    </cfRule>
    <cfRule type="expression" priority="3308" dxfId="3" stopIfTrue="0">
      <formula>LEFT(R14&amp;"")="["</formula>
    </cfRule>
    <cfRule type="expression" priority="4090" dxfId="1" stopIfTrue="0">
      <formula>AND(NOT('QAQC-2021-08-10'!$L$449),'QAQC-2021-08-10'!$C$449="Good")</formula>
    </cfRule>
  </conditionalFormatting>
  <conditionalFormatting sqref="P36">
    <cfRule type="expression" priority="457" dxfId="0" stopIfTrue="0">
      <formula>AND(NOT('QAQC-2021-08-10'!$L$474),'QAQC-2021-08-10'!$C$474="Very High")</formula>
    </cfRule>
    <cfRule type="expression" priority="1555" dxfId="2" stopIfTrue="0">
      <formula>AND(NOT('QAQC-2021-08-10'!$L$474),'QAQC-2021-08-10'!$C$474="High")</formula>
    </cfRule>
    <cfRule type="expression" priority="2611" dxfId="3" stopIfTrue="0">
      <formula>AND(NOT('QAQC-2021-08-10'!$L$474),'QAQC-2021-08-10'!$C$474="Low")</formula>
    </cfRule>
    <cfRule type="expression" priority="3495" dxfId="3" stopIfTrue="0">
      <formula>LEFT(P36&amp;"")="["</formula>
    </cfRule>
    <cfRule type="expression" priority="4115" dxfId="1" stopIfTrue="0">
      <formula>AND(NOT('QAQC-2021-08-10'!$L$474),'QAQC-2021-08-10'!$C$474="Good")</formula>
    </cfRule>
  </conditionalFormatting>
  <conditionalFormatting sqref="Q36">
    <cfRule type="expression" priority="458" dxfId="0" stopIfTrue="0">
      <formula>AND(NOT('QAQC-2021-08-10'!$L$475),'QAQC-2021-08-10'!$C$475="Very High")</formula>
    </cfRule>
    <cfRule type="expression" priority="1556" dxfId="2" stopIfTrue="0">
      <formula>AND(NOT('QAQC-2021-08-10'!$L$475),'QAQC-2021-08-10'!$C$475="High")</formula>
    </cfRule>
    <cfRule type="expression" priority="2612" dxfId="3" stopIfTrue="0">
      <formula>AND(NOT('QAQC-2021-08-10'!$L$475),'QAQC-2021-08-10'!$C$475="Low")</formula>
    </cfRule>
    <cfRule type="expression" priority="3496" dxfId="3" stopIfTrue="0">
      <formula>LEFT(Q36&amp;"")="["</formula>
    </cfRule>
    <cfRule type="expression" priority="4116" dxfId="1" stopIfTrue="0">
      <formula>AND(NOT('QAQC-2021-08-10'!$L$475),'QAQC-2021-08-10'!$C$475="Good")</formula>
    </cfRule>
  </conditionalFormatting>
  <conditionalFormatting sqref="R36">
    <cfRule type="expression" priority="459" dxfId="0" stopIfTrue="0">
      <formula>AND(NOT('QAQC-2021-08-10'!$L$476),'QAQC-2021-08-10'!$C$476="Very High")</formula>
    </cfRule>
    <cfRule type="expression" priority="1557" dxfId="2" stopIfTrue="0">
      <formula>AND(NOT('QAQC-2021-08-10'!$L$476),'QAQC-2021-08-10'!$C$476="High")</formula>
    </cfRule>
    <cfRule type="expression" priority="2613" dxfId="3" stopIfTrue="0">
      <formula>AND(NOT('QAQC-2021-08-10'!$L$476),'QAQC-2021-08-10'!$C$476="Low")</formula>
    </cfRule>
    <cfRule type="expression" priority="3497" dxfId="3" stopIfTrue="0">
      <formula>LEFT(R36&amp;"")="["</formula>
    </cfRule>
    <cfRule type="expression" priority="4117" dxfId="1" stopIfTrue="0">
      <formula>AND(NOT('QAQC-2021-08-10'!$L$476),'QAQC-2021-08-10'!$C$476="Good")</formula>
    </cfRule>
  </conditionalFormatting>
  <conditionalFormatting sqref="BT4">
    <cfRule type="expression" priority="466" dxfId="0" stopIfTrue="0">
      <formula>AND(NOT('QAQC-2021-08-10'!$L$483),'QAQC-2021-08-10'!$C$483="Very High")</formula>
    </cfRule>
    <cfRule type="expression" priority="508" dxfId="0" stopIfTrue="0">
      <formula>AND(NOT('QAQC-2021-08-10'!$L$525),'QAQC-2021-08-10'!$C$525="Very High")</formula>
    </cfRule>
    <cfRule type="expression" priority="1564" dxfId="2" stopIfTrue="0">
      <formula>AND(NOT('QAQC-2021-08-10'!$L$483),'QAQC-2021-08-10'!$C$483="High")</formula>
    </cfRule>
    <cfRule type="expression" priority="1606" dxfId="2" stopIfTrue="0">
      <formula>AND(NOT('QAQC-2021-08-10'!$L$525),'QAQC-2021-08-10'!$C$525="High")</formula>
    </cfRule>
    <cfRule type="expression" priority="2620" dxfId="3" stopIfTrue="0">
      <formula>AND(NOT('QAQC-2021-08-10'!$L$483),'QAQC-2021-08-10'!$C$483="Low")</formula>
    </cfRule>
    <cfRule type="expression" priority="2662" dxfId="3" stopIfTrue="0">
      <formula>AND(NOT('QAQC-2021-08-10'!$L$525),'QAQC-2021-08-10'!$C$525="Low")</formula>
    </cfRule>
    <cfRule type="expression" priority="4124" dxfId="1" stopIfTrue="0">
      <formula>AND(NOT('QAQC-2021-08-10'!$L$483),'QAQC-2021-08-10'!$C$483="Good")</formula>
    </cfRule>
    <cfRule type="expression" priority="4166" dxfId="1" stopIfTrue="0">
      <formula>AND(NOT('QAQC-2021-08-10'!$L$525),'QAQC-2021-08-10'!$C$525="Good")</formula>
    </cfRule>
  </conditionalFormatting>
  <conditionalFormatting sqref="BT5">
    <cfRule type="expression" priority="467" dxfId="0" stopIfTrue="0">
      <formula>AND(NOT('QAQC-2021-08-10'!$L$484),'QAQC-2021-08-10'!$C$484="Very High")</formula>
    </cfRule>
    <cfRule type="expression" priority="509" dxfId="0" stopIfTrue="0">
      <formula>AND(NOT('QAQC-2021-08-10'!$L$526),'QAQC-2021-08-10'!$C$526="Very High")</formula>
    </cfRule>
    <cfRule type="expression" priority="1565" dxfId="2" stopIfTrue="0">
      <formula>AND(NOT('QAQC-2021-08-10'!$L$484),'QAQC-2021-08-10'!$C$484="High")</formula>
    </cfRule>
    <cfRule type="expression" priority="1607" dxfId="2" stopIfTrue="0">
      <formula>AND(NOT('QAQC-2021-08-10'!$L$526),'QAQC-2021-08-10'!$C$526="High")</formula>
    </cfRule>
    <cfRule type="expression" priority="2621" dxfId="3" stopIfTrue="0">
      <formula>AND(NOT('QAQC-2021-08-10'!$L$484),'QAQC-2021-08-10'!$C$484="Low")</formula>
    </cfRule>
    <cfRule type="expression" priority="2663" dxfId="3" stopIfTrue="0">
      <formula>AND(NOT('QAQC-2021-08-10'!$L$526),'QAQC-2021-08-10'!$C$526="Low")</formula>
    </cfRule>
    <cfRule type="expression" priority="4125" dxfId="1" stopIfTrue="0">
      <formula>AND(NOT('QAQC-2021-08-10'!$L$484),'QAQC-2021-08-10'!$C$484="Good")</formula>
    </cfRule>
    <cfRule type="expression" priority="4167" dxfId="1" stopIfTrue="0">
      <formula>AND(NOT('QAQC-2021-08-10'!$L$526),'QAQC-2021-08-10'!$C$526="Good")</formula>
    </cfRule>
  </conditionalFormatting>
  <conditionalFormatting sqref="BT6">
    <cfRule type="expression" priority="468" dxfId="0" stopIfTrue="0">
      <formula>AND(NOT('QAQC-2021-08-10'!$L$485),'QAQC-2021-08-10'!$C$485="Very High")</formula>
    </cfRule>
    <cfRule type="expression" priority="510" dxfId="0" stopIfTrue="0">
      <formula>AND(NOT('QAQC-2021-08-10'!$L$527),'QAQC-2021-08-10'!$C$527="Very High")</formula>
    </cfRule>
    <cfRule type="expression" priority="1566" dxfId="2" stopIfTrue="0">
      <formula>AND(NOT('QAQC-2021-08-10'!$L$485),'QAQC-2021-08-10'!$C$485="High")</formula>
    </cfRule>
    <cfRule type="expression" priority="1608" dxfId="2" stopIfTrue="0">
      <formula>AND(NOT('QAQC-2021-08-10'!$L$527),'QAQC-2021-08-10'!$C$527="High")</formula>
    </cfRule>
    <cfRule type="expression" priority="2622" dxfId="3" stopIfTrue="0">
      <formula>AND(NOT('QAQC-2021-08-10'!$L$485),'QAQC-2021-08-10'!$C$485="Low")</formula>
    </cfRule>
    <cfRule type="expression" priority="2664" dxfId="3" stopIfTrue="0">
      <formula>AND(NOT('QAQC-2021-08-10'!$L$527),'QAQC-2021-08-10'!$C$527="Low")</formula>
    </cfRule>
    <cfRule type="expression" priority="4126" dxfId="1" stopIfTrue="0">
      <formula>AND(NOT('QAQC-2021-08-10'!$L$485),'QAQC-2021-08-10'!$C$485="Good")</formula>
    </cfRule>
    <cfRule type="expression" priority="4168" dxfId="1" stopIfTrue="0">
      <formula>AND(NOT('QAQC-2021-08-10'!$L$527),'QAQC-2021-08-10'!$C$527="Good")</formula>
    </cfRule>
  </conditionalFormatting>
  <conditionalFormatting sqref="BT7">
    <cfRule type="expression" priority="469" dxfId="0" stopIfTrue="0">
      <formula>AND(NOT('QAQC-2021-08-10'!$L$486),'QAQC-2021-08-10'!$C$486="Very High")</formula>
    </cfRule>
    <cfRule type="expression" priority="511" dxfId="0" stopIfTrue="0">
      <formula>AND(NOT('QAQC-2021-08-10'!$L$528),'QAQC-2021-08-10'!$C$528="Very High")</formula>
    </cfRule>
    <cfRule type="expression" priority="1567" dxfId="2" stopIfTrue="0">
      <formula>AND(NOT('QAQC-2021-08-10'!$L$486),'QAQC-2021-08-10'!$C$486="High")</formula>
    </cfRule>
    <cfRule type="expression" priority="1609" dxfId="2" stopIfTrue="0">
      <formula>AND(NOT('QAQC-2021-08-10'!$L$528),'QAQC-2021-08-10'!$C$528="High")</formula>
    </cfRule>
    <cfRule type="expression" priority="2623" dxfId="3" stopIfTrue="0">
      <formula>AND(NOT('QAQC-2021-08-10'!$L$486),'QAQC-2021-08-10'!$C$486="Low")</formula>
    </cfRule>
    <cfRule type="expression" priority="2665" dxfId="3" stopIfTrue="0">
      <formula>AND(NOT('QAQC-2021-08-10'!$L$528),'QAQC-2021-08-10'!$C$528="Low")</formula>
    </cfRule>
    <cfRule type="expression" priority="4127" dxfId="1" stopIfTrue="0">
      <formula>AND(NOT('QAQC-2021-08-10'!$L$486),'QAQC-2021-08-10'!$C$486="Good")</formula>
    </cfRule>
    <cfRule type="expression" priority="4169" dxfId="1" stopIfTrue="0">
      <formula>AND(NOT('QAQC-2021-08-10'!$L$528),'QAQC-2021-08-10'!$C$528="Good")</formula>
    </cfRule>
  </conditionalFormatting>
  <conditionalFormatting sqref="BT8">
    <cfRule type="expression" priority="470" dxfId="0" stopIfTrue="0">
      <formula>AND(NOT('QAQC-2021-08-10'!$L$487),'QAQC-2021-08-10'!$C$487="Very High")</formula>
    </cfRule>
    <cfRule type="expression" priority="512" dxfId="0" stopIfTrue="0">
      <formula>AND(NOT('QAQC-2021-08-10'!$L$529),'QAQC-2021-08-10'!$C$529="Very High")</formula>
    </cfRule>
    <cfRule type="expression" priority="1568" dxfId="2" stopIfTrue="0">
      <formula>AND(NOT('QAQC-2021-08-10'!$L$487),'QAQC-2021-08-10'!$C$487="High")</formula>
    </cfRule>
    <cfRule type="expression" priority="1610" dxfId="2" stopIfTrue="0">
      <formula>AND(NOT('QAQC-2021-08-10'!$L$529),'QAQC-2021-08-10'!$C$529="High")</formula>
    </cfRule>
    <cfRule type="expression" priority="2624" dxfId="3" stopIfTrue="0">
      <formula>AND(NOT('QAQC-2021-08-10'!$L$487),'QAQC-2021-08-10'!$C$487="Low")</formula>
    </cfRule>
    <cfRule type="expression" priority="2666" dxfId="3" stopIfTrue="0">
      <formula>AND(NOT('QAQC-2021-08-10'!$L$529),'QAQC-2021-08-10'!$C$529="Low")</formula>
    </cfRule>
    <cfRule type="expression" priority="4128" dxfId="1" stopIfTrue="0">
      <formula>AND(NOT('QAQC-2021-08-10'!$L$487),'QAQC-2021-08-10'!$C$487="Good")</formula>
    </cfRule>
    <cfRule type="expression" priority="4170" dxfId="1" stopIfTrue="0">
      <formula>AND(NOT('QAQC-2021-08-10'!$L$529),'QAQC-2021-08-10'!$C$529="Good")</formula>
    </cfRule>
  </conditionalFormatting>
  <conditionalFormatting sqref="BT9">
    <cfRule type="expression" priority="471" dxfId="0" stopIfTrue="0">
      <formula>AND(NOT('QAQC-2021-08-10'!$L$488),'QAQC-2021-08-10'!$C$488="Very High")</formula>
    </cfRule>
    <cfRule type="expression" priority="513" dxfId="0" stopIfTrue="0">
      <formula>AND(NOT('QAQC-2021-08-10'!$L$530),'QAQC-2021-08-10'!$C$530="Very High")</formula>
    </cfRule>
    <cfRule type="expression" priority="1569" dxfId="2" stopIfTrue="0">
      <formula>AND(NOT('QAQC-2021-08-10'!$L$488),'QAQC-2021-08-10'!$C$488="High")</formula>
    </cfRule>
    <cfRule type="expression" priority="1611" dxfId="2" stopIfTrue="0">
      <formula>AND(NOT('QAQC-2021-08-10'!$L$530),'QAQC-2021-08-10'!$C$530="High")</formula>
    </cfRule>
    <cfRule type="expression" priority="2625" dxfId="3" stopIfTrue="0">
      <formula>AND(NOT('QAQC-2021-08-10'!$L$488),'QAQC-2021-08-10'!$C$488="Low")</formula>
    </cfRule>
    <cfRule type="expression" priority="2667" dxfId="3" stopIfTrue="0">
      <formula>AND(NOT('QAQC-2021-08-10'!$L$530),'QAQC-2021-08-10'!$C$530="Low")</formula>
    </cfRule>
    <cfRule type="expression" priority="4129" dxfId="1" stopIfTrue="0">
      <formula>AND(NOT('QAQC-2021-08-10'!$L$488),'QAQC-2021-08-10'!$C$488="Good")</formula>
    </cfRule>
    <cfRule type="expression" priority="4171" dxfId="1" stopIfTrue="0">
      <formula>AND(NOT('QAQC-2021-08-10'!$L$530),'QAQC-2021-08-10'!$C$530="Good")</formula>
    </cfRule>
  </conditionalFormatting>
  <conditionalFormatting sqref="BT10">
    <cfRule type="expression" priority="472" dxfId="0" stopIfTrue="0">
      <formula>AND(NOT('QAQC-2021-08-10'!$L$489),'QAQC-2021-08-10'!$C$489="Very High")</formula>
    </cfRule>
    <cfRule type="expression" priority="514" dxfId="0" stopIfTrue="0">
      <formula>AND(NOT('QAQC-2021-08-10'!$L$531),'QAQC-2021-08-10'!$C$531="Very High")</formula>
    </cfRule>
    <cfRule type="expression" priority="1570" dxfId="2" stopIfTrue="0">
      <formula>AND(NOT('QAQC-2021-08-10'!$L$489),'QAQC-2021-08-10'!$C$489="High")</formula>
    </cfRule>
    <cfRule type="expression" priority="1612" dxfId="2" stopIfTrue="0">
      <formula>AND(NOT('QAQC-2021-08-10'!$L$531),'QAQC-2021-08-10'!$C$531="High")</formula>
    </cfRule>
    <cfRule type="expression" priority="2626" dxfId="3" stopIfTrue="0">
      <formula>AND(NOT('QAQC-2021-08-10'!$L$489),'QAQC-2021-08-10'!$C$489="Low")</formula>
    </cfRule>
    <cfRule type="expression" priority="2668" dxfId="3" stopIfTrue="0">
      <formula>AND(NOT('QAQC-2021-08-10'!$L$531),'QAQC-2021-08-10'!$C$531="Low")</formula>
    </cfRule>
    <cfRule type="expression" priority="4130" dxfId="1" stopIfTrue="0">
      <formula>AND(NOT('QAQC-2021-08-10'!$L$489),'QAQC-2021-08-10'!$C$489="Good")</formula>
    </cfRule>
    <cfRule type="expression" priority="4172" dxfId="1" stopIfTrue="0">
      <formula>AND(NOT('QAQC-2021-08-10'!$L$531),'QAQC-2021-08-10'!$C$531="Good")</formula>
    </cfRule>
  </conditionalFormatting>
  <conditionalFormatting sqref="BT11">
    <cfRule type="expression" priority="473" dxfId="0" stopIfTrue="0">
      <formula>AND(NOT('QAQC-2021-08-10'!$L$490),'QAQC-2021-08-10'!$C$490="Very High")</formula>
    </cfRule>
    <cfRule type="expression" priority="515" dxfId="0" stopIfTrue="0">
      <formula>AND(NOT('QAQC-2021-08-10'!$L$532),'QAQC-2021-08-10'!$C$532="Very High")</formula>
    </cfRule>
    <cfRule type="expression" priority="1571" dxfId="2" stopIfTrue="0">
      <formula>AND(NOT('QAQC-2021-08-10'!$L$490),'QAQC-2021-08-10'!$C$490="High")</formula>
    </cfRule>
    <cfRule type="expression" priority="1613" dxfId="2" stopIfTrue="0">
      <formula>AND(NOT('QAQC-2021-08-10'!$L$532),'QAQC-2021-08-10'!$C$532="High")</formula>
    </cfRule>
    <cfRule type="expression" priority="2627" dxfId="3" stopIfTrue="0">
      <formula>AND(NOT('QAQC-2021-08-10'!$L$490),'QAQC-2021-08-10'!$C$490="Low")</formula>
    </cfRule>
    <cfRule type="expression" priority="2669" dxfId="3" stopIfTrue="0">
      <formula>AND(NOT('QAQC-2021-08-10'!$L$532),'QAQC-2021-08-10'!$C$532="Low")</formula>
    </cfRule>
    <cfRule type="expression" priority="4131" dxfId="1" stopIfTrue="0">
      <formula>AND(NOT('QAQC-2021-08-10'!$L$490),'QAQC-2021-08-10'!$C$490="Good")</formula>
    </cfRule>
    <cfRule type="expression" priority="4173" dxfId="1" stopIfTrue="0">
      <formula>AND(NOT('QAQC-2021-08-10'!$L$532),'QAQC-2021-08-10'!$C$532="Good")</formula>
    </cfRule>
  </conditionalFormatting>
  <conditionalFormatting sqref="BT12">
    <cfRule type="expression" priority="474" dxfId="0" stopIfTrue="0">
      <formula>AND(NOT('QAQC-2021-08-10'!$L$491),'QAQC-2021-08-10'!$C$491="Very High")</formula>
    </cfRule>
    <cfRule type="expression" priority="516" dxfId="0" stopIfTrue="0">
      <formula>AND(NOT('QAQC-2021-08-10'!$L$533),'QAQC-2021-08-10'!$C$533="Very High")</formula>
    </cfRule>
    <cfRule type="expression" priority="1572" dxfId="2" stopIfTrue="0">
      <formula>AND(NOT('QAQC-2021-08-10'!$L$491),'QAQC-2021-08-10'!$C$491="High")</formula>
    </cfRule>
    <cfRule type="expression" priority="1614" dxfId="2" stopIfTrue="0">
      <formula>AND(NOT('QAQC-2021-08-10'!$L$533),'QAQC-2021-08-10'!$C$533="High")</formula>
    </cfRule>
    <cfRule type="expression" priority="2628" dxfId="3" stopIfTrue="0">
      <formula>AND(NOT('QAQC-2021-08-10'!$L$491),'QAQC-2021-08-10'!$C$491="Low")</formula>
    </cfRule>
    <cfRule type="expression" priority="2670" dxfId="3" stopIfTrue="0">
      <formula>AND(NOT('QAQC-2021-08-10'!$L$533),'QAQC-2021-08-10'!$C$533="Low")</formula>
    </cfRule>
    <cfRule type="expression" priority="4132" dxfId="1" stopIfTrue="0">
      <formula>AND(NOT('QAQC-2021-08-10'!$L$491),'QAQC-2021-08-10'!$C$491="Good")</formula>
    </cfRule>
    <cfRule type="expression" priority="4174" dxfId="1" stopIfTrue="0">
      <formula>AND(NOT('QAQC-2021-08-10'!$L$533),'QAQC-2021-08-10'!$C$533="Good")</formula>
    </cfRule>
  </conditionalFormatting>
  <conditionalFormatting sqref="BT13">
    <cfRule type="expression" priority="475" dxfId="0" stopIfTrue="0">
      <formula>AND(NOT('QAQC-2021-08-10'!$L$492),'QAQC-2021-08-10'!$C$492="Very High")</formula>
    </cfRule>
    <cfRule type="expression" priority="517" dxfId="0" stopIfTrue="0">
      <formula>AND(NOT('QAQC-2021-08-10'!$L$534),'QAQC-2021-08-10'!$C$534="Very High")</formula>
    </cfRule>
    <cfRule type="expression" priority="1573" dxfId="2" stopIfTrue="0">
      <formula>AND(NOT('QAQC-2021-08-10'!$L$492),'QAQC-2021-08-10'!$C$492="High")</formula>
    </cfRule>
    <cfRule type="expression" priority="1615" dxfId="2" stopIfTrue="0">
      <formula>AND(NOT('QAQC-2021-08-10'!$L$534),'QAQC-2021-08-10'!$C$534="High")</formula>
    </cfRule>
    <cfRule type="expression" priority="2629" dxfId="3" stopIfTrue="0">
      <formula>AND(NOT('QAQC-2021-08-10'!$L$492),'QAQC-2021-08-10'!$C$492="Low")</formula>
    </cfRule>
    <cfRule type="expression" priority="2671" dxfId="3" stopIfTrue="0">
      <formula>AND(NOT('QAQC-2021-08-10'!$L$534),'QAQC-2021-08-10'!$C$534="Low")</formula>
    </cfRule>
    <cfRule type="expression" priority="4133" dxfId="1" stopIfTrue="0">
      <formula>AND(NOT('QAQC-2021-08-10'!$L$492),'QAQC-2021-08-10'!$C$492="Good")</formula>
    </cfRule>
    <cfRule type="expression" priority="4175" dxfId="1" stopIfTrue="0">
      <formula>AND(NOT('QAQC-2021-08-10'!$L$534),'QAQC-2021-08-10'!$C$534="Good")</formula>
    </cfRule>
  </conditionalFormatting>
  <conditionalFormatting sqref="BT14">
    <cfRule type="expression" priority="476" dxfId="0" stopIfTrue="0">
      <formula>AND(NOT('QAQC-2021-08-10'!$L$493),'QAQC-2021-08-10'!$C$493="Very High")</formula>
    </cfRule>
    <cfRule type="expression" priority="518" dxfId="0" stopIfTrue="0">
      <formula>AND(NOT('QAQC-2021-08-10'!$L$535),'QAQC-2021-08-10'!$C$535="Very High")</formula>
    </cfRule>
    <cfRule type="expression" priority="1574" dxfId="2" stopIfTrue="0">
      <formula>AND(NOT('QAQC-2021-08-10'!$L$493),'QAQC-2021-08-10'!$C$493="High")</formula>
    </cfRule>
    <cfRule type="expression" priority="1616" dxfId="2" stopIfTrue="0">
      <formula>AND(NOT('QAQC-2021-08-10'!$L$535),'QAQC-2021-08-10'!$C$535="High")</formula>
    </cfRule>
    <cfRule type="expression" priority="2630" dxfId="3" stopIfTrue="0">
      <formula>AND(NOT('QAQC-2021-08-10'!$L$493),'QAQC-2021-08-10'!$C$493="Low")</formula>
    </cfRule>
    <cfRule type="expression" priority="2672" dxfId="3" stopIfTrue="0">
      <formula>AND(NOT('QAQC-2021-08-10'!$L$535),'QAQC-2021-08-10'!$C$535="Low")</formula>
    </cfRule>
    <cfRule type="expression" priority="4134" dxfId="1" stopIfTrue="0">
      <formula>AND(NOT('QAQC-2021-08-10'!$L$493),'QAQC-2021-08-10'!$C$493="Good")</formula>
    </cfRule>
    <cfRule type="expression" priority="4176" dxfId="1" stopIfTrue="0">
      <formula>AND(NOT('QAQC-2021-08-10'!$L$535),'QAQC-2021-08-10'!$C$535="Good")</formula>
    </cfRule>
  </conditionalFormatting>
  <conditionalFormatting sqref="BT15">
    <cfRule type="expression" priority="477" dxfId="0" stopIfTrue="0">
      <formula>AND(NOT('QAQC-2021-08-10'!$L$494),'QAQC-2021-08-10'!$C$494="Very High")</formula>
    </cfRule>
    <cfRule type="expression" priority="519" dxfId="0" stopIfTrue="0">
      <formula>AND(NOT('QAQC-2021-08-10'!$L$536),'QAQC-2021-08-10'!$C$536="Very High")</formula>
    </cfRule>
    <cfRule type="expression" priority="1575" dxfId="2" stopIfTrue="0">
      <formula>AND(NOT('QAQC-2021-08-10'!$L$494),'QAQC-2021-08-10'!$C$494="High")</formula>
    </cfRule>
    <cfRule type="expression" priority="1617" dxfId="2" stopIfTrue="0">
      <formula>AND(NOT('QAQC-2021-08-10'!$L$536),'QAQC-2021-08-10'!$C$536="High")</formula>
    </cfRule>
    <cfRule type="expression" priority="2631" dxfId="3" stopIfTrue="0">
      <formula>AND(NOT('QAQC-2021-08-10'!$L$494),'QAQC-2021-08-10'!$C$494="Low")</formula>
    </cfRule>
    <cfRule type="expression" priority="2673" dxfId="3" stopIfTrue="0">
      <formula>AND(NOT('QAQC-2021-08-10'!$L$536),'QAQC-2021-08-10'!$C$536="Low")</formula>
    </cfRule>
    <cfRule type="expression" priority="4135" dxfId="1" stopIfTrue="0">
      <formula>AND(NOT('QAQC-2021-08-10'!$L$494),'QAQC-2021-08-10'!$C$494="Good")</formula>
    </cfRule>
    <cfRule type="expression" priority="4177" dxfId="1" stopIfTrue="0">
      <formula>AND(NOT('QAQC-2021-08-10'!$L$536),'QAQC-2021-08-10'!$C$536="Good")</formula>
    </cfRule>
  </conditionalFormatting>
  <conditionalFormatting sqref="BT16">
    <cfRule type="expression" priority="478" dxfId="0" stopIfTrue="0">
      <formula>AND(NOT('QAQC-2021-08-10'!$L$495),'QAQC-2021-08-10'!$C$495="Very High")</formula>
    </cfRule>
    <cfRule type="expression" priority="520" dxfId="0" stopIfTrue="0">
      <formula>AND(NOT('QAQC-2021-08-10'!$L$537),'QAQC-2021-08-10'!$C$537="Very High")</formula>
    </cfRule>
    <cfRule type="expression" priority="1576" dxfId="2" stopIfTrue="0">
      <formula>AND(NOT('QAQC-2021-08-10'!$L$495),'QAQC-2021-08-10'!$C$495="High")</formula>
    </cfRule>
    <cfRule type="expression" priority="1618" dxfId="2" stopIfTrue="0">
      <formula>AND(NOT('QAQC-2021-08-10'!$L$537),'QAQC-2021-08-10'!$C$537="High")</formula>
    </cfRule>
    <cfRule type="expression" priority="2632" dxfId="3" stopIfTrue="0">
      <formula>AND(NOT('QAQC-2021-08-10'!$L$495),'QAQC-2021-08-10'!$C$495="Low")</formula>
    </cfRule>
    <cfRule type="expression" priority="2674" dxfId="3" stopIfTrue="0">
      <formula>AND(NOT('QAQC-2021-08-10'!$L$537),'QAQC-2021-08-10'!$C$537="Low")</formula>
    </cfRule>
    <cfRule type="expression" priority="4136" dxfId="1" stopIfTrue="0">
      <formula>AND(NOT('QAQC-2021-08-10'!$L$495),'QAQC-2021-08-10'!$C$495="Good")</formula>
    </cfRule>
    <cfRule type="expression" priority="4178" dxfId="1" stopIfTrue="0">
      <formula>AND(NOT('QAQC-2021-08-10'!$L$537),'QAQC-2021-08-10'!$C$537="Good")</formula>
    </cfRule>
  </conditionalFormatting>
  <conditionalFormatting sqref="BT17">
    <cfRule type="expression" priority="479" dxfId="0" stopIfTrue="0">
      <formula>AND(NOT('QAQC-2021-08-10'!$L$496),'QAQC-2021-08-10'!$C$496="Very High")</formula>
    </cfRule>
    <cfRule type="expression" priority="521" dxfId="0" stopIfTrue="0">
      <formula>AND(NOT('QAQC-2021-08-10'!$L$538),'QAQC-2021-08-10'!$C$538="Very High")</formula>
    </cfRule>
    <cfRule type="expression" priority="1577" dxfId="2" stopIfTrue="0">
      <formula>AND(NOT('QAQC-2021-08-10'!$L$496),'QAQC-2021-08-10'!$C$496="High")</formula>
    </cfRule>
    <cfRule type="expression" priority="1619" dxfId="2" stopIfTrue="0">
      <formula>AND(NOT('QAQC-2021-08-10'!$L$538),'QAQC-2021-08-10'!$C$538="High")</formula>
    </cfRule>
    <cfRule type="expression" priority="2633" dxfId="3" stopIfTrue="0">
      <formula>AND(NOT('QAQC-2021-08-10'!$L$496),'QAQC-2021-08-10'!$C$496="Low")</formula>
    </cfRule>
    <cfRule type="expression" priority="2675" dxfId="3" stopIfTrue="0">
      <formula>AND(NOT('QAQC-2021-08-10'!$L$538),'QAQC-2021-08-10'!$C$538="Low")</formula>
    </cfRule>
    <cfRule type="expression" priority="4137" dxfId="1" stopIfTrue="0">
      <formula>AND(NOT('QAQC-2021-08-10'!$L$496),'QAQC-2021-08-10'!$C$496="Good")</formula>
    </cfRule>
    <cfRule type="expression" priority="4179" dxfId="1" stopIfTrue="0">
      <formula>AND(NOT('QAQC-2021-08-10'!$L$538),'QAQC-2021-08-10'!$C$538="Good")</formula>
    </cfRule>
  </conditionalFormatting>
  <conditionalFormatting sqref="BT18">
    <cfRule type="expression" priority="480" dxfId="0" stopIfTrue="0">
      <formula>AND(NOT('QAQC-2021-08-10'!$L$497),'QAQC-2021-08-10'!$C$497="Very High")</formula>
    </cfRule>
    <cfRule type="expression" priority="522" dxfId="0" stopIfTrue="0">
      <formula>AND(NOT('QAQC-2021-08-10'!$L$539),'QAQC-2021-08-10'!$C$539="Very High")</formula>
    </cfRule>
    <cfRule type="expression" priority="1578" dxfId="2" stopIfTrue="0">
      <formula>AND(NOT('QAQC-2021-08-10'!$L$497),'QAQC-2021-08-10'!$C$497="High")</formula>
    </cfRule>
    <cfRule type="expression" priority="1620" dxfId="2" stopIfTrue="0">
      <formula>AND(NOT('QAQC-2021-08-10'!$L$539),'QAQC-2021-08-10'!$C$539="High")</formula>
    </cfRule>
    <cfRule type="expression" priority="2634" dxfId="3" stopIfTrue="0">
      <formula>AND(NOT('QAQC-2021-08-10'!$L$497),'QAQC-2021-08-10'!$C$497="Low")</formula>
    </cfRule>
    <cfRule type="expression" priority="2676" dxfId="3" stopIfTrue="0">
      <formula>AND(NOT('QAQC-2021-08-10'!$L$539),'QAQC-2021-08-10'!$C$539="Low")</formula>
    </cfRule>
    <cfRule type="expression" priority="4138" dxfId="1" stopIfTrue="0">
      <formula>AND(NOT('QAQC-2021-08-10'!$L$497),'QAQC-2021-08-10'!$C$497="Good")</formula>
    </cfRule>
    <cfRule type="expression" priority="4180" dxfId="1" stopIfTrue="0">
      <formula>AND(NOT('QAQC-2021-08-10'!$L$539),'QAQC-2021-08-10'!$C$539="Good")</formula>
    </cfRule>
  </conditionalFormatting>
  <conditionalFormatting sqref="BT19">
    <cfRule type="expression" priority="481" dxfId="0" stopIfTrue="0">
      <formula>AND(NOT('QAQC-2021-08-10'!$L$498),'QAQC-2021-08-10'!$C$498="Very High")</formula>
    </cfRule>
    <cfRule type="expression" priority="523" dxfId="0" stopIfTrue="0">
      <formula>AND(NOT('QAQC-2021-08-10'!$L$540),'QAQC-2021-08-10'!$C$540="Very High")</formula>
    </cfRule>
    <cfRule type="expression" priority="1579" dxfId="2" stopIfTrue="0">
      <formula>AND(NOT('QAQC-2021-08-10'!$L$498),'QAQC-2021-08-10'!$C$498="High")</formula>
    </cfRule>
    <cfRule type="expression" priority="1621" dxfId="2" stopIfTrue="0">
      <formula>AND(NOT('QAQC-2021-08-10'!$L$540),'QAQC-2021-08-10'!$C$540="High")</formula>
    </cfRule>
    <cfRule type="expression" priority="2635" dxfId="3" stopIfTrue="0">
      <formula>AND(NOT('QAQC-2021-08-10'!$L$498),'QAQC-2021-08-10'!$C$498="Low")</formula>
    </cfRule>
    <cfRule type="expression" priority="2677" dxfId="3" stopIfTrue="0">
      <formula>AND(NOT('QAQC-2021-08-10'!$L$540),'QAQC-2021-08-10'!$C$540="Low")</formula>
    </cfRule>
    <cfRule type="expression" priority="4139" dxfId="1" stopIfTrue="0">
      <formula>AND(NOT('QAQC-2021-08-10'!$L$498),'QAQC-2021-08-10'!$C$498="Good")</formula>
    </cfRule>
    <cfRule type="expression" priority="4181" dxfId="1" stopIfTrue="0">
      <formula>AND(NOT('QAQC-2021-08-10'!$L$540),'QAQC-2021-08-10'!$C$540="Good")</formula>
    </cfRule>
  </conditionalFormatting>
  <conditionalFormatting sqref="BT20">
    <cfRule type="expression" priority="482" dxfId="0" stopIfTrue="0">
      <formula>AND(NOT('QAQC-2021-08-10'!$L$499),'QAQC-2021-08-10'!$C$499="Very High")</formula>
    </cfRule>
    <cfRule type="expression" priority="524" dxfId="0" stopIfTrue="0">
      <formula>AND(NOT('QAQC-2021-08-10'!$L$541),'QAQC-2021-08-10'!$C$541="Very High")</formula>
    </cfRule>
    <cfRule type="expression" priority="1580" dxfId="2" stopIfTrue="0">
      <formula>AND(NOT('QAQC-2021-08-10'!$L$499),'QAQC-2021-08-10'!$C$499="High")</formula>
    </cfRule>
    <cfRule type="expression" priority="1622" dxfId="2" stopIfTrue="0">
      <formula>AND(NOT('QAQC-2021-08-10'!$L$541),'QAQC-2021-08-10'!$C$541="High")</formula>
    </cfRule>
    <cfRule type="expression" priority="2636" dxfId="3" stopIfTrue="0">
      <formula>AND(NOT('QAQC-2021-08-10'!$L$499),'QAQC-2021-08-10'!$C$499="Low")</formula>
    </cfRule>
    <cfRule type="expression" priority="2678" dxfId="3" stopIfTrue="0">
      <formula>AND(NOT('QAQC-2021-08-10'!$L$541),'QAQC-2021-08-10'!$C$541="Low")</formula>
    </cfRule>
    <cfRule type="expression" priority="4140" dxfId="1" stopIfTrue="0">
      <formula>AND(NOT('QAQC-2021-08-10'!$L$499),'QAQC-2021-08-10'!$C$499="Good")</formula>
    </cfRule>
    <cfRule type="expression" priority="4182" dxfId="1" stopIfTrue="0">
      <formula>AND(NOT('QAQC-2021-08-10'!$L$541),'QAQC-2021-08-10'!$C$541="Good")</formula>
    </cfRule>
  </conditionalFormatting>
  <conditionalFormatting sqref="BT21">
    <cfRule type="expression" priority="483" dxfId="0" stopIfTrue="0">
      <formula>AND(NOT('QAQC-2021-08-10'!$L$500),'QAQC-2021-08-10'!$C$500="Very High")</formula>
    </cfRule>
    <cfRule type="expression" priority="525" dxfId="0" stopIfTrue="0">
      <formula>AND(NOT('QAQC-2021-08-10'!$L$542),'QAQC-2021-08-10'!$C$542="Very High")</formula>
    </cfRule>
    <cfRule type="expression" priority="1581" dxfId="2" stopIfTrue="0">
      <formula>AND(NOT('QAQC-2021-08-10'!$L$500),'QAQC-2021-08-10'!$C$500="High")</formula>
    </cfRule>
    <cfRule type="expression" priority="1623" dxfId="2" stopIfTrue="0">
      <formula>AND(NOT('QAQC-2021-08-10'!$L$542),'QAQC-2021-08-10'!$C$542="High")</formula>
    </cfRule>
    <cfRule type="expression" priority="2637" dxfId="3" stopIfTrue="0">
      <formula>AND(NOT('QAQC-2021-08-10'!$L$500),'QAQC-2021-08-10'!$C$500="Low")</formula>
    </cfRule>
    <cfRule type="expression" priority="2679" dxfId="3" stopIfTrue="0">
      <formula>AND(NOT('QAQC-2021-08-10'!$L$542),'QAQC-2021-08-10'!$C$542="Low")</formula>
    </cfRule>
    <cfRule type="expression" priority="4141" dxfId="1" stopIfTrue="0">
      <formula>AND(NOT('QAQC-2021-08-10'!$L$500),'QAQC-2021-08-10'!$C$500="Good")</formula>
    </cfRule>
    <cfRule type="expression" priority="4183" dxfId="1" stopIfTrue="0">
      <formula>AND(NOT('QAQC-2021-08-10'!$L$542),'QAQC-2021-08-10'!$C$542="Good")</formula>
    </cfRule>
  </conditionalFormatting>
  <conditionalFormatting sqref="BT22">
    <cfRule type="expression" priority="484" dxfId="0" stopIfTrue="0">
      <formula>AND(NOT('QAQC-2021-08-10'!$L$501),'QAQC-2021-08-10'!$C$501="Very High")</formula>
    </cfRule>
    <cfRule type="expression" priority="526" dxfId="0" stopIfTrue="0">
      <formula>AND(NOT('QAQC-2021-08-10'!$L$543),'QAQC-2021-08-10'!$C$543="Very High")</formula>
    </cfRule>
    <cfRule type="expression" priority="1582" dxfId="2" stopIfTrue="0">
      <formula>AND(NOT('QAQC-2021-08-10'!$L$501),'QAQC-2021-08-10'!$C$501="High")</formula>
    </cfRule>
    <cfRule type="expression" priority="1624" dxfId="2" stopIfTrue="0">
      <formula>AND(NOT('QAQC-2021-08-10'!$L$543),'QAQC-2021-08-10'!$C$543="High")</formula>
    </cfRule>
    <cfRule type="expression" priority="2638" dxfId="3" stopIfTrue="0">
      <formula>AND(NOT('QAQC-2021-08-10'!$L$501),'QAQC-2021-08-10'!$C$501="Low")</formula>
    </cfRule>
    <cfRule type="expression" priority="2680" dxfId="3" stopIfTrue="0">
      <formula>AND(NOT('QAQC-2021-08-10'!$L$543),'QAQC-2021-08-10'!$C$543="Low")</formula>
    </cfRule>
    <cfRule type="expression" priority="4142" dxfId="1" stopIfTrue="0">
      <formula>AND(NOT('QAQC-2021-08-10'!$L$501),'QAQC-2021-08-10'!$C$501="Good")</formula>
    </cfRule>
    <cfRule type="expression" priority="4184" dxfId="1" stopIfTrue="0">
      <formula>AND(NOT('QAQC-2021-08-10'!$L$543),'QAQC-2021-08-10'!$C$543="Good")</formula>
    </cfRule>
  </conditionalFormatting>
  <conditionalFormatting sqref="BT23">
    <cfRule type="expression" priority="485" dxfId="0" stopIfTrue="0">
      <formula>AND(NOT('QAQC-2021-08-10'!$L$502),'QAQC-2021-08-10'!$C$502="Very High")</formula>
    </cfRule>
    <cfRule type="expression" priority="527" dxfId="0" stopIfTrue="0">
      <formula>AND(NOT('QAQC-2021-08-10'!$L$544),'QAQC-2021-08-10'!$C$544="Very High")</formula>
    </cfRule>
    <cfRule type="expression" priority="1583" dxfId="2" stopIfTrue="0">
      <formula>AND(NOT('QAQC-2021-08-10'!$L$502),'QAQC-2021-08-10'!$C$502="High")</formula>
    </cfRule>
    <cfRule type="expression" priority="1625" dxfId="2" stopIfTrue="0">
      <formula>AND(NOT('QAQC-2021-08-10'!$L$544),'QAQC-2021-08-10'!$C$544="High")</formula>
    </cfRule>
    <cfRule type="expression" priority="2639" dxfId="3" stopIfTrue="0">
      <formula>AND(NOT('QAQC-2021-08-10'!$L$502),'QAQC-2021-08-10'!$C$502="Low")</formula>
    </cfRule>
    <cfRule type="expression" priority="2681" dxfId="3" stopIfTrue="0">
      <formula>AND(NOT('QAQC-2021-08-10'!$L$544),'QAQC-2021-08-10'!$C$544="Low")</formula>
    </cfRule>
    <cfRule type="expression" priority="4143" dxfId="1" stopIfTrue="0">
      <formula>AND(NOT('QAQC-2021-08-10'!$L$502),'QAQC-2021-08-10'!$C$502="Good")</formula>
    </cfRule>
    <cfRule type="expression" priority="4185" dxfId="1" stopIfTrue="0">
      <formula>AND(NOT('QAQC-2021-08-10'!$L$544),'QAQC-2021-08-10'!$C$544="Good")</formula>
    </cfRule>
  </conditionalFormatting>
  <conditionalFormatting sqref="BT24">
    <cfRule type="expression" priority="486" dxfId="0" stopIfTrue="0">
      <formula>AND(NOT('QAQC-2021-08-10'!$L$503),'QAQC-2021-08-10'!$C$503="Very High")</formula>
    </cfRule>
    <cfRule type="expression" priority="528" dxfId="0" stopIfTrue="0">
      <formula>AND(NOT('QAQC-2021-08-10'!$L$545),'QAQC-2021-08-10'!$C$545="Very High")</formula>
    </cfRule>
    <cfRule type="expression" priority="1584" dxfId="2" stopIfTrue="0">
      <formula>AND(NOT('QAQC-2021-08-10'!$L$503),'QAQC-2021-08-10'!$C$503="High")</formula>
    </cfRule>
    <cfRule type="expression" priority="1626" dxfId="2" stopIfTrue="0">
      <formula>AND(NOT('QAQC-2021-08-10'!$L$545),'QAQC-2021-08-10'!$C$545="High")</formula>
    </cfRule>
    <cfRule type="expression" priority="2640" dxfId="3" stopIfTrue="0">
      <formula>AND(NOT('QAQC-2021-08-10'!$L$503),'QAQC-2021-08-10'!$C$503="Low")</formula>
    </cfRule>
    <cfRule type="expression" priority="2682" dxfId="3" stopIfTrue="0">
      <formula>AND(NOT('QAQC-2021-08-10'!$L$545),'QAQC-2021-08-10'!$C$545="Low")</formula>
    </cfRule>
    <cfRule type="expression" priority="4144" dxfId="1" stopIfTrue="0">
      <formula>AND(NOT('QAQC-2021-08-10'!$L$503),'QAQC-2021-08-10'!$C$503="Good")</formula>
    </cfRule>
    <cfRule type="expression" priority="4186" dxfId="1" stopIfTrue="0">
      <formula>AND(NOT('QAQC-2021-08-10'!$L$545),'QAQC-2021-08-10'!$C$545="Good")</formula>
    </cfRule>
  </conditionalFormatting>
  <conditionalFormatting sqref="BT26">
    <cfRule type="expression" priority="487" dxfId="0" stopIfTrue="0">
      <formula>AND(NOT('QAQC-2021-08-10'!$L$504),'QAQC-2021-08-10'!$C$504="Very High")</formula>
    </cfRule>
    <cfRule type="expression" priority="529" dxfId="0" stopIfTrue="0">
      <formula>AND(NOT('QAQC-2021-08-10'!$L$546),'QAQC-2021-08-10'!$C$546="Very High")</formula>
    </cfRule>
    <cfRule type="expression" priority="1585" dxfId="2" stopIfTrue="0">
      <formula>AND(NOT('QAQC-2021-08-10'!$L$504),'QAQC-2021-08-10'!$C$504="High")</formula>
    </cfRule>
    <cfRule type="expression" priority="1627" dxfId="2" stopIfTrue="0">
      <formula>AND(NOT('QAQC-2021-08-10'!$L$546),'QAQC-2021-08-10'!$C$546="High")</formula>
    </cfRule>
    <cfRule type="expression" priority="2641" dxfId="3" stopIfTrue="0">
      <formula>AND(NOT('QAQC-2021-08-10'!$L$504),'QAQC-2021-08-10'!$C$504="Low")</formula>
    </cfRule>
    <cfRule type="expression" priority="2683" dxfId="3" stopIfTrue="0">
      <formula>AND(NOT('QAQC-2021-08-10'!$L$546),'QAQC-2021-08-10'!$C$546="Low")</formula>
    </cfRule>
    <cfRule type="expression" priority="4145" dxfId="1" stopIfTrue="0">
      <formula>AND(NOT('QAQC-2021-08-10'!$L$504),'QAQC-2021-08-10'!$C$504="Good")</formula>
    </cfRule>
    <cfRule type="expression" priority="4187" dxfId="1" stopIfTrue="0">
      <formula>AND(NOT('QAQC-2021-08-10'!$L$546),'QAQC-2021-08-10'!$C$546="Good")</formula>
    </cfRule>
  </conditionalFormatting>
  <conditionalFormatting sqref="BT27">
    <cfRule type="expression" priority="488" dxfId="0" stopIfTrue="0">
      <formula>AND(NOT('QAQC-2021-08-10'!$L$505),'QAQC-2021-08-10'!$C$505="Very High")</formula>
    </cfRule>
    <cfRule type="expression" priority="530" dxfId="0" stopIfTrue="0">
      <formula>AND(NOT('QAQC-2021-08-10'!$L$547),'QAQC-2021-08-10'!$C$547="Very High")</formula>
    </cfRule>
    <cfRule type="expression" priority="1586" dxfId="2" stopIfTrue="0">
      <formula>AND(NOT('QAQC-2021-08-10'!$L$505),'QAQC-2021-08-10'!$C$505="High")</formula>
    </cfRule>
    <cfRule type="expression" priority="1628" dxfId="2" stopIfTrue="0">
      <formula>AND(NOT('QAQC-2021-08-10'!$L$547),'QAQC-2021-08-10'!$C$547="High")</formula>
    </cfRule>
    <cfRule type="expression" priority="2642" dxfId="3" stopIfTrue="0">
      <formula>AND(NOT('QAQC-2021-08-10'!$L$505),'QAQC-2021-08-10'!$C$505="Low")</formula>
    </cfRule>
    <cfRule type="expression" priority="2684" dxfId="3" stopIfTrue="0">
      <formula>AND(NOT('QAQC-2021-08-10'!$L$547),'QAQC-2021-08-10'!$C$547="Low")</formula>
    </cfRule>
    <cfRule type="expression" priority="4146" dxfId="1" stopIfTrue="0">
      <formula>AND(NOT('QAQC-2021-08-10'!$L$505),'QAQC-2021-08-10'!$C$505="Good")</formula>
    </cfRule>
    <cfRule type="expression" priority="4188" dxfId="1" stopIfTrue="0">
      <formula>AND(NOT('QAQC-2021-08-10'!$L$547),'QAQC-2021-08-10'!$C$547="Good")</formula>
    </cfRule>
  </conditionalFormatting>
  <conditionalFormatting sqref="BT28">
    <cfRule type="expression" priority="489" dxfId="0" stopIfTrue="0">
      <formula>AND(NOT('QAQC-2021-08-10'!$L$506),'QAQC-2021-08-10'!$C$506="Very High")</formula>
    </cfRule>
    <cfRule type="expression" priority="531" dxfId="0" stopIfTrue="0">
      <formula>AND(NOT('QAQC-2021-08-10'!$L$548),'QAQC-2021-08-10'!$C$548="Very High")</formula>
    </cfRule>
    <cfRule type="expression" priority="1587" dxfId="2" stopIfTrue="0">
      <formula>AND(NOT('QAQC-2021-08-10'!$L$506),'QAQC-2021-08-10'!$C$506="High")</formula>
    </cfRule>
    <cfRule type="expression" priority="1629" dxfId="2" stopIfTrue="0">
      <formula>AND(NOT('QAQC-2021-08-10'!$L$548),'QAQC-2021-08-10'!$C$548="High")</formula>
    </cfRule>
    <cfRule type="expression" priority="2643" dxfId="3" stopIfTrue="0">
      <formula>AND(NOT('QAQC-2021-08-10'!$L$506),'QAQC-2021-08-10'!$C$506="Low")</formula>
    </cfRule>
    <cfRule type="expression" priority="2685" dxfId="3" stopIfTrue="0">
      <formula>AND(NOT('QAQC-2021-08-10'!$L$548),'QAQC-2021-08-10'!$C$548="Low")</formula>
    </cfRule>
    <cfRule type="expression" priority="4147" dxfId="1" stopIfTrue="0">
      <formula>AND(NOT('QAQC-2021-08-10'!$L$506),'QAQC-2021-08-10'!$C$506="Good")</formula>
    </cfRule>
    <cfRule type="expression" priority="4189" dxfId="1" stopIfTrue="0">
      <formula>AND(NOT('QAQC-2021-08-10'!$L$548),'QAQC-2021-08-10'!$C$548="Good")</formula>
    </cfRule>
  </conditionalFormatting>
  <conditionalFormatting sqref="BT29">
    <cfRule type="expression" priority="490" dxfId="0" stopIfTrue="0">
      <formula>AND(NOT('QAQC-2021-08-10'!$L$507),'QAQC-2021-08-10'!$C$507="Very High")</formula>
    </cfRule>
    <cfRule type="expression" priority="532" dxfId="0" stopIfTrue="0">
      <formula>AND(NOT('QAQC-2021-08-10'!$L$549),'QAQC-2021-08-10'!$C$549="Very High")</formula>
    </cfRule>
    <cfRule type="expression" priority="1588" dxfId="2" stopIfTrue="0">
      <formula>AND(NOT('QAQC-2021-08-10'!$L$507),'QAQC-2021-08-10'!$C$507="High")</formula>
    </cfRule>
    <cfRule type="expression" priority="1630" dxfId="2" stopIfTrue="0">
      <formula>AND(NOT('QAQC-2021-08-10'!$L$549),'QAQC-2021-08-10'!$C$549="High")</formula>
    </cfRule>
    <cfRule type="expression" priority="2644" dxfId="3" stopIfTrue="0">
      <formula>AND(NOT('QAQC-2021-08-10'!$L$507),'QAQC-2021-08-10'!$C$507="Low")</formula>
    </cfRule>
    <cfRule type="expression" priority="2686" dxfId="3" stopIfTrue="0">
      <formula>AND(NOT('QAQC-2021-08-10'!$L$549),'QAQC-2021-08-10'!$C$549="Low")</formula>
    </cfRule>
    <cfRule type="expression" priority="4148" dxfId="1" stopIfTrue="0">
      <formula>AND(NOT('QAQC-2021-08-10'!$L$507),'QAQC-2021-08-10'!$C$507="Good")</formula>
    </cfRule>
    <cfRule type="expression" priority="4190" dxfId="1" stopIfTrue="0">
      <formula>AND(NOT('QAQC-2021-08-10'!$L$549),'QAQC-2021-08-10'!$C$549="Good")</formula>
    </cfRule>
  </conditionalFormatting>
  <conditionalFormatting sqref="BT30">
    <cfRule type="expression" priority="491" dxfId="0" stopIfTrue="0">
      <formula>AND(NOT('QAQC-2021-08-10'!$L$508),'QAQC-2021-08-10'!$C$508="Very High")</formula>
    </cfRule>
    <cfRule type="expression" priority="533" dxfId="0" stopIfTrue="0">
      <formula>AND(NOT('QAQC-2021-08-10'!$L$550),'QAQC-2021-08-10'!$C$550="Very High")</formula>
    </cfRule>
    <cfRule type="expression" priority="1589" dxfId="2" stopIfTrue="0">
      <formula>AND(NOT('QAQC-2021-08-10'!$L$508),'QAQC-2021-08-10'!$C$508="High")</formula>
    </cfRule>
    <cfRule type="expression" priority="1631" dxfId="2" stopIfTrue="0">
      <formula>AND(NOT('QAQC-2021-08-10'!$L$550),'QAQC-2021-08-10'!$C$550="High")</formula>
    </cfRule>
    <cfRule type="expression" priority="2645" dxfId="3" stopIfTrue="0">
      <formula>AND(NOT('QAQC-2021-08-10'!$L$508),'QAQC-2021-08-10'!$C$508="Low")</formula>
    </cfRule>
    <cfRule type="expression" priority="2687" dxfId="3" stopIfTrue="0">
      <formula>AND(NOT('QAQC-2021-08-10'!$L$550),'QAQC-2021-08-10'!$C$550="Low")</formula>
    </cfRule>
    <cfRule type="expression" priority="4149" dxfId="1" stopIfTrue="0">
      <formula>AND(NOT('QAQC-2021-08-10'!$L$508),'QAQC-2021-08-10'!$C$508="Good")</formula>
    </cfRule>
    <cfRule type="expression" priority="4191" dxfId="1" stopIfTrue="0">
      <formula>AND(NOT('QAQC-2021-08-10'!$L$550),'QAQC-2021-08-10'!$C$550="Good")</formula>
    </cfRule>
  </conditionalFormatting>
  <conditionalFormatting sqref="BT31">
    <cfRule type="expression" priority="492" dxfId="0" stopIfTrue="0">
      <formula>AND(NOT('QAQC-2021-08-10'!$L$509),'QAQC-2021-08-10'!$C$509="Very High")</formula>
    </cfRule>
    <cfRule type="expression" priority="534" dxfId="0" stopIfTrue="0">
      <formula>AND(NOT('QAQC-2021-08-10'!$L$551),'QAQC-2021-08-10'!$C$551="Very High")</formula>
    </cfRule>
    <cfRule type="expression" priority="1590" dxfId="2" stopIfTrue="0">
      <formula>AND(NOT('QAQC-2021-08-10'!$L$509),'QAQC-2021-08-10'!$C$509="High")</formula>
    </cfRule>
    <cfRule type="expression" priority="1632" dxfId="2" stopIfTrue="0">
      <formula>AND(NOT('QAQC-2021-08-10'!$L$551),'QAQC-2021-08-10'!$C$551="High")</formula>
    </cfRule>
    <cfRule type="expression" priority="2646" dxfId="3" stopIfTrue="0">
      <formula>AND(NOT('QAQC-2021-08-10'!$L$509),'QAQC-2021-08-10'!$C$509="Low")</formula>
    </cfRule>
    <cfRule type="expression" priority="2688" dxfId="3" stopIfTrue="0">
      <formula>AND(NOT('QAQC-2021-08-10'!$L$551),'QAQC-2021-08-10'!$C$551="Low")</formula>
    </cfRule>
    <cfRule type="expression" priority="4150" dxfId="1" stopIfTrue="0">
      <formula>AND(NOT('QAQC-2021-08-10'!$L$509),'QAQC-2021-08-10'!$C$509="Good")</formula>
    </cfRule>
    <cfRule type="expression" priority="4192" dxfId="1" stopIfTrue="0">
      <formula>AND(NOT('QAQC-2021-08-10'!$L$551),'QAQC-2021-08-10'!$C$551="Good")</formula>
    </cfRule>
  </conditionalFormatting>
  <conditionalFormatting sqref="BT32">
    <cfRule type="expression" priority="493" dxfId="0" stopIfTrue="0">
      <formula>AND(NOT('QAQC-2021-08-10'!$L$510),'QAQC-2021-08-10'!$C$510="Very High")</formula>
    </cfRule>
    <cfRule type="expression" priority="535" dxfId="0" stopIfTrue="0">
      <formula>AND(NOT('QAQC-2021-08-10'!$L$552),'QAQC-2021-08-10'!$C$552="Very High")</formula>
    </cfRule>
    <cfRule type="expression" priority="1591" dxfId="2" stopIfTrue="0">
      <formula>AND(NOT('QAQC-2021-08-10'!$L$510),'QAQC-2021-08-10'!$C$510="High")</formula>
    </cfRule>
    <cfRule type="expression" priority="1633" dxfId="2" stopIfTrue="0">
      <formula>AND(NOT('QAQC-2021-08-10'!$L$552),'QAQC-2021-08-10'!$C$552="High")</formula>
    </cfRule>
    <cfRule type="expression" priority="2647" dxfId="3" stopIfTrue="0">
      <formula>AND(NOT('QAQC-2021-08-10'!$L$510),'QAQC-2021-08-10'!$C$510="Low")</formula>
    </cfRule>
    <cfRule type="expression" priority="2689" dxfId="3" stopIfTrue="0">
      <formula>AND(NOT('QAQC-2021-08-10'!$L$552),'QAQC-2021-08-10'!$C$552="Low")</formula>
    </cfRule>
    <cfRule type="expression" priority="4151" dxfId="1" stopIfTrue="0">
      <formula>AND(NOT('QAQC-2021-08-10'!$L$510),'QAQC-2021-08-10'!$C$510="Good")</formula>
    </cfRule>
    <cfRule type="expression" priority="4193" dxfId="1" stopIfTrue="0">
      <formula>AND(NOT('QAQC-2021-08-10'!$L$552),'QAQC-2021-08-10'!$C$552="Good")</formula>
    </cfRule>
  </conditionalFormatting>
  <conditionalFormatting sqref="BT33">
    <cfRule type="expression" priority="494" dxfId="0" stopIfTrue="0">
      <formula>AND(NOT('QAQC-2021-08-10'!$L$511),'QAQC-2021-08-10'!$C$511="Very High")</formula>
    </cfRule>
    <cfRule type="expression" priority="536" dxfId="0" stopIfTrue="0">
      <formula>AND(NOT('QAQC-2021-08-10'!$L$553),'QAQC-2021-08-10'!$C$553="Very High")</formula>
    </cfRule>
    <cfRule type="expression" priority="1592" dxfId="2" stopIfTrue="0">
      <formula>AND(NOT('QAQC-2021-08-10'!$L$511),'QAQC-2021-08-10'!$C$511="High")</formula>
    </cfRule>
    <cfRule type="expression" priority="1634" dxfId="2" stopIfTrue="0">
      <formula>AND(NOT('QAQC-2021-08-10'!$L$553),'QAQC-2021-08-10'!$C$553="High")</formula>
    </cfRule>
    <cfRule type="expression" priority="2648" dxfId="3" stopIfTrue="0">
      <formula>AND(NOT('QAQC-2021-08-10'!$L$511),'QAQC-2021-08-10'!$C$511="Low")</formula>
    </cfRule>
    <cfRule type="expression" priority="2690" dxfId="3" stopIfTrue="0">
      <formula>AND(NOT('QAQC-2021-08-10'!$L$553),'QAQC-2021-08-10'!$C$553="Low")</formula>
    </cfRule>
    <cfRule type="expression" priority="4152" dxfId="1" stopIfTrue="0">
      <formula>AND(NOT('QAQC-2021-08-10'!$L$511),'QAQC-2021-08-10'!$C$511="Good")</formula>
    </cfRule>
    <cfRule type="expression" priority="4194" dxfId="1" stopIfTrue="0">
      <formula>AND(NOT('QAQC-2021-08-10'!$L$553),'QAQC-2021-08-10'!$C$553="Good")</formula>
    </cfRule>
  </conditionalFormatting>
  <conditionalFormatting sqref="BT34">
    <cfRule type="expression" priority="495" dxfId="0" stopIfTrue="0">
      <formula>AND(NOT('QAQC-2021-08-10'!$L$512),'QAQC-2021-08-10'!$C$512="Very High")</formula>
    </cfRule>
    <cfRule type="expression" priority="537" dxfId="0" stopIfTrue="0">
      <formula>AND(NOT('QAQC-2021-08-10'!$L$554),'QAQC-2021-08-10'!$C$554="Very High")</formula>
    </cfRule>
    <cfRule type="expression" priority="1593" dxfId="2" stopIfTrue="0">
      <formula>AND(NOT('QAQC-2021-08-10'!$L$512),'QAQC-2021-08-10'!$C$512="High")</formula>
    </cfRule>
    <cfRule type="expression" priority="1635" dxfId="2" stopIfTrue="0">
      <formula>AND(NOT('QAQC-2021-08-10'!$L$554),'QAQC-2021-08-10'!$C$554="High")</formula>
    </cfRule>
    <cfRule type="expression" priority="2649" dxfId="3" stopIfTrue="0">
      <formula>AND(NOT('QAQC-2021-08-10'!$L$512),'QAQC-2021-08-10'!$C$512="Low")</formula>
    </cfRule>
    <cfRule type="expression" priority="2691" dxfId="3" stopIfTrue="0">
      <formula>AND(NOT('QAQC-2021-08-10'!$L$554),'QAQC-2021-08-10'!$C$554="Low")</formula>
    </cfRule>
    <cfRule type="expression" priority="4153" dxfId="1" stopIfTrue="0">
      <formula>AND(NOT('QAQC-2021-08-10'!$L$512),'QAQC-2021-08-10'!$C$512="Good")</formula>
    </cfRule>
    <cfRule type="expression" priority="4195" dxfId="1" stopIfTrue="0">
      <formula>AND(NOT('QAQC-2021-08-10'!$L$554),'QAQC-2021-08-10'!$C$554="Good")</formula>
    </cfRule>
  </conditionalFormatting>
  <conditionalFormatting sqref="BT35">
    <cfRule type="expression" priority="496" dxfId="0" stopIfTrue="0">
      <formula>AND(NOT('QAQC-2021-08-10'!$L$513),'QAQC-2021-08-10'!$C$513="Very High")</formula>
    </cfRule>
    <cfRule type="expression" priority="538" dxfId="0" stopIfTrue="0">
      <formula>AND(NOT('QAQC-2021-08-10'!$L$555),'QAQC-2021-08-10'!$C$555="Very High")</formula>
    </cfRule>
    <cfRule type="expression" priority="1594" dxfId="2" stopIfTrue="0">
      <formula>AND(NOT('QAQC-2021-08-10'!$L$513),'QAQC-2021-08-10'!$C$513="High")</formula>
    </cfRule>
    <cfRule type="expression" priority="1636" dxfId="2" stopIfTrue="0">
      <formula>AND(NOT('QAQC-2021-08-10'!$L$555),'QAQC-2021-08-10'!$C$555="High")</formula>
    </cfRule>
    <cfRule type="expression" priority="2650" dxfId="3" stopIfTrue="0">
      <formula>AND(NOT('QAQC-2021-08-10'!$L$513),'QAQC-2021-08-10'!$C$513="Low")</formula>
    </cfRule>
    <cfRule type="expression" priority="2692" dxfId="3" stopIfTrue="0">
      <formula>AND(NOT('QAQC-2021-08-10'!$L$555),'QAQC-2021-08-10'!$C$555="Low")</formula>
    </cfRule>
    <cfRule type="expression" priority="4154" dxfId="1" stopIfTrue="0">
      <formula>AND(NOT('QAQC-2021-08-10'!$L$513),'QAQC-2021-08-10'!$C$513="Good")</formula>
    </cfRule>
    <cfRule type="expression" priority="4196" dxfId="1" stopIfTrue="0">
      <formula>AND(NOT('QAQC-2021-08-10'!$L$555),'QAQC-2021-08-10'!$C$555="Good")</formula>
    </cfRule>
  </conditionalFormatting>
  <conditionalFormatting sqref="BT36">
    <cfRule type="expression" priority="497" dxfId="0" stopIfTrue="0">
      <formula>AND(NOT('QAQC-2021-08-10'!$L$514),'QAQC-2021-08-10'!$C$514="Very High")</formula>
    </cfRule>
    <cfRule type="expression" priority="539" dxfId="0" stopIfTrue="0">
      <formula>AND(NOT('QAQC-2021-08-10'!$L$556),'QAQC-2021-08-10'!$C$556="Very High")</formula>
    </cfRule>
    <cfRule type="expression" priority="1595" dxfId="2" stopIfTrue="0">
      <formula>AND(NOT('QAQC-2021-08-10'!$L$514),'QAQC-2021-08-10'!$C$514="High")</formula>
    </cfRule>
    <cfRule type="expression" priority="1637" dxfId="2" stopIfTrue="0">
      <formula>AND(NOT('QAQC-2021-08-10'!$L$556),'QAQC-2021-08-10'!$C$556="High")</formula>
    </cfRule>
    <cfRule type="expression" priority="2651" dxfId="3" stopIfTrue="0">
      <formula>AND(NOT('QAQC-2021-08-10'!$L$514),'QAQC-2021-08-10'!$C$514="Low")</formula>
    </cfRule>
    <cfRule type="expression" priority="2693" dxfId="3" stopIfTrue="0">
      <formula>AND(NOT('QAQC-2021-08-10'!$L$556),'QAQC-2021-08-10'!$C$556="Low")</formula>
    </cfRule>
    <cfRule type="expression" priority="4155" dxfId="1" stopIfTrue="0">
      <formula>AND(NOT('QAQC-2021-08-10'!$L$514),'QAQC-2021-08-10'!$C$514="Good")</formula>
    </cfRule>
    <cfRule type="expression" priority="4197" dxfId="1" stopIfTrue="0">
      <formula>AND(NOT('QAQC-2021-08-10'!$L$556),'QAQC-2021-08-10'!$C$556="Good")</formula>
    </cfRule>
  </conditionalFormatting>
  <conditionalFormatting sqref="BT37">
    <cfRule type="expression" priority="498" dxfId="0" stopIfTrue="0">
      <formula>AND(NOT('QAQC-2021-08-10'!$L$515),'QAQC-2021-08-10'!$C$515="Very High")</formula>
    </cfRule>
    <cfRule type="expression" priority="540" dxfId="0" stopIfTrue="0">
      <formula>AND(NOT('QAQC-2021-08-10'!$L$557),'QAQC-2021-08-10'!$C$557="Very High")</formula>
    </cfRule>
    <cfRule type="expression" priority="1596" dxfId="2" stopIfTrue="0">
      <formula>AND(NOT('QAQC-2021-08-10'!$L$515),'QAQC-2021-08-10'!$C$515="High")</formula>
    </cfRule>
    <cfRule type="expression" priority="1638" dxfId="2" stopIfTrue="0">
      <formula>AND(NOT('QAQC-2021-08-10'!$L$557),'QAQC-2021-08-10'!$C$557="High")</formula>
    </cfRule>
    <cfRule type="expression" priority="2652" dxfId="3" stopIfTrue="0">
      <formula>AND(NOT('QAQC-2021-08-10'!$L$515),'QAQC-2021-08-10'!$C$515="Low")</formula>
    </cfRule>
    <cfRule type="expression" priority="2694" dxfId="3" stopIfTrue="0">
      <formula>AND(NOT('QAQC-2021-08-10'!$L$557),'QAQC-2021-08-10'!$C$557="Low")</formula>
    </cfRule>
    <cfRule type="expression" priority="4156" dxfId="1" stopIfTrue="0">
      <formula>AND(NOT('QAQC-2021-08-10'!$L$515),'QAQC-2021-08-10'!$C$515="Good")</formula>
    </cfRule>
    <cfRule type="expression" priority="4198" dxfId="1" stopIfTrue="0">
      <formula>AND(NOT('QAQC-2021-08-10'!$L$557),'QAQC-2021-08-10'!$C$557="Good")</formula>
    </cfRule>
  </conditionalFormatting>
  <conditionalFormatting sqref="BT38">
    <cfRule type="expression" priority="499" dxfId="0" stopIfTrue="0">
      <formula>AND(NOT('QAQC-2021-08-10'!$L$516),'QAQC-2021-08-10'!$C$516="Very High")</formula>
    </cfRule>
    <cfRule type="expression" priority="541" dxfId="0" stopIfTrue="0">
      <formula>AND(NOT('QAQC-2021-08-10'!$L$558),'QAQC-2021-08-10'!$C$558="Very High")</formula>
    </cfRule>
    <cfRule type="expression" priority="1597" dxfId="2" stopIfTrue="0">
      <formula>AND(NOT('QAQC-2021-08-10'!$L$516),'QAQC-2021-08-10'!$C$516="High")</formula>
    </cfRule>
    <cfRule type="expression" priority="1639" dxfId="2" stopIfTrue="0">
      <formula>AND(NOT('QAQC-2021-08-10'!$L$558),'QAQC-2021-08-10'!$C$558="High")</formula>
    </cfRule>
    <cfRule type="expression" priority="2653" dxfId="3" stopIfTrue="0">
      <formula>AND(NOT('QAQC-2021-08-10'!$L$516),'QAQC-2021-08-10'!$C$516="Low")</formula>
    </cfRule>
    <cfRule type="expression" priority="2695" dxfId="3" stopIfTrue="0">
      <formula>AND(NOT('QAQC-2021-08-10'!$L$558),'QAQC-2021-08-10'!$C$558="Low")</formula>
    </cfRule>
    <cfRule type="expression" priority="4157" dxfId="1" stopIfTrue="0">
      <formula>AND(NOT('QAQC-2021-08-10'!$L$516),'QAQC-2021-08-10'!$C$516="Good")</formula>
    </cfRule>
    <cfRule type="expression" priority="4199" dxfId="1" stopIfTrue="0">
      <formula>AND(NOT('QAQC-2021-08-10'!$L$558),'QAQC-2021-08-10'!$C$558="Good")</formula>
    </cfRule>
  </conditionalFormatting>
  <conditionalFormatting sqref="BT39">
    <cfRule type="expression" priority="500" dxfId="0" stopIfTrue="0">
      <formula>AND(NOT('QAQC-2021-08-10'!$L$517),'QAQC-2021-08-10'!$C$517="Very High")</formula>
    </cfRule>
    <cfRule type="expression" priority="542" dxfId="0" stopIfTrue="0">
      <formula>AND(NOT('QAQC-2021-08-10'!$L$559),'QAQC-2021-08-10'!$C$559="Very High")</formula>
    </cfRule>
    <cfRule type="expression" priority="1598" dxfId="2" stopIfTrue="0">
      <formula>AND(NOT('QAQC-2021-08-10'!$L$517),'QAQC-2021-08-10'!$C$517="High")</formula>
    </cfRule>
    <cfRule type="expression" priority="1640" dxfId="2" stopIfTrue="0">
      <formula>AND(NOT('QAQC-2021-08-10'!$L$559),'QAQC-2021-08-10'!$C$559="High")</formula>
    </cfRule>
    <cfRule type="expression" priority="2654" dxfId="3" stopIfTrue="0">
      <formula>AND(NOT('QAQC-2021-08-10'!$L$517),'QAQC-2021-08-10'!$C$517="Low")</formula>
    </cfRule>
    <cfRule type="expression" priority="2696" dxfId="3" stopIfTrue="0">
      <formula>AND(NOT('QAQC-2021-08-10'!$L$559),'QAQC-2021-08-10'!$C$559="Low")</formula>
    </cfRule>
    <cfRule type="expression" priority="4158" dxfId="1" stopIfTrue="0">
      <formula>AND(NOT('QAQC-2021-08-10'!$L$517),'QAQC-2021-08-10'!$C$517="Good")</formula>
    </cfRule>
    <cfRule type="expression" priority="4200" dxfId="1" stopIfTrue="0">
      <formula>AND(NOT('QAQC-2021-08-10'!$L$559),'QAQC-2021-08-10'!$C$559="Good")</formula>
    </cfRule>
  </conditionalFormatting>
  <conditionalFormatting sqref="BT40">
    <cfRule type="expression" priority="501" dxfId="0" stopIfTrue="0">
      <formula>AND(NOT('QAQC-2021-08-10'!$L$518),'QAQC-2021-08-10'!$C$518="Very High")</formula>
    </cfRule>
    <cfRule type="expression" priority="543" dxfId="0" stopIfTrue="0">
      <formula>AND(NOT('QAQC-2021-08-10'!$L$560),'QAQC-2021-08-10'!$C$560="Very High")</formula>
    </cfRule>
    <cfRule type="expression" priority="1599" dxfId="2" stopIfTrue="0">
      <formula>AND(NOT('QAQC-2021-08-10'!$L$518),'QAQC-2021-08-10'!$C$518="High")</formula>
    </cfRule>
    <cfRule type="expression" priority="1641" dxfId="2" stopIfTrue="0">
      <formula>AND(NOT('QAQC-2021-08-10'!$L$560),'QAQC-2021-08-10'!$C$560="High")</formula>
    </cfRule>
    <cfRule type="expression" priority="2655" dxfId="3" stopIfTrue="0">
      <formula>AND(NOT('QAQC-2021-08-10'!$L$518),'QAQC-2021-08-10'!$C$518="Low")</formula>
    </cfRule>
    <cfRule type="expression" priority="2697" dxfId="3" stopIfTrue="0">
      <formula>AND(NOT('QAQC-2021-08-10'!$L$560),'QAQC-2021-08-10'!$C$560="Low")</formula>
    </cfRule>
    <cfRule type="expression" priority="4159" dxfId="1" stopIfTrue="0">
      <formula>AND(NOT('QAQC-2021-08-10'!$L$518),'QAQC-2021-08-10'!$C$518="Good")</formula>
    </cfRule>
    <cfRule type="expression" priority="4201" dxfId="1" stopIfTrue="0">
      <formula>AND(NOT('QAQC-2021-08-10'!$L$560),'QAQC-2021-08-10'!$C$560="Good")</formula>
    </cfRule>
  </conditionalFormatting>
  <conditionalFormatting sqref="BT41">
    <cfRule type="expression" priority="502" dxfId="0" stopIfTrue="0">
      <formula>AND(NOT('QAQC-2021-08-10'!$L$519),'QAQC-2021-08-10'!$C$519="Very High")</formula>
    </cfRule>
    <cfRule type="expression" priority="544" dxfId="0" stopIfTrue="0">
      <formula>AND(NOT('QAQC-2021-08-10'!$L$561),'QAQC-2021-08-10'!$C$561="Very High")</formula>
    </cfRule>
    <cfRule type="expression" priority="1600" dxfId="2" stopIfTrue="0">
      <formula>AND(NOT('QAQC-2021-08-10'!$L$519),'QAQC-2021-08-10'!$C$519="High")</formula>
    </cfRule>
    <cfRule type="expression" priority="1642" dxfId="2" stopIfTrue="0">
      <formula>AND(NOT('QAQC-2021-08-10'!$L$561),'QAQC-2021-08-10'!$C$561="High")</formula>
    </cfRule>
    <cfRule type="expression" priority="2656" dxfId="3" stopIfTrue="0">
      <formula>AND(NOT('QAQC-2021-08-10'!$L$519),'QAQC-2021-08-10'!$C$519="Low")</formula>
    </cfRule>
    <cfRule type="expression" priority="2698" dxfId="3" stopIfTrue="0">
      <formula>AND(NOT('QAQC-2021-08-10'!$L$561),'QAQC-2021-08-10'!$C$561="Low")</formula>
    </cfRule>
    <cfRule type="expression" priority="4160" dxfId="1" stopIfTrue="0">
      <formula>AND(NOT('QAQC-2021-08-10'!$L$519),'QAQC-2021-08-10'!$C$519="Good")</formula>
    </cfRule>
    <cfRule type="expression" priority="4202" dxfId="1" stopIfTrue="0">
      <formula>AND(NOT('QAQC-2021-08-10'!$L$561),'QAQC-2021-08-10'!$C$561="Good")</formula>
    </cfRule>
  </conditionalFormatting>
  <conditionalFormatting sqref="BT42">
    <cfRule type="expression" priority="503" dxfId="0" stopIfTrue="0">
      <formula>AND(NOT('QAQC-2021-08-10'!$L$520),'QAQC-2021-08-10'!$C$520="Very High")</formula>
    </cfRule>
    <cfRule type="expression" priority="545" dxfId="0" stopIfTrue="0">
      <formula>AND(NOT('QAQC-2021-08-10'!$L$562),'QAQC-2021-08-10'!$C$562="Very High")</formula>
    </cfRule>
    <cfRule type="expression" priority="1601" dxfId="2" stopIfTrue="0">
      <formula>AND(NOT('QAQC-2021-08-10'!$L$520),'QAQC-2021-08-10'!$C$520="High")</formula>
    </cfRule>
    <cfRule type="expression" priority="1643" dxfId="2" stopIfTrue="0">
      <formula>AND(NOT('QAQC-2021-08-10'!$L$562),'QAQC-2021-08-10'!$C$562="High")</formula>
    </cfRule>
    <cfRule type="expression" priority="2657" dxfId="3" stopIfTrue="0">
      <formula>AND(NOT('QAQC-2021-08-10'!$L$520),'QAQC-2021-08-10'!$C$520="Low")</formula>
    </cfRule>
    <cfRule type="expression" priority="2699" dxfId="3" stopIfTrue="0">
      <formula>AND(NOT('QAQC-2021-08-10'!$L$562),'QAQC-2021-08-10'!$C$562="Low")</formula>
    </cfRule>
    <cfRule type="expression" priority="4161" dxfId="1" stopIfTrue="0">
      <formula>AND(NOT('QAQC-2021-08-10'!$L$520),'QAQC-2021-08-10'!$C$520="Good")</formula>
    </cfRule>
    <cfRule type="expression" priority="4203" dxfId="1" stopIfTrue="0">
      <formula>AND(NOT('QAQC-2021-08-10'!$L$562),'QAQC-2021-08-10'!$C$562="Good")</formula>
    </cfRule>
  </conditionalFormatting>
  <conditionalFormatting sqref="BT43">
    <cfRule type="expression" priority="504" dxfId="0" stopIfTrue="0">
      <formula>AND(NOT('QAQC-2021-08-10'!$L$521),'QAQC-2021-08-10'!$C$521="Very High")</formula>
    </cfRule>
    <cfRule type="expression" priority="546" dxfId="0" stopIfTrue="0">
      <formula>AND(NOT('QAQC-2021-08-10'!$L$563),'QAQC-2021-08-10'!$C$563="Very High")</formula>
    </cfRule>
    <cfRule type="expression" priority="1602" dxfId="2" stopIfTrue="0">
      <formula>AND(NOT('QAQC-2021-08-10'!$L$521),'QAQC-2021-08-10'!$C$521="High")</formula>
    </cfRule>
    <cfRule type="expression" priority="1644" dxfId="2" stopIfTrue="0">
      <formula>AND(NOT('QAQC-2021-08-10'!$L$563),'QAQC-2021-08-10'!$C$563="High")</formula>
    </cfRule>
    <cfRule type="expression" priority="2658" dxfId="3" stopIfTrue="0">
      <formula>AND(NOT('QAQC-2021-08-10'!$L$521),'QAQC-2021-08-10'!$C$521="Low")</formula>
    </cfRule>
    <cfRule type="expression" priority="2700" dxfId="3" stopIfTrue="0">
      <formula>AND(NOT('QAQC-2021-08-10'!$L$563),'QAQC-2021-08-10'!$C$563="Low")</formula>
    </cfRule>
    <cfRule type="expression" priority="4162" dxfId="1" stopIfTrue="0">
      <formula>AND(NOT('QAQC-2021-08-10'!$L$521),'QAQC-2021-08-10'!$C$521="Good")</formula>
    </cfRule>
    <cfRule type="expression" priority="4204" dxfId="1" stopIfTrue="0">
      <formula>AND(NOT('QAQC-2021-08-10'!$L$563),'QAQC-2021-08-10'!$C$563="Good")</formula>
    </cfRule>
  </conditionalFormatting>
  <conditionalFormatting sqref="BT44">
    <cfRule type="expression" priority="505" dxfId="0" stopIfTrue="0">
      <formula>AND(NOT('QAQC-2021-08-10'!$L$522),'QAQC-2021-08-10'!$C$522="Very High")</formula>
    </cfRule>
    <cfRule type="expression" priority="547" dxfId="0" stopIfTrue="0">
      <formula>AND(NOT('QAQC-2021-08-10'!$L$564),'QAQC-2021-08-10'!$C$564="Very High")</formula>
    </cfRule>
    <cfRule type="expression" priority="1603" dxfId="2" stopIfTrue="0">
      <formula>AND(NOT('QAQC-2021-08-10'!$L$522),'QAQC-2021-08-10'!$C$522="High")</formula>
    </cfRule>
    <cfRule type="expression" priority="1645" dxfId="2" stopIfTrue="0">
      <formula>AND(NOT('QAQC-2021-08-10'!$L$564),'QAQC-2021-08-10'!$C$564="High")</formula>
    </cfRule>
    <cfRule type="expression" priority="2659" dxfId="3" stopIfTrue="0">
      <formula>AND(NOT('QAQC-2021-08-10'!$L$522),'QAQC-2021-08-10'!$C$522="Low")</formula>
    </cfRule>
    <cfRule type="expression" priority="2701" dxfId="3" stopIfTrue="0">
      <formula>AND(NOT('QAQC-2021-08-10'!$L$564),'QAQC-2021-08-10'!$C$564="Low")</formula>
    </cfRule>
    <cfRule type="expression" priority="4163" dxfId="1" stopIfTrue="0">
      <formula>AND(NOT('QAQC-2021-08-10'!$L$522),'QAQC-2021-08-10'!$C$522="Good")</formula>
    </cfRule>
    <cfRule type="expression" priority="4205" dxfId="1" stopIfTrue="0">
      <formula>AND(NOT('QAQC-2021-08-10'!$L$564),'QAQC-2021-08-10'!$C$564="Good")</formula>
    </cfRule>
  </conditionalFormatting>
  <conditionalFormatting sqref="BT45">
    <cfRule type="expression" priority="506" dxfId="0" stopIfTrue="0">
      <formula>AND(NOT('QAQC-2021-08-10'!$L$523),'QAQC-2021-08-10'!$C$523="Very High")</formula>
    </cfRule>
    <cfRule type="expression" priority="548" dxfId="0" stopIfTrue="0">
      <formula>AND(NOT('QAQC-2021-08-10'!$L$565),'QAQC-2021-08-10'!$C$565="Very High")</formula>
    </cfRule>
    <cfRule type="expression" priority="1604" dxfId="2" stopIfTrue="0">
      <formula>AND(NOT('QAQC-2021-08-10'!$L$523),'QAQC-2021-08-10'!$C$523="High")</formula>
    </cfRule>
    <cfRule type="expression" priority="1646" dxfId="2" stopIfTrue="0">
      <formula>AND(NOT('QAQC-2021-08-10'!$L$565),'QAQC-2021-08-10'!$C$565="High")</formula>
    </cfRule>
    <cfRule type="expression" priority="2660" dxfId="3" stopIfTrue="0">
      <formula>AND(NOT('QAQC-2021-08-10'!$L$523),'QAQC-2021-08-10'!$C$523="Low")</formula>
    </cfRule>
    <cfRule type="expression" priority="2702" dxfId="3" stopIfTrue="0">
      <formula>AND(NOT('QAQC-2021-08-10'!$L$565),'QAQC-2021-08-10'!$C$565="Low")</formula>
    </cfRule>
    <cfRule type="expression" priority="4164" dxfId="1" stopIfTrue="0">
      <formula>AND(NOT('QAQC-2021-08-10'!$L$523),'QAQC-2021-08-10'!$C$523="Good")</formula>
    </cfRule>
    <cfRule type="expression" priority="4206" dxfId="1" stopIfTrue="0">
      <formula>AND(NOT('QAQC-2021-08-10'!$L$565),'QAQC-2021-08-10'!$C$565="Good")</formula>
    </cfRule>
  </conditionalFormatting>
  <conditionalFormatting sqref="BT46">
    <cfRule type="expression" priority="507" dxfId="0" stopIfTrue="0">
      <formula>AND(NOT('QAQC-2021-08-10'!$L$524),'QAQC-2021-08-10'!$C$524="Very High")</formula>
    </cfRule>
    <cfRule type="expression" priority="549" dxfId="0" stopIfTrue="0">
      <formula>AND(NOT('QAQC-2021-08-10'!$L$566),'QAQC-2021-08-10'!$C$566="Very High")</formula>
    </cfRule>
    <cfRule type="expression" priority="1605" dxfId="2" stopIfTrue="0">
      <formula>AND(NOT('QAQC-2021-08-10'!$L$524),'QAQC-2021-08-10'!$C$524="High")</formula>
    </cfRule>
    <cfRule type="expression" priority="1647" dxfId="2" stopIfTrue="0">
      <formula>AND(NOT('QAQC-2021-08-10'!$L$566),'QAQC-2021-08-10'!$C$566="High")</formula>
    </cfRule>
    <cfRule type="expression" priority="2661" dxfId="3" stopIfTrue="0">
      <formula>AND(NOT('QAQC-2021-08-10'!$L$524),'QAQC-2021-08-10'!$C$524="Low")</formula>
    </cfRule>
    <cfRule type="expression" priority="2703" dxfId="3" stopIfTrue="0">
      <formula>AND(NOT('QAQC-2021-08-10'!$L$566),'QAQC-2021-08-10'!$C$566="Low")</formula>
    </cfRule>
    <cfRule type="expression" priority="4165" dxfId="1" stopIfTrue="0">
      <formula>AND(NOT('QAQC-2021-08-10'!$L$524),'QAQC-2021-08-10'!$C$524="Good")</formula>
    </cfRule>
    <cfRule type="expression" priority="4207" dxfId="1" stopIfTrue="0">
      <formula>AND(NOT('QAQC-2021-08-10'!$L$566),'QAQC-2021-08-10'!$C$566="Good")</formula>
    </cfRule>
  </conditionalFormatting>
  <conditionalFormatting sqref="I4">
    <cfRule type="expression" priority="550" dxfId="0" stopIfTrue="0">
      <formula>AND(NOT('QAQC-2021-08-10'!$L$567),'QAQC-2021-08-10'!$C$567="Very High")</formula>
    </cfRule>
    <cfRule type="expression" priority="1648" dxfId="2" stopIfTrue="0">
      <formula>AND(NOT('QAQC-2021-08-10'!$L$567),'QAQC-2021-08-10'!$C$567="High")</formula>
    </cfRule>
    <cfRule type="expression" priority="2704" dxfId="3" stopIfTrue="0">
      <formula>AND(NOT('QAQC-2021-08-10'!$L$567),'QAQC-2021-08-10'!$C$567="Low")</formula>
    </cfRule>
    <cfRule type="expression" priority="4208" dxfId="1" stopIfTrue="0">
      <formula>AND(NOT('QAQC-2021-08-10'!$L$567),'QAQC-2021-08-10'!$C$567="Good")</formula>
    </cfRule>
  </conditionalFormatting>
  <conditionalFormatting sqref="I5">
    <cfRule type="expression" priority="551" dxfId="0" stopIfTrue="0">
      <formula>AND(NOT('QAQC-2021-08-10'!$L$568),'QAQC-2021-08-10'!$C$568="Very High")</formula>
    </cfRule>
    <cfRule type="expression" priority="1649" dxfId="2" stopIfTrue="0">
      <formula>AND(NOT('QAQC-2021-08-10'!$L$568),'QAQC-2021-08-10'!$C$568="High")</formula>
    </cfRule>
    <cfRule type="expression" priority="2705" dxfId="3" stopIfTrue="0">
      <formula>AND(NOT('QAQC-2021-08-10'!$L$568),'QAQC-2021-08-10'!$C$568="Low")</formula>
    </cfRule>
    <cfRule type="expression" priority="4209" dxfId="1" stopIfTrue="0">
      <formula>AND(NOT('QAQC-2021-08-10'!$L$568),'QAQC-2021-08-10'!$C$568="Good")</formula>
    </cfRule>
  </conditionalFormatting>
  <conditionalFormatting sqref="I6">
    <cfRule type="expression" priority="552" dxfId="0" stopIfTrue="0">
      <formula>AND(NOT('QAQC-2021-08-10'!$L$569),'QAQC-2021-08-10'!$C$569="Very High")</formula>
    </cfRule>
    <cfRule type="expression" priority="1650" dxfId="2" stopIfTrue="0">
      <formula>AND(NOT('QAQC-2021-08-10'!$L$569),'QAQC-2021-08-10'!$C$569="High")</formula>
    </cfRule>
    <cfRule type="expression" priority="2706" dxfId="3" stopIfTrue="0">
      <formula>AND(NOT('QAQC-2021-08-10'!$L$569),'QAQC-2021-08-10'!$C$569="Low")</formula>
    </cfRule>
    <cfRule type="expression" priority="4210" dxfId="1" stopIfTrue="0">
      <formula>AND(NOT('QAQC-2021-08-10'!$L$569),'QAQC-2021-08-10'!$C$569="Good")</formula>
    </cfRule>
  </conditionalFormatting>
  <conditionalFormatting sqref="I7">
    <cfRule type="expression" priority="553" dxfId="0" stopIfTrue="0">
      <formula>AND(NOT('QAQC-2021-08-10'!$L$570),'QAQC-2021-08-10'!$C$570="Very High")</formula>
    </cfRule>
    <cfRule type="expression" priority="1651" dxfId="2" stopIfTrue="0">
      <formula>AND(NOT('QAQC-2021-08-10'!$L$570),'QAQC-2021-08-10'!$C$570="High")</formula>
    </cfRule>
    <cfRule type="expression" priority="2707" dxfId="3" stopIfTrue="0">
      <formula>AND(NOT('QAQC-2021-08-10'!$L$570),'QAQC-2021-08-10'!$C$570="Low")</formula>
    </cfRule>
    <cfRule type="expression" priority="4211" dxfId="1" stopIfTrue="0">
      <formula>AND(NOT('QAQC-2021-08-10'!$L$570),'QAQC-2021-08-10'!$C$570="Good")</formula>
    </cfRule>
  </conditionalFormatting>
  <conditionalFormatting sqref="I8">
    <cfRule type="expression" priority="554" dxfId="0" stopIfTrue="0">
      <formula>AND(NOT('QAQC-2021-08-10'!$L$571),'QAQC-2021-08-10'!$C$571="Very High")</formula>
    </cfRule>
    <cfRule type="expression" priority="1652" dxfId="2" stopIfTrue="0">
      <formula>AND(NOT('QAQC-2021-08-10'!$L$571),'QAQC-2021-08-10'!$C$571="High")</formula>
    </cfRule>
    <cfRule type="expression" priority="2708" dxfId="3" stopIfTrue="0">
      <formula>AND(NOT('QAQC-2021-08-10'!$L$571),'QAQC-2021-08-10'!$C$571="Low")</formula>
    </cfRule>
    <cfRule type="expression" priority="4212" dxfId="1" stopIfTrue="0">
      <formula>AND(NOT('QAQC-2021-08-10'!$L$571),'QAQC-2021-08-10'!$C$571="Good")</formula>
    </cfRule>
  </conditionalFormatting>
  <conditionalFormatting sqref="I9">
    <cfRule type="expression" priority="555" dxfId="0" stopIfTrue="0">
      <formula>AND(NOT('QAQC-2021-08-10'!$L$572),'QAQC-2021-08-10'!$C$572="Very High")</formula>
    </cfRule>
    <cfRule type="expression" priority="1653" dxfId="2" stopIfTrue="0">
      <formula>AND(NOT('QAQC-2021-08-10'!$L$572),'QAQC-2021-08-10'!$C$572="High")</formula>
    </cfRule>
    <cfRule type="expression" priority="2709" dxfId="3" stopIfTrue="0">
      <formula>AND(NOT('QAQC-2021-08-10'!$L$572),'QAQC-2021-08-10'!$C$572="Low")</formula>
    </cfRule>
    <cfRule type="expression" priority="4213" dxfId="1" stopIfTrue="0">
      <formula>AND(NOT('QAQC-2021-08-10'!$L$572),'QAQC-2021-08-10'!$C$572="Good")</formula>
    </cfRule>
  </conditionalFormatting>
  <conditionalFormatting sqref="I10">
    <cfRule type="expression" priority="556" dxfId="0" stopIfTrue="0">
      <formula>AND(NOT('QAQC-2021-08-10'!$L$573),'QAQC-2021-08-10'!$C$573="Very High")</formula>
    </cfRule>
    <cfRule type="expression" priority="1654" dxfId="2" stopIfTrue="0">
      <formula>AND(NOT('QAQC-2021-08-10'!$L$573),'QAQC-2021-08-10'!$C$573="High")</formula>
    </cfRule>
    <cfRule type="expression" priority="2710" dxfId="3" stopIfTrue="0">
      <formula>AND(NOT('QAQC-2021-08-10'!$L$573),'QAQC-2021-08-10'!$C$573="Low")</formula>
    </cfRule>
    <cfRule type="expression" priority="4214" dxfId="1" stopIfTrue="0">
      <formula>AND(NOT('QAQC-2021-08-10'!$L$573),'QAQC-2021-08-10'!$C$573="Good")</formula>
    </cfRule>
  </conditionalFormatting>
  <conditionalFormatting sqref="I11">
    <cfRule type="expression" priority="557" dxfId="0" stopIfTrue="0">
      <formula>AND(NOT('QAQC-2021-08-10'!$L$574),'QAQC-2021-08-10'!$C$574="Very High")</formula>
    </cfRule>
    <cfRule type="expression" priority="1655" dxfId="2" stopIfTrue="0">
      <formula>AND(NOT('QAQC-2021-08-10'!$L$574),'QAQC-2021-08-10'!$C$574="High")</formula>
    </cfRule>
    <cfRule type="expression" priority="2711" dxfId="3" stopIfTrue="0">
      <formula>AND(NOT('QAQC-2021-08-10'!$L$574),'QAQC-2021-08-10'!$C$574="Low")</formula>
    </cfRule>
    <cfRule type="expression" priority="4215" dxfId="1" stopIfTrue="0">
      <formula>AND(NOT('QAQC-2021-08-10'!$L$574),'QAQC-2021-08-10'!$C$574="Good")</formula>
    </cfRule>
  </conditionalFormatting>
  <conditionalFormatting sqref="I12">
    <cfRule type="expression" priority="558" dxfId="0" stopIfTrue="0">
      <formula>AND(NOT('QAQC-2021-08-10'!$L$575),'QAQC-2021-08-10'!$C$575="Very High")</formula>
    </cfRule>
    <cfRule type="expression" priority="1656" dxfId="2" stopIfTrue="0">
      <formula>AND(NOT('QAQC-2021-08-10'!$L$575),'QAQC-2021-08-10'!$C$575="High")</formula>
    </cfRule>
    <cfRule type="expression" priority="2712" dxfId="3" stopIfTrue="0">
      <formula>AND(NOT('QAQC-2021-08-10'!$L$575),'QAQC-2021-08-10'!$C$575="Low")</formula>
    </cfRule>
    <cfRule type="expression" priority="4216" dxfId="1" stopIfTrue="0">
      <formula>AND(NOT('QAQC-2021-08-10'!$L$575),'QAQC-2021-08-10'!$C$575="Good")</formula>
    </cfRule>
  </conditionalFormatting>
  <conditionalFormatting sqref="I13">
    <cfRule type="expression" priority="559" dxfId="0" stopIfTrue="0">
      <formula>AND(NOT('QAQC-2021-08-10'!$L$576),'QAQC-2021-08-10'!$C$576="Very High")</formula>
    </cfRule>
    <cfRule type="expression" priority="1657" dxfId="2" stopIfTrue="0">
      <formula>AND(NOT('QAQC-2021-08-10'!$L$576),'QAQC-2021-08-10'!$C$576="High")</formula>
    </cfRule>
    <cfRule type="expression" priority="2713" dxfId="3" stopIfTrue="0">
      <formula>AND(NOT('QAQC-2021-08-10'!$L$576),'QAQC-2021-08-10'!$C$576="Low")</formula>
    </cfRule>
    <cfRule type="expression" priority="4217" dxfId="1" stopIfTrue="0">
      <formula>AND(NOT('QAQC-2021-08-10'!$L$576),'QAQC-2021-08-10'!$C$576="Good")</formula>
    </cfRule>
  </conditionalFormatting>
  <conditionalFormatting sqref="I14">
    <cfRule type="expression" priority="560" dxfId="0" stopIfTrue="0">
      <formula>AND(NOT('QAQC-2021-08-10'!$L$577),'QAQC-2021-08-10'!$C$577="Very High")</formula>
    </cfRule>
    <cfRule type="expression" priority="1658" dxfId="2" stopIfTrue="0">
      <formula>AND(NOT('QAQC-2021-08-10'!$L$577),'QAQC-2021-08-10'!$C$577="High")</formula>
    </cfRule>
    <cfRule type="expression" priority="2714" dxfId="3" stopIfTrue="0">
      <formula>AND(NOT('QAQC-2021-08-10'!$L$577),'QAQC-2021-08-10'!$C$577="Low")</formula>
    </cfRule>
    <cfRule type="expression" priority="4218" dxfId="1" stopIfTrue="0">
      <formula>AND(NOT('QAQC-2021-08-10'!$L$577),'QAQC-2021-08-10'!$C$577="Good")</formula>
    </cfRule>
  </conditionalFormatting>
  <conditionalFormatting sqref="I15">
    <cfRule type="expression" priority="561" dxfId="0" stopIfTrue="0">
      <formula>AND(NOT('QAQC-2021-08-10'!$L$578),'QAQC-2021-08-10'!$C$578="Very High")</formula>
    </cfRule>
    <cfRule type="expression" priority="1659" dxfId="2" stopIfTrue="0">
      <formula>AND(NOT('QAQC-2021-08-10'!$L$578),'QAQC-2021-08-10'!$C$578="High")</formula>
    </cfRule>
    <cfRule type="expression" priority="2715" dxfId="3" stopIfTrue="0">
      <formula>AND(NOT('QAQC-2021-08-10'!$L$578),'QAQC-2021-08-10'!$C$578="Low")</formula>
    </cfRule>
    <cfRule type="expression" priority="4219" dxfId="1" stopIfTrue="0">
      <formula>AND(NOT('QAQC-2021-08-10'!$L$578),'QAQC-2021-08-10'!$C$578="Good")</formula>
    </cfRule>
  </conditionalFormatting>
  <conditionalFormatting sqref="I16">
    <cfRule type="expression" priority="562" dxfId="0" stopIfTrue="0">
      <formula>AND(NOT('QAQC-2021-08-10'!$L$579),'QAQC-2021-08-10'!$C$579="Very High")</formula>
    </cfRule>
    <cfRule type="expression" priority="1660" dxfId="2" stopIfTrue="0">
      <formula>AND(NOT('QAQC-2021-08-10'!$L$579),'QAQC-2021-08-10'!$C$579="High")</formula>
    </cfRule>
    <cfRule type="expression" priority="2716" dxfId="3" stopIfTrue="0">
      <formula>AND(NOT('QAQC-2021-08-10'!$L$579),'QAQC-2021-08-10'!$C$579="Low")</formula>
    </cfRule>
    <cfRule type="expression" priority="4220" dxfId="1" stopIfTrue="0">
      <formula>AND(NOT('QAQC-2021-08-10'!$L$579),'QAQC-2021-08-10'!$C$579="Good")</formula>
    </cfRule>
  </conditionalFormatting>
  <conditionalFormatting sqref="I17">
    <cfRule type="expression" priority="563" dxfId="0" stopIfTrue="0">
      <formula>AND(NOT('QAQC-2021-08-10'!$L$580),'QAQC-2021-08-10'!$C$580="Very High")</formula>
    </cfRule>
    <cfRule type="expression" priority="1661" dxfId="2" stopIfTrue="0">
      <formula>AND(NOT('QAQC-2021-08-10'!$L$580),'QAQC-2021-08-10'!$C$580="High")</formula>
    </cfRule>
    <cfRule type="expression" priority="2717" dxfId="3" stopIfTrue="0">
      <formula>AND(NOT('QAQC-2021-08-10'!$L$580),'QAQC-2021-08-10'!$C$580="Low")</formula>
    </cfRule>
    <cfRule type="expression" priority="4221" dxfId="1" stopIfTrue="0">
      <formula>AND(NOT('QAQC-2021-08-10'!$L$580),'QAQC-2021-08-10'!$C$580="Good")</formula>
    </cfRule>
  </conditionalFormatting>
  <conditionalFormatting sqref="I18">
    <cfRule type="expression" priority="564" dxfId="0" stopIfTrue="0">
      <formula>AND(NOT('QAQC-2021-08-10'!$L$581),'QAQC-2021-08-10'!$C$581="Very High")</formula>
    </cfRule>
    <cfRule type="expression" priority="1662" dxfId="2" stopIfTrue="0">
      <formula>AND(NOT('QAQC-2021-08-10'!$L$581),'QAQC-2021-08-10'!$C$581="High")</formula>
    </cfRule>
    <cfRule type="expression" priority="2718" dxfId="3" stopIfTrue="0">
      <formula>AND(NOT('QAQC-2021-08-10'!$L$581),'QAQC-2021-08-10'!$C$581="Low")</formula>
    </cfRule>
    <cfRule type="expression" priority="4222" dxfId="1" stopIfTrue="0">
      <formula>AND(NOT('QAQC-2021-08-10'!$L$581),'QAQC-2021-08-10'!$C$581="Good")</formula>
    </cfRule>
  </conditionalFormatting>
  <conditionalFormatting sqref="I19">
    <cfRule type="expression" priority="565" dxfId="0" stopIfTrue="0">
      <formula>AND(NOT('QAQC-2021-08-10'!$L$582),'QAQC-2021-08-10'!$C$582="Very High")</formula>
    </cfRule>
    <cfRule type="expression" priority="1663" dxfId="2" stopIfTrue="0">
      <formula>AND(NOT('QAQC-2021-08-10'!$L$582),'QAQC-2021-08-10'!$C$582="High")</formula>
    </cfRule>
    <cfRule type="expression" priority="2719" dxfId="3" stopIfTrue="0">
      <formula>AND(NOT('QAQC-2021-08-10'!$L$582),'QAQC-2021-08-10'!$C$582="Low")</formula>
    </cfRule>
    <cfRule type="expression" priority="4223" dxfId="1" stopIfTrue="0">
      <formula>AND(NOT('QAQC-2021-08-10'!$L$582),'QAQC-2021-08-10'!$C$582="Good")</formula>
    </cfRule>
  </conditionalFormatting>
  <conditionalFormatting sqref="I20">
    <cfRule type="expression" priority="566" dxfId="0" stopIfTrue="0">
      <formula>AND(NOT('QAQC-2021-08-10'!$L$583),'QAQC-2021-08-10'!$C$583="Very High")</formula>
    </cfRule>
    <cfRule type="expression" priority="1664" dxfId="2" stopIfTrue="0">
      <formula>AND(NOT('QAQC-2021-08-10'!$L$583),'QAQC-2021-08-10'!$C$583="High")</formula>
    </cfRule>
    <cfRule type="expression" priority="2720" dxfId="3" stopIfTrue="0">
      <formula>AND(NOT('QAQC-2021-08-10'!$L$583),'QAQC-2021-08-10'!$C$583="Low")</formula>
    </cfRule>
    <cfRule type="expression" priority="4224" dxfId="1" stopIfTrue="0">
      <formula>AND(NOT('QAQC-2021-08-10'!$L$583),'QAQC-2021-08-10'!$C$583="Good")</formula>
    </cfRule>
  </conditionalFormatting>
  <conditionalFormatting sqref="I21">
    <cfRule type="expression" priority="567" dxfId="0" stopIfTrue="0">
      <formula>AND(NOT('QAQC-2021-08-10'!$L$584),'QAQC-2021-08-10'!$C$584="Very High")</formula>
    </cfRule>
    <cfRule type="expression" priority="1665" dxfId="2" stopIfTrue="0">
      <formula>AND(NOT('QAQC-2021-08-10'!$L$584),'QAQC-2021-08-10'!$C$584="High")</formula>
    </cfRule>
    <cfRule type="expression" priority="2721" dxfId="3" stopIfTrue="0">
      <formula>AND(NOT('QAQC-2021-08-10'!$L$584),'QAQC-2021-08-10'!$C$584="Low")</formula>
    </cfRule>
    <cfRule type="expression" priority="4225" dxfId="1" stopIfTrue="0">
      <formula>AND(NOT('QAQC-2021-08-10'!$L$584),'QAQC-2021-08-10'!$C$584="Good")</formula>
    </cfRule>
  </conditionalFormatting>
  <conditionalFormatting sqref="I22">
    <cfRule type="expression" priority="568" dxfId="0" stopIfTrue="0">
      <formula>AND(NOT('QAQC-2021-08-10'!$L$585),'QAQC-2021-08-10'!$C$585="Very High")</formula>
    </cfRule>
    <cfRule type="expression" priority="1666" dxfId="2" stopIfTrue="0">
      <formula>AND(NOT('QAQC-2021-08-10'!$L$585),'QAQC-2021-08-10'!$C$585="High")</formula>
    </cfRule>
    <cfRule type="expression" priority="2722" dxfId="3" stopIfTrue="0">
      <formula>AND(NOT('QAQC-2021-08-10'!$L$585),'QAQC-2021-08-10'!$C$585="Low")</formula>
    </cfRule>
    <cfRule type="expression" priority="4226" dxfId="1" stopIfTrue="0">
      <formula>AND(NOT('QAQC-2021-08-10'!$L$585),'QAQC-2021-08-10'!$C$585="Good")</formula>
    </cfRule>
  </conditionalFormatting>
  <conditionalFormatting sqref="I23">
    <cfRule type="expression" priority="569" dxfId="0" stopIfTrue="0">
      <formula>AND(NOT('QAQC-2021-08-10'!$L$586),'QAQC-2021-08-10'!$C$586="Very High")</formula>
    </cfRule>
    <cfRule type="expression" priority="1667" dxfId="2" stopIfTrue="0">
      <formula>AND(NOT('QAQC-2021-08-10'!$L$586),'QAQC-2021-08-10'!$C$586="High")</formula>
    </cfRule>
    <cfRule type="expression" priority="2723" dxfId="3" stopIfTrue="0">
      <formula>AND(NOT('QAQC-2021-08-10'!$L$586),'QAQC-2021-08-10'!$C$586="Low")</formula>
    </cfRule>
    <cfRule type="expression" priority="4227" dxfId="1" stopIfTrue="0">
      <formula>AND(NOT('QAQC-2021-08-10'!$L$586),'QAQC-2021-08-10'!$C$586="Good")</formula>
    </cfRule>
  </conditionalFormatting>
  <conditionalFormatting sqref="I24">
    <cfRule type="expression" priority="570" dxfId="0" stopIfTrue="0">
      <formula>AND(NOT('QAQC-2021-08-10'!$L$587),'QAQC-2021-08-10'!$C$587="Very High")</formula>
    </cfRule>
    <cfRule type="expression" priority="1668" dxfId="2" stopIfTrue="0">
      <formula>AND(NOT('QAQC-2021-08-10'!$L$587),'QAQC-2021-08-10'!$C$587="High")</formula>
    </cfRule>
    <cfRule type="expression" priority="2724" dxfId="3" stopIfTrue="0">
      <formula>AND(NOT('QAQC-2021-08-10'!$L$587),'QAQC-2021-08-10'!$C$587="Low")</formula>
    </cfRule>
    <cfRule type="expression" priority="4228" dxfId="1" stopIfTrue="0">
      <formula>AND(NOT('QAQC-2021-08-10'!$L$587),'QAQC-2021-08-10'!$C$587="Good")</formula>
    </cfRule>
  </conditionalFormatting>
  <conditionalFormatting sqref="AA4">
    <cfRule type="expression" priority="571" dxfId="0" stopIfTrue="0">
      <formula>AND(NOT('QAQC-2021-08-10'!$L$588),'QAQC-2021-08-10'!$C$588="Very High")</formula>
    </cfRule>
    <cfRule type="expression" priority="1669" dxfId="2" stopIfTrue="0">
      <formula>AND(NOT('QAQC-2021-08-10'!$L$588),'QAQC-2021-08-10'!$C$588="High")</formula>
    </cfRule>
    <cfRule type="expression" priority="2725" dxfId="3" stopIfTrue="0">
      <formula>AND(NOT('QAQC-2021-08-10'!$L$588),'QAQC-2021-08-10'!$C$588="Low")</formula>
    </cfRule>
    <cfRule type="expression" priority="4229" dxfId="1" stopIfTrue="0">
      <formula>AND(NOT('QAQC-2021-08-10'!$L$588),'QAQC-2021-08-10'!$C$588="Good")</formula>
    </cfRule>
  </conditionalFormatting>
  <conditionalFormatting sqref="AB4">
    <cfRule type="expression" priority="572" dxfId="0" stopIfTrue="0">
      <formula>AND(NOT('QAQC-2021-08-10'!$L$589),'QAQC-2021-08-10'!$C$589="Very High")</formula>
    </cfRule>
    <cfRule type="expression" priority="1670" dxfId="2" stopIfTrue="0">
      <formula>AND(NOT('QAQC-2021-08-10'!$L$589),'QAQC-2021-08-10'!$C$589="High")</formula>
    </cfRule>
    <cfRule type="expression" priority="2726" dxfId="3" stopIfTrue="0">
      <formula>AND(NOT('QAQC-2021-08-10'!$L$589),'QAQC-2021-08-10'!$C$589="Low")</formula>
    </cfRule>
    <cfRule type="expression" priority="4230" dxfId="1" stopIfTrue="0">
      <formula>AND(NOT('QAQC-2021-08-10'!$L$589),'QAQC-2021-08-10'!$C$589="Good")</formula>
    </cfRule>
  </conditionalFormatting>
  <conditionalFormatting sqref="AC4">
    <cfRule type="expression" priority="573" dxfId="0" stopIfTrue="0">
      <formula>AND(NOT('QAQC-2021-08-10'!$L$590),'QAQC-2021-08-10'!$C$590="Very High")</formula>
    </cfRule>
    <cfRule type="expression" priority="1671" dxfId="2" stopIfTrue="0">
      <formula>AND(NOT('QAQC-2021-08-10'!$L$590),'QAQC-2021-08-10'!$C$590="High")</formula>
    </cfRule>
    <cfRule type="expression" priority="2727" dxfId="3" stopIfTrue="0">
      <formula>AND(NOT('QAQC-2021-08-10'!$L$590),'QAQC-2021-08-10'!$C$590="Low")</formula>
    </cfRule>
    <cfRule type="expression" priority="4231" dxfId="1" stopIfTrue="0">
      <formula>AND(NOT('QAQC-2021-08-10'!$L$590),'QAQC-2021-08-10'!$C$590="Good")</formula>
    </cfRule>
  </conditionalFormatting>
  <conditionalFormatting sqref="AA5">
    <cfRule type="expression" priority="574" dxfId="0" stopIfTrue="0">
      <formula>AND(NOT('QAQC-2021-08-10'!$L$591),'QAQC-2021-08-10'!$C$591="Very High")</formula>
    </cfRule>
    <cfRule type="expression" priority="1672" dxfId="2" stopIfTrue="0">
      <formula>AND(NOT('QAQC-2021-08-10'!$L$591),'QAQC-2021-08-10'!$C$591="High")</formula>
    </cfRule>
    <cfRule type="expression" priority="2728" dxfId="3" stopIfTrue="0">
      <formula>AND(NOT('QAQC-2021-08-10'!$L$591),'QAQC-2021-08-10'!$C$591="Low")</formula>
    </cfRule>
    <cfRule type="expression" priority="4232" dxfId="1" stopIfTrue="0">
      <formula>AND(NOT('QAQC-2021-08-10'!$L$591),'QAQC-2021-08-10'!$C$591="Good")</formula>
    </cfRule>
  </conditionalFormatting>
  <conditionalFormatting sqref="AB5">
    <cfRule type="expression" priority="575" dxfId="0" stopIfTrue="0">
      <formula>AND(NOT('QAQC-2021-08-10'!$L$592),'QAQC-2021-08-10'!$C$592="Very High")</formula>
    </cfRule>
    <cfRule type="expression" priority="1673" dxfId="2" stopIfTrue="0">
      <formula>AND(NOT('QAQC-2021-08-10'!$L$592),'QAQC-2021-08-10'!$C$592="High")</formula>
    </cfRule>
    <cfRule type="expression" priority="2729" dxfId="3" stopIfTrue="0">
      <formula>AND(NOT('QAQC-2021-08-10'!$L$592),'QAQC-2021-08-10'!$C$592="Low")</formula>
    </cfRule>
    <cfRule type="expression" priority="4233" dxfId="1" stopIfTrue="0">
      <formula>AND(NOT('QAQC-2021-08-10'!$L$592),'QAQC-2021-08-10'!$C$592="Good")</formula>
    </cfRule>
  </conditionalFormatting>
  <conditionalFormatting sqref="AC5">
    <cfRule type="expression" priority="576" dxfId="0" stopIfTrue="0">
      <formula>AND(NOT('QAQC-2021-08-10'!$L$593),'QAQC-2021-08-10'!$C$593="Very High")</formula>
    </cfRule>
    <cfRule type="expression" priority="1674" dxfId="2" stopIfTrue="0">
      <formula>AND(NOT('QAQC-2021-08-10'!$L$593),'QAQC-2021-08-10'!$C$593="High")</formula>
    </cfRule>
    <cfRule type="expression" priority="2730" dxfId="3" stopIfTrue="0">
      <formula>AND(NOT('QAQC-2021-08-10'!$L$593),'QAQC-2021-08-10'!$C$593="Low")</formula>
    </cfRule>
    <cfRule type="expression" priority="4234" dxfId="1" stopIfTrue="0">
      <formula>AND(NOT('QAQC-2021-08-10'!$L$593),'QAQC-2021-08-10'!$C$593="Good")</formula>
    </cfRule>
  </conditionalFormatting>
  <conditionalFormatting sqref="AA6">
    <cfRule type="expression" priority="577" dxfId="0" stopIfTrue="0">
      <formula>AND(NOT('QAQC-2021-08-10'!$L$594),'QAQC-2021-08-10'!$C$594="Very High")</formula>
    </cfRule>
    <cfRule type="expression" priority="1675" dxfId="2" stopIfTrue="0">
      <formula>AND(NOT('QAQC-2021-08-10'!$L$594),'QAQC-2021-08-10'!$C$594="High")</formula>
    </cfRule>
    <cfRule type="expression" priority="2731" dxfId="3" stopIfTrue="0">
      <formula>AND(NOT('QAQC-2021-08-10'!$L$594),'QAQC-2021-08-10'!$C$594="Low")</formula>
    </cfRule>
    <cfRule type="expression" priority="4235" dxfId="1" stopIfTrue="0">
      <formula>AND(NOT('QAQC-2021-08-10'!$L$594),'QAQC-2021-08-10'!$C$594="Good")</formula>
    </cfRule>
  </conditionalFormatting>
  <conditionalFormatting sqref="AB6">
    <cfRule type="expression" priority="578" dxfId="0" stopIfTrue="0">
      <formula>AND(NOT('QAQC-2021-08-10'!$L$595),'QAQC-2021-08-10'!$C$595="Very High")</formula>
    </cfRule>
    <cfRule type="expression" priority="1676" dxfId="2" stopIfTrue="0">
      <formula>AND(NOT('QAQC-2021-08-10'!$L$595),'QAQC-2021-08-10'!$C$595="High")</formula>
    </cfRule>
    <cfRule type="expression" priority="2732" dxfId="3" stopIfTrue="0">
      <formula>AND(NOT('QAQC-2021-08-10'!$L$595),'QAQC-2021-08-10'!$C$595="Low")</formula>
    </cfRule>
    <cfRule type="expression" priority="4236" dxfId="1" stopIfTrue="0">
      <formula>AND(NOT('QAQC-2021-08-10'!$L$595),'QAQC-2021-08-10'!$C$595="Good")</formula>
    </cfRule>
  </conditionalFormatting>
  <conditionalFormatting sqref="AC6">
    <cfRule type="expression" priority="579" dxfId="0" stopIfTrue="0">
      <formula>AND(NOT('QAQC-2021-08-10'!$L$596),'QAQC-2021-08-10'!$C$596="Very High")</formula>
    </cfRule>
    <cfRule type="expression" priority="1677" dxfId="2" stopIfTrue="0">
      <formula>AND(NOT('QAQC-2021-08-10'!$L$596),'QAQC-2021-08-10'!$C$596="High")</formula>
    </cfRule>
    <cfRule type="expression" priority="2733" dxfId="3" stopIfTrue="0">
      <formula>AND(NOT('QAQC-2021-08-10'!$L$596),'QAQC-2021-08-10'!$C$596="Low")</formula>
    </cfRule>
    <cfRule type="expression" priority="4237" dxfId="1" stopIfTrue="0">
      <formula>AND(NOT('QAQC-2021-08-10'!$L$596),'QAQC-2021-08-10'!$C$596="Good")</formula>
    </cfRule>
  </conditionalFormatting>
  <conditionalFormatting sqref="AA7">
    <cfRule type="expression" priority="580" dxfId="0" stopIfTrue="0">
      <formula>AND(NOT('QAQC-2021-08-10'!$L$597),'QAQC-2021-08-10'!$C$597="Very High")</formula>
    </cfRule>
    <cfRule type="expression" priority="1678" dxfId="2" stopIfTrue="0">
      <formula>AND(NOT('QAQC-2021-08-10'!$L$597),'QAQC-2021-08-10'!$C$597="High")</formula>
    </cfRule>
    <cfRule type="expression" priority="2734" dxfId="3" stopIfTrue="0">
      <formula>AND(NOT('QAQC-2021-08-10'!$L$597),'QAQC-2021-08-10'!$C$597="Low")</formula>
    </cfRule>
    <cfRule type="expression" priority="4238" dxfId="1" stopIfTrue="0">
      <formula>AND(NOT('QAQC-2021-08-10'!$L$597),'QAQC-2021-08-10'!$C$597="Good")</formula>
    </cfRule>
  </conditionalFormatting>
  <conditionalFormatting sqref="AB7">
    <cfRule type="expression" priority="581" dxfId="0" stopIfTrue="0">
      <formula>AND(NOT('QAQC-2021-08-10'!$L$598),'QAQC-2021-08-10'!$C$598="Very High")</formula>
    </cfRule>
    <cfRule type="expression" priority="1679" dxfId="2" stopIfTrue="0">
      <formula>AND(NOT('QAQC-2021-08-10'!$L$598),'QAQC-2021-08-10'!$C$598="High")</formula>
    </cfRule>
    <cfRule type="expression" priority="2735" dxfId="3" stopIfTrue="0">
      <formula>AND(NOT('QAQC-2021-08-10'!$L$598),'QAQC-2021-08-10'!$C$598="Low")</formula>
    </cfRule>
    <cfRule type="expression" priority="4239" dxfId="1" stopIfTrue="0">
      <formula>AND(NOT('QAQC-2021-08-10'!$L$598),'QAQC-2021-08-10'!$C$598="Good")</formula>
    </cfRule>
  </conditionalFormatting>
  <conditionalFormatting sqref="AC7">
    <cfRule type="expression" priority="582" dxfId="0" stopIfTrue="0">
      <formula>AND(NOT('QAQC-2021-08-10'!$L$599),'QAQC-2021-08-10'!$C$599="Very High")</formula>
    </cfRule>
    <cfRule type="expression" priority="1680" dxfId="2" stopIfTrue="0">
      <formula>AND(NOT('QAQC-2021-08-10'!$L$599),'QAQC-2021-08-10'!$C$599="High")</formula>
    </cfRule>
    <cfRule type="expression" priority="2736" dxfId="3" stopIfTrue="0">
      <formula>AND(NOT('QAQC-2021-08-10'!$L$599),'QAQC-2021-08-10'!$C$599="Low")</formula>
    </cfRule>
    <cfRule type="expression" priority="4240" dxfId="1" stopIfTrue="0">
      <formula>AND(NOT('QAQC-2021-08-10'!$L$599),'QAQC-2021-08-10'!$C$599="Good")</formula>
    </cfRule>
  </conditionalFormatting>
  <conditionalFormatting sqref="AA8">
    <cfRule type="expression" priority="583" dxfId="0" stopIfTrue="0">
      <formula>AND(NOT('QAQC-2021-08-10'!$L$600),'QAQC-2021-08-10'!$C$600="Very High")</formula>
    </cfRule>
    <cfRule type="expression" priority="1681" dxfId="2" stopIfTrue="0">
      <formula>AND(NOT('QAQC-2021-08-10'!$L$600),'QAQC-2021-08-10'!$C$600="High")</formula>
    </cfRule>
    <cfRule type="expression" priority="2737" dxfId="3" stopIfTrue="0">
      <formula>AND(NOT('QAQC-2021-08-10'!$L$600),'QAQC-2021-08-10'!$C$600="Low")</formula>
    </cfRule>
    <cfRule type="expression" priority="4241" dxfId="1" stopIfTrue="0">
      <formula>AND(NOT('QAQC-2021-08-10'!$L$600),'QAQC-2021-08-10'!$C$600="Good")</formula>
    </cfRule>
  </conditionalFormatting>
  <conditionalFormatting sqref="AB8">
    <cfRule type="expression" priority="584" dxfId="0" stopIfTrue="0">
      <formula>AND(NOT('QAQC-2021-08-10'!$L$601),'QAQC-2021-08-10'!$C$601="Very High")</formula>
    </cfRule>
    <cfRule type="expression" priority="1682" dxfId="2" stopIfTrue="0">
      <formula>AND(NOT('QAQC-2021-08-10'!$L$601),'QAQC-2021-08-10'!$C$601="High")</formula>
    </cfRule>
    <cfRule type="expression" priority="2738" dxfId="3" stopIfTrue="0">
      <formula>AND(NOT('QAQC-2021-08-10'!$L$601),'QAQC-2021-08-10'!$C$601="Low")</formula>
    </cfRule>
    <cfRule type="expression" priority="4242" dxfId="1" stopIfTrue="0">
      <formula>AND(NOT('QAQC-2021-08-10'!$L$601),'QAQC-2021-08-10'!$C$601="Good")</formula>
    </cfRule>
  </conditionalFormatting>
  <conditionalFormatting sqref="AC8">
    <cfRule type="expression" priority="585" dxfId="0" stopIfTrue="0">
      <formula>AND(NOT('QAQC-2021-08-10'!$L$602),'QAQC-2021-08-10'!$C$602="Very High")</formula>
    </cfRule>
    <cfRule type="expression" priority="1683" dxfId="2" stopIfTrue="0">
      <formula>AND(NOT('QAQC-2021-08-10'!$L$602),'QAQC-2021-08-10'!$C$602="High")</formula>
    </cfRule>
    <cfRule type="expression" priority="2739" dxfId="3" stopIfTrue="0">
      <formula>AND(NOT('QAQC-2021-08-10'!$L$602),'QAQC-2021-08-10'!$C$602="Low")</formula>
    </cfRule>
    <cfRule type="expression" priority="4243" dxfId="1" stopIfTrue="0">
      <formula>AND(NOT('QAQC-2021-08-10'!$L$602),'QAQC-2021-08-10'!$C$602="Good")</formula>
    </cfRule>
  </conditionalFormatting>
  <conditionalFormatting sqref="AA9">
    <cfRule type="expression" priority="586" dxfId="0" stopIfTrue="0">
      <formula>AND(NOT('QAQC-2021-08-10'!$L$603),'QAQC-2021-08-10'!$C$603="Very High")</formula>
    </cfRule>
    <cfRule type="expression" priority="1684" dxfId="2" stopIfTrue="0">
      <formula>AND(NOT('QAQC-2021-08-10'!$L$603),'QAQC-2021-08-10'!$C$603="High")</formula>
    </cfRule>
    <cfRule type="expression" priority="2740" dxfId="3" stopIfTrue="0">
      <formula>AND(NOT('QAQC-2021-08-10'!$L$603),'QAQC-2021-08-10'!$C$603="Low")</formula>
    </cfRule>
    <cfRule type="expression" priority="4244" dxfId="1" stopIfTrue="0">
      <formula>AND(NOT('QAQC-2021-08-10'!$L$603),'QAQC-2021-08-10'!$C$603="Good")</formula>
    </cfRule>
  </conditionalFormatting>
  <conditionalFormatting sqref="AB9">
    <cfRule type="expression" priority="587" dxfId="0" stopIfTrue="0">
      <formula>AND(NOT('QAQC-2021-08-10'!$L$604),'QAQC-2021-08-10'!$C$604="Very High")</formula>
    </cfRule>
    <cfRule type="expression" priority="1685" dxfId="2" stopIfTrue="0">
      <formula>AND(NOT('QAQC-2021-08-10'!$L$604),'QAQC-2021-08-10'!$C$604="High")</formula>
    </cfRule>
    <cfRule type="expression" priority="2741" dxfId="3" stopIfTrue="0">
      <formula>AND(NOT('QAQC-2021-08-10'!$L$604),'QAQC-2021-08-10'!$C$604="Low")</formula>
    </cfRule>
    <cfRule type="expression" priority="4245" dxfId="1" stopIfTrue="0">
      <formula>AND(NOT('QAQC-2021-08-10'!$L$604),'QAQC-2021-08-10'!$C$604="Good")</formula>
    </cfRule>
  </conditionalFormatting>
  <conditionalFormatting sqref="AC9">
    <cfRule type="expression" priority="588" dxfId="0" stopIfTrue="0">
      <formula>AND(NOT('QAQC-2021-08-10'!$L$605),'QAQC-2021-08-10'!$C$605="Very High")</formula>
    </cfRule>
    <cfRule type="expression" priority="1686" dxfId="2" stopIfTrue="0">
      <formula>AND(NOT('QAQC-2021-08-10'!$L$605),'QAQC-2021-08-10'!$C$605="High")</formula>
    </cfRule>
    <cfRule type="expression" priority="2742" dxfId="3" stopIfTrue="0">
      <formula>AND(NOT('QAQC-2021-08-10'!$L$605),'QAQC-2021-08-10'!$C$605="Low")</formula>
    </cfRule>
    <cfRule type="expression" priority="4246" dxfId="1" stopIfTrue="0">
      <formula>AND(NOT('QAQC-2021-08-10'!$L$605),'QAQC-2021-08-10'!$C$605="Good")</formula>
    </cfRule>
  </conditionalFormatting>
  <conditionalFormatting sqref="AA10">
    <cfRule type="expression" priority="589" dxfId="0" stopIfTrue="0">
      <formula>AND(NOT('QAQC-2021-08-10'!$L$606),'QAQC-2021-08-10'!$C$606="Very High")</formula>
    </cfRule>
    <cfRule type="expression" priority="1687" dxfId="2" stopIfTrue="0">
      <formula>AND(NOT('QAQC-2021-08-10'!$L$606),'QAQC-2021-08-10'!$C$606="High")</formula>
    </cfRule>
    <cfRule type="expression" priority="2743" dxfId="3" stopIfTrue="0">
      <formula>AND(NOT('QAQC-2021-08-10'!$L$606),'QAQC-2021-08-10'!$C$606="Low")</formula>
    </cfRule>
    <cfRule type="expression" priority="4247" dxfId="1" stopIfTrue="0">
      <formula>AND(NOT('QAQC-2021-08-10'!$L$606),'QAQC-2021-08-10'!$C$606="Good")</formula>
    </cfRule>
  </conditionalFormatting>
  <conditionalFormatting sqref="AB10">
    <cfRule type="expression" priority="590" dxfId="0" stopIfTrue="0">
      <formula>AND(NOT('QAQC-2021-08-10'!$L$607),'QAQC-2021-08-10'!$C$607="Very High")</formula>
    </cfRule>
    <cfRule type="expression" priority="1688" dxfId="2" stopIfTrue="0">
      <formula>AND(NOT('QAQC-2021-08-10'!$L$607),'QAQC-2021-08-10'!$C$607="High")</formula>
    </cfRule>
    <cfRule type="expression" priority="2744" dxfId="3" stopIfTrue="0">
      <formula>AND(NOT('QAQC-2021-08-10'!$L$607),'QAQC-2021-08-10'!$C$607="Low")</formula>
    </cfRule>
    <cfRule type="expression" priority="4248" dxfId="1" stopIfTrue="0">
      <formula>AND(NOT('QAQC-2021-08-10'!$L$607),'QAQC-2021-08-10'!$C$607="Good")</formula>
    </cfRule>
  </conditionalFormatting>
  <conditionalFormatting sqref="AC10">
    <cfRule type="expression" priority="591" dxfId="0" stopIfTrue="0">
      <formula>AND(NOT('QAQC-2021-08-10'!$L$608),'QAQC-2021-08-10'!$C$608="Very High")</formula>
    </cfRule>
    <cfRule type="expression" priority="1689" dxfId="2" stopIfTrue="0">
      <formula>AND(NOT('QAQC-2021-08-10'!$L$608),'QAQC-2021-08-10'!$C$608="High")</formula>
    </cfRule>
    <cfRule type="expression" priority="2745" dxfId="3" stopIfTrue="0">
      <formula>AND(NOT('QAQC-2021-08-10'!$L$608),'QAQC-2021-08-10'!$C$608="Low")</formula>
    </cfRule>
    <cfRule type="expression" priority="4249" dxfId="1" stopIfTrue="0">
      <formula>AND(NOT('QAQC-2021-08-10'!$L$608),'QAQC-2021-08-10'!$C$608="Good")</formula>
    </cfRule>
  </conditionalFormatting>
  <conditionalFormatting sqref="AA11">
    <cfRule type="expression" priority="592" dxfId="0" stopIfTrue="0">
      <formula>AND(NOT('QAQC-2021-08-10'!$L$609),'QAQC-2021-08-10'!$C$609="Very High")</formula>
    </cfRule>
    <cfRule type="expression" priority="1690" dxfId="2" stopIfTrue="0">
      <formula>AND(NOT('QAQC-2021-08-10'!$L$609),'QAQC-2021-08-10'!$C$609="High")</formula>
    </cfRule>
    <cfRule type="expression" priority="2746" dxfId="3" stopIfTrue="0">
      <formula>AND(NOT('QAQC-2021-08-10'!$L$609),'QAQC-2021-08-10'!$C$609="Low")</formula>
    </cfRule>
    <cfRule type="expression" priority="4250" dxfId="1" stopIfTrue="0">
      <formula>AND(NOT('QAQC-2021-08-10'!$L$609),'QAQC-2021-08-10'!$C$609="Good")</formula>
    </cfRule>
  </conditionalFormatting>
  <conditionalFormatting sqref="AB11">
    <cfRule type="expression" priority="593" dxfId="0" stopIfTrue="0">
      <formula>AND(NOT('QAQC-2021-08-10'!$L$610),'QAQC-2021-08-10'!$C$610="Very High")</formula>
    </cfRule>
    <cfRule type="expression" priority="1691" dxfId="2" stopIfTrue="0">
      <formula>AND(NOT('QAQC-2021-08-10'!$L$610),'QAQC-2021-08-10'!$C$610="High")</formula>
    </cfRule>
    <cfRule type="expression" priority="2747" dxfId="3" stopIfTrue="0">
      <formula>AND(NOT('QAQC-2021-08-10'!$L$610),'QAQC-2021-08-10'!$C$610="Low")</formula>
    </cfRule>
    <cfRule type="expression" priority="4251" dxfId="1" stopIfTrue="0">
      <formula>AND(NOT('QAQC-2021-08-10'!$L$610),'QAQC-2021-08-10'!$C$610="Good")</formula>
    </cfRule>
  </conditionalFormatting>
  <conditionalFormatting sqref="AC11">
    <cfRule type="expression" priority="594" dxfId="0" stopIfTrue="0">
      <formula>AND(NOT('QAQC-2021-08-10'!$L$611),'QAQC-2021-08-10'!$C$611="Very High")</formula>
    </cfRule>
    <cfRule type="expression" priority="1692" dxfId="2" stopIfTrue="0">
      <formula>AND(NOT('QAQC-2021-08-10'!$L$611),'QAQC-2021-08-10'!$C$611="High")</formula>
    </cfRule>
    <cfRule type="expression" priority="2748" dxfId="3" stopIfTrue="0">
      <formula>AND(NOT('QAQC-2021-08-10'!$L$611),'QAQC-2021-08-10'!$C$611="Low")</formula>
    </cfRule>
    <cfRule type="expression" priority="4252" dxfId="1" stopIfTrue="0">
      <formula>AND(NOT('QAQC-2021-08-10'!$L$611),'QAQC-2021-08-10'!$C$611="Good")</formula>
    </cfRule>
  </conditionalFormatting>
  <conditionalFormatting sqref="AA12">
    <cfRule type="expression" priority="595" dxfId="0" stopIfTrue="0">
      <formula>AND(NOT('QAQC-2021-08-10'!$L$612),'QAQC-2021-08-10'!$C$612="Very High")</formula>
    </cfRule>
    <cfRule type="expression" priority="1693" dxfId="2" stopIfTrue="0">
      <formula>AND(NOT('QAQC-2021-08-10'!$L$612),'QAQC-2021-08-10'!$C$612="High")</formula>
    </cfRule>
    <cfRule type="expression" priority="2749" dxfId="3" stopIfTrue="0">
      <formula>AND(NOT('QAQC-2021-08-10'!$L$612),'QAQC-2021-08-10'!$C$612="Low")</formula>
    </cfRule>
    <cfRule type="expression" priority="4253" dxfId="1" stopIfTrue="0">
      <formula>AND(NOT('QAQC-2021-08-10'!$L$612),'QAQC-2021-08-10'!$C$612="Good")</formula>
    </cfRule>
  </conditionalFormatting>
  <conditionalFormatting sqref="AB12">
    <cfRule type="expression" priority="596" dxfId="0" stopIfTrue="0">
      <formula>AND(NOT('QAQC-2021-08-10'!$L$613),'QAQC-2021-08-10'!$C$613="Very High")</formula>
    </cfRule>
    <cfRule type="expression" priority="1694" dxfId="2" stopIfTrue="0">
      <formula>AND(NOT('QAQC-2021-08-10'!$L$613),'QAQC-2021-08-10'!$C$613="High")</formula>
    </cfRule>
    <cfRule type="expression" priority="2750" dxfId="3" stopIfTrue="0">
      <formula>AND(NOT('QAQC-2021-08-10'!$L$613),'QAQC-2021-08-10'!$C$613="Low")</formula>
    </cfRule>
    <cfRule type="expression" priority="4254" dxfId="1" stopIfTrue="0">
      <formula>AND(NOT('QAQC-2021-08-10'!$L$613),'QAQC-2021-08-10'!$C$613="Good")</formula>
    </cfRule>
  </conditionalFormatting>
  <conditionalFormatting sqref="AC12">
    <cfRule type="expression" priority="597" dxfId="0" stopIfTrue="0">
      <formula>AND(NOT('QAQC-2021-08-10'!$L$614),'QAQC-2021-08-10'!$C$614="Very High")</formula>
    </cfRule>
    <cfRule type="expression" priority="1695" dxfId="2" stopIfTrue="0">
      <formula>AND(NOT('QAQC-2021-08-10'!$L$614),'QAQC-2021-08-10'!$C$614="High")</formula>
    </cfRule>
    <cfRule type="expression" priority="2751" dxfId="3" stopIfTrue="0">
      <formula>AND(NOT('QAQC-2021-08-10'!$L$614),'QAQC-2021-08-10'!$C$614="Low")</formula>
    </cfRule>
    <cfRule type="expression" priority="4255" dxfId="1" stopIfTrue="0">
      <formula>AND(NOT('QAQC-2021-08-10'!$L$614),'QAQC-2021-08-10'!$C$614="Good")</formula>
    </cfRule>
  </conditionalFormatting>
  <conditionalFormatting sqref="AA13">
    <cfRule type="expression" priority="598" dxfId="0" stopIfTrue="0">
      <formula>AND(NOT('QAQC-2021-08-10'!$L$615),'QAQC-2021-08-10'!$C$615="Very High")</formula>
    </cfRule>
    <cfRule type="expression" priority="1696" dxfId="2" stopIfTrue="0">
      <formula>AND(NOT('QAQC-2021-08-10'!$L$615),'QAQC-2021-08-10'!$C$615="High")</formula>
    </cfRule>
    <cfRule type="expression" priority="2752" dxfId="3" stopIfTrue="0">
      <formula>AND(NOT('QAQC-2021-08-10'!$L$615),'QAQC-2021-08-10'!$C$615="Low")</formula>
    </cfRule>
    <cfRule type="expression" priority="4256" dxfId="1" stopIfTrue="0">
      <formula>AND(NOT('QAQC-2021-08-10'!$L$615),'QAQC-2021-08-10'!$C$615="Good")</formula>
    </cfRule>
  </conditionalFormatting>
  <conditionalFormatting sqref="AB13">
    <cfRule type="expression" priority="599" dxfId="0" stopIfTrue="0">
      <formula>AND(NOT('QAQC-2021-08-10'!$L$616),'QAQC-2021-08-10'!$C$616="Very High")</formula>
    </cfRule>
    <cfRule type="expression" priority="1697" dxfId="2" stopIfTrue="0">
      <formula>AND(NOT('QAQC-2021-08-10'!$L$616),'QAQC-2021-08-10'!$C$616="High")</formula>
    </cfRule>
    <cfRule type="expression" priority="2753" dxfId="3" stopIfTrue="0">
      <formula>AND(NOT('QAQC-2021-08-10'!$L$616),'QAQC-2021-08-10'!$C$616="Low")</formula>
    </cfRule>
    <cfRule type="expression" priority="4257" dxfId="1" stopIfTrue="0">
      <formula>AND(NOT('QAQC-2021-08-10'!$L$616),'QAQC-2021-08-10'!$C$616="Good")</formula>
    </cfRule>
  </conditionalFormatting>
  <conditionalFormatting sqref="AC13">
    <cfRule type="expression" priority="600" dxfId="0" stopIfTrue="0">
      <formula>AND(NOT('QAQC-2021-08-10'!$L$617),'QAQC-2021-08-10'!$C$617="Very High")</formula>
    </cfRule>
    <cfRule type="expression" priority="1698" dxfId="2" stopIfTrue="0">
      <formula>AND(NOT('QAQC-2021-08-10'!$L$617),'QAQC-2021-08-10'!$C$617="High")</formula>
    </cfRule>
    <cfRule type="expression" priority="2754" dxfId="3" stopIfTrue="0">
      <formula>AND(NOT('QAQC-2021-08-10'!$L$617),'QAQC-2021-08-10'!$C$617="Low")</formula>
    </cfRule>
    <cfRule type="expression" priority="4258" dxfId="1" stopIfTrue="0">
      <formula>AND(NOT('QAQC-2021-08-10'!$L$617),'QAQC-2021-08-10'!$C$617="Good")</formula>
    </cfRule>
  </conditionalFormatting>
  <conditionalFormatting sqref="AA14">
    <cfRule type="expression" priority="601" dxfId="0" stopIfTrue="0">
      <formula>AND(NOT('QAQC-2021-08-10'!$L$618),'QAQC-2021-08-10'!$C$618="Very High")</formula>
    </cfRule>
    <cfRule type="expression" priority="1699" dxfId="2" stopIfTrue="0">
      <formula>AND(NOT('QAQC-2021-08-10'!$L$618),'QAQC-2021-08-10'!$C$618="High")</formula>
    </cfRule>
    <cfRule type="expression" priority="2755" dxfId="3" stopIfTrue="0">
      <formula>AND(NOT('QAQC-2021-08-10'!$L$618),'QAQC-2021-08-10'!$C$618="Low")</formula>
    </cfRule>
    <cfRule type="expression" priority="4259" dxfId="1" stopIfTrue="0">
      <formula>AND(NOT('QAQC-2021-08-10'!$L$618),'QAQC-2021-08-10'!$C$618="Good")</formula>
    </cfRule>
  </conditionalFormatting>
  <conditionalFormatting sqref="AB14">
    <cfRule type="expression" priority="602" dxfId="0" stopIfTrue="0">
      <formula>AND(NOT('QAQC-2021-08-10'!$L$619),'QAQC-2021-08-10'!$C$619="Very High")</formula>
    </cfRule>
    <cfRule type="expression" priority="1700" dxfId="2" stopIfTrue="0">
      <formula>AND(NOT('QAQC-2021-08-10'!$L$619),'QAQC-2021-08-10'!$C$619="High")</formula>
    </cfRule>
    <cfRule type="expression" priority="2756" dxfId="3" stopIfTrue="0">
      <formula>AND(NOT('QAQC-2021-08-10'!$L$619),'QAQC-2021-08-10'!$C$619="Low")</formula>
    </cfRule>
    <cfRule type="expression" priority="4260" dxfId="1" stopIfTrue="0">
      <formula>AND(NOT('QAQC-2021-08-10'!$L$619),'QAQC-2021-08-10'!$C$619="Good")</formula>
    </cfRule>
  </conditionalFormatting>
  <conditionalFormatting sqref="AC14">
    <cfRule type="expression" priority="603" dxfId="0" stopIfTrue="0">
      <formula>AND(NOT('QAQC-2021-08-10'!$L$620),'QAQC-2021-08-10'!$C$620="Very High")</formula>
    </cfRule>
    <cfRule type="expression" priority="1701" dxfId="2" stopIfTrue="0">
      <formula>AND(NOT('QAQC-2021-08-10'!$L$620),'QAQC-2021-08-10'!$C$620="High")</formula>
    </cfRule>
    <cfRule type="expression" priority="2757" dxfId="3" stopIfTrue="0">
      <formula>AND(NOT('QAQC-2021-08-10'!$L$620),'QAQC-2021-08-10'!$C$620="Low")</formula>
    </cfRule>
    <cfRule type="expression" priority="4261" dxfId="1" stopIfTrue="0">
      <formula>AND(NOT('QAQC-2021-08-10'!$L$620),'QAQC-2021-08-10'!$C$620="Good")</formula>
    </cfRule>
  </conditionalFormatting>
  <conditionalFormatting sqref="AA15">
    <cfRule type="expression" priority="604" dxfId="0" stopIfTrue="0">
      <formula>AND(NOT('QAQC-2021-08-10'!$L$621),'QAQC-2021-08-10'!$C$621="Very High")</formula>
    </cfRule>
    <cfRule type="expression" priority="1702" dxfId="2" stopIfTrue="0">
      <formula>AND(NOT('QAQC-2021-08-10'!$L$621),'QAQC-2021-08-10'!$C$621="High")</formula>
    </cfRule>
    <cfRule type="expression" priority="2758" dxfId="3" stopIfTrue="0">
      <formula>AND(NOT('QAQC-2021-08-10'!$L$621),'QAQC-2021-08-10'!$C$621="Low")</formula>
    </cfRule>
    <cfRule type="expression" priority="4262" dxfId="1" stopIfTrue="0">
      <formula>AND(NOT('QAQC-2021-08-10'!$L$621),'QAQC-2021-08-10'!$C$621="Good")</formula>
    </cfRule>
  </conditionalFormatting>
  <conditionalFormatting sqref="AB15">
    <cfRule type="expression" priority="605" dxfId="0" stopIfTrue="0">
      <formula>AND(NOT('QAQC-2021-08-10'!$L$622),'QAQC-2021-08-10'!$C$622="Very High")</formula>
    </cfRule>
    <cfRule type="expression" priority="1703" dxfId="2" stopIfTrue="0">
      <formula>AND(NOT('QAQC-2021-08-10'!$L$622),'QAQC-2021-08-10'!$C$622="High")</formula>
    </cfRule>
    <cfRule type="expression" priority="2759" dxfId="3" stopIfTrue="0">
      <formula>AND(NOT('QAQC-2021-08-10'!$L$622),'QAQC-2021-08-10'!$C$622="Low")</formula>
    </cfRule>
    <cfRule type="expression" priority="4263" dxfId="1" stopIfTrue="0">
      <formula>AND(NOT('QAQC-2021-08-10'!$L$622),'QAQC-2021-08-10'!$C$622="Good")</formula>
    </cfRule>
  </conditionalFormatting>
  <conditionalFormatting sqref="AC15">
    <cfRule type="expression" priority="606" dxfId="0" stopIfTrue="0">
      <formula>AND(NOT('QAQC-2021-08-10'!$L$623),'QAQC-2021-08-10'!$C$623="Very High")</formula>
    </cfRule>
    <cfRule type="expression" priority="1704" dxfId="2" stopIfTrue="0">
      <formula>AND(NOT('QAQC-2021-08-10'!$L$623),'QAQC-2021-08-10'!$C$623="High")</formula>
    </cfRule>
    <cfRule type="expression" priority="2760" dxfId="3" stopIfTrue="0">
      <formula>AND(NOT('QAQC-2021-08-10'!$L$623),'QAQC-2021-08-10'!$C$623="Low")</formula>
    </cfRule>
    <cfRule type="expression" priority="4264" dxfId="1" stopIfTrue="0">
      <formula>AND(NOT('QAQC-2021-08-10'!$L$623),'QAQC-2021-08-10'!$C$623="Good")</formula>
    </cfRule>
  </conditionalFormatting>
  <conditionalFormatting sqref="AA16">
    <cfRule type="expression" priority="607" dxfId="0" stopIfTrue="0">
      <formula>AND(NOT('QAQC-2021-08-10'!$L$624),'QAQC-2021-08-10'!$C$624="Very High")</formula>
    </cfRule>
    <cfRule type="expression" priority="1705" dxfId="2" stopIfTrue="0">
      <formula>AND(NOT('QAQC-2021-08-10'!$L$624),'QAQC-2021-08-10'!$C$624="High")</formula>
    </cfRule>
    <cfRule type="expression" priority="2761" dxfId="3" stopIfTrue="0">
      <formula>AND(NOT('QAQC-2021-08-10'!$L$624),'QAQC-2021-08-10'!$C$624="Low")</formula>
    </cfRule>
    <cfRule type="expression" priority="4265" dxfId="1" stopIfTrue="0">
      <formula>AND(NOT('QAQC-2021-08-10'!$L$624),'QAQC-2021-08-10'!$C$624="Good")</formula>
    </cfRule>
  </conditionalFormatting>
  <conditionalFormatting sqref="AB16">
    <cfRule type="expression" priority="608" dxfId="0" stopIfTrue="0">
      <formula>AND(NOT('QAQC-2021-08-10'!$L$625),'QAQC-2021-08-10'!$C$625="Very High")</formula>
    </cfRule>
    <cfRule type="expression" priority="1706" dxfId="2" stopIfTrue="0">
      <formula>AND(NOT('QAQC-2021-08-10'!$L$625),'QAQC-2021-08-10'!$C$625="High")</formula>
    </cfRule>
    <cfRule type="expression" priority="2762" dxfId="3" stopIfTrue="0">
      <formula>AND(NOT('QAQC-2021-08-10'!$L$625),'QAQC-2021-08-10'!$C$625="Low")</formula>
    </cfRule>
    <cfRule type="expression" priority="4266" dxfId="1" stopIfTrue="0">
      <formula>AND(NOT('QAQC-2021-08-10'!$L$625),'QAQC-2021-08-10'!$C$625="Good")</formula>
    </cfRule>
  </conditionalFormatting>
  <conditionalFormatting sqref="AC16">
    <cfRule type="expression" priority="609" dxfId="0" stopIfTrue="0">
      <formula>AND(NOT('QAQC-2021-08-10'!$L$626),'QAQC-2021-08-10'!$C$626="Very High")</formula>
    </cfRule>
    <cfRule type="expression" priority="1707" dxfId="2" stopIfTrue="0">
      <formula>AND(NOT('QAQC-2021-08-10'!$L$626),'QAQC-2021-08-10'!$C$626="High")</formula>
    </cfRule>
    <cfRule type="expression" priority="2763" dxfId="3" stopIfTrue="0">
      <formula>AND(NOT('QAQC-2021-08-10'!$L$626),'QAQC-2021-08-10'!$C$626="Low")</formula>
    </cfRule>
    <cfRule type="expression" priority="4267" dxfId="1" stopIfTrue="0">
      <formula>AND(NOT('QAQC-2021-08-10'!$L$626),'QAQC-2021-08-10'!$C$626="Good")</formula>
    </cfRule>
  </conditionalFormatting>
  <conditionalFormatting sqref="AA17">
    <cfRule type="expression" priority="610" dxfId="0" stopIfTrue="0">
      <formula>AND(NOT('QAQC-2021-08-10'!$L$627),'QAQC-2021-08-10'!$C$627="Very High")</formula>
    </cfRule>
    <cfRule type="expression" priority="1708" dxfId="2" stopIfTrue="0">
      <formula>AND(NOT('QAQC-2021-08-10'!$L$627),'QAQC-2021-08-10'!$C$627="High")</formula>
    </cfRule>
    <cfRule type="expression" priority="2764" dxfId="3" stopIfTrue="0">
      <formula>AND(NOT('QAQC-2021-08-10'!$L$627),'QAQC-2021-08-10'!$C$627="Low")</formula>
    </cfRule>
    <cfRule type="expression" priority="4268" dxfId="1" stopIfTrue="0">
      <formula>AND(NOT('QAQC-2021-08-10'!$L$627),'QAQC-2021-08-10'!$C$627="Good")</formula>
    </cfRule>
  </conditionalFormatting>
  <conditionalFormatting sqref="AB17">
    <cfRule type="expression" priority="611" dxfId="0" stopIfTrue="0">
      <formula>AND(NOT('QAQC-2021-08-10'!$L$628),'QAQC-2021-08-10'!$C$628="Very High")</formula>
    </cfRule>
    <cfRule type="expression" priority="1709" dxfId="2" stopIfTrue="0">
      <formula>AND(NOT('QAQC-2021-08-10'!$L$628),'QAQC-2021-08-10'!$C$628="High")</formula>
    </cfRule>
    <cfRule type="expression" priority="2765" dxfId="3" stopIfTrue="0">
      <formula>AND(NOT('QAQC-2021-08-10'!$L$628),'QAQC-2021-08-10'!$C$628="Low")</formula>
    </cfRule>
    <cfRule type="expression" priority="4269" dxfId="1" stopIfTrue="0">
      <formula>AND(NOT('QAQC-2021-08-10'!$L$628),'QAQC-2021-08-10'!$C$628="Good")</formula>
    </cfRule>
  </conditionalFormatting>
  <conditionalFormatting sqref="AC17">
    <cfRule type="expression" priority="612" dxfId="0" stopIfTrue="0">
      <formula>AND(NOT('QAQC-2021-08-10'!$L$629),'QAQC-2021-08-10'!$C$629="Very High")</formula>
    </cfRule>
    <cfRule type="expression" priority="1710" dxfId="2" stopIfTrue="0">
      <formula>AND(NOT('QAQC-2021-08-10'!$L$629),'QAQC-2021-08-10'!$C$629="High")</formula>
    </cfRule>
    <cfRule type="expression" priority="2766" dxfId="3" stopIfTrue="0">
      <formula>AND(NOT('QAQC-2021-08-10'!$L$629),'QAQC-2021-08-10'!$C$629="Low")</formula>
    </cfRule>
    <cfRule type="expression" priority="4270" dxfId="1" stopIfTrue="0">
      <formula>AND(NOT('QAQC-2021-08-10'!$L$629),'QAQC-2021-08-10'!$C$629="Good")</formula>
    </cfRule>
  </conditionalFormatting>
  <conditionalFormatting sqref="AA18">
    <cfRule type="expression" priority="613" dxfId="0" stopIfTrue="0">
      <formula>AND(NOT('QAQC-2021-08-10'!$L$630),'QAQC-2021-08-10'!$C$630="Very High")</formula>
    </cfRule>
    <cfRule type="expression" priority="1711" dxfId="2" stopIfTrue="0">
      <formula>AND(NOT('QAQC-2021-08-10'!$L$630),'QAQC-2021-08-10'!$C$630="High")</formula>
    </cfRule>
    <cfRule type="expression" priority="2767" dxfId="3" stopIfTrue="0">
      <formula>AND(NOT('QAQC-2021-08-10'!$L$630),'QAQC-2021-08-10'!$C$630="Low")</formula>
    </cfRule>
    <cfRule type="expression" priority="4271" dxfId="1" stopIfTrue="0">
      <formula>AND(NOT('QAQC-2021-08-10'!$L$630),'QAQC-2021-08-10'!$C$630="Good")</formula>
    </cfRule>
  </conditionalFormatting>
  <conditionalFormatting sqref="AB18">
    <cfRule type="expression" priority="614" dxfId="0" stopIfTrue="0">
      <formula>AND(NOT('QAQC-2021-08-10'!$L$631),'QAQC-2021-08-10'!$C$631="Very High")</formula>
    </cfRule>
    <cfRule type="expression" priority="1712" dxfId="2" stopIfTrue="0">
      <formula>AND(NOT('QAQC-2021-08-10'!$L$631),'QAQC-2021-08-10'!$C$631="High")</formula>
    </cfRule>
    <cfRule type="expression" priority="2768" dxfId="3" stopIfTrue="0">
      <formula>AND(NOT('QAQC-2021-08-10'!$L$631),'QAQC-2021-08-10'!$C$631="Low")</formula>
    </cfRule>
    <cfRule type="expression" priority="4272" dxfId="1" stopIfTrue="0">
      <formula>AND(NOT('QAQC-2021-08-10'!$L$631),'QAQC-2021-08-10'!$C$631="Good")</formula>
    </cfRule>
  </conditionalFormatting>
  <conditionalFormatting sqref="AC18">
    <cfRule type="expression" priority="615" dxfId="0" stopIfTrue="0">
      <formula>AND(NOT('QAQC-2021-08-10'!$L$632),'QAQC-2021-08-10'!$C$632="Very High")</formula>
    </cfRule>
    <cfRule type="expression" priority="1713" dxfId="2" stopIfTrue="0">
      <formula>AND(NOT('QAQC-2021-08-10'!$L$632),'QAQC-2021-08-10'!$C$632="High")</formula>
    </cfRule>
    <cfRule type="expression" priority="2769" dxfId="3" stopIfTrue="0">
      <formula>AND(NOT('QAQC-2021-08-10'!$L$632),'QAQC-2021-08-10'!$C$632="Low")</formula>
    </cfRule>
    <cfRule type="expression" priority="4273" dxfId="1" stopIfTrue="0">
      <formula>AND(NOT('QAQC-2021-08-10'!$L$632),'QAQC-2021-08-10'!$C$632="Good")</formula>
    </cfRule>
  </conditionalFormatting>
  <conditionalFormatting sqref="AA19">
    <cfRule type="expression" priority="616" dxfId="0" stopIfTrue="0">
      <formula>AND(NOT('QAQC-2021-08-10'!$L$633),'QAQC-2021-08-10'!$C$633="Very High")</formula>
    </cfRule>
    <cfRule type="expression" priority="1714" dxfId="2" stopIfTrue="0">
      <formula>AND(NOT('QAQC-2021-08-10'!$L$633),'QAQC-2021-08-10'!$C$633="High")</formula>
    </cfRule>
    <cfRule type="expression" priority="2770" dxfId="3" stopIfTrue="0">
      <formula>AND(NOT('QAQC-2021-08-10'!$L$633),'QAQC-2021-08-10'!$C$633="Low")</formula>
    </cfRule>
    <cfRule type="expression" priority="4274" dxfId="1" stopIfTrue="0">
      <formula>AND(NOT('QAQC-2021-08-10'!$L$633),'QAQC-2021-08-10'!$C$633="Good")</formula>
    </cfRule>
  </conditionalFormatting>
  <conditionalFormatting sqref="AB19">
    <cfRule type="expression" priority="617" dxfId="0" stopIfTrue="0">
      <formula>AND(NOT('QAQC-2021-08-10'!$L$634),'QAQC-2021-08-10'!$C$634="Very High")</formula>
    </cfRule>
    <cfRule type="expression" priority="1715" dxfId="2" stopIfTrue="0">
      <formula>AND(NOT('QAQC-2021-08-10'!$L$634),'QAQC-2021-08-10'!$C$634="High")</formula>
    </cfRule>
    <cfRule type="expression" priority="2771" dxfId="3" stopIfTrue="0">
      <formula>AND(NOT('QAQC-2021-08-10'!$L$634),'QAQC-2021-08-10'!$C$634="Low")</formula>
    </cfRule>
    <cfRule type="expression" priority="4275" dxfId="1" stopIfTrue="0">
      <formula>AND(NOT('QAQC-2021-08-10'!$L$634),'QAQC-2021-08-10'!$C$634="Good")</formula>
    </cfRule>
  </conditionalFormatting>
  <conditionalFormatting sqref="AC19">
    <cfRule type="expression" priority="618" dxfId="0" stopIfTrue="0">
      <formula>AND(NOT('QAQC-2021-08-10'!$L$635),'QAQC-2021-08-10'!$C$635="Very High")</formula>
    </cfRule>
    <cfRule type="expression" priority="1716" dxfId="2" stopIfTrue="0">
      <formula>AND(NOT('QAQC-2021-08-10'!$L$635),'QAQC-2021-08-10'!$C$635="High")</formula>
    </cfRule>
    <cfRule type="expression" priority="2772" dxfId="3" stopIfTrue="0">
      <formula>AND(NOT('QAQC-2021-08-10'!$L$635),'QAQC-2021-08-10'!$C$635="Low")</formula>
    </cfRule>
    <cfRule type="expression" priority="4276" dxfId="1" stopIfTrue="0">
      <formula>AND(NOT('QAQC-2021-08-10'!$L$635),'QAQC-2021-08-10'!$C$635="Good")</formula>
    </cfRule>
  </conditionalFormatting>
  <conditionalFormatting sqref="AA20">
    <cfRule type="expression" priority="619" dxfId="0" stopIfTrue="0">
      <formula>AND(NOT('QAQC-2021-08-10'!$L$636),'QAQC-2021-08-10'!$C$636="Very High")</formula>
    </cfRule>
    <cfRule type="expression" priority="1717" dxfId="2" stopIfTrue="0">
      <formula>AND(NOT('QAQC-2021-08-10'!$L$636),'QAQC-2021-08-10'!$C$636="High")</formula>
    </cfRule>
    <cfRule type="expression" priority="2773" dxfId="3" stopIfTrue="0">
      <formula>AND(NOT('QAQC-2021-08-10'!$L$636),'QAQC-2021-08-10'!$C$636="Low")</formula>
    </cfRule>
    <cfRule type="expression" priority="4277" dxfId="1" stopIfTrue="0">
      <formula>AND(NOT('QAQC-2021-08-10'!$L$636),'QAQC-2021-08-10'!$C$636="Good")</formula>
    </cfRule>
  </conditionalFormatting>
  <conditionalFormatting sqref="AB20">
    <cfRule type="expression" priority="620" dxfId="0" stopIfTrue="0">
      <formula>AND(NOT('QAQC-2021-08-10'!$L$637),'QAQC-2021-08-10'!$C$637="Very High")</formula>
    </cfRule>
    <cfRule type="expression" priority="1718" dxfId="2" stopIfTrue="0">
      <formula>AND(NOT('QAQC-2021-08-10'!$L$637),'QAQC-2021-08-10'!$C$637="High")</formula>
    </cfRule>
    <cfRule type="expression" priority="2774" dxfId="3" stopIfTrue="0">
      <formula>AND(NOT('QAQC-2021-08-10'!$L$637),'QAQC-2021-08-10'!$C$637="Low")</formula>
    </cfRule>
    <cfRule type="expression" priority="4278" dxfId="1" stopIfTrue="0">
      <formula>AND(NOT('QAQC-2021-08-10'!$L$637),'QAQC-2021-08-10'!$C$637="Good")</formula>
    </cfRule>
  </conditionalFormatting>
  <conditionalFormatting sqref="AC20">
    <cfRule type="expression" priority="621" dxfId="0" stopIfTrue="0">
      <formula>AND(NOT('QAQC-2021-08-10'!$L$638),'QAQC-2021-08-10'!$C$638="Very High")</formula>
    </cfRule>
    <cfRule type="expression" priority="1719" dxfId="2" stopIfTrue="0">
      <formula>AND(NOT('QAQC-2021-08-10'!$L$638),'QAQC-2021-08-10'!$C$638="High")</formula>
    </cfRule>
    <cfRule type="expression" priority="2775" dxfId="3" stopIfTrue="0">
      <formula>AND(NOT('QAQC-2021-08-10'!$L$638),'QAQC-2021-08-10'!$C$638="Low")</formula>
    </cfRule>
    <cfRule type="expression" priority="4279" dxfId="1" stopIfTrue="0">
      <formula>AND(NOT('QAQC-2021-08-10'!$L$638),'QAQC-2021-08-10'!$C$638="Good")</formula>
    </cfRule>
  </conditionalFormatting>
  <conditionalFormatting sqref="AA21">
    <cfRule type="expression" priority="622" dxfId="0" stopIfTrue="0">
      <formula>AND(NOT('QAQC-2021-08-10'!$L$639),'QAQC-2021-08-10'!$C$639="Very High")</formula>
    </cfRule>
    <cfRule type="expression" priority="1720" dxfId="2" stopIfTrue="0">
      <formula>AND(NOT('QAQC-2021-08-10'!$L$639),'QAQC-2021-08-10'!$C$639="High")</formula>
    </cfRule>
    <cfRule type="expression" priority="2776" dxfId="3" stopIfTrue="0">
      <formula>AND(NOT('QAQC-2021-08-10'!$L$639),'QAQC-2021-08-10'!$C$639="Low")</formula>
    </cfRule>
    <cfRule type="expression" priority="4280" dxfId="1" stopIfTrue="0">
      <formula>AND(NOT('QAQC-2021-08-10'!$L$639),'QAQC-2021-08-10'!$C$639="Good")</formula>
    </cfRule>
  </conditionalFormatting>
  <conditionalFormatting sqref="AB21">
    <cfRule type="expression" priority="623" dxfId="0" stopIfTrue="0">
      <formula>AND(NOT('QAQC-2021-08-10'!$L$640),'QAQC-2021-08-10'!$C$640="Very High")</formula>
    </cfRule>
    <cfRule type="expression" priority="1721" dxfId="2" stopIfTrue="0">
      <formula>AND(NOT('QAQC-2021-08-10'!$L$640),'QAQC-2021-08-10'!$C$640="High")</formula>
    </cfRule>
    <cfRule type="expression" priority="2777" dxfId="3" stopIfTrue="0">
      <formula>AND(NOT('QAQC-2021-08-10'!$L$640),'QAQC-2021-08-10'!$C$640="Low")</formula>
    </cfRule>
    <cfRule type="expression" priority="4281" dxfId="1" stopIfTrue="0">
      <formula>AND(NOT('QAQC-2021-08-10'!$L$640),'QAQC-2021-08-10'!$C$640="Good")</formula>
    </cfRule>
  </conditionalFormatting>
  <conditionalFormatting sqref="AC21">
    <cfRule type="expression" priority="624" dxfId="0" stopIfTrue="0">
      <formula>AND(NOT('QAQC-2021-08-10'!$L$641),'QAQC-2021-08-10'!$C$641="Very High")</formula>
    </cfRule>
    <cfRule type="expression" priority="1722" dxfId="2" stopIfTrue="0">
      <formula>AND(NOT('QAQC-2021-08-10'!$L$641),'QAQC-2021-08-10'!$C$641="High")</formula>
    </cfRule>
    <cfRule type="expression" priority="2778" dxfId="3" stopIfTrue="0">
      <formula>AND(NOT('QAQC-2021-08-10'!$L$641),'QAQC-2021-08-10'!$C$641="Low")</formula>
    </cfRule>
    <cfRule type="expression" priority="4282" dxfId="1" stopIfTrue="0">
      <formula>AND(NOT('QAQC-2021-08-10'!$L$641),'QAQC-2021-08-10'!$C$641="Good")</formula>
    </cfRule>
  </conditionalFormatting>
  <conditionalFormatting sqref="AA22">
    <cfRule type="expression" priority="625" dxfId="0" stopIfTrue="0">
      <formula>AND(NOT('QAQC-2021-08-10'!$L$642),'QAQC-2021-08-10'!$C$642="Very High")</formula>
    </cfRule>
    <cfRule type="expression" priority="1723" dxfId="2" stopIfTrue="0">
      <formula>AND(NOT('QAQC-2021-08-10'!$L$642),'QAQC-2021-08-10'!$C$642="High")</formula>
    </cfRule>
    <cfRule type="expression" priority="2779" dxfId="3" stopIfTrue="0">
      <formula>AND(NOT('QAQC-2021-08-10'!$L$642),'QAQC-2021-08-10'!$C$642="Low")</formula>
    </cfRule>
    <cfRule type="expression" priority="4283" dxfId="1" stopIfTrue="0">
      <formula>AND(NOT('QAQC-2021-08-10'!$L$642),'QAQC-2021-08-10'!$C$642="Good")</formula>
    </cfRule>
  </conditionalFormatting>
  <conditionalFormatting sqref="AB22">
    <cfRule type="expression" priority="626" dxfId="0" stopIfTrue="0">
      <formula>AND(NOT('QAQC-2021-08-10'!$L$643),'QAQC-2021-08-10'!$C$643="Very High")</formula>
    </cfRule>
    <cfRule type="expression" priority="1724" dxfId="2" stopIfTrue="0">
      <formula>AND(NOT('QAQC-2021-08-10'!$L$643),'QAQC-2021-08-10'!$C$643="High")</formula>
    </cfRule>
    <cfRule type="expression" priority="2780" dxfId="3" stopIfTrue="0">
      <formula>AND(NOT('QAQC-2021-08-10'!$L$643),'QAQC-2021-08-10'!$C$643="Low")</formula>
    </cfRule>
    <cfRule type="expression" priority="4284" dxfId="1" stopIfTrue="0">
      <formula>AND(NOT('QAQC-2021-08-10'!$L$643),'QAQC-2021-08-10'!$C$643="Good")</formula>
    </cfRule>
  </conditionalFormatting>
  <conditionalFormatting sqref="AC22">
    <cfRule type="expression" priority="627" dxfId="0" stopIfTrue="0">
      <formula>AND(NOT('QAQC-2021-08-10'!$L$644),'QAQC-2021-08-10'!$C$644="Very High")</formula>
    </cfRule>
    <cfRule type="expression" priority="1725" dxfId="2" stopIfTrue="0">
      <formula>AND(NOT('QAQC-2021-08-10'!$L$644),'QAQC-2021-08-10'!$C$644="High")</formula>
    </cfRule>
    <cfRule type="expression" priority="2781" dxfId="3" stopIfTrue="0">
      <formula>AND(NOT('QAQC-2021-08-10'!$L$644),'QAQC-2021-08-10'!$C$644="Low")</formula>
    </cfRule>
    <cfRule type="expression" priority="4285" dxfId="1" stopIfTrue="0">
      <formula>AND(NOT('QAQC-2021-08-10'!$L$644),'QAQC-2021-08-10'!$C$644="Good")</formula>
    </cfRule>
  </conditionalFormatting>
  <conditionalFormatting sqref="AA23">
    <cfRule type="expression" priority="628" dxfId="0" stopIfTrue="0">
      <formula>AND(NOT('QAQC-2021-08-10'!$L$645),'QAQC-2021-08-10'!$C$645="Very High")</formula>
    </cfRule>
    <cfRule type="expression" priority="1726" dxfId="2" stopIfTrue="0">
      <formula>AND(NOT('QAQC-2021-08-10'!$L$645),'QAQC-2021-08-10'!$C$645="High")</formula>
    </cfRule>
    <cfRule type="expression" priority="2782" dxfId="3" stopIfTrue="0">
      <formula>AND(NOT('QAQC-2021-08-10'!$L$645),'QAQC-2021-08-10'!$C$645="Low")</formula>
    </cfRule>
    <cfRule type="expression" priority="4286" dxfId="1" stopIfTrue="0">
      <formula>AND(NOT('QAQC-2021-08-10'!$L$645),'QAQC-2021-08-10'!$C$645="Good")</formula>
    </cfRule>
  </conditionalFormatting>
  <conditionalFormatting sqref="AB23">
    <cfRule type="expression" priority="629" dxfId="0" stopIfTrue="0">
      <formula>AND(NOT('QAQC-2021-08-10'!$L$646),'QAQC-2021-08-10'!$C$646="Very High")</formula>
    </cfRule>
    <cfRule type="expression" priority="1727" dxfId="2" stopIfTrue="0">
      <formula>AND(NOT('QAQC-2021-08-10'!$L$646),'QAQC-2021-08-10'!$C$646="High")</formula>
    </cfRule>
    <cfRule type="expression" priority="2783" dxfId="3" stopIfTrue="0">
      <formula>AND(NOT('QAQC-2021-08-10'!$L$646),'QAQC-2021-08-10'!$C$646="Low")</formula>
    </cfRule>
    <cfRule type="expression" priority="4287" dxfId="1" stopIfTrue="0">
      <formula>AND(NOT('QAQC-2021-08-10'!$L$646),'QAQC-2021-08-10'!$C$646="Good")</formula>
    </cfRule>
  </conditionalFormatting>
  <conditionalFormatting sqref="AC23">
    <cfRule type="expression" priority="630" dxfId="0" stopIfTrue="0">
      <formula>AND(NOT('QAQC-2021-08-10'!$L$647),'QAQC-2021-08-10'!$C$647="Very High")</formula>
    </cfRule>
    <cfRule type="expression" priority="1728" dxfId="2" stopIfTrue="0">
      <formula>AND(NOT('QAQC-2021-08-10'!$L$647),'QAQC-2021-08-10'!$C$647="High")</formula>
    </cfRule>
    <cfRule type="expression" priority="2784" dxfId="3" stopIfTrue="0">
      <formula>AND(NOT('QAQC-2021-08-10'!$L$647),'QAQC-2021-08-10'!$C$647="Low")</formula>
    </cfRule>
    <cfRule type="expression" priority="4288" dxfId="1" stopIfTrue="0">
      <formula>AND(NOT('QAQC-2021-08-10'!$L$647),'QAQC-2021-08-10'!$C$647="Good")</formula>
    </cfRule>
  </conditionalFormatting>
  <conditionalFormatting sqref="AA24">
    <cfRule type="expression" priority="631" dxfId="0" stopIfTrue="0">
      <formula>AND(NOT('QAQC-2021-08-10'!$L$648),'QAQC-2021-08-10'!$C$648="Very High")</formula>
    </cfRule>
    <cfRule type="expression" priority="1729" dxfId="2" stopIfTrue="0">
      <formula>AND(NOT('QAQC-2021-08-10'!$L$648),'QAQC-2021-08-10'!$C$648="High")</formula>
    </cfRule>
    <cfRule type="expression" priority="2785" dxfId="3" stopIfTrue="0">
      <formula>AND(NOT('QAQC-2021-08-10'!$L$648),'QAQC-2021-08-10'!$C$648="Low")</formula>
    </cfRule>
    <cfRule type="expression" priority="4289" dxfId="1" stopIfTrue="0">
      <formula>AND(NOT('QAQC-2021-08-10'!$L$648),'QAQC-2021-08-10'!$C$648="Good")</formula>
    </cfRule>
  </conditionalFormatting>
  <conditionalFormatting sqref="AB24">
    <cfRule type="expression" priority="632" dxfId="0" stopIfTrue="0">
      <formula>AND(NOT('QAQC-2021-08-10'!$L$649),'QAQC-2021-08-10'!$C$649="Very High")</formula>
    </cfRule>
    <cfRule type="expression" priority="1730" dxfId="2" stopIfTrue="0">
      <formula>AND(NOT('QAQC-2021-08-10'!$L$649),'QAQC-2021-08-10'!$C$649="High")</formula>
    </cfRule>
    <cfRule type="expression" priority="2786" dxfId="3" stopIfTrue="0">
      <formula>AND(NOT('QAQC-2021-08-10'!$L$649),'QAQC-2021-08-10'!$C$649="Low")</formula>
    </cfRule>
    <cfRule type="expression" priority="4290" dxfId="1" stopIfTrue="0">
      <formula>AND(NOT('QAQC-2021-08-10'!$L$649),'QAQC-2021-08-10'!$C$649="Good")</formula>
    </cfRule>
  </conditionalFormatting>
  <conditionalFormatting sqref="AC24">
    <cfRule type="expression" priority="633" dxfId="0" stopIfTrue="0">
      <formula>AND(NOT('QAQC-2021-08-10'!$L$650),'QAQC-2021-08-10'!$C$650="Very High")</formula>
    </cfRule>
    <cfRule type="expression" priority="1731" dxfId="2" stopIfTrue="0">
      <formula>AND(NOT('QAQC-2021-08-10'!$L$650),'QAQC-2021-08-10'!$C$650="High")</formula>
    </cfRule>
    <cfRule type="expression" priority="2787" dxfId="3" stopIfTrue="0">
      <formula>AND(NOT('QAQC-2021-08-10'!$L$650),'QAQC-2021-08-10'!$C$650="Low")</formula>
    </cfRule>
    <cfRule type="expression" priority="4291" dxfId="1" stopIfTrue="0">
      <formula>AND(NOT('QAQC-2021-08-10'!$L$650),'QAQC-2021-08-10'!$C$650="Good")</formula>
    </cfRule>
  </conditionalFormatting>
  <conditionalFormatting sqref="AA26">
    <cfRule type="expression" priority="634" dxfId="0" stopIfTrue="0">
      <formula>AND(NOT('QAQC-2021-08-10'!$L$651),'QAQC-2021-08-10'!$C$651="Very High")</formula>
    </cfRule>
    <cfRule type="expression" priority="1732" dxfId="2" stopIfTrue="0">
      <formula>AND(NOT('QAQC-2021-08-10'!$L$651),'QAQC-2021-08-10'!$C$651="High")</formula>
    </cfRule>
    <cfRule type="expression" priority="2788" dxfId="3" stopIfTrue="0">
      <formula>AND(NOT('QAQC-2021-08-10'!$L$651),'QAQC-2021-08-10'!$C$651="Low")</formula>
    </cfRule>
    <cfRule type="expression" priority="4292" dxfId="1" stopIfTrue="0">
      <formula>AND(NOT('QAQC-2021-08-10'!$L$651),'QAQC-2021-08-10'!$C$651="Good")</formula>
    </cfRule>
  </conditionalFormatting>
  <conditionalFormatting sqref="AB26">
    <cfRule type="expression" priority="635" dxfId="0" stopIfTrue="0">
      <formula>AND(NOT('QAQC-2021-08-10'!$L$652),'QAQC-2021-08-10'!$C$652="Very High")</formula>
    </cfRule>
    <cfRule type="expression" priority="1733" dxfId="2" stopIfTrue="0">
      <formula>AND(NOT('QAQC-2021-08-10'!$L$652),'QAQC-2021-08-10'!$C$652="High")</formula>
    </cfRule>
    <cfRule type="expression" priority="2789" dxfId="3" stopIfTrue="0">
      <formula>AND(NOT('QAQC-2021-08-10'!$L$652),'QAQC-2021-08-10'!$C$652="Low")</formula>
    </cfRule>
    <cfRule type="expression" priority="4293" dxfId="1" stopIfTrue="0">
      <formula>AND(NOT('QAQC-2021-08-10'!$L$652),'QAQC-2021-08-10'!$C$652="Good")</formula>
    </cfRule>
  </conditionalFormatting>
  <conditionalFormatting sqref="AC26">
    <cfRule type="expression" priority="636" dxfId="0" stopIfTrue="0">
      <formula>AND(NOT('QAQC-2021-08-10'!$L$653),'QAQC-2021-08-10'!$C$653="Very High")</formula>
    </cfRule>
    <cfRule type="expression" priority="1734" dxfId="2" stopIfTrue="0">
      <formula>AND(NOT('QAQC-2021-08-10'!$L$653),'QAQC-2021-08-10'!$C$653="High")</formula>
    </cfRule>
    <cfRule type="expression" priority="2790" dxfId="3" stopIfTrue="0">
      <formula>AND(NOT('QAQC-2021-08-10'!$L$653),'QAQC-2021-08-10'!$C$653="Low")</formula>
    </cfRule>
    <cfRule type="expression" priority="4294" dxfId="1" stopIfTrue="0">
      <formula>AND(NOT('QAQC-2021-08-10'!$L$653),'QAQC-2021-08-10'!$C$653="Good")</formula>
    </cfRule>
  </conditionalFormatting>
  <conditionalFormatting sqref="AA27">
    <cfRule type="expression" priority="637" dxfId="0" stopIfTrue="0">
      <formula>AND(NOT('QAQC-2021-08-10'!$L$654),'QAQC-2021-08-10'!$C$654="Very High")</formula>
    </cfRule>
    <cfRule type="expression" priority="1735" dxfId="2" stopIfTrue="0">
      <formula>AND(NOT('QAQC-2021-08-10'!$L$654),'QAQC-2021-08-10'!$C$654="High")</formula>
    </cfRule>
    <cfRule type="expression" priority="2791" dxfId="3" stopIfTrue="0">
      <formula>AND(NOT('QAQC-2021-08-10'!$L$654),'QAQC-2021-08-10'!$C$654="Low")</formula>
    </cfRule>
    <cfRule type="expression" priority="4295" dxfId="1" stopIfTrue="0">
      <formula>AND(NOT('QAQC-2021-08-10'!$L$654),'QAQC-2021-08-10'!$C$654="Good")</formula>
    </cfRule>
  </conditionalFormatting>
  <conditionalFormatting sqref="AB27">
    <cfRule type="expression" priority="638" dxfId="0" stopIfTrue="0">
      <formula>AND(NOT('QAQC-2021-08-10'!$L$655),'QAQC-2021-08-10'!$C$655="Very High")</formula>
    </cfRule>
    <cfRule type="expression" priority="1736" dxfId="2" stopIfTrue="0">
      <formula>AND(NOT('QAQC-2021-08-10'!$L$655),'QAQC-2021-08-10'!$C$655="High")</formula>
    </cfRule>
    <cfRule type="expression" priority="2792" dxfId="3" stopIfTrue="0">
      <formula>AND(NOT('QAQC-2021-08-10'!$L$655),'QAQC-2021-08-10'!$C$655="Low")</formula>
    </cfRule>
    <cfRule type="expression" priority="4296" dxfId="1" stopIfTrue="0">
      <formula>AND(NOT('QAQC-2021-08-10'!$L$655),'QAQC-2021-08-10'!$C$655="Good")</formula>
    </cfRule>
  </conditionalFormatting>
  <conditionalFormatting sqref="AC27">
    <cfRule type="expression" priority="639" dxfId="0" stopIfTrue="0">
      <formula>AND(NOT('QAQC-2021-08-10'!$L$656),'QAQC-2021-08-10'!$C$656="Very High")</formula>
    </cfRule>
    <cfRule type="expression" priority="1737" dxfId="2" stopIfTrue="0">
      <formula>AND(NOT('QAQC-2021-08-10'!$L$656),'QAQC-2021-08-10'!$C$656="High")</formula>
    </cfRule>
    <cfRule type="expression" priority="2793" dxfId="3" stopIfTrue="0">
      <formula>AND(NOT('QAQC-2021-08-10'!$L$656),'QAQC-2021-08-10'!$C$656="Low")</formula>
    </cfRule>
    <cfRule type="expression" priority="4297" dxfId="1" stopIfTrue="0">
      <formula>AND(NOT('QAQC-2021-08-10'!$L$656),'QAQC-2021-08-10'!$C$656="Good")</formula>
    </cfRule>
  </conditionalFormatting>
  <conditionalFormatting sqref="AA28">
    <cfRule type="expression" priority="640" dxfId="0" stopIfTrue="0">
      <formula>AND(NOT('QAQC-2021-08-10'!$L$657),'QAQC-2021-08-10'!$C$657="Very High")</formula>
    </cfRule>
    <cfRule type="expression" priority="1738" dxfId="2" stopIfTrue="0">
      <formula>AND(NOT('QAQC-2021-08-10'!$L$657),'QAQC-2021-08-10'!$C$657="High")</formula>
    </cfRule>
    <cfRule type="expression" priority="2794" dxfId="3" stopIfTrue="0">
      <formula>AND(NOT('QAQC-2021-08-10'!$L$657),'QAQC-2021-08-10'!$C$657="Low")</formula>
    </cfRule>
    <cfRule type="expression" priority="4298" dxfId="1" stopIfTrue="0">
      <formula>AND(NOT('QAQC-2021-08-10'!$L$657),'QAQC-2021-08-10'!$C$657="Good")</formula>
    </cfRule>
  </conditionalFormatting>
  <conditionalFormatting sqref="AB28">
    <cfRule type="expression" priority="641" dxfId="0" stopIfTrue="0">
      <formula>AND(NOT('QAQC-2021-08-10'!$L$658),'QAQC-2021-08-10'!$C$658="Very High")</formula>
    </cfRule>
    <cfRule type="expression" priority="1739" dxfId="2" stopIfTrue="0">
      <formula>AND(NOT('QAQC-2021-08-10'!$L$658),'QAQC-2021-08-10'!$C$658="High")</formula>
    </cfRule>
    <cfRule type="expression" priority="2795" dxfId="3" stopIfTrue="0">
      <formula>AND(NOT('QAQC-2021-08-10'!$L$658),'QAQC-2021-08-10'!$C$658="Low")</formula>
    </cfRule>
    <cfRule type="expression" priority="4299" dxfId="1" stopIfTrue="0">
      <formula>AND(NOT('QAQC-2021-08-10'!$L$658),'QAQC-2021-08-10'!$C$658="Good")</formula>
    </cfRule>
  </conditionalFormatting>
  <conditionalFormatting sqref="AC28">
    <cfRule type="expression" priority="642" dxfId="0" stopIfTrue="0">
      <formula>AND(NOT('QAQC-2021-08-10'!$L$659),'QAQC-2021-08-10'!$C$659="Very High")</formula>
    </cfRule>
    <cfRule type="expression" priority="1740" dxfId="2" stopIfTrue="0">
      <formula>AND(NOT('QAQC-2021-08-10'!$L$659),'QAQC-2021-08-10'!$C$659="High")</formula>
    </cfRule>
    <cfRule type="expression" priority="2796" dxfId="3" stopIfTrue="0">
      <formula>AND(NOT('QAQC-2021-08-10'!$L$659),'QAQC-2021-08-10'!$C$659="Low")</formula>
    </cfRule>
    <cfRule type="expression" priority="4300" dxfId="1" stopIfTrue="0">
      <formula>AND(NOT('QAQC-2021-08-10'!$L$659),'QAQC-2021-08-10'!$C$659="Good")</formula>
    </cfRule>
  </conditionalFormatting>
  <conditionalFormatting sqref="AA29">
    <cfRule type="expression" priority="643" dxfId="0" stopIfTrue="0">
      <formula>AND(NOT('QAQC-2021-08-10'!$L$660),'QAQC-2021-08-10'!$C$660="Very High")</formula>
    </cfRule>
    <cfRule type="expression" priority="1741" dxfId="2" stopIfTrue="0">
      <formula>AND(NOT('QAQC-2021-08-10'!$L$660),'QAQC-2021-08-10'!$C$660="High")</formula>
    </cfRule>
    <cfRule type="expression" priority="2797" dxfId="3" stopIfTrue="0">
      <formula>AND(NOT('QAQC-2021-08-10'!$L$660),'QAQC-2021-08-10'!$C$660="Low")</formula>
    </cfRule>
    <cfRule type="expression" priority="4301" dxfId="1" stopIfTrue="0">
      <formula>AND(NOT('QAQC-2021-08-10'!$L$660),'QAQC-2021-08-10'!$C$660="Good")</formula>
    </cfRule>
  </conditionalFormatting>
  <conditionalFormatting sqref="AB29">
    <cfRule type="expression" priority="644" dxfId="0" stopIfTrue="0">
      <formula>AND(NOT('QAQC-2021-08-10'!$L$661),'QAQC-2021-08-10'!$C$661="Very High")</formula>
    </cfRule>
    <cfRule type="expression" priority="1742" dxfId="2" stopIfTrue="0">
      <formula>AND(NOT('QAQC-2021-08-10'!$L$661),'QAQC-2021-08-10'!$C$661="High")</formula>
    </cfRule>
    <cfRule type="expression" priority="2798" dxfId="3" stopIfTrue="0">
      <formula>AND(NOT('QAQC-2021-08-10'!$L$661),'QAQC-2021-08-10'!$C$661="Low")</formula>
    </cfRule>
    <cfRule type="expression" priority="4302" dxfId="1" stopIfTrue="0">
      <formula>AND(NOT('QAQC-2021-08-10'!$L$661),'QAQC-2021-08-10'!$C$661="Good")</formula>
    </cfRule>
  </conditionalFormatting>
  <conditionalFormatting sqref="AC29">
    <cfRule type="expression" priority="645" dxfId="0" stopIfTrue="0">
      <formula>AND(NOT('QAQC-2021-08-10'!$L$662),'QAQC-2021-08-10'!$C$662="Very High")</formula>
    </cfRule>
    <cfRule type="expression" priority="1743" dxfId="2" stopIfTrue="0">
      <formula>AND(NOT('QAQC-2021-08-10'!$L$662),'QAQC-2021-08-10'!$C$662="High")</formula>
    </cfRule>
    <cfRule type="expression" priority="2799" dxfId="3" stopIfTrue="0">
      <formula>AND(NOT('QAQC-2021-08-10'!$L$662),'QAQC-2021-08-10'!$C$662="Low")</formula>
    </cfRule>
    <cfRule type="expression" priority="4303" dxfId="1" stopIfTrue="0">
      <formula>AND(NOT('QAQC-2021-08-10'!$L$662),'QAQC-2021-08-10'!$C$662="Good")</formula>
    </cfRule>
  </conditionalFormatting>
  <conditionalFormatting sqref="AA30">
    <cfRule type="expression" priority="646" dxfId="0" stopIfTrue="0">
      <formula>AND(NOT('QAQC-2021-08-10'!$L$663),'QAQC-2021-08-10'!$C$663="Very High")</formula>
    </cfRule>
    <cfRule type="expression" priority="1744" dxfId="2" stopIfTrue="0">
      <formula>AND(NOT('QAQC-2021-08-10'!$L$663),'QAQC-2021-08-10'!$C$663="High")</formula>
    </cfRule>
    <cfRule type="expression" priority="2800" dxfId="3" stopIfTrue="0">
      <formula>AND(NOT('QAQC-2021-08-10'!$L$663),'QAQC-2021-08-10'!$C$663="Low")</formula>
    </cfRule>
    <cfRule type="expression" priority="4304" dxfId="1" stopIfTrue="0">
      <formula>AND(NOT('QAQC-2021-08-10'!$L$663),'QAQC-2021-08-10'!$C$663="Good")</formula>
    </cfRule>
  </conditionalFormatting>
  <conditionalFormatting sqref="AB30">
    <cfRule type="expression" priority="647" dxfId="0" stopIfTrue="0">
      <formula>AND(NOT('QAQC-2021-08-10'!$L$664),'QAQC-2021-08-10'!$C$664="Very High")</formula>
    </cfRule>
    <cfRule type="expression" priority="1745" dxfId="2" stopIfTrue="0">
      <formula>AND(NOT('QAQC-2021-08-10'!$L$664),'QAQC-2021-08-10'!$C$664="High")</formula>
    </cfRule>
    <cfRule type="expression" priority="2801" dxfId="3" stopIfTrue="0">
      <formula>AND(NOT('QAQC-2021-08-10'!$L$664),'QAQC-2021-08-10'!$C$664="Low")</formula>
    </cfRule>
    <cfRule type="expression" priority="4305" dxfId="1" stopIfTrue="0">
      <formula>AND(NOT('QAQC-2021-08-10'!$L$664),'QAQC-2021-08-10'!$C$664="Good")</formula>
    </cfRule>
  </conditionalFormatting>
  <conditionalFormatting sqref="AC30">
    <cfRule type="expression" priority="648" dxfId="0" stopIfTrue="0">
      <formula>AND(NOT('QAQC-2021-08-10'!$L$665),'QAQC-2021-08-10'!$C$665="Very High")</formula>
    </cfRule>
    <cfRule type="expression" priority="1746" dxfId="2" stopIfTrue="0">
      <formula>AND(NOT('QAQC-2021-08-10'!$L$665),'QAQC-2021-08-10'!$C$665="High")</formula>
    </cfRule>
    <cfRule type="expression" priority="2802" dxfId="3" stopIfTrue="0">
      <formula>AND(NOT('QAQC-2021-08-10'!$L$665),'QAQC-2021-08-10'!$C$665="Low")</formula>
    </cfRule>
    <cfRule type="expression" priority="4306" dxfId="1" stopIfTrue="0">
      <formula>AND(NOT('QAQC-2021-08-10'!$L$665),'QAQC-2021-08-10'!$C$665="Good")</formula>
    </cfRule>
  </conditionalFormatting>
  <conditionalFormatting sqref="AA31">
    <cfRule type="expression" priority="649" dxfId="0" stopIfTrue="0">
      <formula>AND(NOT('QAQC-2021-08-10'!$L$666),'QAQC-2021-08-10'!$C$666="Very High")</formula>
    </cfRule>
    <cfRule type="expression" priority="1747" dxfId="2" stopIfTrue="0">
      <formula>AND(NOT('QAQC-2021-08-10'!$L$666),'QAQC-2021-08-10'!$C$666="High")</formula>
    </cfRule>
    <cfRule type="expression" priority="2803" dxfId="3" stopIfTrue="0">
      <formula>AND(NOT('QAQC-2021-08-10'!$L$666),'QAQC-2021-08-10'!$C$666="Low")</formula>
    </cfRule>
    <cfRule type="expression" priority="4307" dxfId="1" stopIfTrue="0">
      <formula>AND(NOT('QAQC-2021-08-10'!$L$666),'QAQC-2021-08-10'!$C$666="Good")</formula>
    </cfRule>
  </conditionalFormatting>
  <conditionalFormatting sqref="AB31">
    <cfRule type="expression" priority="650" dxfId="0" stopIfTrue="0">
      <formula>AND(NOT('QAQC-2021-08-10'!$L$667),'QAQC-2021-08-10'!$C$667="Very High")</formula>
    </cfRule>
    <cfRule type="expression" priority="1748" dxfId="2" stopIfTrue="0">
      <formula>AND(NOT('QAQC-2021-08-10'!$L$667),'QAQC-2021-08-10'!$C$667="High")</formula>
    </cfRule>
    <cfRule type="expression" priority="2804" dxfId="3" stopIfTrue="0">
      <formula>AND(NOT('QAQC-2021-08-10'!$L$667),'QAQC-2021-08-10'!$C$667="Low")</formula>
    </cfRule>
    <cfRule type="expression" priority="4308" dxfId="1" stopIfTrue="0">
      <formula>AND(NOT('QAQC-2021-08-10'!$L$667),'QAQC-2021-08-10'!$C$667="Good")</formula>
    </cfRule>
  </conditionalFormatting>
  <conditionalFormatting sqref="AC31">
    <cfRule type="expression" priority="651" dxfId="0" stopIfTrue="0">
      <formula>AND(NOT('QAQC-2021-08-10'!$L$668),'QAQC-2021-08-10'!$C$668="Very High")</formula>
    </cfRule>
    <cfRule type="expression" priority="1749" dxfId="2" stopIfTrue="0">
      <formula>AND(NOT('QAQC-2021-08-10'!$L$668),'QAQC-2021-08-10'!$C$668="High")</formula>
    </cfRule>
    <cfRule type="expression" priority="2805" dxfId="3" stopIfTrue="0">
      <formula>AND(NOT('QAQC-2021-08-10'!$L$668),'QAQC-2021-08-10'!$C$668="Low")</formula>
    </cfRule>
    <cfRule type="expression" priority="4309" dxfId="1" stopIfTrue="0">
      <formula>AND(NOT('QAQC-2021-08-10'!$L$668),'QAQC-2021-08-10'!$C$668="Good")</formula>
    </cfRule>
  </conditionalFormatting>
  <conditionalFormatting sqref="AA32">
    <cfRule type="expression" priority="652" dxfId="0" stopIfTrue="0">
      <formula>AND(NOT('QAQC-2021-08-10'!$L$669),'QAQC-2021-08-10'!$C$669="Very High")</formula>
    </cfRule>
    <cfRule type="expression" priority="1750" dxfId="2" stopIfTrue="0">
      <formula>AND(NOT('QAQC-2021-08-10'!$L$669),'QAQC-2021-08-10'!$C$669="High")</formula>
    </cfRule>
    <cfRule type="expression" priority="2806" dxfId="3" stopIfTrue="0">
      <formula>AND(NOT('QAQC-2021-08-10'!$L$669),'QAQC-2021-08-10'!$C$669="Low")</formula>
    </cfRule>
    <cfRule type="expression" priority="4310" dxfId="1" stopIfTrue="0">
      <formula>AND(NOT('QAQC-2021-08-10'!$L$669),'QAQC-2021-08-10'!$C$669="Good")</formula>
    </cfRule>
  </conditionalFormatting>
  <conditionalFormatting sqref="AB32">
    <cfRule type="expression" priority="653" dxfId="0" stopIfTrue="0">
      <formula>AND(NOT('QAQC-2021-08-10'!$L$670),'QAQC-2021-08-10'!$C$670="Very High")</formula>
    </cfRule>
    <cfRule type="expression" priority="1751" dxfId="2" stopIfTrue="0">
      <formula>AND(NOT('QAQC-2021-08-10'!$L$670),'QAQC-2021-08-10'!$C$670="High")</formula>
    </cfRule>
    <cfRule type="expression" priority="2807" dxfId="3" stopIfTrue="0">
      <formula>AND(NOT('QAQC-2021-08-10'!$L$670),'QAQC-2021-08-10'!$C$670="Low")</formula>
    </cfRule>
    <cfRule type="expression" priority="4311" dxfId="1" stopIfTrue="0">
      <formula>AND(NOT('QAQC-2021-08-10'!$L$670),'QAQC-2021-08-10'!$C$670="Good")</formula>
    </cfRule>
  </conditionalFormatting>
  <conditionalFormatting sqref="AC32">
    <cfRule type="expression" priority="654" dxfId="0" stopIfTrue="0">
      <formula>AND(NOT('QAQC-2021-08-10'!$L$671),'QAQC-2021-08-10'!$C$671="Very High")</formula>
    </cfRule>
    <cfRule type="expression" priority="1752" dxfId="2" stopIfTrue="0">
      <formula>AND(NOT('QAQC-2021-08-10'!$L$671),'QAQC-2021-08-10'!$C$671="High")</formula>
    </cfRule>
    <cfRule type="expression" priority="2808" dxfId="3" stopIfTrue="0">
      <formula>AND(NOT('QAQC-2021-08-10'!$L$671),'QAQC-2021-08-10'!$C$671="Low")</formula>
    </cfRule>
    <cfRule type="expression" priority="4312" dxfId="1" stopIfTrue="0">
      <formula>AND(NOT('QAQC-2021-08-10'!$L$671),'QAQC-2021-08-10'!$C$671="Good")</formula>
    </cfRule>
  </conditionalFormatting>
  <conditionalFormatting sqref="AA33">
    <cfRule type="expression" priority="655" dxfId="0" stopIfTrue="0">
      <formula>AND(NOT('QAQC-2021-08-10'!$L$672),'QAQC-2021-08-10'!$C$672="Very High")</formula>
    </cfRule>
    <cfRule type="expression" priority="1753" dxfId="2" stopIfTrue="0">
      <formula>AND(NOT('QAQC-2021-08-10'!$L$672),'QAQC-2021-08-10'!$C$672="High")</formula>
    </cfRule>
    <cfRule type="expression" priority="2809" dxfId="3" stopIfTrue="0">
      <formula>AND(NOT('QAQC-2021-08-10'!$L$672),'QAQC-2021-08-10'!$C$672="Low")</formula>
    </cfRule>
    <cfRule type="expression" priority="4313" dxfId="1" stopIfTrue="0">
      <formula>AND(NOT('QAQC-2021-08-10'!$L$672),'QAQC-2021-08-10'!$C$672="Good")</formula>
    </cfRule>
  </conditionalFormatting>
  <conditionalFormatting sqref="AB33">
    <cfRule type="expression" priority="656" dxfId="0" stopIfTrue="0">
      <formula>AND(NOT('QAQC-2021-08-10'!$L$673),'QAQC-2021-08-10'!$C$673="Very High")</formula>
    </cfRule>
    <cfRule type="expression" priority="1754" dxfId="2" stopIfTrue="0">
      <formula>AND(NOT('QAQC-2021-08-10'!$L$673),'QAQC-2021-08-10'!$C$673="High")</formula>
    </cfRule>
    <cfRule type="expression" priority="2810" dxfId="3" stopIfTrue="0">
      <formula>AND(NOT('QAQC-2021-08-10'!$L$673),'QAQC-2021-08-10'!$C$673="Low")</formula>
    </cfRule>
    <cfRule type="expression" priority="4314" dxfId="1" stopIfTrue="0">
      <formula>AND(NOT('QAQC-2021-08-10'!$L$673),'QAQC-2021-08-10'!$C$673="Good")</formula>
    </cfRule>
  </conditionalFormatting>
  <conditionalFormatting sqref="AC33">
    <cfRule type="expression" priority="657" dxfId="0" stopIfTrue="0">
      <formula>AND(NOT('QAQC-2021-08-10'!$L$674),'QAQC-2021-08-10'!$C$674="Very High")</formula>
    </cfRule>
    <cfRule type="expression" priority="1755" dxfId="2" stopIfTrue="0">
      <formula>AND(NOT('QAQC-2021-08-10'!$L$674),'QAQC-2021-08-10'!$C$674="High")</formula>
    </cfRule>
    <cfRule type="expression" priority="2811" dxfId="3" stopIfTrue="0">
      <formula>AND(NOT('QAQC-2021-08-10'!$L$674),'QAQC-2021-08-10'!$C$674="Low")</formula>
    </cfRule>
    <cfRule type="expression" priority="4315" dxfId="1" stopIfTrue="0">
      <formula>AND(NOT('QAQC-2021-08-10'!$L$674),'QAQC-2021-08-10'!$C$674="Good")</formula>
    </cfRule>
  </conditionalFormatting>
  <conditionalFormatting sqref="AA34">
    <cfRule type="expression" priority="658" dxfId="0" stopIfTrue="0">
      <formula>AND(NOT('QAQC-2021-08-10'!$L$675),'QAQC-2021-08-10'!$C$675="Very High")</formula>
    </cfRule>
    <cfRule type="expression" priority="1756" dxfId="2" stopIfTrue="0">
      <formula>AND(NOT('QAQC-2021-08-10'!$L$675),'QAQC-2021-08-10'!$C$675="High")</formula>
    </cfRule>
    <cfRule type="expression" priority="2812" dxfId="3" stopIfTrue="0">
      <formula>AND(NOT('QAQC-2021-08-10'!$L$675),'QAQC-2021-08-10'!$C$675="Low")</formula>
    </cfRule>
    <cfRule type="expression" priority="4316" dxfId="1" stopIfTrue="0">
      <formula>AND(NOT('QAQC-2021-08-10'!$L$675),'QAQC-2021-08-10'!$C$675="Good")</formula>
    </cfRule>
  </conditionalFormatting>
  <conditionalFormatting sqref="AB34">
    <cfRule type="expression" priority="659" dxfId="0" stopIfTrue="0">
      <formula>AND(NOT('QAQC-2021-08-10'!$L$676),'QAQC-2021-08-10'!$C$676="Very High")</formula>
    </cfRule>
    <cfRule type="expression" priority="1757" dxfId="2" stopIfTrue="0">
      <formula>AND(NOT('QAQC-2021-08-10'!$L$676),'QAQC-2021-08-10'!$C$676="High")</formula>
    </cfRule>
    <cfRule type="expression" priority="2813" dxfId="3" stopIfTrue="0">
      <formula>AND(NOT('QAQC-2021-08-10'!$L$676),'QAQC-2021-08-10'!$C$676="Low")</formula>
    </cfRule>
    <cfRule type="expression" priority="4317" dxfId="1" stopIfTrue="0">
      <formula>AND(NOT('QAQC-2021-08-10'!$L$676),'QAQC-2021-08-10'!$C$676="Good")</formula>
    </cfRule>
  </conditionalFormatting>
  <conditionalFormatting sqref="AC34">
    <cfRule type="expression" priority="660" dxfId="0" stopIfTrue="0">
      <formula>AND(NOT('QAQC-2021-08-10'!$L$677),'QAQC-2021-08-10'!$C$677="Very High")</formula>
    </cfRule>
    <cfRule type="expression" priority="1758" dxfId="2" stopIfTrue="0">
      <formula>AND(NOT('QAQC-2021-08-10'!$L$677),'QAQC-2021-08-10'!$C$677="High")</formula>
    </cfRule>
    <cfRule type="expression" priority="2814" dxfId="3" stopIfTrue="0">
      <formula>AND(NOT('QAQC-2021-08-10'!$L$677),'QAQC-2021-08-10'!$C$677="Low")</formula>
    </cfRule>
    <cfRule type="expression" priority="4318" dxfId="1" stopIfTrue="0">
      <formula>AND(NOT('QAQC-2021-08-10'!$L$677),'QAQC-2021-08-10'!$C$677="Good")</formula>
    </cfRule>
  </conditionalFormatting>
  <conditionalFormatting sqref="AA35">
    <cfRule type="expression" priority="661" dxfId="0" stopIfTrue="0">
      <formula>AND(NOT('QAQC-2021-08-10'!$L$678),'QAQC-2021-08-10'!$C$678="Very High")</formula>
    </cfRule>
    <cfRule type="expression" priority="1759" dxfId="2" stopIfTrue="0">
      <formula>AND(NOT('QAQC-2021-08-10'!$L$678),'QAQC-2021-08-10'!$C$678="High")</formula>
    </cfRule>
    <cfRule type="expression" priority="2815" dxfId="3" stopIfTrue="0">
      <formula>AND(NOT('QAQC-2021-08-10'!$L$678),'QAQC-2021-08-10'!$C$678="Low")</formula>
    </cfRule>
    <cfRule type="expression" priority="4319" dxfId="1" stopIfTrue="0">
      <formula>AND(NOT('QAQC-2021-08-10'!$L$678),'QAQC-2021-08-10'!$C$678="Good")</formula>
    </cfRule>
  </conditionalFormatting>
  <conditionalFormatting sqref="AB35">
    <cfRule type="expression" priority="662" dxfId="0" stopIfTrue="0">
      <formula>AND(NOT('QAQC-2021-08-10'!$L$679),'QAQC-2021-08-10'!$C$679="Very High")</formula>
    </cfRule>
    <cfRule type="expression" priority="1760" dxfId="2" stopIfTrue="0">
      <formula>AND(NOT('QAQC-2021-08-10'!$L$679),'QAQC-2021-08-10'!$C$679="High")</formula>
    </cfRule>
    <cfRule type="expression" priority="2816" dxfId="3" stopIfTrue="0">
      <formula>AND(NOT('QAQC-2021-08-10'!$L$679),'QAQC-2021-08-10'!$C$679="Low")</formula>
    </cfRule>
    <cfRule type="expression" priority="4320" dxfId="1" stopIfTrue="0">
      <formula>AND(NOT('QAQC-2021-08-10'!$L$679),'QAQC-2021-08-10'!$C$679="Good")</formula>
    </cfRule>
  </conditionalFormatting>
  <conditionalFormatting sqref="AC35">
    <cfRule type="expression" priority="663" dxfId="0" stopIfTrue="0">
      <formula>AND(NOT('QAQC-2021-08-10'!$L$680),'QAQC-2021-08-10'!$C$680="Very High")</formula>
    </cfRule>
    <cfRule type="expression" priority="1761" dxfId="2" stopIfTrue="0">
      <formula>AND(NOT('QAQC-2021-08-10'!$L$680),'QAQC-2021-08-10'!$C$680="High")</formula>
    </cfRule>
    <cfRule type="expression" priority="2817" dxfId="3" stopIfTrue="0">
      <formula>AND(NOT('QAQC-2021-08-10'!$L$680),'QAQC-2021-08-10'!$C$680="Low")</formula>
    </cfRule>
    <cfRule type="expression" priority="4321" dxfId="1" stopIfTrue="0">
      <formula>AND(NOT('QAQC-2021-08-10'!$L$680),'QAQC-2021-08-10'!$C$680="Good")</formula>
    </cfRule>
  </conditionalFormatting>
  <conditionalFormatting sqref="AA36">
    <cfRule type="expression" priority="664" dxfId="0" stopIfTrue="0">
      <formula>AND(NOT('QAQC-2021-08-10'!$L$681),'QAQC-2021-08-10'!$C$681="Very High")</formula>
    </cfRule>
    <cfRule type="expression" priority="1762" dxfId="2" stopIfTrue="0">
      <formula>AND(NOT('QAQC-2021-08-10'!$L$681),'QAQC-2021-08-10'!$C$681="High")</formula>
    </cfRule>
    <cfRule type="expression" priority="2818" dxfId="3" stopIfTrue="0">
      <formula>AND(NOT('QAQC-2021-08-10'!$L$681),'QAQC-2021-08-10'!$C$681="Low")</formula>
    </cfRule>
    <cfRule type="expression" priority="4322" dxfId="1" stopIfTrue="0">
      <formula>AND(NOT('QAQC-2021-08-10'!$L$681),'QAQC-2021-08-10'!$C$681="Good")</formula>
    </cfRule>
  </conditionalFormatting>
  <conditionalFormatting sqref="AB36">
    <cfRule type="expression" priority="665" dxfId="0" stopIfTrue="0">
      <formula>AND(NOT('QAQC-2021-08-10'!$L$682),'QAQC-2021-08-10'!$C$682="Very High")</formula>
    </cfRule>
    <cfRule type="expression" priority="1763" dxfId="2" stopIfTrue="0">
      <formula>AND(NOT('QAQC-2021-08-10'!$L$682),'QAQC-2021-08-10'!$C$682="High")</formula>
    </cfRule>
    <cfRule type="expression" priority="2819" dxfId="3" stopIfTrue="0">
      <formula>AND(NOT('QAQC-2021-08-10'!$L$682),'QAQC-2021-08-10'!$C$682="Low")</formula>
    </cfRule>
    <cfRule type="expression" priority="4323" dxfId="1" stopIfTrue="0">
      <formula>AND(NOT('QAQC-2021-08-10'!$L$682),'QAQC-2021-08-10'!$C$682="Good")</formula>
    </cfRule>
  </conditionalFormatting>
  <conditionalFormatting sqref="AC36">
    <cfRule type="expression" priority="666" dxfId="0" stopIfTrue="0">
      <formula>AND(NOT('QAQC-2021-08-10'!$L$683),'QAQC-2021-08-10'!$C$683="Very High")</formula>
    </cfRule>
    <cfRule type="expression" priority="1764" dxfId="2" stopIfTrue="0">
      <formula>AND(NOT('QAQC-2021-08-10'!$L$683),'QAQC-2021-08-10'!$C$683="High")</formula>
    </cfRule>
    <cfRule type="expression" priority="2820" dxfId="3" stopIfTrue="0">
      <formula>AND(NOT('QAQC-2021-08-10'!$L$683),'QAQC-2021-08-10'!$C$683="Low")</formula>
    </cfRule>
    <cfRule type="expression" priority="4324" dxfId="1" stopIfTrue="0">
      <formula>AND(NOT('QAQC-2021-08-10'!$L$683),'QAQC-2021-08-10'!$C$683="Good")</formula>
    </cfRule>
  </conditionalFormatting>
  <conditionalFormatting sqref="AA37">
    <cfRule type="expression" priority="667" dxfId="0" stopIfTrue="0">
      <formula>AND(NOT('QAQC-2021-08-10'!$L$684),'QAQC-2021-08-10'!$C$684="Very High")</formula>
    </cfRule>
    <cfRule type="expression" priority="1765" dxfId="2" stopIfTrue="0">
      <formula>AND(NOT('QAQC-2021-08-10'!$L$684),'QAQC-2021-08-10'!$C$684="High")</formula>
    </cfRule>
    <cfRule type="expression" priority="2821" dxfId="3" stopIfTrue="0">
      <formula>AND(NOT('QAQC-2021-08-10'!$L$684),'QAQC-2021-08-10'!$C$684="Low")</formula>
    </cfRule>
    <cfRule type="expression" priority="4325" dxfId="1" stopIfTrue="0">
      <formula>AND(NOT('QAQC-2021-08-10'!$L$684),'QAQC-2021-08-10'!$C$684="Good")</formula>
    </cfRule>
  </conditionalFormatting>
  <conditionalFormatting sqref="AB37">
    <cfRule type="expression" priority="668" dxfId="0" stopIfTrue="0">
      <formula>AND(NOT('QAQC-2021-08-10'!$L$685),'QAQC-2021-08-10'!$C$685="Very High")</formula>
    </cfRule>
    <cfRule type="expression" priority="1766" dxfId="2" stopIfTrue="0">
      <formula>AND(NOT('QAQC-2021-08-10'!$L$685),'QAQC-2021-08-10'!$C$685="High")</formula>
    </cfRule>
    <cfRule type="expression" priority="2822" dxfId="3" stopIfTrue="0">
      <formula>AND(NOT('QAQC-2021-08-10'!$L$685),'QAQC-2021-08-10'!$C$685="Low")</formula>
    </cfRule>
    <cfRule type="expression" priority="4326" dxfId="1" stopIfTrue="0">
      <formula>AND(NOT('QAQC-2021-08-10'!$L$685),'QAQC-2021-08-10'!$C$685="Good")</formula>
    </cfRule>
  </conditionalFormatting>
  <conditionalFormatting sqref="AC37">
    <cfRule type="expression" priority="669" dxfId="0" stopIfTrue="0">
      <formula>AND(NOT('QAQC-2021-08-10'!$L$686),'QAQC-2021-08-10'!$C$686="Very High")</formula>
    </cfRule>
    <cfRule type="expression" priority="1767" dxfId="2" stopIfTrue="0">
      <formula>AND(NOT('QAQC-2021-08-10'!$L$686),'QAQC-2021-08-10'!$C$686="High")</formula>
    </cfRule>
    <cfRule type="expression" priority="2823" dxfId="3" stopIfTrue="0">
      <formula>AND(NOT('QAQC-2021-08-10'!$L$686),'QAQC-2021-08-10'!$C$686="Low")</formula>
    </cfRule>
    <cfRule type="expression" priority="4327" dxfId="1" stopIfTrue="0">
      <formula>AND(NOT('QAQC-2021-08-10'!$L$686),'QAQC-2021-08-10'!$C$686="Good")</formula>
    </cfRule>
  </conditionalFormatting>
  <conditionalFormatting sqref="AA38">
    <cfRule type="expression" priority="670" dxfId="0" stopIfTrue="0">
      <formula>AND(NOT('QAQC-2021-08-10'!$L$687),'QAQC-2021-08-10'!$C$687="Very High")</formula>
    </cfRule>
    <cfRule type="expression" priority="1768" dxfId="2" stopIfTrue="0">
      <formula>AND(NOT('QAQC-2021-08-10'!$L$687),'QAQC-2021-08-10'!$C$687="High")</formula>
    </cfRule>
    <cfRule type="expression" priority="2824" dxfId="3" stopIfTrue="0">
      <formula>AND(NOT('QAQC-2021-08-10'!$L$687),'QAQC-2021-08-10'!$C$687="Low")</formula>
    </cfRule>
    <cfRule type="expression" priority="4328" dxfId="1" stopIfTrue="0">
      <formula>AND(NOT('QAQC-2021-08-10'!$L$687),'QAQC-2021-08-10'!$C$687="Good")</formula>
    </cfRule>
  </conditionalFormatting>
  <conditionalFormatting sqref="AB38">
    <cfRule type="expression" priority="671" dxfId="0" stopIfTrue="0">
      <formula>AND(NOT('QAQC-2021-08-10'!$L$688),'QAQC-2021-08-10'!$C$688="Very High")</formula>
    </cfRule>
    <cfRule type="expression" priority="1769" dxfId="2" stopIfTrue="0">
      <formula>AND(NOT('QAQC-2021-08-10'!$L$688),'QAQC-2021-08-10'!$C$688="High")</formula>
    </cfRule>
    <cfRule type="expression" priority="2825" dxfId="3" stopIfTrue="0">
      <formula>AND(NOT('QAQC-2021-08-10'!$L$688),'QAQC-2021-08-10'!$C$688="Low")</formula>
    </cfRule>
    <cfRule type="expression" priority="4329" dxfId="1" stopIfTrue="0">
      <formula>AND(NOT('QAQC-2021-08-10'!$L$688),'QAQC-2021-08-10'!$C$688="Good")</formula>
    </cfRule>
  </conditionalFormatting>
  <conditionalFormatting sqref="AC38">
    <cfRule type="expression" priority="672" dxfId="0" stopIfTrue="0">
      <formula>AND(NOT('QAQC-2021-08-10'!$L$689),'QAQC-2021-08-10'!$C$689="Very High")</formula>
    </cfRule>
    <cfRule type="expression" priority="1770" dxfId="2" stopIfTrue="0">
      <formula>AND(NOT('QAQC-2021-08-10'!$L$689),'QAQC-2021-08-10'!$C$689="High")</formula>
    </cfRule>
    <cfRule type="expression" priority="2826" dxfId="3" stopIfTrue="0">
      <formula>AND(NOT('QAQC-2021-08-10'!$L$689),'QAQC-2021-08-10'!$C$689="Low")</formula>
    </cfRule>
    <cfRule type="expression" priority="4330" dxfId="1" stopIfTrue="0">
      <formula>AND(NOT('QAQC-2021-08-10'!$L$689),'QAQC-2021-08-10'!$C$689="Good")</formula>
    </cfRule>
  </conditionalFormatting>
  <conditionalFormatting sqref="AA39">
    <cfRule type="expression" priority="673" dxfId="0" stopIfTrue="0">
      <formula>AND(NOT('QAQC-2021-08-10'!$L$690),'QAQC-2021-08-10'!$C$690="Very High")</formula>
    </cfRule>
    <cfRule type="expression" priority="1771" dxfId="2" stopIfTrue="0">
      <formula>AND(NOT('QAQC-2021-08-10'!$L$690),'QAQC-2021-08-10'!$C$690="High")</formula>
    </cfRule>
    <cfRule type="expression" priority="2827" dxfId="3" stopIfTrue="0">
      <formula>AND(NOT('QAQC-2021-08-10'!$L$690),'QAQC-2021-08-10'!$C$690="Low")</formula>
    </cfRule>
    <cfRule type="expression" priority="4331" dxfId="1" stopIfTrue="0">
      <formula>AND(NOT('QAQC-2021-08-10'!$L$690),'QAQC-2021-08-10'!$C$690="Good")</formula>
    </cfRule>
  </conditionalFormatting>
  <conditionalFormatting sqref="AB39">
    <cfRule type="expression" priority="674" dxfId="0" stopIfTrue="0">
      <formula>AND(NOT('QAQC-2021-08-10'!$L$691),'QAQC-2021-08-10'!$C$691="Very High")</formula>
    </cfRule>
    <cfRule type="expression" priority="1772" dxfId="2" stopIfTrue="0">
      <formula>AND(NOT('QAQC-2021-08-10'!$L$691),'QAQC-2021-08-10'!$C$691="High")</formula>
    </cfRule>
    <cfRule type="expression" priority="2828" dxfId="3" stopIfTrue="0">
      <formula>AND(NOT('QAQC-2021-08-10'!$L$691),'QAQC-2021-08-10'!$C$691="Low")</formula>
    </cfRule>
    <cfRule type="expression" priority="4332" dxfId="1" stopIfTrue="0">
      <formula>AND(NOT('QAQC-2021-08-10'!$L$691),'QAQC-2021-08-10'!$C$691="Good")</formula>
    </cfRule>
  </conditionalFormatting>
  <conditionalFormatting sqref="AC39">
    <cfRule type="expression" priority="675" dxfId="0" stopIfTrue="0">
      <formula>AND(NOT('QAQC-2021-08-10'!$L$692),'QAQC-2021-08-10'!$C$692="Very High")</formula>
    </cfRule>
    <cfRule type="expression" priority="1773" dxfId="2" stopIfTrue="0">
      <formula>AND(NOT('QAQC-2021-08-10'!$L$692),'QAQC-2021-08-10'!$C$692="High")</formula>
    </cfRule>
    <cfRule type="expression" priority="2829" dxfId="3" stopIfTrue="0">
      <formula>AND(NOT('QAQC-2021-08-10'!$L$692),'QAQC-2021-08-10'!$C$692="Low")</formula>
    </cfRule>
    <cfRule type="expression" priority="4333" dxfId="1" stopIfTrue="0">
      <formula>AND(NOT('QAQC-2021-08-10'!$L$692),'QAQC-2021-08-10'!$C$692="Good")</formula>
    </cfRule>
  </conditionalFormatting>
  <conditionalFormatting sqref="AA40">
    <cfRule type="expression" priority="676" dxfId="0" stopIfTrue="0">
      <formula>AND(NOT('QAQC-2021-08-10'!$L$693),'QAQC-2021-08-10'!$C$693="Very High")</formula>
    </cfRule>
    <cfRule type="expression" priority="1774" dxfId="2" stopIfTrue="0">
      <formula>AND(NOT('QAQC-2021-08-10'!$L$693),'QAQC-2021-08-10'!$C$693="High")</formula>
    </cfRule>
    <cfRule type="expression" priority="2830" dxfId="3" stopIfTrue="0">
      <formula>AND(NOT('QAQC-2021-08-10'!$L$693),'QAQC-2021-08-10'!$C$693="Low")</formula>
    </cfRule>
    <cfRule type="expression" priority="4334" dxfId="1" stopIfTrue="0">
      <formula>AND(NOT('QAQC-2021-08-10'!$L$693),'QAQC-2021-08-10'!$C$693="Good")</formula>
    </cfRule>
  </conditionalFormatting>
  <conditionalFormatting sqref="AB40">
    <cfRule type="expression" priority="677" dxfId="0" stopIfTrue="0">
      <formula>AND(NOT('QAQC-2021-08-10'!$L$694),'QAQC-2021-08-10'!$C$694="Very High")</formula>
    </cfRule>
    <cfRule type="expression" priority="1775" dxfId="2" stopIfTrue="0">
      <formula>AND(NOT('QAQC-2021-08-10'!$L$694),'QAQC-2021-08-10'!$C$694="High")</formula>
    </cfRule>
    <cfRule type="expression" priority="2831" dxfId="3" stopIfTrue="0">
      <formula>AND(NOT('QAQC-2021-08-10'!$L$694),'QAQC-2021-08-10'!$C$694="Low")</formula>
    </cfRule>
    <cfRule type="expression" priority="4335" dxfId="1" stopIfTrue="0">
      <formula>AND(NOT('QAQC-2021-08-10'!$L$694),'QAQC-2021-08-10'!$C$694="Good")</formula>
    </cfRule>
  </conditionalFormatting>
  <conditionalFormatting sqref="AC40">
    <cfRule type="expression" priority="678" dxfId="0" stopIfTrue="0">
      <formula>AND(NOT('QAQC-2021-08-10'!$L$695),'QAQC-2021-08-10'!$C$695="Very High")</formula>
    </cfRule>
    <cfRule type="expression" priority="1776" dxfId="2" stopIfTrue="0">
      <formula>AND(NOT('QAQC-2021-08-10'!$L$695),'QAQC-2021-08-10'!$C$695="High")</formula>
    </cfRule>
    <cfRule type="expression" priority="2832" dxfId="3" stopIfTrue="0">
      <formula>AND(NOT('QAQC-2021-08-10'!$L$695),'QAQC-2021-08-10'!$C$695="Low")</formula>
    </cfRule>
    <cfRule type="expression" priority="4336" dxfId="1" stopIfTrue="0">
      <formula>AND(NOT('QAQC-2021-08-10'!$L$695),'QAQC-2021-08-10'!$C$695="Good")</formula>
    </cfRule>
  </conditionalFormatting>
  <conditionalFormatting sqref="AA41">
    <cfRule type="expression" priority="679" dxfId="0" stopIfTrue="0">
      <formula>AND(NOT('QAQC-2021-08-10'!$L$696),'QAQC-2021-08-10'!$C$696="Very High")</formula>
    </cfRule>
    <cfRule type="expression" priority="1777" dxfId="2" stopIfTrue="0">
      <formula>AND(NOT('QAQC-2021-08-10'!$L$696),'QAQC-2021-08-10'!$C$696="High")</formula>
    </cfRule>
    <cfRule type="expression" priority="2833" dxfId="3" stopIfTrue="0">
      <formula>AND(NOT('QAQC-2021-08-10'!$L$696),'QAQC-2021-08-10'!$C$696="Low")</formula>
    </cfRule>
    <cfRule type="expression" priority="4337" dxfId="1" stopIfTrue="0">
      <formula>AND(NOT('QAQC-2021-08-10'!$L$696),'QAQC-2021-08-10'!$C$696="Good")</formula>
    </cfRule>
  </conditionalFormatting>
  <conditionalFormatting sqref="AB41">
    <cfRule type="expression" priority="680" dxfId="0" stopIfTrue="0">
      <formula>AND(NOT('QAQC-2021-08-10'!$L$697),'QAQC-2021-08-10'!$C$697="Very High")</formula>
    </cfRule>
    <cfRule type="expression" priority="1778" dxfId="2" stopIfTrue="0">
      <formula>AND(NOT('QAQC-2021-08-10'!$L$697),'QAQC-2021-08-10'!$C$697="High")</formula>
    </cfRule>
    <cfRule type="expression" priority="2834" dxfId="3" stopIfTrue="0">
      <formula>AND(NOT('QAQC-2021-08-10'!$L$697),'QAQC-2021-08-10'!$C$697="Low")</formula>
    </cfRule>
    <cfRule type="expression" priority="4338" dxfId="1" stopIfTrue="0">
      <formula>AND(NOT('QAQC-2021-08-10'!$L$697),'QAQC-2021-08-10'!$C$697="Good")</formula>
    </cfRule>
  </conditionalFormatting>
  <conditionalFormatting sqref="AC41">
    <cfRule type="expression" priority="681" dxfId="0" stopIfTrue="0">
      <formula>AND(NOT('QAQC-2021-08-10'!$L$698),'QAQC-2021-08-10'!$C$698="Very High")</formula>
    </cfRule>
    <cfRule type="expression" priority="1779" dxfId="2" stopIfTrue="0">
      <formula>AND(NOT('QAQC-2021-08-10'!$L$698),'QAQC-2021-08-10'!$C$698="High")</formula>
    </cfRule>
    <cfRule type="expression" priority="2835" dxfId="3" stopIfTrue="0">
      <formula>AND(NOT('QAQC-2021-08-10'!$L$698),'QAQC-2021-08-10'!$C$698="Low")</formula>
    </cfRule>
    <cfRule type="expression" priority="4339" dxfId="1" stopIfTrue="0">
      <formula>AND(NOT('QAQC-2021-08-10'!$L$698),'QAQC-2021-08-10'!$C$698="Good")</formula>
    </cfRule>
  </conditionalFormatting>
  <conditionalFormatting sqref="AA42">
    <cfRule type="expression" priority="682" dxfId="0" stopIfTrue="0">
      <formula>AND(NOT('QAQC-2021-08-10'!$L$699),'QAQC-2021-08-10'!$C$699="Very High")</formula>
    </cfRule>
    <cfRule type="expression" priority="1780" dxfId="2" stopIfTrue="0">
      <formula>AND(NOT('QAQC-2021-08-10'!$L$699),'QAQC-2021-08-10'!$C$699="High")</formula>
    </cfRule>
    <cfRule type="expression" priority="2836" dxfId="3" stopIfTrue="0">
      <formula>AND(NOT('QAQC-2021-08-10'!$L$699),'QAQC-2021-08-10'!$C$699="Low")</formula>
    </cfRule>
    <cfRule type="expression" priority="4340" dxfId="1" stopIfTrue="0">
      <formula>AND(NOT('QAQC-2021-08-10'!$L$699),'QAQC-2021-08-10'!$C$699="Good")</formula>
    </cfRule>
  </conditionalFormatting>
  <conditionalFormatting sqref="AB42">
    <cfRule type="expression" priority="683" dxfId="0" stopIfTrue="0">
      <formula>AND(NOT('QAQC-2021-08-10'!$L$700),'QAQC-2021-08-10'!$C$700="Very High")</formula>
    </cfRule>
    <cfRule type="expression" priority="1781" dxfId="2" stopIfTrue="0">
      <formula>AND(NOT('QAQC-2021-08-10'!$L$700),'QAQC-2021-08-10'!$C$700="High")</formula>
    </cfRule>
    <cfRule type="expression" priority="2837" dxfId="3" stopIfTrue="0">
      <formula>AND(NOT('QAQC-2021-08-10'!$L$700),'QAQC-2021-08-10'!$C$700="Low")</formula>
    </cfRule>
    <cfRule type="expression" priority="4341" dxfId="1" stopIfTrue="0">
      <formula>AND(NOT('QAQC-2021-08-10'!$L$700),'QAQC-2021-08-10'!$C$700="Good")</formula>
    </cfRule>
  </conditionalFormatting>
  <conditionalFormatting sqref="AC42">
    <cfRule type="expression" priority="684" dxfId="0" stopIfTrue="0">
      <formula>AND(NOT('QAQC-2021-08-10'!$L$701),'QAQC-2021-08-10'!$C$701="Very High")</formula>
    </cfRule>
    <cfRule type="expression" priority="1782" dxfId="2" stopIfTrue="0">
      <formula>AND(NOT('QAQC-2021-08-10'!$L$701),'QAQC-2021-08-10'!$C$701="High")</formula>
    </cfRule>
    <cfRule type="expression" priority="2838" dxfId="3" stopIfTrue="0">
      <formula>AND(NOT('QAQC-2021-08-10'!$L$701),'QAQC-2021-08-10'!$C$701="Low")</formula>
    </cfRule>
    <cfRule type="expression" priority="4342" dxfId="1" stopIfTrue="0">
      <formula>AND(NOT('QAQC-2021-08-10'!$L$701),'QAQC-2021-08-10'!$C$701="Good")</formula>
    </cfRule>
  </conditionalFormatting>
  <conditionalFormatting sqref="AA43">
    <cfRule type="expression" priority="685" dxfId="0" stopIfTrue="0">
      <formula>AND(NOT('QAQC-2021-08-10'!$L$702),'QAQC-2021-08-10'!$C$702="Very High")</formula>
    </cfRule>
    <cfRule type="expression" priority="1783" dxfId="2" stopIfTrue="0">
      <formula>AND(NOT('QAQC-2021-08-10'!$L$702),'QAQC-2021-08-10'!$C$702="High")</formula>
    </cfRule>
    <cfRule type="expression" priority="2839" dxfId="3" stopIfTrue="0">
      <formula>AND(NOT('QAQC-2021-08-10'!$L$702),'QAQC-2021-08-10'!$C$702="Low")</formula>
    </cfRule>
    <cfRule type="expression" priority="4343" dxfId="1" stopIfTrue="0">
      <formula>AND(NOT('QAQC-2021-08-10'!$L$702),'QAQC-2021-08-10'!$C$702="Good")</formula>
    </cfRule>
  </conditionalFormatting>
  <conditionalFormatting sqref="AB43">
    <cfRule type="expression" priority="686" dxfId="0" stopIfTrue="0">
      <formula>AND(NOT('QAQC-2021-08-10'!$L$703),'QAQC-2021-08-10'!$C$703="Very High")</formula>
    </cfRule>
    <cfRule type="expression" priority="1784" dxfId="2" stopIfTrue="0">
      <formula>AND(NOT('QAQC-2021-08-10'!$L$703),'QAQC-2021-08-10'!$C$703="High")</formula>
    </cfRule>
    <cfRule type="expression" priority="2840" dxfId="3" stopIfTrue="0">
      <formula>AND(NOT('QAQC-2021-08-10'!$L$703),'QAQC-2021-08-10'!$C$703="Low")</formula>
    </cfRule>
    <cfRule type="expression" priority="4344" dxfId="1" stopIfTrue="0">
      <formula>AND(NOT('QAQC-2021-08-10'!$L$703),'QAQC-2021-08-10'!$C$703="Good")</formula>
    </cfRule>
  </conditionalFormatting>
  <conditionalFormatting sqref="AC43">
    <cfRule type="expression" priority="687" dxfId="0" stopIfTrue="0">
      <formula>AND(NOT('QAQC-2021-08-10'!$L$704),'QAQC-2021-08-10'!$C$704="Very High")</formula>
    </cfRule>
    <cfRule type="expression" priority="1785" dxfId="2" stopIfTrue="0">
      <formula>AND(NOT('QAQC-2021-08-10'!$L$704),'QAQC-2021-08-10'!$C$704="High")</formula>
    </cfRule>
    <cfRule type="expression" priority="2841" dxfId="3" stopIfTrue="0">
      <formula>AND(NOT('QAQC-2021-08-10'!$L$704),'QAQC-2021-08-10'!$C$704="Low")</formula>
    </cfRule>
    <cfRule type="expression" priority="4345" dxfId="1" stopIfTrue="0">
      <formula>AND(NOT('QAQC-2021-08-10'!$L$704),'QAQC-2021-08-10'!$C$704="Good")</formula>
    </cfRule>
  </conditionalFormatting>
  <conditionalFormatting sqref="AA44">
    <cfRule type="expression" priority="688" dxfId="0" stopIfTrue="0">
      <formula>AND(NOT('QAQC-2021-08-10'!$L$705),'QAQC-2021-08-10'!$C$705="Very High")</formula>
    </cfRule>
    <cfRule type="expression" priority="1786" dxfId="2" stopIfTrue="0">
      <formula>AND(NOT('QAQC-2021-08-10'!$L$705),'QAQC-2021-08-10'!$C$705="High")</formula>
    </cfRule>
    <cfRule type="expression" priority="2842" dxfId="3" stopIfTrue="0">
      <formula>AND(NOT('QAQC-2021-08-10'!$L$705),'QAQC-2021-08-10'!$C$705="Low")</formula>
    </cfRule>
    <cfRule type="expression" priority="4346" dxfId="1" stopIfTrue="0">
      <formula>AND(NOT('QAQC-2021-08-10'!$L$705),'QAQC-2021-08-10'!$C$705="Good")</formula>
    </cfRule>
  </conditionalFormatting>
  <conditionalFormatting sqref="AB44">
    <cfRule type="expression" priority="689" dxfId="0" stopIfTrue="0">
      <formula>AND(NOT('QAQC-2021-08-10'!$L$706),'QAQC-2021-08-10'!$C$706="Very High")</formula>
    </cfRule>
    <cfRule type="expression" priority="1787" dxfId="2" stopIfTrue="0">
      <formula>AND(NOT('QAQC-2021-08-10'!$L$706),'QAQC-2021-08-10'!$C$706="High")</formula>
    </cfRule>
    <cfRule type="expression" priority="2843" dxfId="3" stopIfTrue="0">
      <formula>AND(NOT('QAQC-2021-08-10'!$L$706),'QAQC-2021-08-10'!$C$706="Low")</formula>
    </cfRule>
    <cfRule type="expression" priority="4347" dxfId="1" stopIfTrue="0">
      <formula>AND(NOT('QAQC-2021-08-10'!$L$706),'QAQC-2021-08-10'!$C$706="Good")</formula>
    </cfRule>
  </conditionalFormatting>
  <conditionalFormatting sqref="AC44">
    <cfRule type="expression" priority="690" dxfId="0" stopIfTrue="0">
      <formula>AND(NOT('QAQC-2021-08-10'!$L$707),'QAQC-2021-08-10'!$C$707="Very High")</formula>
    </cfRule>
    <cfRule type="expression" priority="1788" dxfId="2" stopIfTrue="0">
      <formula>AND(NOT('QAQC-2021-08-10'!$L$707),'QAQC-2021-08-10'!$C$707="High")</formula>
    </cfRule>
    <cfRule type="expression" priority="2844" dxfId="3" stopIfTrue="0">
      <formula>AND(NOT('QAQC-2021-08-10'!$L$707),'QAQC-2021-08-10'!$C$707="Low")</formula>
    </cfRule>
    <cfRule type="expression" priority="4348" dxfId="1" stopIfTrue="0">
      <formula>AND(NOT('QAQC-2021-08-10'!$L$707),'QAQC-2021-08-10'!$C$707="Good")</formula>
    </cfRule>
  </conditionalFormatting>
  <conditionalFormatting sqref="AA45">
    <cfRule type="expression" priority="691" dxfId="0" stopIfTrue="0">
      <formula>AND(NOT('QAQC-2021-08-10'!$L$708),'QAQC-2021-08-10'!$C$708="Very High")</formula>
    </cfRule>
    <cfRule type="expression" priority="1789" dxfId="2" stopIfTrue="0">
      <formula>AND(NOT('QAQC-2021-08-10'!$L$708),'QAQC-2021-08-10'!$C$708="High")</formula>
    </cfRule>
    <cfRule type="expression" priority="2845" dxfId="3" stopIfTrue="0">
      <formula>AND(NOT('QAQC-2021-08-10'!$L$708),'QAQC-2021-08-10'!$C$708="Low")</formula>
    </cfRule>
    <cfRule type="expression" priority="4349" dxfId="1" stopIfTrue="0">
      <formula>AND(NOT('QAQC-2021-08-10'!$L$708),'QAQC-2021-08-10'!$C$708="Good")</formula>
    </cfRule>
  </conditionalFormatting>
  <conditionalFormatting sqref="AB45">
    <cfRule type="expression" priority="692" dxfId="0" stopIfTrue="0">
      <formula>AND(NOT('QAQC-2021-08-10'!$L$709),'QAQC-2021-08-10'!$C$709="Very High")</formula>
    </cfRule>
    <cfRule type="expression" priority="1790" dxfId="2" stopIfTrue="0">
      <formula>AND(NOT('QAQC-2021-08-10'!$L$709),'QAQC-2021-08-10'!$C$709="High")</formula>
    </cfRule>
    <cfRule type="expression" priority="2846" dxfId="3" stopIfTrue="0">
      <formula>AND(NOT('QAQC-2021-08-10'!$L$709),'QAQC-2021-08-10'!$C$709="Low")</formula>
    </cfRule>
    <cfRule type="expression" priority="4350" dxfId="1" stopIfTrue="0">
      <formula>AND(NOT('QAQC-2021-08-10'!$L$709),'QAQC-2021-08-10'!$C$709="Good")</formula>
    </cfRule>
  </conditionalFormatting>
  <conditionalFormatting sqref="AC45">
    <cfRule type="expression" priority="693" dxfId="0" stopIfTrue="0">
      <formula>AND(NOT('QAQC-2021-08-10'!$L$710),'QAQC-2021-08-10'!$C$710="Very High")</formula>
    </cfRule>
    <cfRule type="expression" priority="1791" dxfId="2" stopIfTrue="0">
      <formula>AND(NOT('QAQC-2021-08-10'!$L$710),'QAQC-2021-08-10'!$C$710="High")</formula>
    </cfRule>
    <cfRule type="expression" priority="2847" dxfId="3" stopIfTrue="0">
      <formula>AND(NOT('QAQC-2021-08-10'!$L$710),'QAQC-2021-08-10'!$C$710="Low")</formula>
    </cfRule>
    <cfRule type="expression" priority="4351" dxfId="1" stopIfTrue="0">
      <formula>AND(NOT('QAQC-2021-08-10'!$L$710),'QAQC-2021-08-10'!$C$710="Good")</formula>
    </cfRule>
  </conditionalFormatting>
  <conditionalFormatting sqref="AA46">
    <cfRule type="expression" priority="694" dxfId="0" stopIfTrue="0">
      <formula>AND(NOT('QAQC-2021-08-10'!$L$711),'QAQC-2021-08-10'!$C$711="Very High")</formula>
    </cfRule>
    <cfRule type="expression" priority="1792" dxfId="2" stopIfTrue="0">
      <formula>AND(NOT('QAQC-2021-08-10'!$L$711),'QAQC-2021-08-10'!$C$711="High")</formula>
    </cfRule>
    <cfRule type="expression" priority="2848" dxfId="3" stopIfTrue="0">
      <formula>AND(NOT('QAQC-2021-08-10'!$L$711),'QAQC-2021-08-10'!$C$711="Low")</formula>
    </cfRule>
    <cfRule type="expression" priority="4352" dxfId="1" stopIfTrue="0">
      <formula>AND(NOT('QAQC-2021-08-10'!$L$711),'QAQC-2021-08-10'!$C$711="Good")</formula>
    </cfRule>
  </conditionalFormatting>
  <conditionalFormatting sqref="AB46">
    <cfRule type="expression" priority="695" dxfId="0" stopIfTrue="0">
      <formula>AND(NOT('QAQC-2021-08-10'!$L$712),'QAQC-2021-08-10'!$C$712="Very High")</formula>
    </cfRule>
    <cfRule type="expression" priority="1793" dxfId="2" stopIfTrue="0">
      <formula>AND(NOT('QAQC-2021-08-10'!$L$712),'QAQC-2021-08-10'!$C$712="High")</formula>
    </cfRule>
    <cfRule type="expression" priority="2849" dxfId="3" stopIfTrue="0">
      <formula>AND(NOT('QAQC-2021-08-10'!$L$712),'QAQC-2021-08-10'!$C$712="Low")</formula>
    </cfRule>
    <cfRule type="expression" priority="4353" dxfId="1" stopIfTrue="0">
      <formula>AND(NOT('QAQC-2021-08-10'!$L$712),'QAQC-2021-08-10'!$C$712="Good")</formula>
    </cfRule>
  </conditionalFormatting>
  <conditionalFormatting sqref="AC46">
    <cfRule type="expression" priority="696" dxfId="0" stopIfTrue="0">
      <formula>AND(NOT('QAQC-2021-08-10'!$L$713),'QAQC-2021-08-10'!$C$713="Very High")</formula>
    </cfRule>
    <cfRule type="expression" priority="1794" dxfId="2" stopIfTrue="0">
      <formula>AND(NOT('QAQC-2021-08-10'!$L$713),'QAQC-2021-08-10'!$C$713="High")</formula>
    </cfRule>
    <cfRule type="expression" priority="2850" dxfId="3" stopIfTrue="0">
      <formula>AND(NOT('QAQC-2021-08-10'!$L$713),'QAQC-2021-08-10'!$C$713="Low")</formula>
    </cfRule>
    <cfRule type="expression" priority="4354" dxfId="1" stopIfTrue="0">
      <formula>AND(NOT('QAQC-2021-08-10'!$L$713),'QAQC-2021-08-10'!$C$713="Good")</formula>
    </cfRule>
  </conditionalFormatting>
  <conditionalFormatting sqref="AR4">
    <cfRule type="expression" priority="697" dxfId="0" stopIfTrue="0">
      <formula>AND(NOT('QAQC-2021-08-10'!$L$714),'QAQC-2021-08-10'!$C$714="Very High")</formula>
    </cfRule>
    <cfRule type="expression" priority="1795" dxfId="2" stopIfTrue="0">
      <formula>AND(NOT('QAQC-2021-08-10'!$L$714),'QAQC-2021-08-10'!$C$714="High")</formula>
    </cfRule>
    <cfRule type="expression" priority="2851" dxfId="3" stopIfTrue="0">
      <formula>AND(NOT('QAQC-2021-08-10'!$L$714),'QAQC-2021-08-10'!$C$714="Low")</formula>
    </cfRule>
    <cfRule type="expression" priority="4355" dxfId="1" stopIfTrue="0">
      <formula>AND(NOT('QAQC-2021-08-10'!$L$714),'QAQC-2021-08-10'!$C$714="Good")</formula>
    </cfRule>
  </conditionalFormatting>
  <conditionalFormatting sqref="AS4">
    <cfRule type="expression" priority="698" dxfId="0" stopIfTrue="0">
      <formula>AND(NOT('QAQC-2021-08-10'!$L$715),'QAQC-2021-08-10'!$C$715="Very High")</formula>
    </cfRule>
    <cfRule type="expression" priority="1796" dxfId="2" stopIfTrue="0">
      <formula>AND(NOT('QAQC-2021-08-10'!$L$715),'QAQC-2021-08-10'!$C$715="High")</formula>
    </cfRule>
    <cfRule type="expression" priority="2852" dxfId="3" stopIfTrue="0">
      <formula>AND(NOT('QAQC-2021-08-10'!$L$715),'QAQC-2021-08-10'!$C$715="Low")</formula>
    </cfRule>
    <cfRule type="expression" priority="4356" dxfId="1" stopIfTrue="0">
      <formula>AND(NOT('QAQC-2021-08-10'!$L$715),'QAQC-2021-08-10'!$C$715="Good")</formula>
    </cfRule>
  </conditionalFormatting>
  <conditionalFormatting sqref="AT4">
    <cfRule type="expression" priority="699" dxfId="0" stopIfTrue="0">
      <formula>AND(NOT('QAQC-2021-08-10'!$L$716),'QAQC-2021-08-10'!$C$716="Very High")</formula>
    </cfRule>
    <cfRule type="expression" priority="1797" dxfId="2" stopIfTrue="0">
      <formula>AND(NOT('QAQC-2021-08-10'!$L$716),'QAQC-2021-08-10'!$C$716="High")</formula>
    </cfRule>
    <cfRule type="expression" priority="2853" dxfId="3" stopIfTrue="0">
      <formula>AND(NOT('QAQC-2021-08-10'!$L$716),'QAQC-2021-08-10'!$C$716="Low")</formula>
    </cfRule>
    <cfRule type="expression" priority="4357" dxfId="1" stopIfTrue="0">
      <formula>AND(NOT('QAQC-2021-08-10'!$L$716),'QAQC-2021-08-10'!$C$716="Good")</formula>
    </cfRule>
  </conditionalFormatting>
  <conditionalFormatting sqref="AR5">
    <cfRule type="expression" priority="700" dxfId="0" stopIfTrue="0">
      <formula>AND(NOT('QAQC-2021-08-10'!$L$717),'QAQC-2021-08-10'!$C$717="Very High")</formula>
    </cfRule>
    <cfRule type="expression" priority="1798" dxfId="2" stopIfTrue="0">
      <formula>AND(NOT('QAQC-2021-08-10'!$L$717),'QAQC-2021-08-10'!$C$717="High")</formula>
    </cfRule>
    <cfRule type="expression" priority="2854" dxfId="3" stopIfTrue="0">
      <formula>AND(NOT('QAQC-2021-08-10'!$L$717),'QAQC-2021-08-10'!$C$717="Low")</formula>
    </cfRule>
    <cfRule type="expression" priority="4358" dxfId="1" stopIfTrue="0">
      <formula>AND(NOT('QAQC-2021-08-10'!$L$717),'QAQC-2021-08-10'!$C$717="Good")</formula>
    </cfRule>
  </conditionalFormatting>
  <conditionalFormatting sqref="AS5">
    <cfRule type="expression" priority="701" dxfId="0" stopIfTrue="0">
      <formula>AND(NOT('QAQC-2021-08-10'!$L$718),'QAQC-2021-08-10'!$C$718="Very High")</formula>
    </cfRule>
    <cfRule type="expression" priority="1799" dxfId="2" stopIfTrue="0">
      <formula>AND(NOT('QAQC-2021-08-10'!$L$718),'QAQC-2021-08-10'!$C$718="High")</formula>
    </cfRule>
    <cfRule type="expression" priority="2855" dxfId="3" stopIfTrue="0">
      <formula>AND(NOT('QAQC-2021-08-10'!$L$718),'QAQC-2021-08-10'!$C$718="Low")</formula>
    </cfRule>
    <cfRule type="expression" priority="4359" dxfId="1" stopIfTrue="0">
      <formula>AND(NOT('QAQC-2021-08-10'!$L$718),'QAQC-2021-08-10'!$C$718="Good")</formula>
    </cfRule>
  </conditionalFormatting>
  <conditionalFormatting sqref="AT5">
    <cfRule type="expression" priority="702" dxfId="0" stopIfTrue="0">
      <formula>AND(NOT('QAQC-2021-08-10'!$L$719),'QAQC-2021-08-10'!$C$719="Very High")</formula>
    </cfRule>
    <cfRule type="expression" priority="1800" dxfId="2" stopIfTrue="0">
      <formula>AND(NOT('QAQC-2021-08-10'!$L$719),'QAQC-2021-08-10'!$C$719="High")</formula>
    </cfRule>
    <cfRule type="expression" priority="2856" dxfId="3" stopIfTrue="0">
      <formula>AND(NOT('QAQC-2021-08-10'!$L$719),'QAQC-2021-08-10'!$C$719="Low")</formula>
    </cfRule>
    <cfRule type="expression" priority="4360" dxfId="1" stopIfTrue="0">
      <formula>AND(NOT('QAQC-2021-08-10'!$L$719),'QAQC-2021-08-10'!$C$719="Good")</formula>
    </cfRule>
  </conditionalFormatting>
  <conditionalFormatting sqref="AR6">
    <cfRule type="expression" priority="703" dxfId="0" stopIfTrue="0">
      <formula>AND(NOT('QAQC-2021-08-10'!$L$720),'QAQC-2021-08-10'!$C$720="Very High")</formula>
    </cfRule>
    <cfRule type="expression" priority="1801" dxfId="2" stopIfTrue="0">
      <formula>AND(NOT('QAQC-2021-08-10'!$L$720),'QAQC-2021-08-10'!$C$720="High")</formula>
    </cfRule>
    <cfRule type="expression" priority="2857" dxfId="3" stopIfTrue="0">
      <formula>AND(NOT('QAQC-2021-08-10'!$L$720),'QAQC-2021-08-10'!$C$720="Low")</formula>
    </cfRule>
    <cfRule type="expression" priority="4361" dxfId="1" stopIfTrue="0">
      <formula>AND(NOT('QAQC-2021-08-10'!$L$720),'QAQC-2021-08-10'!$C$720="Good")</formula>
    </cfRule>
  </conditionalFormatting>
  <conditionalFormatting sqref="AS6">
    <cfRule type="expression" priority="704" dxfId="0" stopIfTrue="0">
      <formula>AND(NOT('QAQC-2021-08-10'!$L$721),'QAQC-2021-08-10'!$C$721="Very High")</formula>
    </cfRule>
    <cfRule type="expression" priority="1802" dxfId="2" stopIfTrue="0">
      <formula>AND(NOT('QAQC-2021-08-10'!$L$721),'QAQC-2021-08-10'!$C$721="High")</formula>
    </cfRule>
    <cfRule type="expression" priority="2858" dxfId="3" stopIfTrue="0">
      <formula>AND(NOT('QAQC-2021-08-10'!$L$721),'QAQC-2021-08-10'!$C$721="Low")</formula>
    </cfRule>
    <cfRule type="expression" priority="4362" dxfId="1" stopIfTrue="0">
      <formula>AND(NOT('QAQC-2021-08-10'!$L$721),'QAQC-2021-08-10'!$C$721="Good")</formula>
    </cfRule>
  </conditionalFormatting>
  <conditionalFormatting sqref="AT6">
    <cfRule type="expression" priority="705" dxfId="0" stopIfTrue="0">
      <formula>AND(NOT('QAQC-2021-08-10'!$L$722),'QAQC-2021-08-10'!$C$722="Very High")</formula>
    </cfRule>
    <cfRule type="expression" priority="1803" dxfId="2" stopIfTrue="0">
      <formula>AND(NOT('QAQC-2021-08-10'!$L$722),'QAQC-2021-08-10'!$C$722="High")</formula>
    </cfRule>
    <cfRule type="expression" priority="2859" dxfId="3" stopIfTrue="0">
      <formula>AND(NOT('QAQC-2021-08-10'!$L$722),'QAQC-2021-08-10'!$C$722="Low")</formula>
    </cfRule>
    <cfRule type="expression" priority="4363" dxfId="1" stopIfTrue="0">
      <formula>AND(NOT('QAQC-2021-08-10'!$L$722),'QAQC-2021-08-10'!$C$722="Good")</formula>
    </cfRule>
  </conditionalFormatting>
  <conditionalFormatting sqref="AR7">
    <cfRule type="expression" priority="706" dxfId="0" stopIfTrue="0">
      <formula>AND(NOT('QAQC-2021-08-10'!$L$723),'QAQC-2021-08-10'!$C$723="Very High")</formula>
    </cfRule>
    <cfRule type="expression" priority="1804" dxfId="2" stopIfTrue="0">
      <formula>AND(NOT('QAQC-2021-08-10'!$L$723),'QAQC-2021-08-10'!$C$723="High")</formula>
    </cfRule>
    <cfRule type="expression" priority="2860" dxfId="3" stopIfTrue="0">
      <formula>AND(NOT('QAQC-2021-08-10'!$L$723),'QAQC-2021-08-10'!$C$723="Low")</formula>
    </cfRule>
    <cfRule type="expression" priority="4364" dxfId="1" stopIfTrue="0">
      <formula>AND(NOT('QAQC-2021-08-10'!$L$723),'QAQC-2021-08-10'!$C$723="Good")</formula>
    </cfRule>
  </conditionalFormatting>
  <conditionalFormatting sqref="AS7">
    <cfRule type="expression" priority="707" dxfId="0" stopIfTrue="0">
      <formula>AND(NOT('QAQC-2021-08-10'!$L$724),'QAQC-2021-08-10'!$C$724="Very High")</formula>
    </cfRule>
    <cfRule type="expression" priority="1805" dxfId="2" stopIfTrue="0">
      <formula>AND(NOT('QAQC-2021-08-10'!$L$724),'QAQC-2021-08-10'!$C$724="High")</formula>
    </cfRule>
    <cfRule type="expression" priority="2861" dxfId="3" stopIfTrue="0">
      <formula>AND(NOT('QAQC-2021-08-10'!$L$724),'QAQC-2021-08-10'!$C$724="Low")</formula>
    </cfRule>
    <cfRule type="expression" priority="4365" dxfId="1" stopIfTrue="0">
      <formula>AND(NOT('QAQC-2021-08-10'!$L$724),'QAQC-2021-08-10'!$C$724="Good")</formula>
    </cfRule>
  </conditionalFormatting>
  <conditionalFormatting sqref="AT7">
    <cfRule type="expression" priority="708" dxfId="0" stopIfTrue="0">
      <formula>AND(NOT('QAQC-2021-08-10'!$L$725),'QAQC-2021-08-10'!$C$725="Very High")</formula>
    </cfRule>
    <cfRule type="expression" priority="1806" dxfId="2" stopIfTrue="0">
      <formula>AND(NOT('QAQC-2021-08-10'!$L$725),'QAQC-2021-08-10'!$C$725="High")</formula>
    </cfRule>
    <cfRule type="expression" priority="2862" dxfId="3" stopIfTrue="0">
      <formula>AND(NOT('QAQC-2021-08-10'!$L$725),'QAQC-2021-08-10'!$C$725="Low")</formula>
    </cfRule>
    <cfRule type="expression" priority="4366" dxfId="1" stopIfTrue="0">
      <formula>AND(NOT('QAQC-2021-08-10'!$L$725),'QAQC-2021-08-10'!$C$725="Good")</formula>
    </cfRule>
  </conditionalFormatting>
  <conditionalFormatting sqref="AR8">
    <cfRule type="expression" priority="709" dxfId="0" stopIfTrue="0">
      <formula>AND(NOT('QAQC-2021-08-10'!$L$726),'QAQC-2021-08-10'!$C$726="Very High")</formula>
    </cfRule>
    <cfRule type="expression" priority="1807" dxfId="2" stopIfTrue="0">
      <formula>AND(NOT('QAQC-2021-08-10'!$L$726),'QAQC-2021-08-10'!$C$726="High")</formula>
    </cfRule>
    <cfRule type="expression" priority="2863" dxfId="3" stopIfTrue="0">
      <formula>AND(NOT('QAQC-2021-08-10'!$L$726),'QAQC-2021-08-10'!$C$726="Low")</formula>
    </cfRule>
    <cfRule type="expression" priority="4367" dxfId="1" stopIfTrue="0">
      <formula>AND(NOT('QAQC-2021-08-10'!$L$726),'QAQC-2021-08-10'!$C$726="Good")</formula>
    </cfRule>
  </conditionalFormatting>
  <conditionalFormatting sqref="AS8">
    <cfRule type="expression" priority="710" dxfId="0" stopIfTrue="0">
      <formula>AND(NOT('QAQC-2021-08-10'!$L$727),'QAQC-2021-08-10'!$C$727="Very High")</formula>
    </cfRule>
    <cfRule type="expression" priority="1808" dxfId="2" stopIfTrue="0">
      <formula>AND(NOT('QAQC-2021-08-10'!$L$727),'QAQC-2021-08-10'!$C$727="High")</formula>
    </cfRule>
    <cfRule type="expression" priority="2864" dxfId="3" stopIfTrue="0">
      <formula>AND(NOT('QAQC-2021-08-10'!$L$727),'QAQC-2021-08-10'!$C$727="Low")</formula>
    </cfRule>
    <cfRule type="expression" priority="4368" dxfId="1" stopIfTrue="0">
      <formula>AND(NOT('QAQC-2021-08-10'!$L$727),'QAQC-2021-08-10'!$C$727="Good")</formula>
    </cfRule>
  </conditionalFormatting>
  <conditionalFormatting sqref="AT8">
    <cfRule type="expression" priority="711" dxfId="0" stopIfTrue="0">
      <formula>AND(NOT('QAQC-2021-08-10'!$L$728),'QAQC-2021-08-10'!$C$728="Very High")</formula>
    </cfRule>
    <cfRule type="expression" priority="1809" dxfId="2" stopIfTrue="0">
      <formula>AND(NOT('QAQC-2021-08-10'!$L$728),'QAQC-2021-08-10'!$C$728="High")</formula>
    </cfRule>
    <cfRule type="expression" priority="2865" dxfId="3" stopIfTrue="0">
      <formula>AND(NOT('QAQC-2021-08-10'!$L$728),'QAQC-2021-08-10'!$C$728="Low")</formula>
    </cfRule>
    <cfRule type="expression" priority="4369" dxfId="1" stopIfTrue="0">
      <formula>AND(NOT('QAQC-2021-08-10'!$L$728),'QAQC-2021-08-10'!$C$728="Good")</formula>
    </cfRule>
  </conditionalFormatting>
  <conditionalFormatting sqref="AR9">
    <cfRule type="expression" priority="712" dxfId="0" stopIfTrue="0">
      <formula>AND(NOT('QAQC-2021-08-10'!$L$729),'QAQC-2021-08-10'!$C$729="Very High")</formula>
    </cfRule>
    <cfRule type="expression" priority="1810" dxfId="2" stopIfTrue="0">
      <formula>AND(NOT('QAQC-2021-08-10'!$L$729),'QAQC-2021-08-10'!$C$729="High")</formula>
    </cfRule>
    <cfRule type="expression" priority="2866" dxfId="3" stopIfTrue="0">
      <formula>AND(NOT('QAQC-2021-08-10'!$L$729),'QAQC-2021-08-10'!$C$729="Low")</formula>
    </cfRule>
    <cfRule type="expression" priority="4370" dxfId="1" stopIfTrue="0">
      <formula>AND(NOT('QAQC-2021-08-10'!$L$729),'QAQC-2021-08-10'!$C$729="Good")</formula>
    </cfRule>
  </conditionalFormatting>
  <conditionalFormatting sqref="AS9">
    <cfRule type="expression" priority="713" dxfId="0" stopIfTrue="0">
      <formula>AND(NOT('QAQC-2021-08-10'!$L$730),'QAQC-2021-08-10'!$C$730="Very High")</formula>
    </cfRule>
    <cfRule type="expression" priority="1811" dxfId="2" stopIfTrue="0">
      <formula>AND(NOT('QAQC-2021-08-10'!$L$730),'QAQC-2021-08-10'!$C$730="High")</formula>
    </cfRule>
    <cfRule type="expression" priority="2867" dxfId="3" stopIfTrue="0">
      <formula>AND(NOT('QAQC-2021-08-10'!$L$730),'QAQC-2021-08-10'!$C$730="Low")</formula>
    </cfRule>
    <cfRule type="expression" priority="4371" dxfId="1" stopIfTrue="0">
      <formula>AND(NOT('QAQC-2021-08-10'!$L$730),'QAQC-2021-08-10'!$C$730="Good")</formula>
    </cfRule>
  </conditionalFormatting>
  <conditionalFormatting sqref="AT9">
    <cfRule type="expression" priority="714" dxfId="0" stopIfTrue="0">
      <formula>AND(NOT('QAQC-2021-08-10'!$L$731),'QAQC-2021-08-10'!$C$731="Very High")</formula>
    </cfRule>
    <cfRule type="expression" priority="1812" dxfId="2" stopIfTrue="0">
      <formula>AND(NOT('QAQC-2021-08-10'!$L$731),'QAQC-2021-08-10'!$C$731="High")</formula>
    </cfRule>
    <cfRule type="expression" priority="2868" dxfId="3" stopIfTrue="0">
      <formula>AND(NOT('QAQC-2021-08-10'!$L$731),'QAQC-2021-08-10'!$C$731="Low")</formula>
    </cfRule>
    <cfRule type="expression" priority="4372" dxfId="1" stopIfTrue="0">
      <formula>AND(NOT('QAQC-2021-08-10'!$L$731),'QAQC-2021-08-10'!$C$731="Good")</formula>
    </cfRule>
  </conditionalFormatting>
  <conditionalFormatting sqref="AR10">
    <cfRule type="expression" priority="715" dxfId="0" stopIfTrue="0">
      <formula>AND(NOT('QAQC-2021-08-10'!$L$732),'QAQC-2021-08-10'!$C$732="Very High")</formula>
    </cfRule>
    <cfRule type="expression" priority="1813" dxfId="2" stopIfTrue="0">
      <formula>AND(NOT('QAQC-2021-08-10'!$L$732),'QAQC-2021-08-10'!$C$732="High")</formula>
    </cfRule>
    <cfRule type="expression" priority="2869" dxfId="3" stopIfTrue="0">
      <formula>AND(NOT('QAQC-2021-08-10'!$L$732),'QAQC-2021-08-10'!$C$732="Low")</formula>
    </cfRule>
    <cfRule type="expression" priority="4373" dxfId="1" stopIfTrue="0">
      <formula>AND(NOT('QAQC-2021-08-10'!$L$732),'QAQC-2021-08-10'!$C$732="Good")</formula>
    </cfRule>
  </conditionalFormatting>
  <conditionalFormatting sqref="AS10">
    <cfRule type="expression" priority="716" dxfId="0" stopIfTrue="0">
      <formula>AND(NOT('QAQC-2021-08-10'!$L$733),'QAQC-2021-08-10'!$C$733="Very High")</formula>
    </cfRule>
    <cfRule type="expression" priority="1814" dxfId="2" stopIfTrue="0">
      <formula>AND(NOT('QAQC-2021-08-10'!$L$733),'QAQC-2021-08-10'!$C$733="High")</formula>
    </cfRule>
    <cfRule type="expression" priority="2870" dxfId="3" stopIfTrue="0">
      <formula>AND(NOT('QAQC-2021-08-10'!$L$733),'QAQC-2021-08-10'!$C$733="Low")</formula>
    </cfRule>
    <cfRule type="expression" priority="4374" dxfId="1" stopIfTrue="0">
      <formula>AND(NOT('QAQC-2021-08-10'!$L$733),'QAQC-2021-08-10'!$C$733="Good")</formula>
    </cfRule>
  </conditionalFormatting>
  <conditionalFormatting sqref="AT10">
    <cfRule type="expression" priority="717" dxfId="0" stopIfTrue="0">
      <formula>AND(NOT('QAQC-2021-08-10'!$L$734),'QAQC-2021-08-10'!$C$734="Very High")</formula>
    </cfRule>
    <cfRule type="expression" priority="1815" dxfId="2" stopIfTrue="0">
      <formula>AND(NOT('QAQC-2021-08-10'!$L$734),'QAQC-2021-08-10'!$C$734="High")</formula>
    </cfRule>
    <cfRule type="expression" priority="2871" dxfId="3" stopIfTrue="0">
      <formula>AND(NOT('QAQC-2021-08-10'!$L$734),'QAQC-2021-08-10'!$C$734="Low")</formula>
    </cfRule>
    <cfRule type="expression" priority="4375" dxfId="1" stopIfTrue="0">
      <formula>AND(NOT('QAQC-2021-08-10'!$L$734),'QAQC-2021-08-10'!$C$734="Good")</formula>
    </cfRule>
  </conditionalFormatting>
  <conditionalFormatting sqref="AR11">
    <cfRule type="expression" priority="718" dxfId="0" stopIfTrue="0">
      <formula>AND(NOT('QAQC-2021-08-10'!$L$735),'QAQC-2021-08-10'!$C$735="Very High")</formula>
    </cfRule>
    <cfRule type="expression" priority="1816" dxfId="2" stopIfTrue="0">
      <formula>AND(NOT('QAQC-2021-08-10'!$L$735),'QAQC-2021-08-10'!$C$735="High")</formula>
    </cfRule>
    <cfRule type="expression" priority="2872" dxfId="3" stopIfTrue="0">
      <formula>AND(NOT('QAQC-2021-08-10'!$L$735),'QAQC-2021-08-10'!$C$735="Low")</formula>
    </cfRule>
    <cfRule type="expression" priority="4376" dxfId="1" stopIfTrue="0">
      <formula>AND(NOT('QAQC-2021-08-10'!$L$735),'QAQC-2021-08-10'!$C$735="Good")</formula>
    </cfRule>
  </conditionalFormatting>
  <conditionalFormatting sqref="AS11">
    <cfRule type="expression" priority="719" dxfId="0" stopIfTrue="0">
      <formula>AND(NOT('QAQC-2021-08-10'!$L$736),'QAQC-2021-08-10'!$C$736="Very High")</formula>
    </cfRule>
    <cfRule type="expression" priority="1817" dxfId="2" stopIfTrue="0">
      <formula>AND(NOT('QAQC-2021-08-10'!$L$736),'QAQC-2021-08-10'!$C$736="High")</formula>
    </cfRule>
    <cfRule type="expression" priority="2873" dxfId="3" stopIfTrue="0">
      <formula>AND(NOT('QAQC-2021-08-10'!$L$736),'QAQC-2021-08-10'!$C$736="Low")</formula>
    </cfRule>
    <cfRule type="expression" priority="4377" dxfId="1" stopIfTrue="0">
      <formula>AND(NOT('QAQC-2021-08-10'!$L$736),'QAQC-2021-08-10'!$C$736="Good")</formula>
    </cfRule>
  </conditionalFormatting>
  <conditionalFormatting sqref="AT11">
    <cfRule type="expression" priority="720" dxfId="0" stopIfTrue="0">
      <formula>AND(NOT('QAQC-2021-08-10'!$L$737),'QAQC-2021-08-10'!$C$737="Very High")</formula>
    </cfRule>
    <cfRule type="expression" priority="1818" dxfId="2" stopIfTrue="0">
      <formula>AND(NOT('QAQC-2021-08-10'!$L$737),'QAQC-2021-08-10'!$C$737="High")</formula>
    </cfRule>
    <cfRule type="expression" priority="2874" dxfId="3" stopIfTrue="0">
      <formula>AND(NOT('QAQC-2021-08-10'!$L$737),'QAQC-2021-08-10'!$C$737="Low")</formula>
    </cfRule>
    <cfRule type="expression" priority="4378" dxfId="1" stopIfTrue="0">
      <formula>AND(NOT('QAQC-2021-08-10'!$L$737),'QAQC-2021-08-10'!$C$737="Good")</formula>
    </cfRule>
  </conditionalFormatting>
  <conditionalFormatting sqref="AR12">
    <cfRule type="expression" priority="721" dxfId="0" stopIfTrue="0">
      <formula>AND(NOT('QAQC-2021-08-10'!$L$738),'QAQC-2021-08-10'!$C$738="Very High")</formula>
    </cfRule>
    <cfRule type="expression" priority="1819" dxfId="2" stopIfTrue="0">
      <formula>AND(NOT('QAQC-2021-08-10'!$L$738),'QAQC-2021-08-10'!$C$738="High")</formula>
    </cfRule>
    <cfRule type="expression" priority="2875" dxfId="3" stopIfTrue="0">
      <formula>AND(NOT('QAQC-2021-08-10'!$L$738),'QAQC-2021-08-10'!$C$738="Low")</formula>
    </cfRule>
    <cfRule type="expression" priority="4379" dxfId="1" stopIfTrue="0">
      <formula>AND(NOT('QAQC-2021-08-10'!$L$738),'QAQC-2021-08-10'!$C$738="Good")</formula>
    </cfRule>
  </conditionalFormatting>
  <conditionalFormatting sqref="AS12">
    <cfRule type="expression" priority="722" dxfId="0" stopIfTrue="0">
      <formula>AND(NOT('QAQC-2021-08-10'!$L$739),'QAQC-2021-08-10'!$C$739="Very High")</formula>
    </cfRule>
    <cfRule type="expression" priority="1820" dxfId="2" stopIfTrue="0">
      <formula>AND(NOT('QAQC-2021-08-10'!$L$739),'QAQC-2021-08-10'!$C$739="High")</formula>
    </cfRule>
    <cfRule type="expression" priority="2876" dxfId="3" stopIfTrue="0">
      <formula>AND(NOT('QAQC-2021-08-10'!$L$739),'QAQC-2021-08-10'!$C$739="Low")</formula>
    </cfRule>
    <cfRule type="expression" priority="4380" dxfId="1" stopIfTrue="0">
      <formula>AND(NOT('QAQC-2021-08-10'!$L$739),'QAQC-2021-08-10'!$C$739="Good")</formula>
    </cfRule>
  </conditionalFormatting>
  <conditionalFormatting sqref="AT12">
    <cfRule type="expression" priority="723" dxfId="0" stopIfTrue="0">
      <formula>AND(NOT('QAQC-2021-08-10'!$L$740),'QAQC-2021-08-10'!$C$740="Very High")</formula>
    </cfRule>
    <cfRule type="expression" priority="1821" dxfId="2" stopIfTrue="0">
      <formula>AND(NOT('QAQC-2021-08-10'!$L$740),'QAQC-2021-08-10'!$C$740="High")</formula>
    </cfRule>
    <cfRule type="expression" priority="2877" dxfId="3" stopIfTrue="0">
      <formula>AND(NOT('QAQC-2021-08-10'!$L$740),'QAQC-2021-08-10'!$C$740="Low")</formula>
    </cfRule>
    <cfRule type="expression" priority="4381" dxfId="1" stopIfTrue="0">
      <formula>AND(NOT('QAQC-2021-08-10'!$L$740),'QAQC-2021-08-10'!$C$740="Good")</formula>
    </cfRule>
  </conditionalFormatting>
  <conditionalFormatting sqref="AR13">
    <cfRule type="expression" priority="724" dxfId="0" stopIfTrue="0">
      <formula>AND(NOT('QAQC-2021-08-10'!$L$741),'QAQC-2021-08-10'!$C$741="Very High")</formula>
    </cfRule>
    <cfRule type="expression" priority="1822" dxfId="2" stopIfTrue="0">
      <formula>AND(NOT('QAQC-2021-08-10'!$L$741),'QAQC-2021-08-10'!$C$741="High")</formula>
    </cfRule>
    <cfRule type="expression" priority="2878" dxfId="3" stopIfTrue="0">
      <formula>AND(NOT('QAQC-2021-08-10'!$L$741),'QAQC-2021-08-10'!$C$741="Low")</formula>
    </cfRule>
    <cfRule type="expression" priority="4382" dxfId="1" stopIfTrue="0">
      <formula>AND(NOT('QAQC-2021-08-10'!$L$741),'QAQC-2021-08-10'!$C$741="Good")</formula>
    </cfRule>
  </conditionalFormatting>
  <conditionalFormatting sqref="AS13">
    <cfRule type="expression" priority="725" dxfId="0" stopIfTrue="0">
      <formula>AND(NOT('QAQC-2021-08-10'!$L$742),'QAQC-2021-08-10'!$C$742="Very High")</formula>
    </cfRule>
    <cfRule type="expression" priority="1823" dxfId="2" stopIfTrue="0">
      <formula>AND(NOT('QAQC-2021-08-10'!$L$742),'QAQC-2021-08-10'!$C$742="High")</formula>
    </cfRule>
    <cfRule type="expression" priority="2879" dxfId="3" stopIfTrue="0">
      <formula>AND(NOT('QAQC-2021-08-10'!$L$742),'QAQC-2021-08-10'!$C$742="Low")</formula>
    </cfRule>
    <cfRule type="expression" priority="4383" dxfId="1" stopIfTrue="0">
      <formula>AND(NOT('QAQC-2021-08-10'!$L$742),'QAQC-2021-08-10'!$C$742="Good")</formula>
    </cfRule>
  </conditionalFormatting>
  <conditionalFormatting sqref="AT13">
    <cfRule type="expression" priority="726" dxfId="0" stopIfTrue="0">
      <formula>AND(NOT('QAQC-2021-08-10'!$L$743),'QAQC-2021-08-10'!$C$743="Very High")</formula>
    </cfRule>
    <cfRule type="expression" priority="1824" dxfId="2" stopIfTrue="0">
      <formula>AND(NOT('QAQC-2021-08-10'!$L$743),'QAQC-2021-08-10'!$C$743="High")</formula>
    </cfRule>
    <cfRule type="expression" priority="2880" dxfId="3" stopIfTrue="0">
      <formula>AND(NOT('QAQC-2021-08-10'!$L$743),'QAQC-2021-08-10'!$C$743="Low")</formula>
    </cfRule>
    <cfRule type="expression" priority="4384" dxfId="1" stopIfTrue="0">
      <formula>AND(NOT('QAQC-2021-08-10'!$L$743),'QAQC-2021-08-10'!$C$743="Good")</formula>
    </cfRule>
  </conditionalFormatting>
  <conditionalFormatting sqref="AR14">
    <cfRule type="expression" priority="727" dxfId="0" stopIfTrue="0">
      <formula>AND(NOT('QAQC-2021-08-10'!$L$744),'QAQC-2021-08-10'!$C$744="Very High")</formula>
    </cfRule>
    <cfRule type="expression" priority="1825" dxfId="2" stopIfTrue="0">
      <formula>AND(NOT('QAQC-2021-08-10'!$L$744),'QAQC-2021-08-10'!$C$744="High")</formula>
    </cfRule>
    <cfRule type="expression" priority="2881" dxfId="3" stopIfTrue="0">
      <formula>AND(NOT('QAQC-2021-08-10'!$L$744),'QAQC-2021-08-10'!$C$744="Low")</formula>
    </cfRule>
    <cfRule type="expression" priority="4385" dxfId="1" stopIfTrue="0">
      <formula>AND(NOT('QAQC-2021-08-10'!$L$744),'QAQC-2021-08-10'!$C$744="Good")</formula>
    </cfRule>
  </conditionalFormatting>
  <conditionalFormatting sqref="AS14">
    <cfRule type="expression" priority="728" dxfId="0" stopIfTrue="0">
      <formula>AND(NOT('QAQC-2021-08-10'!$L$745),'QAQC-2021-08-10'!$C$745="Very High")</formula>
    </cfRule>
    <cfRule type="expression" priority="1826" dxfId="2" stopIfTrue="0">
      <formula>AND(NOT('QAQC-2021-08-10'!$L$745),'QAQC-2021-08-10'!$C$745="High")</formula>
    </cfRule>
    <cfRule type="expression" priority="2882" dxfId="3" stopIfTrue="0">
      <formula>AND(NOT('QAQC-2021-08-10'!$L$745),'QAQC-2021-08-10'!$C$745="Low")</formula>
    </cfRule>
    <cfRule type="expression" priority="4386" dxfId="1" stopIfTrue="0">
      <formula>AND(NOT('QAQC-2021-08-10'!$L$745),'QAQC-2021-08-10'!$C$745="Good")</formula>
    </cfRule>
  </conditionalFormatting>
  <conditionalFormatting sqref="AT14">
    <cfRule type="expression" priority="729" dxfId="0" stopIfTrue="0">
      <formula>AND(NOT('QAQC-2021-08-10'!$L$746),'QAQC-2021-08-10'!$C$746="Very High")</formula>
    </cfRule>
    <cfRule type="expression" priority="1827" dxfId="2" stopIfTrue="0">
      <formula>AND(NOT('QAQC-2021-08-10'!$L$746),'QAQC-2021-08-10'!$C$746="High")</formula>
    </cfRule>
    <cfRule type="expression" priority="2883" dxfId="3" stopIfTrue="0">
      <formula>AND(NOT('QAQC-2021-08-10'!$L$746),'QAQC-2021-08-10'!$C$746="Low")</formula>
    </cfRule>
    <cfRule type="expression" priority="4387" dxfId="1" stopIfTrue="0">
      <formula>AND(NOT('QAQC-2021-08-10'!$L$746),'QAQC-2021-08-10'!$C$746="Good")</formula>
    </cfRule>
  </conditionalFormatting>
  <conditionalFormatting sqref="AR15">
    <cfRule type="expression" priority="730" dxfId="0" stopIfTrue="0">
      <formula>AND(NOT('QAQC-2021-08-10'!$L$747),'QAQC-2021-08-10'!$C$747="Very High")</formula>
    </cfRule>
    <cfRule type="expression" priority="1828" dxfId="2" stopIfTrue="0">
      <formula>AND(NOT('QAQC-2021-08-10'!$L$747),'QAQC-2021-08-10'!$C$747="High")</formula>
    </cfRule>
    <cfRule type="expression" priority="2884" dxfId="3" stopIfTrue="0">
      <formula>AND(NOT('QAQC-2021-08-10'!$L$747),'QAQC-2021-08-10'!$C$747="Low")</formula>
    </cfRule>
    <cfRule type="expression" priority="4388" dxfId="1" stopIfTrue="0">
      <formula>AND(NOT('QAQC-2021-08-10'!$L$747),'QAQC-2021-08-10'!$C$747="Good")</formula>
    </cfRule>
  </conditionalFormatting>
  <conditionalFormatting sqref="AS15">
    <cfRule type="expression" priority="731" dxfId="0" stopIfTrue="0">
      <formula>AND(NOT('QAQC-2021-08-10'!$L$748),'QAQC-2021-08-10'!$C$748="Very High")</formula>
    </cfRule>
    <cfRule type="expression" priority="1829" dxfId="2" stopIfTrue="0">
      <formula>AND(NOT('QAQC-2021-08-10'!$L$748),'QAQC-2021-08-10'!$C$748="High")</formula>
    </cfRule>
    <cfRule type="expression" priority="2885" dxfId="3" stopIfTrue="0">
      <formula>AND(NOT('QAQC-2021-08-10'!$L$748),'QAQC-2021-08-10'!$C$748="Low")</formula>
    </cfRule>
    <cfRule type="expression" priority="4389" dxfId="1" stopIfTrue="0">
      <formula>AND(NOT('QAQC-2021-08-10'!$L$748),'QAQC-2021-08-10'!$C$748="Good")</formula>
    </cfRule>
  </conditionalFormatting>
  <conditionalFormatting sqref="AT15">
    <cfRule type="expression" priority="732" dxfId="0" stopIfTrue="0">
      <formula>AND(NOT('QAQC-2021-08-10'!$L$749),'QAQC-2021-08-10'!$C$749="Very High")</formula>
    </cfRule>
    <cfRule type="expression" priority="1830" dxfId="2" stopIfTrue="0">
      <formula>AND(NOT('QAQC-2021-08-10'!$L$749),'QAQC-2021-08-10'!$C$749="High")</formula>
    </cfRule>
    <cfRule type="expression" priority="2886" dxfId="3" stopIfTrue="0">
      <formula>AND(NOT('QAQC-2021-08-10'!$L$749),'QAQC-2021-08-10'!$C$749="Low")</formula>
    </cfRule>
    <cfRule type="expression" priority="4390" dxfId="1" stopIfTrue="0">
      <formula>AND(NOT('QAQC-2021-08-10'!$L$749),'QAQC-2021-08-10'!$C$749="Good")</formula>
    </cfRule>
  </conditionalFormatting>
  <conditionalFormatting sqref="AR16">
    <cfRule type="expression" priority="733" dxfId="0" stopIfTrue="0">
      <formula>AND(NOT('QAQC-2021-08-10'!$L$750),'QAQC-2021-08-10'!$C$750="Very High")</formula>
    </cfRule>
    <cfRule type="expression" priority="1831" dxfId="2" stopIfTrue="0">
      <formula>AND(NOT('QAQC-2021-08-10'!$L$750),'QAQC-2021-08-10'!$C$750="High")</formula>
    </cfRule>
    <cfRule type="expression" priority="2887" dxfId="3" stopIfTrue="0">
      <formula>AND(NOT('QAQC-2021-08-10'!$L$750),'QAQC-2021-08-10'!$C$750="Low")</formula>
    </cfRule>
    <cfRule type="expression" priority="4391" dxfId="1" stopIfTrue="0">
      <formula>AND(NOT('QAQC-2021-08-10'!$L$750),'QAQC-2021-08-10'!$C$750="Good")</formula>
    </cfRule>
  </conditionalFormatting>
  <conditionalFormatting sqref="AS16">
    <cfRule type="expression" priority="734" dxfId="0" stopIfTrue="0">
      <formula>AND(NOT('QAQC-2021-08-10'!$L$751),'QAQC-2021-08-10'!$C$751="Very High")</formula>
    </cfRule>
    <cfRule type="expression" priority="1832" dxfId="2" stopIfTrue="0">
      <formula>AND(NOT('QAQC-2021-08-10'!$L$751),'QAQC-2021-08-10'!$C$751="High")</formula>
    </cfRule>
    <cfRule type="expression" priority="2888" dxfId="3" stopIfTrue="0">
      <formula>AND(NOT('QAQC-2021-08-10'!$L$751),'QAQC-2021-08-10'!$C$751="Low")</formula>
    </cfRule>
    <cfRule type="expression" priority="4392" dxfId="1" stopIfTrue="0">
      <formula>AND(NOT('QAQC-2021-08-10'!$L$751),'QAQC-2021-08-10'!$C$751="Good")</formula>
    </cfRule>
  </conditionalFormatting>
  <conditionalFormatting sqref="AT16">
    <cfRule type="expression" priority="735" dxfId="0" stopIfTrue="0">
      <formula>AND(NOT('QAQC-2021-08-10'!$L$752),'QAQC-2021-08-10'!$C$752="Very High")</formula>
    </cfRule>
    <cfRule type="expression" priority="1833" dxfId="2" stopIfTrue="0">
      <formula>AND(NOT('QAQC-2021-08-10'!$L$752),'QAQC-2021-08-10'!$C$752="High")</formula>
    </cfRule>
    <cfRule type="expression" priority="2889" dxfId="3" stopIfTrue="0">
      <formula>AND(NOT('QAQC-2021-08-10'!$L$752),'QAQC-2021-08-10'!$C$752="Low")</formula>
    </cfRule>
    <cfRule type="expression" priority="4393" dxfId="1" stopIfTrue="0">
      <formula>AND(NOT('QAQC-2021-08-10'!$L$752),'QAQC-2021-08-10'!$C$752="Good")</formula>
    </cfRule>
  </conditionalFormatting>
  <conditionalFormatting sqref="AR17">
    <cfRule type="expression" priority="736" dxfId="0" stopIfTrue="0">
      <formula>AND(NOT('QAQC-2021-08-10'!$L$753),'QAQC-2021-08-10'!$C$753="Very High")</formula>
    </cfRule>
    <cfRule type="expression" priority="1834" dxfId="2" stopIfTrue="0">
      <formula>AND(NOT('QAQC-2021-08-10'!$L$753),'QAQC-2021-08-10'!$C$753="High")</formula>
    </cfRule>
    <cfRule type="expression" priority="2890" dxfId="3" stopIfTrue="0">
      <formula>AND(NOT('QAQC-2021-08-10'!$L$753),'QAQC-2021-08-10'!$C$753="Low")</formula>
    </cfRule>
    <cfRule type="expression" priority="4394" dxfId="1" stopIfTrue="0">
      <formula>AND(NOT('QAQC-2021-08-10'!$L$753),'QAQC-2021-08-10'!$C$753="Good")</formula>
    </cfRule>
  </conditionalFormatting>
  <conditionalFormatting sqref="AS17">
    <cfRule type="expression" priority="737" dxfId="0" stopIfTrue="0">
      <formula>AND(NOT('QAQC-2021-08-10'!$L$754),'QAQC-2021-08-10'!$C$754="Very High")</formula>
    </cfRule>
    <cfRule type="expression" priority="1835" dxfId="2" stopIfTrue="0">
      <formula>AND(NOT('QAQC-2021-08-10'!$L$754),'QAQC-2021-08-10'!$C$754="High")</formula>
    </cfRule>
    <cfRule type="expression" priority="2891" dxfId="3" stopIfTrue="0">
      <formula>AND(NOT('QAQC-2021-08-10'!$L$754),'QAQC-2021-08-10'!$C$754="Low")</formula>
    </cfRule>
    <cfRule type="expression" priority="4395" dxfId="1" stopIfTrue="0">
      <formula>AND(NOT('QAQC-2021-08-10'!$L$754),'QAQC-2021-08-10'!$C$754="Good")</formula>
    </cfRule>
  </conditionalFormatting>
  <conditionalFormatting sqref="AT17">
    <cfRule type="expression" priority="738" dxfId="0" stopIfTrue="0">
      <formula>AND(NOT('QAQC-2021-08-10'!$L$755),'QAQC-2021-08-10'!$C$755="Very High")</formula>
    </cfRule>
    <cfRule type="expression" priority="1836" dxfId="2" stopIfTrue="0">
      <formula>AND(NOT('QAQC-2021-08-10'!$L$755),'QAQC-2021-08-10'!$C$755="High")</formula>
    </cfRule>
    <cfRule type="expression" priority="2892" dxfId="3" stopIfTrue="0">
      <formula>AND(NOT('QAQC-2021-08-10'!$L$755),'QAQC-2021-08-10'!$C$755="Low")</formula>
    </cfRule>
    <cfRule type="expression" priority="4396" dxfId="1" stopIfTrue="0">
      <formula>AND(NOT('QAQC-2021-08-10'!$L$755),'QAQC-2021-08-10'!$C$755="Good")</formula>
    </cfRule>
  </conditionalFormatting>
  <conditionalFormatting sqref="AR18">
    <cfRule type="expression" priority="739" dxfId="0" stopIfTrue="0">
      <formula>AND(NOT('QAQC-2021-08-10'!$L$756),'QAQC-2021-08-10'!$C$756="Very High")</formula>
    </cfRule>
    <cfRule type="expression" priority="1837" dxfId="2" stopIfTrue="0">
      <formula>AND(NOT('QAQC-2021-08-10'!$L$756),'QAQC-2021-08-10'!$C$756="High")</formula>
    </cfRule>
    <cfRule type="expression" priority="2893" dxfId="3" stopIfTrue="0">
      <formula>AND(NOT('QAQC-2021-08-10'!$L$756),'QAQC-2021-08-10'!$C$756="Low")</formula>
    </cfRule>
    <cfRule type="expression" priority="4397" dxfId="1" stopIfTrue="0">
      <formula>AND(NOT('QAQC-2021-08-10'!$L$756),'QAQC-2021-08-10'!$C$756="Good")</formula>
    </cfRule>
  </conditionalFormatting>
  <conditionalFormatting sqref="AS18">
    <cfRule type="expression" priority="740" dxfId="0" stopIfTrue="0">
      <formula>AND(NOT('QAQC-2021-08-10'!$L$757),'QAQC-2021-08-10'!$C$757="Very High")</formula>
    </cfRule>
    <cfRule type="expression" priority="1838" dxfId="2" stopIfTrue="0">
      <formula>AND(NOT('QAQC-2021-08-10'!$L$757),'QAQC-2021-08-10'!$C$757="High")</formula>
    </cfRule>
    <cfRule type="expression" priority="2894" dxfId="3" stopIfTrue="0">
      <formula>AND(NOT('QAQC-2021-08-10'!$L$757),'QAQC-2021-08-10'!$C$757="Low")</formula>
    </cfRule>
    <cfRule type="expression" priority="4398" dxfId="1" stopIfTrue="0">
      <formula>AND(NOT('QAQC-2021-08-10'!$L$757),'QAQC-2021-08-10'!$C$757="Good")</formula>
    </cfRule>
  </conditionalFormatting>
  <conditionalFormatting sqref="AT18">
    <cfRule type="expression" priority="741" dxfId="0" stopIfTrue="0">
      <formula>AND(NOT('QAQC-2021-08-10'!$L$758),'QAQC-2021-08-10'!$C$758="Very High")</formula>
    </cfRule>
    <cfRule type="expression" priority="1839" dxfId="2" stopIfTrue="0">
      <formula>AND(NOT('QAQC-2021-08-10'!$L$758),'QAQC-2021-08-10'!$C$758="High")</formula>
    </cfRule>
    <cfRule type="expression" priority="2895" dxfId="3" stopIfTrue="0">
      <formula>AND(NOT('QAQC-2021-08-10'!$L$758),'QAQC-2021-08-10'!$C$758="Low")</formula>
    </cfRule>
    <cfRule type="expression" priority="4399" dxfId="1" stopIfTrue="0">
      <formula>AND(NOT('QAQC-2021-08-10'!$L$758),'QAQC-2021-08-10'!$C$758="Good")</formula>
    </cfRule>
  </conditionalFormatting>
  <conditionalFormatting sqref="AR19">
    <cfRule type="expression" priority="742" dxfId="0" stopIfTrue="0">
      <formula>AND(NOT('QAQC-2021-08-10'!$L$759),'QAQC-2021-08-10'!$C$759="Very High")</formula>
    </cfRule>
    <cfRule type="expression" priority="1840" dxfId="2" stopIfTrue="0">
      <formula>AND(NOT('QAQC-2021-08-10'!$L$759),'QAQC-2021-08-10'!$C$759="High")</formula>
    </cfRule>
    <cfRule type="expression" priority="2896" dxfId="3" stopIfTrue="0">
      <formula>AND(NOT('QAQC-2021-08-10'!$L$759),'QAQC-2021-08-10'!$C$759="Low")</formula>
    </cfRule>
    <cfRule type="expression" priority="4400" dxfId="1" stopIfTrue="0">
      <formula>AND(NOT('QAQC-2021-08-10'!$L$759),'QAQC-2021-08-10'!$C$759="Good")</formula>
    </cfRule>
  </conditionalFormatting>
  <conditionalFormatting sqref="AS19">
    <cfRule type="expression" priority="743" dxfId="0" stopIfTrue="0">
      <formula>AND(NOT('QAQC-2021-08-10'!$L$760),'QAQC-2021-08-10'!$C$760="Very High")</formula>
    </cfRule>
    <cfRule type="expression" priority="1841" dxfId="2" stopIfTrue="0">
      <formula>AND(NOT('QAQC-2021-08-10'!$L$760),'QAQC-2021-08-10'!$C$760="High")</formula>
    </cfRule>
    <cfRule type="expression" priority="2897" dxfId="3" stopIfTrue="0">
      <formula>AND(NOT('QAQC-2021-08-10'!$L$760),'QAQC-2021-08-10'!$C$760="Low")</formula>
    </cfRule>
    <cfRule type="expression" priority="4401" dxfId="1" stopIfTrue="0">
      <formula>AND(NOT('QAQC-2021-08-10'!$L$760),'QAQC-2021-08-10'!$C$760="Good")</formula>
    </cfRule>
  </conditionalFormatting>
  <conditionalFormatting sqref="AT19">
    <cfRule type="expression" priority="744" dxfId="0" stopIfTrue="0">
      <formula>AND(NOT('QAQC-2021-08-10'!$L$761),'QAQC-2021-08-10'!$C$761="Very High")</formula>
    </cfRule>
    <cfRule type="expression" priority="1842" dxfId="2" stopIfTrue="0">
      <formula>AND(NOT('QAQC-2021-08-10'!$L$761),'QAQC-2021-08-10'!$C$761="High")</formula>
    </cfRule>
    <cfRule type="expression" priority="2898" dxfId="3" stopIfTrue="0">
      <formula>AND(NOT('QAQC-2021-08-10'!$L$761),'QAQC-2021-08-10'!$C$761="Low")</formula>
    </cfRule>
    <cfRule type="expression" priority="4402" dxfId="1" stopIfTrue="0">
      <formula>AND(NOT('QAQC-2021-08-10'!$L$761),'QAQC-2021-08-10'!$C$761="Good")</formula>
    </cfRule>
  </conditionalFormatting>
  <conditionalFormatting sqref="AR20">
    <cfRule type="expression" priority="745" dxfId="0" stopIfTrue="0">
      <formula>AND(NOT('QAQC-2021-08-10'!$L$762),'QAQC-2021-08-10'!$C$762="Very High")</formula>
    </cfRule>
    <cfRule type="expression" priority="1843" dxfId="2" stopIfTrue="0">
      <formula>AND(NOT('QAQC-2021-08-10'!$L$762),'QAQC-2021-08-10'!$C$762="High")</formula>
    </cfRule>
    <cfRule type="expression" priority="2899" dxfId="3" stopIfTrue="0">
      <formula>AND(NOT('QAQC-2021-08-10'!$L$762),'QAQC-2021-08-10'!$C$762="Low")</formula>
    </cfRule>
    <cfRule type="expression" priority="4403" dxfId="1" stopIfTrue="0">
      <formula>AND(NOT('QAQC-2021-08-10'!$L$762),'QAQC-2021-08-10'!$C$762="Good")</formula>
    </cfRule>
  </conditionalFormatting>
  <conditionalFormatting sqref="AS20">
    <cfRule type="expression" priority="746" dxfId="0" stopIfTrue="0">
      <formula>AND(NOT('QAQC-2021-08-10'!$L$763),'QAQC-2021-08-10'!$C$763="Very High")</formula>
    </cfRule>
    <cfRule type="expression" priority="1844" dxfId="2" stopIfTrue="0">
      <formula>AND(NOT('QAQC-2021-08-10'!$L$763),'QAQC-2021-08-10'!$C$763="High")</formula>
    </cfRule>
    <cfRule type="expression" priority="2900" dxfId="3" stopIfTrue="0">
      <formula>AND(NOT('QAQC-2021-08-10'!$L$763),'QAQC-2021-08-10'!$C$763="Low")</formula>
    </cfRule>
    <cfRule type="expression" priority="4404" dxfId="1" stopIfTrue="0">
      <formula>AND(NOT('QAQC-2021-08-10'!$L$763),'QAQC-2021-08-10'!$C$763="Good")</formula>
    </cfRule>
  </conditionalFormatting>
  <conditionalFormatting sqref="AT20">
    <cfRule type="expression" priority="747" dxfId="0" stopIfTrue="0">
      <formula>AND(NOT('QAQC-2021-08-10'!$L$764),'QAQC-2021-08-10'!$C$764="Very High")</formula>
    </cfRule>
    <cfRule type="expression" priority="1845" dxfId="2" stopIfTrue="0">
      <formula>AND(NOT('QAQC-2021-08-10'!$L$764),'QAQC-2021-08-10'!$C$764="High")</formula>
    </cfRule>
    <cfRule type="expression" priority="2901" dxfId="3" stopIfTrue="0">
      <formula>AND(NOT('QAQC-2021-08-10'!$L$764),'QAQC-2021-08-10'!$C$764="Low")</formula>
    </cfRule>
    <cfRule type="expression" priority="4405" dxfId="1" stopIfTrue="0">
      <formula>AND(NOT('QAQC-2021-08-10'!$L$764),'QAQC-2021-08-10'!$C$764="Good")</formula>
    </cfRule>
  </conditionalFormatting>
  <conditionalFormatting sqref="AR21">
    <cfRule type="expression" priority="748" dxfId="0" stopIfTrue="0">
      <formula>AND(NOT('QAQC-2021-08-10'!$L$765),'QAQC-2021-08-10'!$C$765="Very High")</formula>
    </cfRule>
    <cfRule type="expression" priority="1846" dxfId="2" stopIfTrue="0">
      <formula>AND(NOT('QAQC-2021-08-10'!$L$765),'QAQC-2021-08-10'!$C$765="High")</formula>
    </cfRule>
    <cfRule type="expression" priority="2902" dxfId="3" stopIfTrue="0">
      <formula>AND(NOT('QAQC-2021-08-10'!$L$765),'QAQC-2021-08-10'!$C$765="Low")</formula>
    </cfRule>
    <cfRule type="expression" priority="4406" dxfId="1" stopIfTrue="0">
      <formula>AND(NOT('QAQC-2021-08-10'!$L$765),'QAQC-2021-08-10'!$C$765="Good")</formula>
    </cfRule>
  </conditionalFormatting>
  <conditionalFormatting sqref="AS21">
    <cfRule type="expression" priority="749" dxfId="0" stopIfTrue="0">
      <formula>AND(NOT('QAQC-2021-08-10'!$L$766),'QAQC-2021-08-10'!$C$766="Very High")</formula>
    </cfRule>
    <cfRule type="expression" priority="1847" dxfId="2" stopIfTrue="0">
      <formula>AND(NOT('QAQC-2021-08-10'!$L$766),'QAQC-2021-08-10'!$C$766="High")</formula>
    </cfRule>
    <cfRule type="expression" priority="2903" dxfId="3" stopIfTrue="0">
      <formula>AND(NOT('QAQC-2021-08-10'!$L$766),'QAQC-2021-08-10'!$C$766="Low")</formula>
    </cfRule>
    <cfRule type="expression" priority="4407" dxfId="1" stopIfTrue="0">
      <formula>AND(NOT('QAQC-2021-08-10'!$L$766),'QAQC-2021-08-10'!$C$766="Good")</formula>
    </cfRule>
  </conditionalFormatting>
  <conditionalFormatting sqref="AT21">
    <cfRule type="expression" priority="750" dxfId="0" stopIfTrue="0">
      <formula>AND(NOT('QAQC-2021-08-10'!$L$767),'QAQC-2021-08-10'!$C$767="Very High")</formula>
    </cfRule>
    <cfRule type="expression" priority="1848" dxfId="2" stopIfTrue="0">
      <formula>AND(NOT('QAQC-2021-08-10'!$L$767),'QAQC-2021-08-10'!$C$767="High")</formula>
    </cfRule>
    <cfRule type="expression" priority="2904" dxfId="3" stopIfTrue="0">
      <formula>AND(NOT('QAQC-2021-08-10'!$L$767),'QAQC-2021-08-10'!$C$767="Low")</formula>
    </cfRule>
    <cfRule type="expression" priority="4408" dxfId="1" stopIfTrue="0">
      <formula>AND(NOT('QAQC-2021-08-10'!$L$767),'QAQC-2021-08-10'!$C$767="Good")</formula>
    </cfRule>
  </conditionalFormatting>
  <conditionalFormatting sqref="AR22">
    <cfRule type="expression" priority="751" dxfId="0" stopIfTrue="0">
      <formula>AND(NOT('QAQC-2021-08-10'!$L$768),'QAQC-2021-08-10'!$C$768="Very High")</formula>
    </cfRule>
    <cfRule type="expression" priority="1849" dxfId="2" stopIfTrue="0">
      <formula>AND(NOT('QAQC-2021-08-10'!$L$768),'QAQC-2021-08-10'!$C$768="High")</formula>
    </cfRule>
    <cfRule type="expression" priority="2905" dxfId="3" stopIfTrue="0">
      <formula>AND(NOT('QAQC-2021-08-10'!$L$768),'QAQC-2021-08-10'!$C$768="Low")</formula>
    </cfRule>
    <cfRule type="expression" priority="4409" dxfId="1" stopIfTrue="0">
      <formula>AND(NOT('QAQC-2021-08-10'!$L$768),'QAQC-2021-08-10'!$C$768="Good")</formula>
    </cfRule>
  </conditionalFormatting>
  <conditionalFormatting sqref="AS22">
    <cfRule type="expression" priority="752" dxfId="0" stopIfTrue="0">
      <formula>AND(NOT('QAQC-2021-08-10'!$L$769),'QAQC-2021-08-10'!$C$769="Very High")</formula>
    </cfRule>
    <cfRule type="expression" priority="1850" dxfId="2" stopIfTrue="0">
      <formula>AND(NOT('QAQC-2021-08-10'!$L$769),'QAQC-2021-08-10'!$C$769="High")</formula>
    </cfRule>
    <cfRule type="expression" priority="2906" dxfId="3" stopIfTrue="0">
      <formula>AND(NOT('QAQC-2021-08-10'!$L$769),'QAQC-2021-08-10'!$C$769="Low")</formula>
    </cfRule>
    <cfRule type="expression" priority="4410" dxfId="1" stopIfTrue="0">
      <formula>AND(NOT('QAQC-2021-08-10'!$L$769),'QAQC-2021-08-10'!$C$769="Good")</formula>
    </cfRule>
  </conditionalFormatting>
  <conditionalFormatting sqref="AT22">
    <cfRule type="expression" priority="753" dxfId="0" stopIfTrue="0">
      <formula>AND(NOT('QAQC-2021-08-10'!$L$770),'QAQC-2021-08-10'!$C$770="Very High")</formula>
    </cfRule>
    <cfRule type="expression" priority="1851" dxfId="2" stopIfTrue="0">
      <formula>AND(NOT('QAQC-2021-08-10'!$L$770),'QAQC-2021-08-10'!$C$770="High")</formula>
    </cfRule>
    <cfRule type="expression" priority="2907" dxfId="3" stopIfTrue="0">
      <formula>AND(NOT('QAQC-2021-08-10'!$L$770),'QAQC-2021-08-10'!$C$770="Low")</formula>
    </cfRule>
    <cfRule type="expression" priority="4411" dxfId="1" stopIfTrue="0">
      <formula>AND(NOT('QAQC-2021-08-10'!$L$770),'QAQC-2021-08-10'!$C$770="Good")</formula>
    </cfRule>
  </conditionalFormatting>
  <conditionalFormatting sqref="AR23">
    <cfRule type="expression" priority="754" dxfId="0" stopIfTrue="0">
      <formula>AND(NOT('QAQC-2021-08-10'!$L$771),'QAQC-2021-08-10'!$C$771="Very High")</formula>
    </cfRule>
    <cfRule type="expression" priority="1852" dxfId="2" stopIfTrue="0">
      <formula>AND(NOT('QAQC-2021-08-10'!$L$771),'QAQC-2021-08-10'!$C$771="High")</formula>
    </cfRule>
    <cfRule type="expression" priority="2908" dxfId="3" stopIfTrue="0">
      <formula>AND(NOT('QAQC-2021-08-10'!$L$771),'QAQC-2021-08-10'!$C$771="Low")</formula>
    </cfRule>
    <cfRule type="expression" priority="4412" dxfId="1" stopIfTrue="0">
      <formula>AND(NOT('QAQC-2021-08-10'!$L$771),'QAQC-2021-08-10'!$C$771="Good")</formula>
    </cfRule>
  </conditionalFormatting>
  <conditionalFormatting sqref="AS23">
    <cfRule type="expression" priority="755" dxfId="0" stopIfTrue="0">
      <formula>AND(NOT('QAQC-2021-08-10'!$L$772),'QAQC-2021-08-10'!$C$772="Very High")</formula>
    </cfRule>
    <cfRule type="expression" priority="1853" dxfId="2" stopIfTrue="0">
      <formula>AND(NOT('QAQC-2021-08-10'!$L$772),'QAQC-2021-08-10'!$C$772="High")</formula>
    </cfRule>
    <cfRule type="expression" priority="2909" dxfId="3" stopIfTrue="0">
      <formula>AND(NOT('QAQC-2021-08-10'!$L$772),'QAQC-2021-08-10'!$C$772="Low")</formula>
    </cfRule>
    <cfRule type="expression" priority="4413" dxfId="1" stopIfTrue="0">
      <formula>AND(NOT('QAQC-2021-08-10'!$L$772),'QAQC-2021-08-10'!$C$772="Good")</formula>
    </cfRule>
  </conditionalFormatting>
  <conditionalFormatting sqref="AT23">
    <cfRule type="expression" priority="756" dxfId="0" stopIfTrue="0">
      <formula>AND(NOT('QAQC-2021-08-10'!$L$773),'QAQC-2021-08-10'!$C$773="Very High")</formula>
    </cfRule>
    <cfRule type="expression" priority="1854" dxfId="2" stopIfTrue="0">
      <formula>AND(NOT('QAQC-2021-08-10'!$L$773),'QAQC-2021-08-10'!$C$773="High")</formula>
    </cfRule>
    <cfRule type="expression" priority="2910" dxfId="3" stopIfTrue="0">
      <formula>AND(NOT('QAQC-2021-08-10'!$L$773),'QAQC-2021-08-10'!$C$773="Low")</formula>
    </cfRule>
    <cfRule type="expression" priority="4414" dxfId="1" stopIfTrue="0">
      <formula>AND(NOT('QAQC-2021-08-10'!$L$773),'QAQC-2021-08-10'!$C$773="Good")</formula>
    </cfRule>
  </conditionalFormatting>
  <conditionalFormatting sqref="AR24">
    <cfRule type="expression" priority="757" dxfId="0" stopIfTrue="0">
      <formula>AND(NOT('QAQC-2021-08-10'!$L$774),'QAQC-2021-08-10'!$C$774="Very High")</formula>
    </cfRule>
    <cfRule type="expression" priority="1855" dxfId="2" stopIfTrue="0">
      <formula>AND(NOT('QAQC-2021-08-10'!$L$774),'QAQC-2021-08-10'!$C$774="High")</formula>
    </cfRule>
    <cfRule type="expression" priority="2911" dxfId="3" stopIfTrue="0">
      <formula>AND(NOT('QAQC-2021-08-10'!$L$774),'QAQC-2021-08-10'!$C$774="Low")</formula>
    </cfRule>
    <cfRule type="expression" priority="4415" dxfId="1" stopIfTrue="0">
      <formula>AND(NOT('QAQC-2021-08-10'!$L$774),'QAQC-2021-08-10'!$C$774="Good")</formula>
    </cfRule>
  </conditionalFormatting>
  <conditionalFormatting sqref="AS24">
    <cfRule type="expression" priority="758" dxfId="0" stopIfTrue="0">
      <formula>AND(NOT('QAQC-2021-08-10'!$L$775),'QAQC-2021-08-10'!$C$775="Very High")</formula>
    </cfRule>
    <cfRule type="expression" priority="1856" dxfId="2" stopIfTrue="0">
      <formula>AND(NOT('QAQC-2021-08-10'!$L$775),'QAQC-2021-08-10'!$C$775="High")</formula>
    </cfRule>
    <cfRule type="expression" priority="2912" dxfId="3" stopIfTrue="0">
      <formula>AND(NOT('QAQC-2021-08-10'!$L$775),'QAQC-2021-08-10'!$C$775="Low")</formula>
    </cfRule>
    <cfRule type="expression" priority="4416" dxfId="1" stopIfTrue="0">
      <formula>AND(NOT('QAQC-2021-08-10'!$L$775),'QAQC-2021-08-10'!$C$775="Good")</formula>
    </cfRule>
  </conditionalFormatting>
  <conditionalFormatting sqref="AT24">
    <cfRule type="expression" priority="759" dxfId="0" stopIfTrue="0">
      <formula>AND(NOT('QAQC-2021-08-10'!$L$776),'QAQC-2021-08-10'!$C$776="Very High")</formula>
    </cfRule>
    <cfRule type="expression" priority="1857" dxfId="2" stopIfTrue="0">
      <formula>AND(NOT('QAQC-2021-08-10'!$L$776),'QAQC-2021-08-10'!$C$776="High")</formula>
    </cfRule>
    <cfRule type="expression" priority="2913" dxfId="3" stopIfTrue="0">
      <formula>AND(NOT('QAQC-2021-08-10'!$L$776),'QAQC-2021-08-10'!$C$776="Low")</formula>
    </cfRule>
    <cfRule type="expression" priority="4417" dxfId="1" stopIfTrue="0">
      <formula>AND(NOT('QAQC-2021-08-10'!$L$776),'QAQC-2021-08-10'!$C$776="Good")</formula>
    </cfRule>
  </conditionalFormatting>
  <conditionalFormatting sqref="AR26">
    <cfRule type="expression" priority="760" dxfId="0" stopIfTrue="0">
      <formula>AND(NOT('QAQC-2021-08-10'!$L$777),'QAQC-2021-08-10'!$C$777="Very High")</formula>
    </cfRule>
    <cfRule type="expression" priority="1858" dxfId="2" stopIfTrue="0">
      <formula>AND(NOT('QAQC-2021-08-10'!$L$777),'QAQC-2021-08-10'!$C$777="High")</formula>
    </cfRule>
    <cfRule type="expression" priority="2914" dxfId="3" stopIfTrue="0">
      <formula>AND(NOT('QAQC-2021-08-10'!$L$777),'QAQC-2021-08-10'!$C$777="Low")</formula>
    </cfRule>
    <cfRule type="expression" priority="4418" dxfId="1" stopIfTrue="0">
      <formula>AND(NOT('QAQC-2021-08-10'!$L$777),'QAQC-2021-08-10'!$C$777="Good")</formula>
    </cfRule>
  </conditionalFormatting>
  <conditionalFormatting sqref="AS26">
    <cfRule type="expression" priority="761" dxfId="0" stopIfTrue="0">
      <formula>AND(NOT('QAQC-2021-08-10'!$L$778),'QAQC-2021-08-10'!$C$778="Very High")</formula>
    </cfRule>
    <cfRule type="expression" priority="1859" dxfId="2" stopIfTrue="0">
      <formula>AND(NOT('QAQC-2021-08-10'!$L$778),'QAQC-2021-08-10'!$C$778="High")</formula>
    </cfRule>
    <cfRule type="expression" priority="2915" dxfId="3" stopIfTrue="0">
      <formula>AND(NOT('QAQC-2021-08-10'!$L$778),'QAQC-2021-08-10'!$C$778="Low")</formula>
    </cfRule>
    <cfRule type="expression" priority="4419" dxfId="1" stopIfTrue="0">
      <formula>AND(NOT('QAQC-2021-08-10'!$L$778),'QAQC-2021-08-10'!$C$778="Good")</formula>
    </cfRule>
  </conditionalFormatting>
  <conditionalFormatting sqref="AT26">
    <cfRule type="expression" priority="762" dxfId="0" stopIfTrue="0">
      <formula>AND(NOT('QAQC-2021-08-10'!$L$779),'QAQC-2021-08-10'!$C$779="Very High")</formula>
    </cfRule>
    <cfRule type="expression" priority="1860" dxfId="2" stopIfTrue="0">
      <formula>AND(NOT('QAQC-2021-08-10'!$L$779),'QAQC-2021-08-10'!$C$779="High")</formula>
    </cfRule>
    <cfRule type="expression" priority="2916" dxfId="3" stopIfTrue="0">
      <formula>AND(NOT('QAQC-2021-08-10'!$L$779),'QAQC-2021-08-10'!$C$779="Low")</formula>
    </cfRule>
    <cfRule type="expression" priority="4420" dxfId="1" stopIfTrue="0">
      <formula>AND(NOT('QAQC-2021-08-10'!$L$779),'QAQC-2021-08-10'!$C$779="Good")</formula>
    </cfRule>
  </conditionalFormatting>
  <conditionalFormatting sqref="AR27">
    <cfRule type="expression" priority="763" dxfId="0" stopIfTrue="0">
      <formula>AND(NOT('QAQC-2021-08-10'!$L$780),'QAQC-2021-08-10'!$C$780="Very High")</formula>
    </cfRule>
    <cfRule type="expression" priority="1861" dxfId="2" stopIfTrue="0">
      <formula>AND(NOT('QAQC-2021-08-10'!$L$780),'QAQC-2021-08-10'!$C$780="High")</formula>
    </cfRule>
    <cfRule type="expression" priority="2917" dxfId="3" stopIfTrue="0">
      <formula>AND(NOT('QAQC-2021-08-10'!$L$780),'QAQC-2021-08-10'!$C$780="Low")</formula>
    </cfRule>
    <cfRule type="expression" priority="4421" dxfId="1" stopIfTrue="0">
      <formula>AND(NOT('QAQC-2021-08-10'!$L$780),'QAQC-2021-08-10'!$C$780="Good")</formula>
    </cfRule>
  </conditionalFormatting>
  <conditionalFormatting sqref="AS27">
    <cfRule type="expression" priority="764" dxfId="0" stopIfTrue="0">
      <formula>AND(NOT('QAQC-2021-08-10'!$L$781),'QAQC-2021-08-10'!$C$781="Very High")</formula>
    </cfRule>
    <cfRule type="expression" priority="1862" dxfId="2" stopIfTrue="0">
      <formula>AND(NOT('QAQC-2021-08-10'!$L$781),'QAQC-2021-08-10'!$C$781="High")</formula>
    </cfRule>
    <cfRule type="expression" priority="2918" dxfId="3" stopIfTrue="0">
      <formula>AND(NOT('QAQC-2021-08-10'!$L$781),'QAQC-2021-08-10'!$C$781="Low")</formula>
    </cfRule>
    <cfRule type="expression" priority="4422" dxfId="1" stopIfTrue="0">
      <formula>AND(NOT('QAQC-2021-08-10'!$L$781),'QAQC-2021-08-10'!$C$781="Good")</formula>
    </cfRule>
  </conditionalFormatting>
  <conditionalFormatting sqref="AT27">
    <cfRule type="expression" priority="765" dxfId="0" stopIfTrue="0">
      <formula>AND(NOT('QAQC-2021-08-10'!$L$782),'QAQC-2021-08-10'!$C$782="Very High")</formula>
    </cfRule>
    <cfRule type="expression" priority="1863" dxfId="2" stopIfTrue="0">
      <formula>AND(NOT('QAQC-2021-08-10'!$L$782),'QAQC-2021-08-10'!$C$782="High")</formula>
    </cfRule>
    <cfRule type="expression" priority="2919" dxfId="3" stopIfTrue="0">
      <formula>AND(NOT('QAQC-2021-08-10'!$L$782),'QAQC-2021-08-10'!$C$782="Low")</formula>
    </cfRule>
    <cfRule type="expression" priority="4423" dxfId="1" stopIfTrue="0">
      <formula>AND(NOT('QAQC-2021-08-10'!$L$782),'QAQC-2021-08-10'!$C$782="Good")</formula>
    </cfRule>
  </conditionalFormatting>
  <conditionalFormatting sqref="AR28">
    <cfRule type="expression" priority="766" dxfId="0" stopIfTrue="0">
      <formula>AND(NOT('QAQC-2021-08-10'!$L$783),'QAQC-2021-08-10'!$C$783="Very High")</formula>
    </cfRule>
    <cfRule type="expression" priority="1864" dxfId="2" stopIfTrue="0">
      <formula>AND(NOT('QAQC-2021-08-10'!$L$783),'QAQC-2021-08-10'!$C$783="High")</formula>
    </cfRule>
    <cfRule type="expression" priority="2920" dxfId="3" stopIfTrue="0">
      <formula>AND(NOT('QAQC-2021-08-10'!$L$783),'QAQC-2021-08-10'!$C$783="Low")</formula>
    </cfRule>
    <cfRule type="expression" priority="4424" dxfId="1" stopIfTrue="0">
      <formula>AND(NOT('QAQC-2021-08-10'!$L$783),'QAQC-2021-08-10'!$C$783="Good")</formula>
    </cfRule>
  </conditionalFormatting>
  <conditionalFormatting sqref="AS28">
    <cfRule type="expression" priority="767" dxfId="0" stopIfTrue="0">
      <formula>AND(NOT('QAQC-2021-08-10'!$L$784),'QAQC-2021-08-10'!$C$784="Very High")</formula>
    </cfRule>
    <cfRule type="expression" priority="1865" dxfId="2" stopIfTrue="0">
      <formula>AND(NOT('QAQC-2021-08-10'!$L$784),'QAQC-2021-08-10'!$C$784="High")</formula>
    </cfRule>
    <cfRule type="expression" priority="2921" dxfId="3" stopIfTrue="0">
      <formula>AND(NOT('QAQC-2021-08-10'!$L$784),'QAQC-2021-08-10'!$C$784="Low")</formula>
    </cfRule>
    <cfRule type="expression" priority="4425" dxfId="1" stopIfTrue="0">
      <formula>AND(NOT('QAQC-2021-08-10'!$L$784),'QAQC-2021-08-10'!$C$784="Good")</formula>
    </cfRule>
  </conditionalFormatting>
  <conditionalFormatting sqref="AT28">
    <cfRule type="expression" priority="768" dxfId="0" stopIfTrue="0">
      <formula>AND(NOT('QAQC-2021-08-10'!$L$785),'QAQC-2021-08-10'!$C$785="Very High")</formula>
    </cfRule>
    <cfRule type="expression" priority="1866" dxfId="2" stopIfTrue="0">
      <formula>AND(NOT('QAQC-2021-08-10'!$L$785),'QAQC-2021-08-10'!$C$785="High")</formula>
    </cfRule>
    <cfRule type="expression" priority="2922" dxfId="3" stopIfTrue="0">
      <formula>AND(NOT('QAQC-2021-08-10'!$L$785),'QAQC-2021-08-10'!$C$785="Low")</formula>
    </cfRule>
    <cfRule type="expression" priority="4426" dxfId="1" stopIfTrue="0">
      <formula>AND(NOT('QAQC-2021-08-10'!$L$785),'QAQC-2021-08-10'!$C$785="Good")</formula>
    </cfRule>
  </conditionalFormatting>
  <conditionalFormatting sqref="AR29">
    <cfRule type="expression" priority="769" dxfId="0" stopIfTrue="0">
      <formula>AND(NOT('QAQC-2021-08-10'!$L$786),'QAQC-2021-08-10'!$C$786="Very High")</formula>
    </cfRule>
    <cfRule type="expression" priority="1867" dxfId="2" stopIfTrue="0">
      <formula>AND(NOT('QAQC-2021-08-10'!$L$786),'QAQC-2021-08-10'!$C$786="High")</formula>
    </cfRule>
    <cfRule type="expression" priority="2923" dxfId="3" stopIfTrue="0">
      <formula>AND(NOT('QAQC-2021-08-10'!$L$786),'QAQC-2021-08-10'!$C$786="Low")</formula>
    </cfRule>
    <cfRule type="expression" priority="4427" dxfId="1" stopIfTrue="0">
      <formula>AND(NOT('QAQC-2021-08-10'!$L$786),'QAQC-2021-08-10'!$C$786="Good")</formula>
    </cfRule>
  </conditionalFormatting>
  <conditionalFormatting sqref="AS29">
    <cfRule type="expression" priority="770" dxfId="0" stopIfTrue="0">
      <formula>AND(NOT('QAQC-2021-08-10'!$L$787),'QAQC-2021-08-10'!$C$787="Very High")</formula>
    </cfRule>
    <cfRule type="expression" priority="1868" dxfId="2" stopIfTrue="0">
      <formula>AND(NOT('QAQC-2021-08-10'!$L$787),'QAQC-2021-08-10'!$C$787="High")</formula>
    </cfRule>
    <cfRule type="expression" priority="2924" dxfId="3" stopIfTrue="0">
      <formula>AND(NOT('QAQC-2021-08-10'!$L$787),'QAQC-2021-08-10'!$C$787="Low")</formula>
    </cfRule>
    <cfRule type="expression" priority="4428" dxfId="1" stopIfTrue="0">
      <formula>AND(NOT('QAQC-2021-08-10'!$L$787),'QAQC-2021-08-10'!$C$787="Good")</formula>
    </cfRule>
  </conditionalFormatting>
  <conditionalFormatting sqref="AT29">
    <cfRule type="expression" priority="771" dxfId="0" stopIfTrue="0">
      <formula>AND(NOT('QAQC-2021-08-10'!$L$788),'QAQC-2021-08-10'!$C$788="Very High")</formula>
    </cfRule>
    <cfRule type="expression" priority="1869" dxfId="2" stopIfTrue="0">
      <formula>AND(NOT('QAQC-2021-08-10'!$L$788),'QAQC-2021-08-10'!$C$788="High")</formula>
    </cfRule>
    <cfRule type="expression" priority="2925" dxfId="3" stopIfTrue="0">
      <formula>AND(NOT('QAQC-2021-08-10'!$L$788),'QAQC-2021-08-10'!$C$788="Low")</formula>
    </cfRule>
    <cfRule type="expression" priority="4429" dxfId="1" stopIfTrue="0">
      <formula>AND(NOT('QAQC-2021-08-10'!$L$788),'QAQC-2021-08-10'!$C$788="Good")</formula>
    </cfRule>
  </conditionalFormatting>
  <conditionalFormatting sqref="AR30">
    <cfRule type="expression" priority="772" dxfId="0" stopIfTrue="0">
      <formula>AND(NOT('QAQC-2021-08-10'!$L$789),'QAQC-2021-08-10'!$C$789="Very High")</formula>
    </cfRule>
    <cfRule type="expression" priority="1870" dxfId="2" stopIfTrue="0">
      <formula>AND(NOT('QAQC-2021-08-10'!$L$789),'QAQC-2021-08-10'!$C$789="High")</formula>
    </cfRule>
    <cfRule type="expression" priority="2926" dxfId="3" stopIfTrue="0">
      <formula>AND(NOT('QAQC-2021-08-10'!$L$789),'QAQC-2021-08-10'!$C$789="Low")</formula>
    </cfRule>
    <cfRule type="expression" priority="4430" dxfId="1" stopIfTrue="0">
      <formula>AND(NOT('QAQC-2021-08-10'!$L$789),'QAQC-2021-08-10'!$C$789="Good")</formula>
    </cfRule>
  </conditionalFormatting>
  <conditionalFormatting sqref="AS30">
    <cfRule type="expression" priority="773" dxfId="0" stopIfTrue="0">
      <formula>AND(NOT('QAQC-2021-08-10'!$L$790),'QAQC-2021-08-10'!$C$790="Very High")</formula>
    </cfRule>
    <cfRule type="expression" priority="1871" dxfId="2" stopIfTrue="0">
      <formula>AND(NOT('QAQC-2021-08-10'!$L$790),'QAQC-2021-08-10'!$C$790="High")</formula>
    </cfRule>
    <cfRule type="expression" priority="2927" dxfId="3" stopIfTrue="0">
      <formula>AND(NOT('QAQC-2021-08-10'!$L$790),'QAQC-2021-08-10'!$C$790="Low")</formula>
    </cfRule>
    <cfRule type="expression" priority="4431" dxfId="1" stopIfTrue="0">
      <formula>AND(NOT('QAQC-2021-08-10'!$L$790),'QAQC-2021-08-10'!$C$790="Good")</formula>
    </cfRule>
  </conditionalFormatting>
  <conditionalFormatting sqref="AT30">
    <cfRule type="expression" priority="774" dxfId="0" stopIfTrue="0">
      <formula>AND(NOT('QAQC-2021-08-10'!$L$791),'QAQC-2021-08-10'!$C$791="Very High")</formula>
    </cfRule>
    <cfRule type="expression" priority="1872" dxfId="2" stopIfTrue="0">
      <formula>AND(NOT('QAQC-2021-08-10'!$L$791),'QAQC-2021-08-10'!$C$791="High")</formula>
    </cfRule>
    <cfRule type="expression" priority="2928" dxfId="3" stopIfTrue="0">
      <formula>AND(NOT('QAQC-2021-08-10'!$L$791),'QAQC-2021-08-10'!$C$791="Low")</formula>
    </cfRule>
    <cfRule type="expression" priority="4432" dxfId="1" stopIfTrue="0">
      <formula>AND(NOT('QAQC-2021-08-10'!$L$791),'QAQC-2021-08-10'!$C$791="Good")</formula>
    </cfRule>
  </conditionalFormatting>
  <conditionalFormatting sqref="AR31">
    <cfRule type="expression" priority="775" dxfId="0" stopIfTrue="0">
      <formula>AND(NOT('QAQC-2021-08-10'!$L$792),'QAQC-2021-08-10'!$C$792="Very High")</formula>
    </cfRule>
    <cfRule type="expression" priority="1873" dxfId="2" stopIfTrue="0">
      <formula>AND(NOT('QAQC-2021-08-10'!$L$792),'QAQC-2021-08-10'!$C$792="High")</formula>
    </cfRule>
    <cfRule type="expression" priority="2929" dxfId="3" stopIfTrue="0">
      <formula>AND(NOT('QAQC-2021-08-10'!$L$792),'QAQC-2021-08-10'!$C$792="Low")</formula>
    </cfRule>
    <cfRule type="expression" priority="4433" dxfId="1" stopIfTrue="0">
      <formula>AND(NOT('QAQC-2021-08-10'!$L$792),'QAQC-2021-08-10'!$C$792="Good")</formula>
    </cfRule>
  </conditionalFormatting>
  <conditionalFormatting sqref="AS31">
    <cfRule type="expression" priority="776" dxfId="0" stopIfTrue="0">
      <formula>AND(NOT('QAQC-2021-08-10'!$L$793),'QAQC-2021-08-10'!$C$793="Very High")</formula>
    </cfRule>
    <cfRule type="expression" priority="1874" dxfId="2" stopIfTrue="0">
      <formula>AND(NOT('QAQC-2021-08-10'!$L$793),'QAQC-2021-08-10'!$C$793="High")</formula>
    </cfRule>
    <cfRule type="expression" priority="2930" dxfId="3" stopIfTrue="0">
      <formula>AND(NOT('QAQC-2021-08-10'!$L$793),'QAQC-2021-08-10'!$C$793="Low")</formula>
    </cfRule>
    <cfRule type="expression" priority="4434" dxfId="1" stopIfTrue="0">
      <formula>AND(NOT('QAQC-2021-08-10'!$L$793),'QAQC-2021-08-10'!$C$793="Good")</formula>
    </cfRule>
  </conditionalFormatting>
  <conditionalFormatting sqref="AT31">
    <cfRule type="expression" priority="777" dxfId="0" stopIfTrue="0">
      <formula>AND(NOT('QAQC-2021-08-10'!$L$794),'QAQC-2021-08-10'!$C$794="Very High")</formula>
    </cfRule>
    <cfRule type="expression" priority="1875" dxfId="2" stopIfTrue="0">
      <formula>AND(NOT('QAQC-2021-08-10'!$L$794),'QAQC-2021-08-10'!$C$794="High")</formula>
    </cfRule>
    <cfRule type="expression" priority="2931" dxfId="3" stopIfTrue="0">
      <formula>AND(NOT('QAQC-2021-08-10'!$L$794),'QAQC-2021-08-10'!$C$794="Low")</formula>
    </cfRule>
    <cfRule type="expression" priority="4435" dxfId="1" stopIfTrue="0">
      <formula>AND(NOT('QAQC-2021-08-10'!$L$794),'QAQC-2021-08-10'!$C$794="Good")</formula>
    </cfRule>
  </conditionalFormatting>
  <conditionalFormatting sqref="AR32">
    <cfRule type="expression" priority="778" dxfId="0" stopIfTrue="0">
      <formula>AND(NOT('QAQC-2021-08-10'!$L$795),'QAQC-2021-08-10'!$C$795="Very High")</formula>
    </cfRule>
    <cfRule type="expression" priority="1876" dxfId="2" stopIfTrue="0">
      <formula>AND(NOT('QAQC-2021-08-10'!$L$795),'QAQC-2021-08-10'!$C$795="High")</formula>
    </cfRule>
    <cfRule type="expression" priority="2932" dxfId="3" stopIfTrue="0">
      <formula>AND(NOT('QAQC-2021-08-10'!$L$795),'QAQC-2021-08-10'!$C$795="Low")</formula>
    </cfRule>
    <cfRule type="expression" priority="4436" dxfId="1" stopIfTrue="0">
      <formula>AND(NOT('QAQC-2021-08-10'!$L$795),'QAQC-2021-08-10'!$C$795="Good")</formula>
    </cfRule>
  </conditionalFormatting>
  <conditionalFormatting sqref="AS32">
    <cfRule type="expression" priority="779" dxfId="0" stopIfTrue="0">
      <formula>AND(NOT('QAQC-2021-08-10'!$L$796),'QAQC-2021-08-10'!$C$796="Very High")</formula>
    </cfRule>
    <cfRule type="expression" priority="1877" dxfId="2" stopIfTrue="0">
      <formula>AND(NOT('QAQC-2021-08-10'!$L$796),'QAQC-2021-08-10'!$C$796="High")</formula>
    </cfRule>
    <cfRule type="expression" priority="2933" dxfId="3" stopIfTrue="0">
      <formula>AND(NOT('QAQC-2021-08-10'!$L$796),'QAQC-2021-08-10'!$C$796="Low")</formula>
    </cfRule>
    <cfRule type="expression" priority="4437" dxfId="1" stopIfTrue="0">
      <formula>AND(NOT('QAQC-2021-08-10'!$L$796),'QAQC-2021-08-10'!$C$796="Good")</formula>
    </cfRule>
  </conditionalFormatting>
  <conditionalFormatting sqref="AT32">
    <cfRule type="expression" priority="780" dxfId="0" stopIfTrue="0">
      <formula>AND(NOT('QAQC-2021-08-10'!$L$797),'QAQC-2021-08-10'!$C$797="Very High")</formula>
    </cfRule>
    <cfRule type="expression" priority="1878" dxfId="2" stopIfTrue="0">
      <formula>AND(NOT('QAQC-2021-08-10'!$L$797),'QAQC-2021-08-10'!$C$797="High")</formula>
    </cfRule>
    <cfRule type="expression" priority="2934" dxfId="3" stopIfTrue="0">
      <formula>AND(NOT('QAQC-2021-08-10'!$L$797),'QAQC-2021-08-10'!$C$797="Low")</formula>
    </cfRule>
    <cfRule type="expression" priority="4438" dxfId="1" stopIfTrue="0">
      <formula>AND(NOT('QAQC-2021-08-10'!$L$797),'QAQC-2021-08-10'!$C$797="Good")</formula>
    </cfRule>
  </conditionalFormatting>
  <conditionalFormatting sqref="AR33">
    <cfRule type="expression" priority="781" dxfId="0" stopIfTrue="0">
      <formula>AND(NOT('QAQC-2021-08-10'!$L$798),'QAQC-2021-08-10'!$C$798="Very High")</formula>
    </cfRule>
    <cfRule type="expression" priority="1879" dxfId="2" stopIfTrue="0">
      <formula>AND(NOT('QAQC-2021-08-10'!$L$798),'QAQC-2021-08-10'!$C$798="High")</formula>
    </cfRule>
    <cfRule type="expression" priority="2935" dxfId="3" stopIfTrue="0">
      <formula>AND(NOT('QAQC-2021-08-10'!$L$798),'QAQC-2021-08-10'!$C$798="Low")</formula>
    </cfRule>
    <cfRule type="expression" priority="4439" dxfId="1" stopIfTrue="0">
      <formula>AND(NOT('QAQC-2021-08-10'!$L$798),'QAQC-2021-08-10'!$C$798="Good")</formula>
    </cfRule>
  </conditionalFormatting>
  <conditionalFormatting sqref="AS33">
    <cfRule type="expression" priority="782" dxfId="0" stopIfTrue="0">
      <formula>AND(NOT('QAQC-2021-08-10'!$L$799),'QAQC-2021-08-10'!$C$799="Very High")</formula>
    </cfRule>
    <cfRule type="expression" priority="1880" dxfId="2" stopIfTrue="0">
      <formula>AND(NOT('QAQC-2021-08-10'!$L$799),'QAQC-2021-08-10'!$C$799="High")</formula>
    </cfRule>
    <cfRule type="expression" priority="2936" dxfId="3" stopIfTrue="0">
      <formula>AND(NOT('QAQC-2021-08-10'!$L$799),'QAQC-2021-08-10'!$C$799="Low")</formula>
    </cfRule>
    <cfRule type="expression" priority="4440" dxfId="1" stopIfTrue="0">
      <formula>AND(NOT('QAQC-2021-08-10'!$L$799),'QAQC-2021-08-10'!$C$799="Good")</formula>
    </cfRule>
  </conditionalFormatting>
  <conditionalFormatting sqref="AT33">
    <cfRule type="expression" priority="783" dxfId="0" stopIfTrue="0">
      <formula>AND(NOT('QAQC-2021-08-10'!$L$800),'QAQC-2021-08-10'!$C$800="Very High")</formula>
    </cfRule>
    <cfRule type="expression" priority="1881" dxfId="2" stopIfTrue="0">
      <formula>AND(NOT('QAQC-2021-08-10'!$L$800),'QAQC-2021-08-10'!$C$800="High")</formula>
    </cfRule>
    <cfRule type="expression" priority="2937" dxfId="3" stopIfTrue="0">
      <formula>AND(NOT('QAQC-2021-08-10'!$L$800),'QAQC-2021-08-10'!$C$800="Low")</formula>
    </cfRule>
    <cfRule type="expression" priority="4441" dxfId="1" stopIfTrue="0">
      <formula>AND(NOT('QAQC-2021-08-10'!$L$800),'QAQC-2021-08-10'!$C$800="Good")</formula>
    </cfRule>
  </conditionalFormatting>
  <conditionalFormatting sqref="AR34">
    <cfRule type="expression" priority="784" dxfId="0" stopIfTrue="0">
      <formula>AND(NOT('QAQC-2021-08-10'!$L$801),'QAQC-2021-08-10'!$C$801="Very High")</formula>
    </cfRule>
    <cfRule type="expression" priority="1882" dxfId="2" stopIfTrue="0">
      <formula>AND(NOT('QAQC-2021-08-10'!$L$801),'QAQC-2021-08-10'!$C$801="High")</formula>
    </cfRule>
    <cfRule type="expression" priority="2938" dxfId="3" stopIfTrue="0">
      <formula>AND(NOT('QAQC-2021-08-10'!$L$801),'QAQC-2021-08-10'!$C$801="Low")</formula>
    </cfRule>
    <cfRule type="expression" priority="4442" dxfId="1" stopIfTrue="0">
      <formula>AND(NOT('QAQC-2021-08-10'!$L$801),'QAQC-2021-08-10'!$C$801="Good")</formula>
    </cfRule>
  </conditionalFormatting>
  <conditionalFormatting sqref="AS34">
    <cfRule type="expression" priority="785" dxfId="0" stopIfTrue="0">
      <formula>AND(NOT('QAQC-2021-08-10'!$L$802),'QAQC-2021-08-10'!$C$802="Very High")</formula>
    </cfRule>
    <cfRule type="expression" priority="1883" dxfId="2" stopIfTrue="0">
      <formula>AND(NOT('QAQC-2021-08-10'!$L$802),'QAQC-2021-08-10'!$C$802="High")</formula>
    </cfRule>
    <cfRule type="expression" priority="2939" dxfId="3" stopIfTrue="0">
      <formula>AND(NOT('QAQC-2021-08-10'!$L$802),'QAQC-2021-08-10'!$C$802="Low")</formula>
    </cfRule>
    <cfRule type="expression" priority="4443" dxfId="1" stopIfTrue="0">
      <formula>AND(NOT('QAQC-2021-08-10'!$L$802),'QAQC-2021-08-10'!$C$802="Good")</formula>
    </cfRule>
  </conditionalFormatting>
  <conditionalFormatting sqref="AT34">
    <cfRule type="expression" priority="786" dxfId="0" stopIfTrue="0">
      <formula>AND(NOT('QAQC-2021-08-10'!$L$803),'QAQC-2021-08-10'!$C$803="Very High")</formula>
    </cfRule>
    <cfRule type="expression" priority="1884" dxfId="2" stopIfTrue="0">
      <formula>AND(NOT('QAQC-2021-08-10'!$L$803),'QAQC-2021-08-10'!$C$803="High")</formula>
    </cfRule>
    <cfRule type="expression" priority="2940" dxfId="3" stopIfTrue="0">
      <formula>AND(NOT('QAQC-2021-08-10'!$L$803),'QAQC-2021-08-10'!$C$803="Low")</formula>
    </cfRule>
    <cfRule type="expression" priority="4444" dxfId="1" stopIfTrue="0">
      <formula>AND(NOT('QAQC-2021-08-10'!$L$803),'QAQC-2021-08-10'!$C$803="Good")</formula>
    </cfRule>
  </conditionalFormatting>
  <conditionalFormatting sqref="AR35">
    <cfRule type="expression" priority="787" dxfId="0" stopIfTrue="0">
      <formula>AND(NOT('QAQC-2021-08-10'!$L$804),'QAQC-2021-08-10'!$C$804="Very High")</formula>
    </cfRule>
    <cfRule type="expression" priority="1885" dxfId="2" stopIfTrue="0">
      <formula>AND(NOT('QAQC-2021-08-10'!$L$804),'QAQC-2021-08-10'!$C$804="High")</formula>
    </cfRule>
    <cfRule type="expression" priority="2941" dxfId="3" stopIfTrue="0">
      <formula>AND(NOT('QAQC-2021-08-10'!$L$804),'QAQC-2021-08-10'!$C$804="Low")</formula>
    </cfRule>
    <cfRule type="expression" priority="4445" dxfId="1" stopIfTrue="0">
      <formula>AND(NOT('QAQC-2021-08-10'!$L$804),'QAQC-2021-08-10'!$C$804="Good")</formula>
    </cfRule>
  </conditionalFormatting>
  <conditionalFormatting sqref="AS35">
    <cfRule type="expression" priority="788" dxfId="0" stopIfTrue="0">
      <formula>AND(NOT('QAQC-2021-08-10'!$L$805),'QAQC-2021-08-10'!$C$805="Very High")</formula>
    </cfRule>
    <cfRule type="expression" priority="1886" dxfId="2" stopIfTrue="0">
      <formula>AND(NOT('QAQC-2021-08-10'!$L$805),'QAQC-2021-08-10'!$C$805="High")</formula>
    </cfRule>
    <cfRule type="expression" priority="2942" dxfId="3" stopIfTrue="0">
      <formula>AND(NOT('QAQC-2021-08-10'!$L$805),'QAQC-2021-08-10'!$C$805="Low")</formula>
    </cfRule>
    <cfRule type="expression" priority="4446" dxfId="1" stopIfTrue="0">
      <formula>AND(NOT('QAQC-2021-08-10'!$L$805),'QAQC-2021-08-10'!$C$805="Good")</formula>
    </cfRule>
  </conditionalFormatting>
  <conditionalFormatting sqref="AT35">
    <cfRule type="expression" priority="789" dxfId="0" stopIfTrue="0">
      <formula>AND(NOT('QAQC-2021-08-10'!$L$806),'QAQC-2021-08-10'!$C$806="Very High")</formula>
    </cfRule>
    <cfRule type="expression" priority="1887" dxfId="2" stopIfTrue="0">
      <formula>AND(NOT('QAQC-2021-08-10'!$L$806),'QAQC-2021-08-10'!$C$806="High")</formula>
    </cfRule>
    <cfRule type="expression" priority="2943" dxfId="3" stopIfTrue="0">
      <formula>AND(NOT('QAQC-2021-08-10'!$L$806),'QAQC-2021-08-10'!$C$806="Low")</formula>
    </cfRule>
    <cfRule type="expression" priority="4447" dxfId="1" stopIfTrue="0">
      <formula>AND(NOT('QAQC-2021-08-10'!$L$806),'QAQC-2021-08-10'!$C$806="Good")</formula>
    </cfRule>
  </conditionalFormatting>
  <conditionalFormatting sqref="AR36">
    <cfRule type="expression" priority="790" dxfId="0" stopIfTrue="0">
      <formula>AND(NOT('QAQC-2021-08-10'!$L$807),'QAQC-2021-08-10'!$C$807="Very High")</formula>
    </cfRule>
    <cfRule type="expression" priority="1888" dxfId="2" stopIfTrue="0">
      <formula>AND(NOT('QAQC-2021-08-10'!$L$807),'QAQC-2021-08-10'!$C$807="High")</formula>
    </cfRule>
    <cfRule type="expression" priority="2944" dxfId="3" stopIfTrue="0">
      <formula>AND(NOT('QAQC-2021-08-10'!$L$807),'QAQC-2021-08-10'!$C$807="Low")</formula>
    </cfRule>
    <cfRule type="expression" priority="4448" dxfId="1" stopIfTrue="0">
      <formula>AND(NOT('QAQC-2021-08-10'!$L$807),'QAQC-2021-08-10'!$C$807="Good")</formula>
    </cfRule>
  </conditionalFormatting>
  <conditionalFormatting sqref="AS36">
    <cfRule type="expression" priority="791" dxfId="0" stopIfTrue="0">
      <formula>AND(NOT('QAQC-2021-08-10'!$L$808),'QAQC-2021-08-10'!$C$808="Very High")</formula>
    </cfRule>
    <cfRule type="expression" priority="1889" dxfId="2" stopIfTrue="0">
      <formula>AND(NOT('QAQC-2021-08-10'!$L$808),'QAQC-2021-08-10'!$C$808="High")</formula>
    </cfRule>
    <cfRule type="expression" priority="2945" dxfId="3" stopIfTrue="0">
      <formula>AND(NOT('QAQC-2021-08-10'!$L$808),'QAQC-2021-08-10'!$C$808="Low")</formula>
    </cfRule>
    <cfRule type="expression" priority="4449" dxfId="1" stopIfTrue="0">
      <formula>AND(NOT('QAQC-2021-08-10'!$L$808),'QAQC-2021-08-10'!$C$808="Good")</formula>
    </cfRule>
  </conditionalFormatting>
  <conditionalFormatting sqref="AT36">
    <cfRule type="expression" priority="792" dxfId="0" stopIfTrue="0">
      <formula>AND(NOT('QAQC-2021-08-10'!$L$809),'QAQC-2021-08-10'!$C$809="Very High")</formula>
    </cfRule>
    <cfRule type="expression" priority="1890" dxfId="2" stopIfTrue="0">
      <formula>AND(NOT('QAQC-2021-08-10'!$L$809),'QAQC-2021-08-10'!$C$809="High")</formula>
    </cfRule>
    <cfRule type="expression" priority="2946" dxfId="3" stopIfTrue="0">
      <formula>AND(NOT('QAQC-2021-08-10'!$L$809),'QAQC-2021-08-10'!$C$809="Low")</formula>
    </cfRule>
    <cfRule type="expression" priority="4450" dxfId="1" stopIfTrue="0">
      <formula>AND(NOT('QAQC-2021-08-10'!$L$809),'QAQC-2021-08-10'!$C$809="Good")</formula>
    </cfRule>
  </conditionalFormatting>
  <conditionalFormatting sqref="AR37">
    <cfRule type="expression" priority="793" dxfId="0" stopIfTrue="0">
      <formula>AND(NOT('QAQC-2021-08-10'!$L$810),'QAQC-2021-08-10'!$C$810="Very High")</formula>
    </cfRule>
    <cfRule type="expression" priority="1891" dxfId="2" stopIfTrue="0">
      <formula>AND(NOT('QAQC-2021-08-10'!$L$810),'QAQC-2021-08-10'!$C$810="High")</formula>
    </cfRule>
    <cfRule type="expression" priority="2947" dxfId="3" stopIfTrue="0">
      <formula>AND(NOT('QAQC-2021-08-10'!$L$810),'QAQC-2021-08-10'!$C$810="Low")</formula>
    </cfRule>
    <cfRule type="expression" priority="4451" dxfId="1" stopIfTrue="0">
      <formula>AND(NOT('QAQC-2021-08-10'!$L$810),'QAQC-2021-08-10'!$C$810="Good")</formula>
    </cfRule>
  </conditionalFormatting>
  <conditionalFormatting sqref="AS37">
    <cfRule type="expression" priority="794" dxfId="0" stopIfTrue="0">
      <formula>AND(NOT('QAQC-2021-08-10'!$L$811),'QAQC-2021-08-10'!$C$811="Very High")</formula>
    </cfRule>
    <cfRule type="expression" priority="1892" dxfId="2" stopIfTrue="0">
      <formula>AND(NOT('QAQC-2021-08-10'!$L$811),'QAQC-2021-08-10'!$C$811="High")</formula>
    </cfRule>
    <cfRule type="expression" priority="2948" dxfId="3" stopIfTrue="0">
      <formula>AND(NOT('QAQC-2021-08-10'!$L$811),'QAQC-2021-08-10'!$C$811="Low")</formula>
    </cfRule>
    <cfRule type="expression" priority="4452" dxfId="1" stopIfTrue="0">
      <formula>AND(NOT('QAQC-2021-08-10'!$L$811),'QAQC-2021-08-10'!$C$811="Good")</formula>
    </cfRule>
  </conditionalFormatting>
  <conditionalFormatting sqref="AT37">
    <cfRule type="expression" priority="795" dxfId="0" stopIfTrue="0">
      <formula>AND(NOT('QAQC-2021-08-10'!$L$812),'QAQC-2021-08-10'!$C$812="Very High")</formula>
    </cfRule>
    <cfRule type="expression" priority="1893" dxfId="2" stopIfTrue="0">
      <formula>AND(NOT('QAQC-2021-08-10'!$L$812),'QAQC-2021-08-10'!$C$812="High")</formula>
    </cfRule>
    <cfRule type="expression" priority="2949" dxfId="3" stopIfTrue="0">
      <formula>AND(NOT('QAQC-2021-08-10'!$L$812),'QAQC-2021-08-10'!$C$812="Low")</formula>
    </cfRule>
    <cfRule type="expression" priority="4453" dxfId="1" stopIfTrue="0">
      <formula>AND(NOT('QAQC-2021-08-10'!$L$812),'QAQC-2021-08-10'!$C$812="Good")</formula>
    </cfRule>
  </conditionalFormatting>
  <conditionalFormatting sqref="AR38">
    <cfRule type="expression" priority="796" dxfId="0" stopIfTrue="0">
      <formula>AND(NOT('QAQC-2021-08-10'!$L$813),'QAQC-2021-08-10'!$C$813="Very High")</formula>
    </cfRule>
    <cfRule type="expression" priority="1894" dxfId="2" stopIfTrue="0">
      <formula>AND(NOT('QAQC-2021-08-10'!$L$813),'QAQC-2021-08-10'!$C$813="High")</formula>
    </cfRule>
    <cfRule type="expression" priority="2950" dxfId="3" stopIfTrue="0">
      <formula>AND(NOT('QAQC-2021-08-10'!$L$813),'QAQC-2021-08-10'!$C$813="Low")</formula>
    </cfRule>
    <cfRule type="expression" priority="4454" dxfId="1" stopIfTrue="0">
      <formula>AND(NOT('QAQC-2021-08-10'!$L$813),'QAQC-2021-08-10'!$C$813="Good")</formula>
    </cfRule>
  </conditionalFormatting>
  <conditionalFormatting sqref="AS38">
    <cfRule type="expression" priority="797" dxfId="0" stopIfTrue="0">
      <formula>AND(NOT('QAQC-2021-08-10'!$L$814),'QAQC-2021-08-10'!$C$814="Very High")</formula>
    </cfRule>
    <cfRule type="expression" priority="1895" dxfId="2" stopIfTrue="0">
      <formula>AND(NOT('QAQC-2021-08-10'!$L$814),'QAQC-2021-08-10'!$C$814="High")</formula>
    </cfRule>
    <cfRule type="expression" priority="2951" dxfId="3" stopIfTrue="0">
      <formula>AND(NOT('QAQC-2021-08-10'!$L$814),'QAQC-2021-08-10'!$C$814="Low")</formula>
    </cfRule>
    <cfRule type="expression" priority="4455" dxfId="1" stopIfTrue="0">
      <formula>AND(NOT('QAQC-2021-08-10'!$L$814),'QAQC-2021-08-10'!$C$814="Good")</formula>
    </cfRule>
  </conditionalFormatting>
  <conditionalFormatting sqref="AT38">
    <cfRule type="expression" priority="798" dxfId="0" stopIfTrue="0">
      <formula>AND(NOT('QAQC-2021-08-10'!$L$815),'QAQC-2021-08-10'!$C$815="Very High")</formula>
    </cfRule>
    <cfRule type="expression" priority="1896" dxfId="2" stopIfTrue="0">
      <formula>AND(NOT('QAQC-2021-08-10'!$L$815),'QAQC-2021-08-10'!$C$815="High")</formula>
    </cfRule>
    <cfRule type="expression" priority="2952" dxfId="3" stopIfTrue="0">
      <formula>AND(NOT('QAQC-2021-08-10'!$L$815),'QAQC-2021-08-10'!$C$815="Low")</formula>
    </cfRule>
    <cfRule type="expression" priority="4456" dxfId="1" stopIfTrue="0">
      <formula>AND(NOT('QAQC-2021-08-10'!$L$815),'QAQC-2021-08-10'!$C$815="Good")</formula>
    </cfRule>
  </conditionalFormatting>
  <conditionalFormatting sqref="AR39">
    <cfRule type="expression" priority="799" dxfId="0" stopIfTrue="0">
      <formula>AND(NOT('QAQC-2021-08-10'!$L$816),'QAQC-2021-08-10'!$C$816="Very High")</formula>
    </cfRule>
    <cfRule type="expression" priority="1897" dxfId="2" stopIfTrue="0">
      <formula>AND(NOT('QAQC-2021-08-10'!$L$816),'QAQC-2021-08-10'!$C$816="High")</formula>
    </cfRule>
    <cfRule type="expression" priority="2953" dxfId="3" stopIfTrue="0">
      <formula>AND(NOT('QAQC-2021-08-10'!$L$816),'QAQC-2021-08-10'!$C$816="Low")</formula>
    </cfRule>
    <cfRule type="expression" priority="4457" dxfId="1" stopIfTrue="0">
      <formula>AND(NOT('QAQC-2021-08-10'!$L$816),'QAQC-2021-08-10'!$C$816="Good")</formula>
    </cfRule>
  </conditionalFormatting>
  <conditionalFormatting sqref="AS39">
    <cfRule type="expression" priority="800" dxfId="0" stopIfTrue="0">
      <formula>AND(NOT('QAQC-2021-08-10'!$L$817),'QAQC-2021-08-10'!$C$817="Very High")</formula>
    </cfRule>
    <cfRule type="expression" priority="1898" dxfId="2" stopIfTrue="0">
      <formula>AND(NOT('QAQC-2021-08-10'!$L$817),'QAQC-2021-08-10'!$C$817="High")</formula>
    </cfRule>
    <cfRule type="expression" priority="2954" dxfId="3" stopIfTrue="0">
      <formula>AND(NOT('QAQC-2021-08-10'!$L$817),'QAQC-2021-08-10'!$C$817="Low")</formula>
    </cfRule>
    <cfRule type="expression" priority="4458" dxfId="1" stopIfTrue="0">
      <formula>AND(NOT('QAQC-2021-08-10'!$L$817),'QAQC-2021-08-10'!$C$817="Good")</formula>
    </cfRule>
  </conditionalFormatting>
  <conditionalFormatting sqref="AT39">
    <cfRule type="expression" priority="801" dxfId="0" stopIfTrue="0">
      <formula>AND(NOT('QAQC-2021-08-10'!$L$818),'QAQC-2021-08-10'!$C$818="Very High")</formula>
    </cfRule>
    <cfRule type="expression" priority="1899" dxfId="2" stopIfTrue="0">
      <formula>AND(NOT('QAQC-2021-08-10'!$L$818),'QAQC-2021-08-10'!$C$818="High")</formula>
    </cfRule>
    <cfRule type="expression" priority="2955" dxfId="3" stopIfTrue="0">
      <formula>AND(NOT('QAQC-2021-08-10'!$L$818),'QAQC-2021-08-10'!$C$818="Low")</formula>
    </cfRule>
    <cfRule type="expression" priority="4459" dxfId="1" stopIfTrue="0">
      <formula>AND(NOT('QAQC-2021-08-10'!$L$818),'QAQC-2021-08-10'!$C$818="Good")</formula>
    </cfRule>
  </conditionalFormatting>
  <conditionalFormatting sqref="AR40">
    <cfRule type="expression" priority="802" dxfId="0" stopIfTrue="0">
      <formula>AND(NOT('QAQC-2021-08-10'!$L$819),'QAQC-2021-08-10'!$C$819="Very High")</formula>
    </cfRule>
    <cfRule type="expression" priority="1900" dxfId="2" stopIfTrue="0">
      <formula>AND(NOT('QAQC-2021-08-10'!$L$819),'QAQC-2021-08-10'!$C$819="High")</formula>
    </cfRule>
    <cfRule type="expression" priority="2956" dxfId="3" stopIfTrue="0">
      <formula>AND(NOT('QAQC-2021-08-10'!$L$819),'QAQC-2021-08-10'!$C$819="Low")</formula>
    </cfRule>
    <cfRule type="expression" priority="4460" dxfId="1" stopIfTrue="0">
      <formula>AND(NOT('QAQC-2021-08-10'!$L$819),'QAQC-2021-08-10'!$C$819="Good")</formula>
    </cfRule>
  </conditionalFormatting>
  <conditionalFormatting sqref="AS40">
    <cfRule type="expression" priority="803" dxfId="0" stopIfTrue="0">
      <formula>AND(NOT('QAQC-2021-08-10'!$L$820),'QAQC-2021-08-10'!$C$820="Very High")</formula>
    </cfRule>
    <cfRule type="expression" priority="1901" dxfId="2" stopIfTrue="0">
      <formula>AND(NOT('QAQC-2021-08-10'!$L$820),'QAQC-2021-08-10'!$C$820="High")</formula>
    </cfRule>
    <cfRule type="expression" priority="2957" dxfId="3" stopIfTrue="0">
      <formula>AND(NOT('QAQC-2021-08-10'!$L$820),'QAQC-2021-08-10'!$C$820="Low")</formula>
    </cfRule>
    <cfRule type="expression" priority="4461" dxfId="1" stopIfTrue="0">
      <formula>AND(NOT('QAQC-2021-08-10'!$L$820),'QAQC-2021-08-10'!$C$820="Good")</formula>
    </cfRule>
  </conditionalFormatting>
  <conditionalFormatting sqref="AT40">
    <cfRule type="expression" priority="804" dxfId="0" stopIfTrue="0">
      <formula>AND(NOT('QAQC-2021-08-10'!$L$821),'QAQC-2021-08-10'!$C$821="Very High")</formula>
    </cfRule>
    <cfRule type="expression" priority="1902" dxfId="2" stopIfTrue="0">
      <formula>AND(NOT('QAQC-2021-08-10'!$L$821),'QAQC-2021-08-10'!$C$821="High")</formula>
    </cfRule>
    <cfRule type="expression" priority="2958" dxfId="3" stopIfTrue="0">
      <formula>AND(NOT('QAQC-2021-08-10'!$L$821),'QAQC-2021-08-10'!$C$821="Low")</formula>
    </cfRule>
    <cfRule type="expression" priority="4462" dxfId="1" stopIfTrue="0">
      <formula>AND(NOT('QAQC-2021-08-10'!$L$821),'QAQC-2021-08-10'!$C$821="Good")</formula>
    </cfRule>
  </conditionalFormatting>
  <conditionalFormatting sqref="AR41">
    <cfRule type="expression" priority="805" dxfId="0" stopIfTrue="0">
      <formula>AND(NOT('QAQC-2021-08-10'!$L$822),'QAQC-2021-08-10'!$C$822="Very High")</formula>
    </cfRule>
    <cfRule type="expression" priority="1903" dxfId="2" stopIfTrue="0">
      <formula>AND(NOT('QAQC-2021-08-10'!$L$822),'QAQC-2021-08-10'!$C$822="High")</formula>
    </cfRule>
    <cfRule type="expression" priority="2959" dxfId="3" stopIfTrue="0">
      <formula>AND(NOT('QAQC-2021-08-10'!$L$822),'QAQC-2021-08-10'!$C$822="Low")</formula>
    </cfRule>
    <cfRule type="expression" priority="4463" dxfId="1" stopIfTrue="0">
      <formula>AND(NOT('QAQC-2021-08-10'!$L$822),'QAQC-2021-08-10'!$C$822="Good")</formula>
    </cfRule>
  </conditionalFormatting>
  <conditionalFormatting sqref="AS41">
    <cfRule type="expression" priority="806" dxfId="0" stopIfTrue="0">
      <formula>AND(NOT('QAQC-2021-08-10'!$L$823),'QAQC-2021-08-10'!$C$823="Very High")</formula>
    </cfRule>
    <cfRule type="expression" priority="1904" dxfId="2" stopIfTrue="0">
      <formula>AND(NOT('QAQC-2021-08-10'!$L$823),'QAQC-2021-08-10'!$C$823="High")</formula>
    </cfRule>
    <cfRule type="expression" priority="2960" dxfId="3" stopIfTrue="0">
      <formula>AND(NOT('QAQC-2021-08-10'!$L$823),'QAQC-2021-08-10'!$C$823="Low")</formula>
    </cfRule>
    <cfRule type="expression" priority="4464" dxfId="1" stopIfTrue="0">
      <formula>AND(NOT('QAQC-2021-08-10'!$L$823),'QAQC-2021-08-10'!$C$823="Good")</formula>
    </cfRule>
  </conditionalFormatting>
  <conditionalFormatting sqref="AT41">
    <cfRule type="expression" priority="807" dxfId="0" stopIfTrue="0">
      <formula>AND(NOT('QAQC-2021-08-10'!$L$824),'QAQC-2021-08-10'!$C$824="Very High")</formula>
    </cfRule>
    <cfRule type="expression" priority="1905" dxfId="2" stopIfTrue="0">
      <formula>AND(NOT('QAQC-2021-08-10'!$L$824),'QAQC-2021-08-10'!$C$824="High")</formula>
    </cfRule>
    <cfRule type="expression" priority="2961" dxfId="3" stopIfTrue="0">
      <formula>AND(NOT('QAQC-2021-08-10'!$L$824),'QAQC-2021-08-10'!$C$824="Low")</formula>
    </cfRule>
    <cfRule type="expression" priority="4465" dxfId="1" stopIfTrue="0">
      <formula>AND(NOT('QAQC-2021-08-10'!$L$824),'QAQC-2021-08-10'!$C$824="Good")</formula>
    </cfRule>
  </conditionalFormatting>
  <conditionalFormatting sqref="AR42">
    <cfRule type="expression" priority="808" dxfId="0" stopIfTrue="0">
      <formula>AND(NOT('QAQC-2021-08-10'!$L$825),'QAQC-2021-08-10'!$C$825="Very High")</formula>
    </cfRule>
    <cfRule type="expression" priority="1906" dxfId="2" stopIfTrue="0">
      <formula>AND(NOT('QAQC-2021-08-10'!$L$825),'QAQC-2021-08-10'!$C$825="High")</formula>
    </cfRule>
    <cfRule type="expression" priority="2962" dxfId="3" stopIfTrue="0">
      <formula>AND(NOT('QAQC-2021-08-10'!$L$825),'QAQC-2021-08-10'!$C$825="Low")</formula>
    </cfRule>
    <cfRule type="expression" priority="4466" dxfId="1" stopIfTrue="0">
      <formula>AND(NOT('QAQC-2021-08-10'!$L$825),'QAQC-2021-08-10'!$C$825="Good")</formula>
    </cfRule>
  </conditionalFormatting>
  <conditionalFormatting sqref="AS42">
    <cfRule type="expression" priority="809" dxfId="0" stopIfTrue="0">
      <formula>AND(NOT('QAQC-2021-08-10'!$L$826),'QAQC-2021-08-10'!$C$826="Very High")</formula>
    </cfRule>
    <cfRule type="expression" priority="1907" dxfId="2" stopIfTrue="0">
      <formula>AND(NOT('QAQC-2021-08-10'!$L$826),'QAQC-2021-08-10'!$C$826="High")</formula>
    </cfRule>
    <cfRule type="expression" priority="2963" dxfId="3" stopIfTrue="0">
      <formula>AND(NOT('QAQC-2021-08-10'!$L$826),'QAQC-2021-08-10'!$C$826="Low")</formula>
    </cfRule>
    <cfRule type="expression" priority="4467" dxfId="1" stopIfTrue="0">
      <formula>AND(NOT('QAQC-2021-08-10'!$L$826),'QAQC-2021-08-10'!$C$826="Good")</formula>
    </cfRule>
  </conditionalFormatting>
  <conditionalFormatting sqref="AT42">
    <cfRule type="expression" priority="810" dxfId="0" stopIfTrue="0">
      <formula>AND(NOT('QAQC-2021-08-10'!$L$827),'QAQC-2021-08-10'!$C$827="Very High")</formula>
    </cfRule>
    <cfRule type="expression" priority="1908" dxfId="2" stopIfTrue="0">
      <formula>AND(NOT('QAQC-2021-08-10'!$L$827),'QAQC-2021-08-10'!$C$827="High")</formula>
    </cfRule>
    <cfRule type="expression" priority="2964" dxfId="3" stopIfTrue="0">
      <formula>AND(NOT('QAQC-2021-08-10'!$L$827),'QAQC-2021-08-10'!$C$827="Low")</formula>
    </cfRule>
    <cfRule type="expression" priority="4468" dxfId="1" stopIfTrue="0">
      <formula>AND(NOT('QAQC-2021-08-10'!$L$827),'QAQC-2021-08-10'!$C$827="Good")</formula>
    </cfRule>
  </conditionalFormatting>
  <conditionalFormatting sqref="AR43">
    <cfRule type="expression" priority="811" dxfId="0" stopIfTrue="0">
      <formula>AND(NOT('QAQC-2021-08-10'!$L$828),'QAQC-2021-08-10'!$C$828="Very High")</formula>
    </cfRule>
    <cfRule type="expression" priority="1909" dxfId="2" stopIfTrue="0">
      <formula>AND(NOT('QAQC-2021-08-10'!$L$828),'QAQC-2021-08-10'!$C$828="High")</formula>
    </cfRule>
    <cfRule type="expression" priority="2965" dxfId="3" stopIfTrue="0">
      <formula>AND(NOT('QAQC-2021-08-10'!$L$828),'QAQC-2021-08-10'!$C$828="Low")</formula>
    </cfRule>
    <cfRule type="expression" priority="4469" dxfId="1" stopIfTrue="0">
      <formula>AND(NOT('QAQC-2021-08-10'!$L$828),'QAQC-2021-08-10'!$C$828="Good")</formula>
    </cfRule>
  </conditionalFormatting>
  <conditionalFormatting sqref="AS43">
    <cfRule type="expression" priority="812" dxfId="0" stopIfTrue="0">
      <formula>AND(NOT('QAQC-2021-08-10'!$L$829),'QAQC-2021-08-10'!$C$829="Very High")</formula>
    </cfRule>
    <cfRule type="expression" priority="1910" dxfId="2" stopIfTrue="0">
      <formula>AND(NOT('QAQC-2021-08-10'!$L$829),'QAQC-2021-08-10'!$C$829="High")</formula>
    </cfRule>
    <cfRule type="expression" priority="2966" dxfId="3" stopIfTrue="0">
      <formula>AND(NOT('QAQC-2021-08-10'!$L$829),'QAQC-2021-08-10'!$C$829="Low")</formula>
    </cfRule>
    <cfRule type="expression" priority="4470" dxfId="1" stopIfTrue="0">
      <formula>AND(NOT('QAQC-2021-08-10'!$L$829),'QAQC-2021-08-10'!$C$829="Good")</formula>
    </cfRule>
  </conditionalFormatting>
  <conditionalFormatting sqref="AT43">
    <cfRule type="expression" priority="813" dxfId="0" stopIfTrue="0">
      <formula>AND(NOT('QAQC-2021-08-10'!$L$830),'QAQC-2021-08-10'!$C$830="Very High")</formula>
    </cfRule>
    <cfRule type="expression" priority="1911" dxfId="2" stopIfTrue="0">
      <formula>AND(NOT('QAQC-2021-08-10'!$L$830),'QAQC-2021-08-10'!$C$830="High")</formula>
    </cfRule>
    <cfRule type="expression" priority="2967" dxfId="3" stopIfTrue="0">
      <formula>AND(NOT('QAQC-2021-08-10'!$L$830),'QAQC-2021-08-10'!$C$830="Low")</formula>
    </cfRule>
    <cfRule type="expression" priority="4471" dxfId="1" stopIfTrue="0">
      <formula>AND(NOT('QAQC-2021-08-10'!$L$830),'QAQC-2021-08-10'!$C$830="Good")</formula>
    </cfRule>
  </conditionalFormatting>
  <conditionalFormatting sqref="AR44">
    <cfRule type="expression" priority="814" dxfId="0" stopIfTrue="0">
      <formula>AND(NOT('QAQC-2021-08-10'!$L$831),'QAQC-2021-08-10'!$C$831="Very High")</formula>
    </cfRule>
    <cfRule type="expression" priority="1912" dxfId="2" stopIfTrue="0">
      <formula>AND(NOT('QAQC-2021-08-10'!$L$831),'QAQC-2021-08-10'!$C$831="High")</formula>
    </cfRule>
    <cfRule type="expression" priority="2968" dxfId="3" stopIfTrue="0">
      <formula>AND(NOT('QAQC-2021-08-10'!$L$831),'QAQC-2021-08-10'!$C$831="Low")</formula>
    </cfRule>
    <cfRule type="expression" priority="4472" dxfId="1" stopIfTrue="0">
      <formula>AND(NOT('QAQC-2021-08-10'!$L$831),'QAQC-2021-08-10'!$C$831="Good")</formula>
    </cfRule>
  </conditionalFormatting>
  <conditionalFormatting sqref="AS44">
    <cfRule type="expression" priority="815" dxfId="0" stopIfTrue="0">
      <formula>AND(NOT('QAQC-2021-08-10'!$L$832),'QAQC-2021-08-10'!$C$832="Very High")</formula>
    </cfRule>
    <cfRule type="expression" priority="1913" dxfId="2" stopIfTrue="0">
      <formula>AND(NOT('QAQC-2021-08-10'!$L$832),'QAQC-2021-08-10'!$C$832="High")</formula>
    </cfRule>
    <cfRule type="expression" priority="2969" dxfId="3" stopIfTrue="0">
      <formula>AND(NOT('QAQC-2021-08-10'!$L$832),'QAQC-2021-08-10'!$C$832="Low")</formula>
    </cfRule>
    <cfRule type="expression" priority="4473" dxfId="1" stopIfTrue="0">
      <formula>AND(NOT('QAQC-2021-08-10'!$L$832),'QAQC-2021-08-10'!$C$832="Good")</formula>
    </cfRule>
  </conditionalFormatting>
  <conditionalFormatting sqref="AT44">
    <cfRule type="expression" priority="816" dxfId="0" stopIfTrue="0">
      <formula>AND(NOT('QAQC-2021-08-10'!$L$833),'QAQC-2021-08-10'!$C$833="Very High")</formula>
    </cfRule>
    <cfRule type="expression" priority="1914" dxfId="2" stopIfTrue="0">
      <formula>AND(NOT('QAQC-2021-08-10'!$L$833),'QAQC-2021-08-10'!$C$833="High")</formula>
    </cfRule>
    <cfRule type="expression" priority="2970" dxfId="3" stopIfTrue="0">
      <formula>AND(NOT('QAQC-2021-08-10'!$L$833),'QAQC-2021-08-10'!$C$833="Low")</formula>
    </cfRule>
    <cfRule type="expression" priority="4474" dxfId="1" stopIfTrue="0">
      <formula>AND(NOT('QAQC-2021-08-10'!$L$833),'QAQC-2021-08-10'!$C$833="Good")</formula>
    </cfRule>
  </conditionalFormatting>
  <conditionalFormatting sqref="AR45">
    <cfRule type="expression" priority="817" dxfId="0" stopIfTrue="0">
      <formula>AND(NOT('QAQC-2021-08-10'!$L$834),'QAQC-2021-08-10'!$C$834="Very High")</formula>
    </cfRule>
    <cfRule type="expression" priority="1915" dxfId="2" stopIfTrue="0">
      <formula>AND(NOT('QAQC-2021-08-10'!$L$834),'QAQC-2021-08-10'!$C$834="High")</formula>
    </cfRule>
    <cfRule type="expression" priority="2971" dxfId="3" stopIfTrue="0">
      <formula>AND(NOT('QAQC-2021-08-10'!$L$834),'QAQC-2021-08-10'!$C$834="Low")</formula>
    </cfRule>
    <cfRule type="expression" priority="4475" dxfId="1" stopIfTrue="0">
      <formula>AND(NOT('QAQC-2021-08-10'!$L$834),'QAQC-2021-08-10'!$C$834="Good")</formula>
    </cfRule>
  </conditionalFormatting>
  <conditionalFormatting sqref="AS45">
    <cfRule type="expression" priority="818" dxfId="0" stopIfTrue="0">
      <formula>AND(NOT('QAQC-2021-08-10'!$L$835),'QAQC-2021-08-10'!$C$835="Very High")</formula>
    </cfRule>
    <cfRule type="expression" priority="1916" dxfId="2" stopIfTrue="0">
      <formula>AND(NOT('QAQC-2021-08-10'!$L$835),'QAQC-2021-08-10'!$C$835="High")</formula>
    </cfRule>
    <cfRule type="expression" priority="2972" dxfId="3" stopIfTrue="0">
      <formula>AND(NOT('QAQC-2021-08-10'!$L$835),'QAQC-2021-08-10'!$C$835="Low")</formula>
    </cfRule>
    <cfRule type="expression" priority="4476" dxfId="1" stopIfTrue="0">
      <formula>AND(NOT('QAQC-2021-08-10'!$L$835),'QAQC-2021-08-10'!$C$835="Good")</formula>
    </cfRule>
  </conditionalFormatting>
  <conditionalFormatting sqref="AT45">
    <cfRule type="expression" priority="819" dxfId="0" stopIfTrue="0">
      <formula>AND(NOT('QAQC-2021-08-10'!$L$836),'QAQC-2021-08-10'!$C$836="Very High")</formula>
    </cfRule>
    <cfRule type="expression" priority="1917" dxfId="2" stopIfTrue="0">
      <formula>AND(NOT('QAQC-2021-08-10'!$L$836),'QAQC-2021-08-10'!$C$836="High")</formula>
    </cfRule>
    <cfRule type="expression" priority="2973" dxfId="3" stopIfTrue="0">
      <formula>AND(NOT('QAQC-2021-08-10'!$L$836),'QAQC-2021-08-10'!$C$836="Low")</formula>
    </cfRule>
    <cfRule type="expression" priority="4477" dxfId="1" stopIfTrue="0">
      <formula>AND(NOT('QAQC-2021-08-10'!$L$836),'QAQC-2021-08-10'!$C$836="Good")</formula>
    </cfRule>
  </conditionalFormatting>
  <conditionalFormatting sqref="AR46">
    <cfRule type="expression" priority="820" dxfId="0" stopIfTrue="0">
      <formula>AND(NOT('QAQC-2021-08-10'!$L$837),'QAQC-2021-08-10'!$C$837="Very High")</formula>
    </cfRule>
    <cfRule type="expression" priority="1918" dxfId="2" stopIfTrue="0">
      <formula>AND(NOT('QAQC-2021-08-10'!$L$837),'QAQC-2021-08-10'!$C$837="High")</formula>
    </cfRule>
    <cfRule type="expression" priority="2974" dxfId="3" stopIfTrue="0">
      <formula>AND(NOT('QAQC-2021-08-10'!$L$837),'QAQC-2021-08-10'!$C$837="Low")</formula>
    </cfRule>
    <cfRule type="expression" priority="4478" dxfId="1" stopIfTrue="0">
      <formula>AND(NOT('QAQC-2021-08-10'!$L$837),'QAQC-2021-08-10'!$C$837="Good")</formula>
    </cfRule>
  </conditionalFormatting>
  <conditionalFormatting sqref="AS46">
    <cfRule type="expression" priority="821" dxfId="0" stopIfTrue="0">
      <formula>AND(NOT('QAQC-2021-08-10'!$L$838),'QAQC-2021-08-10'!$C$838="Very High")</formula>
    </cfRule>
    <cfRule type="expression" priority="1919" dxfId="2" stopIfTrue="0">
      <formula>AND(NOT('QAQC-2021-08-10'!$L$838),'QAQC-2021-08-10'!$C$838="High")</formula>
    </cfRule>
    <cfRule type="expression" priority="2975" dxfId="3" stopIfTrue="0">
      <formula>AND(NOT('QAQC-2021-08-10'!$L$838),'QAQC-2021-08-10'!$C$838="Low")</formula>
    </cfRule>
    <cfRule type="expression" priority="4479" dxfId="1" stopIfTrue="0">
      <formula>AND(NOT('QAQC-2021-08-10'!$L$838),'QAQC-2021-08-10'!$C$838="Good")</formula>
    </cfRule>
  </conditionalFormatting>
  <conditionalFormatting sqref="AT46">
    <cfRule type="expression" priority="822" dxfId="0" stopIfTrue="0">
      <formula>AND(NOT('QAQC-2021-08-10'!$L$839),'QAQC-2021-08-10'!$C$839="Very High")</formula>
    </cfRule>
    <cfRule type="expression" priority="1920" dxfId="2" stopIfTrue="0">
      <formula>AND(NOT('QAQC-2021-08-10'!$L$839),'QAQC-2021-08-10'!$C$839="High")</formula>
    </cfRule>
    <cfRule type="expression" priority="2976" dxfId="3" stopIfTrue="0">
      <formula>AND(NOT('QAQC-2021-08-10'!$L$839),'QAQC-2021-08-10'!$C$839="Low")</formula>
    </cfRule>
    <cfRule type="expression" priority="4480" dxfId="1" stopIfTrue="0">
      <formula>AND(NOT('QAQC-2021-08-10'!$L$839),'QAQC-2021-08-10'!$C$839="Good")</formula>
    </cfRule>
  </conditionalFormatting>
  <conditionalFormatting sqref="BA4">
    <cfRule type="expression" priority="823" dxfId="0" stopIfTrue="0">
      <formula>AND(NOT('QAQC-2021-08-10'!$L$840),'QAQC-2021-08-10'!$C$840="Very High")</formula>
    </cfRule>
    <cfRule type="expression" priority="1921" dxfId="2" stopIfTrue="0">
      <formula>AND(NOT('QAQC-2021-08-10'!$L$840),'QAQC-2021-08-10'!$C$840="High")</formula>
    </cfRule>
    <cfRule type="expression" priority="2977" dxfId="3" stopIfTrue="0">
      <formula>AND(NOT('QAQC-2021-08-10'!$L$840),'QAQC-2021-08-10'!$C$840="Low")</formula>
    </cfRule>
    <cfRule type="expression" priority="4481" dxfId="1" stopIfTrue="0">
      <formula>AND(NOT('QAQC-2021-08-10'!$L$840),'QAQC-2021-08-10'!$C$840="Good")</formula>
    </cfRule>
  </conditionalFormatting>
  <conditionalFormatting sqref="BB4">
    <cfRule type="expression" priority="824" dxfId="0" stopIfTrue="0">
      <formula>AND(NOT('QAQC-2021-08-10'!$L$841),'QAQC-2021-08-10'!$C$841="Very High")</formula>
    </cfRule>
    <cfRule type="expression" priority="1922" dxfId="2" stopIfTrue="0">
      <formula>AND(NOT('QAQC-2021-08-10'!$L$841),'QAQC-2021-08-10'!$C$841="High")</formula>
    </cfRule>
    <cfRule type="expression" priority="2978" dxfId="3" stopIfTrue="0">
      <formula>AND(NOT('QAQC-2021-08-10'!$L$841),'QAQC-2021-08-10'!$C$841="Low")</formula>
    </cfRule>
    <cfRule type="expression" priority="4482" dxfId="1" stopIfTrue="0">
      <formula>AND(NOT('QAQC-2021-08-10'!$L$841),'QAQC-2021-08-10'!$C$841="Good")</formula>
    </cfRule>
  </conditionalFormatting>
  <conditionalFormatting sqref="BC4">
    <cfRule type="expression" priority="825" dxfId="0" stopIfTrue="0">
      <formula>AND(NOT('QAQC-2021-08-10'!$L$842),'QAQC-2021-08-10'!$C$842="Very High")</formula>
    </cfRule>
    <cfRule type="expression" priority="1923" dxfId="2" stopIfTrue="0">
      <formula>AND(NOT('QAQC-2021-08-10'!$L$842),'QAQC-2021-08-10'!$C$842="High")</formula>
    </cfRule>
    <cfRule type="expression" priority="2979" dxfId="3" stopIfTrue="0">
      <formula>AND(NOT('QAQC-2021-08-10'!$L$842),'QAQC-2021-08-10'!$C$842="Low")</formula>
    </cfRule>
    <cfRule type="expression" priority="4483" dxfId="1" stopIfTrue="0">
      <formula>AND(NOT('QAQC-2021-08-10'!$L$842),'QAQC-2021-08-10'!$C$842="Good")</formula>
    </cfRule>
  </conditionalFormatting>
  <conditionalFormatting sqref="BA5">
    <cfRule type="expression" priority="826" dxfId="0" stopIfTrue="0">
      <formula>AND(NOT('QAQC-2021-08-10'!$L$843),'QAQC-2021-08-10'!$C$843="Very High")</formula>
    </cfRule>
    <cfRule type="expression" priority="1924" dxfId="2" stopIfTrue="0">
      <formula>AND(NOT('QAQC-2021-08-10'!$L$843),'QAQC-2021-08-10'!$C$843="High")</formula>
    </cfRule>
    <cfRule type="expression" priority="2980" dxfId="3" stopIfTrue="0">
      <formula>AND(NOT('QAQC-2021-08-10'!$L$843),'QAQC-2021-08-10'!$C$843="Low")</formula>
    </cfRule>
    <cfRule type="expression" priority="4484" dxfId="1" stopIfTrue="0">
      <formula>AND(NOT('QAQC-2021-08-10'!$L$843),'QAQC-2021-08-10'!$C$843="Good")</formula>
    </cfRule>
  </conditionalFormatting>
  <conditionalFormatting sqref="BB5">
    <cfRule type="expression" priority="827" dxfId="0" stopIfTrue="0">
      <formula>AND(NOT('QAQC-2021-08-10'!$L$844),'QAQC-2021-08-10'!$C$844="Very High")</formula>
    </cfRule>
    <cfRule type="expression" priority="1925" dxfId="2" stopIfTrue="0">
      <formula>AND(NOT('QAQC-2021-08-10'!$L$844),'QAQC-2021-08-10'!$C$844="High")</formula>
    </cfRule>
    <cfRule type="expression" priority="2981" dxfId="3" stopIfTrue="0">
      <formula>AND(NOT('QAQC-2021-08-10'!$L$844),'QAQC-2021-08-10'!$C$844="Low")</formula>
    </cfRule>
    <cfRule type="expression" priority="4485" dxfId="1" stopIfTrue="0">
      <formula>AND(NOT('QAQC-2021-08-10'!$L$844),'QAQC-2021-08-10'!$C$844="Good")</formula>
    </cfRule>
  </conditionalFormatting>
  <conditionalFormatting sqref="BC5">
    <cfRule type="expression" priority="828" dxfId="0" stopIfTrue="0">
      <formula>AND(NOT('QAQC-2021-08-10'!$L$845),'QAQC-2021-08-10'!$C$845="Very High")</formula>
    </cfRule>
    <cfRule type="expression" priority="1926" dxfId="2" stopIfTrue="0">
      <formula>AND(NOT('QAQC-2021-08-10'!$L$845),'QAQC-2021-08-10'!$C$845="High")</formula>
    </cfRule>
    <cfRule type="expression" priority="2982" dxfId="3" stopIfTrue="0">
      <formula>AND(NOT('QAQC-2021-08-10'!$L$845),'QAQC-2021-08-10'!$C$845="Low")</formula>
    </cfRule>
    <cfRule type="expression" priority="4486" dxfId="1" stopIfTrue="0">
      <formula>AND(NOT('QAQC-2021-08-10'!$L$845),'QAQC-2021-08-10'!$C$845="Good")</formula>
    </cfRule>
  </conditionalFormatting>
  <conditionalFormatting sqref="BA6">
    <cfRule type="expression" priority="829" dxfId="0" stopIfTrue="0">
      <formula>AND(NOT('QAQC-2021-08-10'!$L$846),'QAQC-2021-08-10'!$C$846="Very High")</formula>
    </cfRule>
    <cfRule type="expression" priority="1927" dxfId="2" stopIfTrue="0">
      <formula>AND(NOT('QAQC-2021-08-10'!$L$846),'QAQC-2021-08-10'!$C$846="High")</formula>
    </cfRule>
    <cfRule type="expression" priority="2983" dxfId="3" stopIfTrue="0">
      <formula>AND(NOT('QAQC-2021-08-10'!$L$846),'QAQC-2021-08-10'!$C$846="Low")</formula>
    </cfRule>
    <cfRule type="expression" priority="4487" dxfId="1" stopIfTrue="0">
      <formula>AND(NOT('QAQC-2021-08-10'!$L$846),'QAQC-2021-08-10'!$C$846="Good")</formula>
    </cfRule>
  </conditionalFormatting>
  <conditionalFormatting sqref="BB6">
    <cfRule type="expression" priority="830" dxfId="0" stopIfTrue="0">
      <formula>AND(NOT('QAQC-2021-08-10'!$L$847),'QAQC-2021-08-10'!$C$847="Very High")</formula>
    </cfRule>
    <cfRule type="expression" priority="1928" dxfId="2" stopIfTrue="0">
      <formula>AND(NOT('QAQC-2021-08-10'!$L$847),'QAQC-2021-08-10'!$C$847="High")</formula>
    </cfRule>
    <cfRule type="expression" priority="2984" dxfId="3" stopIfTrue="0">
      <formula>AND(NOT('QAQC-2021-08-10'!$L$847),'QAQC-2021-08-10'!$C$847="Low")</formula>
    </cfRule>
    <cfRule type="expression" priority="4488" dxfId="1" stopIfTrue="0">
      <formula>AND(NOT('QAQC-2021-08-10'!$L$847),'QAQC-2021-08-10'!$C$847="Good")</formula>
    </cfRule>
  </conditionalFormatting>
  <conditionalFormatting sqref="BC6">
    <cfRule type="expression" priority="831" dxfId="0" stopIfTrue="0">
      <formula>AND(NOT('QAQC-2021-08-10'!$L$848),'QAQC-2021-08-10'!$C$848="Very High")</formula>
    </cfRule>
    <cfRule type="expression" priority="1929" dxfId="2" stopIfTrue="0">
      <formula>AND(NOT('QAQC-2021-08-10'!$L$848),'QAQC-2021-08-10'!$C$848="High")</formula>
    </cfRule>
    <cfRule type="expression" priority="2985" dxfId="3" stopIfTrue="0">
      <formula>AND(NOT('QAQC-2021-08-10'!$L$848),'QAQC-2021-08-10'!$C$848="Low")</formula>
    </cfRule>
    <cfRule type="expression" priority="4489" dxfId="1" stopIfTrue="0">
      <formula>AND(NOT('QAQC-2021-08-10'!$L$848),'QAQC-2021-08-10'!$C$848="Good")</formula>
    </cfRule>
  </conditionalFormatting>
  <conditionalFormatting sqref="BA7">
    <cfRule type="expression" priority="832" dxfId="0" stopIfTrue="0">
      <formula>AND(NOT('QAQC-2021-08-10'!$L$849),'QAQC-2021-08-10'!$C$849="Very High")</formula>
    </cfRule>
    <cfRule type="expression" priority="1930" dxfId="2" stopIfTrue="0">
      <formula>AND(NOT('QAQC-2021-08-10'!$L$849),'QAQC-2021-08-10'!$C$849="High")</formula>
    </cfRule>
    <cfRule type="expression" priority="2986" dxfId="3" stopIfTrue="0">
      <formula>AND(NOT('QAQC-2021-08-10'!$L$849),'QAQC-2021-08-10'!$C$849="Low")</formula>
    </cfRule>
    <cfRule type="expression" priority="4490" dxfId="1" stopIfTrue="0">
      <formula>AND(NOT('QAQC-2021-08-10'!$L$849),'QAQC-2021-08-10'!$C$849="Good")</formula>
    </cfRule>
  </conditionalFormatting>
  <conditionalFormatting sqref="BB7">
    <cfRule type="expression" priority="833" dxfId="0" stopIfTrue="0">
      <formula>AND(NOT('QAQC-2021-08-10'!$L$850),'QAQC-2021-08-10'!$C$850="Very High")</formula>
    </cfRule>
    <cfRule type="expression" priority="1931" dxfId="2" stopIfTrue="0">
      <formula>AND(NOT('QAQC-2021-08-10'!$L$850),'QAQC-2021-08-10'!$C$850="High")</formula>
    </cfRule>
    <cfRule type="expression" priority="2987" dxfId="3" stopIfTrue="0">
      <formula>AND(NOT('QAQC-2021-08-10'!$L$850),'QAQC-2021-08-10'!$C$850="Low")</formula>
    </cfRule>
    <cfRule type="expression" priority="4491" dxfId="1" stopIfTrue="0">
      <formula>AND(NOT('QAQC-2021-08-10'!$L$850),'QAQC-2021-08-10'!$C$850="Good")</formula>
    </cfRule>
  </conditionalFormatting>
  <conditionalFormatting sqref="BC7">
    <cfRule type="expression" priority="834" dxfId="0" stopIfTrue="0">
      <formula>AND(NOT('QAQC-2021-08-10'!$L$851),'QAQC-2021-08-10'!$C$851="Very High")</formula>
    </cfRule>
    <cfRule type="expression" priority="1932" dxfId="2" stopIfTrue="0">
      <formula>AND(NOT('QAQC-2021-08-10'!$L$851),'QAQC-2021-08-10'!$C$851="High")</formula>
    </cfRule>
    <cfRule type="expression" priority="2988" dxfId="3" stopIfTrue="0">
      <formula>AND(NOT('QAQC-2021-08-10'!$L$851),'QAQC-2021-08-10'!$C$851="Low")</formula>
    </cfRule>
    <cfRule type="expression" priority="4492" dxfId="1" stopIfTrue="0">
      <formula>AND(NOT('QAQC-2021-08-10'!$L$851),'QAQC-2021-08-10'!$C$851="Good")</formula>
    </cfRule>
  </conditionalFormatting>
  <conditionalFormatting sqref="BA8">
    <cfRule type="expression" priority="835" dxfId="0" stopIfTrue="0">
      <formula>AND(NOT('QAQC-2021-08-10'!$L$852),'QAQC-2021-08-10'!$C$852="Very High")</formula>
    </cfRule>
    <cfRule type="expression" priority="1933" dxfId="2" stopIfTrue="0">
      <formula>AND(NOT('QAQC-2021-08-10'!$L$852),'QAQC-2021-08-10'!$C$852="High")</formula>
    </cfRule>
    <cfRule type="expression" priority="2989" dxfId="3" stopIfTrue="0">
      <formula>AND(NOT('QAQC-2021-08-10'!$L$852),'QAQC-2021-08-10'!$C$852="Low")</formula>
    </cfRule>
    <cfRule type="expression" priority="4493" dxfId="1" stopIfTrue="0">
      <formula>AND(NOT('QAQC-2021-08-10'!$L$852),'QAQC-2021-08-10'!$C$852="Good")</formula>
    </cfRule>
  </conditionalFormatting>
  <conditionalFormatting sqref="BB8">
    <cfRule type="expression" priority="836" dxfId="0" stopIfTrue="0">
      <formula>AND(NOT('QAQC-2021-08-10'!$L$853),'QAQC-2021-08-10'!$C$853="Very High")</formula>
    </cfRule>
    <cfRule type="expression" priority="1934" dxfId="2" stopIfTrue="0">
      <formula>AND(NOT('QAQC-2021-08-10'!$L$853),'QAQC-2021-08-10'!$C$853="High")</formula>
    </cfRule>
    <cfRule type="expression" priority="2990" dxfId="3" stopIfTrue="0">
      <formula>AND(NOT('QAQC-2021-08-10'!$L$853),'QAQC-2021-08-10'!$C$853="Low")</formula>
    </cfRule>
    <cfRule type="expression" priority="4494" dxfId="1" stopIfTrue="0">
      <formula>AND(NOT('QAQC-2021-08-10'!$L$853),'QAQC-2021-08-10'!$C$853="Good")</formula>
    </cfRule>
  </conditionalFormatting>
  <conditionalFormatting sqref="BC8">
    <cfRule type="expression" priority="837" dxfId="0" stopIfTrue="0">
      <formula>AND(NOT('QAQC-2021-08-10'!$L$854),'QAQC-2021-08-10'!$C$854="Very High")</formula>
    </cfRule>
    <cfRule type="expression" priority="1935" dxfId="2" stopIfTrue="0">
      <formula>AND(NOT('QAQC-2021-08-10'!$L$854),'QAQC-2021-08-10'!$C$854="High")</formula>
    </cfRule>
    <cfRule type="expression" priority="2991" dxfId="3" stopIfTrue="0">
      <formula>AND(NOT('QAQC-2021-08-10'!$L$854),'QAQC-2021-08-10'!$C$854="Low")</formula>
    </cfRule>
    <cfRule type="expression" priority="4495" dxfId="1" stopIfTrue="0">
      <formula>AND(NOT('QAQC-2021-08-10'!$L$854),'QAQC-2021-08-10'!$C$854="Good")</formula>
    </cfRule>
  </conditionalFormatting>
  <conditionalFormatting sqref="BA9">
    <cfRule type="expression" priority="838" dxfId="0" stopIfTrue="0">
      <formula>AND(NOT('QAQC-2021-08-10'!$L$855),'QAQC-2021-08-10'!$C$855="Very High")</formula>
    </cfRule>
    <cfRule type="expression" priority="1936" dxfId="2" stopIfTrue="0">
      <formula>AND(NOT('QAQC-2021-08-10'!$L$855),'QAQC-2021-08-10'!$C$855="High")</formula>
    </cfRule>
    <cfRule type="expression" priority="2992" dxfId="3" stopIfTrue="0">
      <formula>AND(NOT('QAQC-2021-08-10'!$L$855),'QAQC-2021-08-10'!$C$855="Low")</formula>
    </cfRule>
    <cfRule type="expression" priority="4496" dxfId="1" stopIfTrue="0">
      <formula>AND(NOT('QAQC-2021-08-10'!$L$855),'QAQC-2021-08-10'!$C$855="Good")</formula>
    </cfRule>
  </conditionalFormatting>
  <conditionalFormatting sqref="BB9">
    <cfRule type="expression" priority="839" dxfId="0" stopIfTrue="0">
      <formula>AND(NOT('QAQC-2021-08-10'!$L$856),'QAQC-2021-08-10'!$C$856="Very High")</formula>
    </cfRule>
    <cfRule type="expression" priority="1937" dxfId="2" stopIfTrue="0">
      <formula>AND(NOT('QAQC-2021-08-10'!$L$856),'QAQC-2021-08-10'!$C$856="High")</formula>
    </cfRule>
    <cfRule type="expression" priority="2993" dxfId="3" stopIfTrue="0">
      <formula>AND(NOT('QAQC-2021-08-10'!$L$856),'QAQC-2021-08-10'!$C$856="Low")</formula>
    </cfRule>
    <cfRule type="expression" priority="4497" dxfId="1" stopIfTrue="0">
      <formula>AND(NOT('QAQC-2021-08-10'!$L$856),'QAQC-2021-08-10'!$C$856="Good")</formula>
    </cfRule>
  </conditionalFormatting>
  <conditionalFormatting sqref="BC9">
    <cfRule type="expression" priority="840" dxfId="0" stopIfTrue="0">
      <formula>AND(NOT('QAQC-2021-08-10'!$L$857),'QAQC-2021-08-10'!$C$857="Very High")</formula>
    </cfRule>
    <cfRule type="expression" priority="1938" dxfId="2" stopIfTrue="0">
      <formula>AND(NOT('QAQC-2021-08-10'!$L$857),'QAQC-2021-08-10'!$C$857="High")</formula>
    </cfRule>
    <cfRule type="expression" priority="2994" dxfId="3" stopIfTrue="0">
      <formula>AND(NOT('QAQC-2021-08-10'!$L$857),'QAQC-2021-08-10'!$C$857="Low")</formula>
    </cfRule>
    <cfRule type="expression" priority="4498" dxfId="1" stopIfTrue="0">
      <formula>AND(NOT('QAQC-2021-08-10'!$L$857),'QAQC-2021-08-10'!$C$857="Good")</formula>
    </cfRule>
  </conditionalFormatting>
  <conditionalFormatting sqref="BA10">
    <cfRule type="expression" priority="841" dxfId="0" stopIfTrue="0">
      <formula>AND(NOT('QAQC-2021-08-10'!$L$858),'QAQC-2021-08-10'!$C$858="Very High")</formula>
    </cfRule>
    <cfRule type="expression" priority="1939" dxfId="2" stopIfTrue="0">
      <formula>AND(NOT('QAQC-2021-08-10'!$L$858),'QAQC-2021-08-10'!$C$858="High")</formula>
    </cfRule>
    <cfRule type="expression" priority="2995" dxfId="3" stopIfTrue="0">
      <formula>AND(NOT('QAQC-2021-08-10'!$L$858),'QAQC-2021-08-10'!$C$858="Low")</formula>
    </cfRule>
    <cfRule type="expression" priority="4499" dxfId="1" stopIfTrue="0">
      <formula>AND(NOT('QAQC-2021-08-10'!$L$858),'QAQC-2021-08-10'!$C$858="Good")</formula>
    </cfRule>
  </conditionalFormatting>
  <conditionalFormatting sqref="BB10">
    <cfRule type="expression" priority="842" dxfId="0" stopIfTrue="0">
      <formula>AND(NOT('QAQC-2021-08-10'!$L$859),'QAQC-2021-08-10'!$C$859="Very High")</formula>
    </cfRule>
    <cfRule type="expression" priority="1940" dxfId="2" stopIfTrue="0">
      <formula>AND(NOT('QAQC-2021-08-10'!$L$859),'QAQC-2021-08-10'!$C$859="High")</formula>
    </cfRule>
    <cfRule type="expression" priority="2996" dxfId="3" stopIfTrue="0">
      <formula>AND(NOT('QAQC-2021-08-10'!$L$859),'QAQC-2021-08-10'!$C$859="Low")</formula>
    </cfRule>
    <cfRule type="expression" priority="4500" dxfId="1" stopIfTrue="0">
      <formula>AND(NOT('QAQC-2021-08-10'!$L$859),'QAQC-2021-08-10'!$C$859="Good")</formula>
    </cfRule>
  </conditionalFormatting>
  <conditionalFormatting sqref="BC10">
    <cfRule type="expression" priority="843" dxfId="0" stopIfTrue="0">
      <formula>AND(NOT('QAQC-2021-08-10'!$L$860),'QAQC-2021-08-10'!$C$860="Very High")</formula>
    </cfRule>
    <cfRule type="expression" priority="1941" dxfId="2" stopIfTrue="0">
      <formula>AND(NOT('QAQC-2021-08-10'!$L$860),'QAQC-2021-08-10'!$C$860="High")</formula>
    </cfRule>
    <cfRule type="expression" priority="2997" dxfId="3" stopIfTrue="0">
      <formula>AND(NOT('QAQC-2021-08-10'!$L$860),'QAQC-2021-08-10'!$C$860="Low")</formula>
    </cfRule>
    <cfRule type="expression" priority="4501" dxfId="1" stopIfTrue="0">
      <formula>AND(NOT('QAQC-2021-08-10'!$L$860),'QAQC-2021-08-10'!$C$860="Good")</formula>
    </cfRule>
  </conditionalFormatting>
  <conditionalFormatting sqref="BA11">
    <cfRule type="expression" priority="844" dxfId="0" stopIfTrue="0">
      <formula>AND(NOT('QAQC-2021-08-10'!$L$861),'QAQC-2021-08-10'!$C$861="Very High")</formula>
    </cfRule>
    <cfRule type="expression" priority="1942" dxfId="2" stopIfTrue="0">
      <formula>AND(NOT('QAQC-2021-08-10'!$L$861),'QAQC-2021-08-10'!$C$861="High")</formula>
    </cfRule>
    <cfRule type="expression" priority="2998" dxfId="3" stopIfTrue="0">
      <formula>AND(NOT('QAQC-2021-08-10'!$L$861),'QAQC-2021-08-10'!$C$861="Low")</formula>
    </cfRule>
    <cfRule type="expression" priority="4502" dxfId="1" stopIfTrue="0">
      <formula>AND(NOT('QAQC-2021-08-10'!$L$861),'QAQC-2021-08-10'!$C$861="Good")</formula>
    </cfRule>
  </conditionalFormatting>
  <conditionalFormatting sqref="BB11">
    <cfRule type="expression" priority="845" dxfId="0" stopIfTrue="0">
      <formula>AND(NOT('QAQC-2021-08-10'!$L$862),'QAQC-2021-08-10'!$C$862="Very High")</formula>
    </cfRule>
    <cfRule type="expression" priority="1943" dxfId="2" stopIfTrue="0">
      <formula>AND(NOT('QAQC-2021-08-10'!$L$862),'QAQC-2021-08-10'!$C$862="High")</formula>
    </cfRule>
    <cfRule type="expression" priority="2999" dxfId="3" stopIfTrue="0">
      <formula>AND(NOT('QAQC-2021-08-10'!$L$862),'QAQC-2021-08-10'!$C$862="Low")</formula>
    </cfRule>
    <cfRule type="expression" priority="4503" dxfId="1" stopIfTrue="0">
      <formula>AND(NOT('QAQC-2021-08-10'!$L$862),'QAQC-2021-08-10'!$C$862="Good")</formula>
    </cfRule>
  </conditionalFormatting>
  <conditionalFormatting sqref="BC11">
    <cfRule type="expression" priority="846" dxfId="0" stopIfTrue="0">
      <formula>AND(NOT('QAQC-2021-08-10'!$L$863),'QAQC-2021-08-10'!$C$863="Very High")</formula>
    </cfRule>
    <cfRule type="expression" priority="1944" dxfId="2" stopIfTrue="0">
      <formula>AND(NOT('QAQC-2021-08-10'!$L$863),'QAQC-2021-08-10'!$C$863="High")</formula>
    </cfRule>
    <cfRule type="expression" priority="3000" dxfId="3" stopIfTrue="0">
      <formula>AND(NOT('QAQC-2021-08-10'!$L$863),'QAQC-2021-08-10'!$C$863="Low")</formula>
    </cfRule>
    <cfRule type="expression" priority="4504" dxfId="1" stopIfTrue="0">
      <formula>AND(NOT('QAQC-2021-08-10'!$L$863),'QAQC-2021-08-10'!$C$863="Good")</formula>
    </cfRule>
  </conditionalFormatting>
  <conditionalFormatting sqref="BA12">
    <cfRule type="expression" priority="847" dxfId="0" stopIfTrue="0">
      <formula>AND(NOT('QAQC-2021-08-10'!$L$864),'QAQC-2021-08-10'!$C$864="Very High")</formula>
    </cfRule>
    <cfRule type="expression" priority="1945" dxfId="2" stopIfTrue="0">
      <formula>AND(NOT('QAQC-2021-08-10'!$L$864),'QAQC-2021-08-10'!$C$864="High")</formula>
    </cfRule>
    <cfRule type="expression" priority="3001" dxfId="3" stopIfTrue="0">
      <formula>AND(NOT('QAQC-2021-08-10'!$L$864),'QAQC-2021-08-10'!$C$864="Low")</formula>
    </cfRule>
    <cfRule type="expression" priority="4505" dxfId="1" stopIfTrue="0">
      <formula>AND(NOT('QAQC-2021-08-10'!$L$864),'QAQC-2021-08-10'!$C$864="Good")</formula>
    </cfRule>
  </conditionalFormatting>
  <conditionalFormatting sqref="BB12">
    <cfRule type="expression" priority="848" dxfId="0" stopIfTrue="0">
      <formula>AND(NOT('QAQC-2021-08-10'!$L$865),'QAQC-2021-08-10'!$C$865="Very High")</formula>
    </cfRule>
    <cfRule type="expression" priority="1946" dxfId="2" stopIfTrue="0">
      <formula>AND(NOT('QAQC-2021-08-10'!$L$865),'QAQC-2021-08-10'!$C$865="High")</formula>
    </cfRule>
    <cfRule type="expression" priority="3002" dxfId="3" stopIfTrue="0">
      <formula>AND(NOT('QAQC-2021-08-10'!$L$865),'QAQC-2021-08-10'!$C$865="Low")</formula>
    </cfRule>
    <cfRule type="expression" priority="4506" dxfId="1" stopIfTrue="0">
      <formula>AND(NOT('QAQC-2021-08-10'!$L$865),'QAQC-2021-08-10'!$C$865="Good")</formula>
    </cfRule>
  </conditionalFormatting>
  <conditionalFormatting sqref="BC12">
    <cfRule type="expression" priority="849" dxfId="0" stopIfTrue="0">
      <formula>AND(NOT('QAQC-2021-08-10'!$L$866),'QAQC-2021-08-10'!$C$866="Very High")</formula>
    </cfRule>
    <cfRule type="expression" priority="1947" dxfId="2" stopIfTrue="0">
      <formula>AND(NOT('QAQC-2021-08-10'!$L$866),'QAQC-2021-08-10'!$C$866="High")</formula>
    </cfRule>
    <cfRule type="expression" priority="3003" dxfId="3" stopIfTrue="0">
      <formula>AND(NOT('QAQC-2021-08-10'!$L$866),'QAQC-2021-08-10'!$C$866="Low")</formula>
    </cfRule>
    <cfRule type="expression" priority="4507" dxfId="1" stopIfTrue="0">
      <formula>AND(NOT('QAQC-2021-08-10'!$L$866),'QAQC-2021-08-10'!$C$866="Good")</formula>
    </cfRule>
  </conditionalFormatting>
  <conditionalFormatting sqref="BA13">
    <cfRule type="expression" priority="850" dxfId="0" stopIfTrue="0">
      <formula>AND(NOT('QAQC-2021-08-10'!$L$867),'QAQC-2021-08-10'!$C$867="Very High")</formula>
    </cfRule>
    <cfRule type="expression" priority="1948" dxfId="2" stopIfTrue="0">
      <formula>AND(NOT('QAQC-2021-08-10'!$L$867),'QAQC-2021-08-10'!$C$867="High")</formula>
    </cfRule>
    <cfRule type="expression" priority="3004" dxfId="3" stopIfTrue="0">
      <formula>AND(NOT('QAQC-2021-08-10'!$L$867),'QAQC-2021-08-10'!$C$867="Low")</formula>
    </cfRule>
    <cfRule type="expression" priority="4508" dxfId="1" stopIfTrue="0">
      <formula>AND(NOT('QAQC-2021-08-10'!$L$867),'QAQC-2021-08-10'!$C$867="Good")</formula>
    </cfRule>
  </conditionalFormatting>
  <conditionalFormatting sqref="BB13">
    <cfRule type="expression" priority="851" dxfId="0" stopIfTrue="0">
      <formula>AND(NOT('QAQC-2021-08-10'!$L$868),'QAQC-2021-08-10'!$C$868="Very High")</formula>
    </cfRule>
    <cfRule type="expression" priority="1949" dxfId="2" stopIfTrue="0">
      <formula>AND(NOT('QAQC-2021-08-10'!$L$868),'QAQC-2021-08-10'!$C$868="High")</formula>
    </cfRule>
    <cfRule type="expression" priority="3005" dxfId="3" stopIfTrue="0">
      <formula>AND(NOT('QAQC-2021-08-10'!$L$868),'QAQC-2021-08-10'!$C$868="Low")</formula>
    </cfRule>
    <cfRule type="expression" priority="4509" dxfId="1" stopIfTrue="0">
      <formula>AND(NOT('QAQC-2021-08-10'!$L$868),'QAQC-2021-08-10'!$C$868="Good")</formula>
    </cfRule>
  </conditionalFormatting>
  <conditionalFormatting sqref="BC13">
    <cfRule type="expression" priority="852" dxfId="0" stopIfTrue="0">
      <formula>AND(NOT('QAQC-2021-08-10'!$L$869),'QAQC-2021-08-10'!$C$869="Very High")</formula>
    </cfRule>
    <cfRule type="expression" priority="1950" dxfId="2" stopIfTrue="0">
      <formula>AND(NOT('QAQC-2021-08-10'!$L$869),'QAQC-2021-08-10'!$C$869="High")</formula>
    </cfRule>
    <cfRule type="expression" priority="3006" dxfId="3" stopIfTrue="0">
      <formula>AND(NOT('QAQC-2021-08-10'!$L$869),'QAQC-2021-08-10'!$C$869="Low")</formula>
    </cfRule>
    <cfRule type="expression" priority="4510" dxfId="1" stopIfTrue="0">
      <formula>AND(NOT('QAQC-2021-08-10'!$L$869),'QAQC-2021-08-10'!$C$869="Good")</formula>
    </cfRule>
  </conditionalFormatting>
  <conditionalFormatting sqref="BA14">
    <cfRule type="expression" priority="853" dxfId="0" stopIfTrue="0">
      <formula>AND(NOT('QAQC-2021-08-10'!$L$870),'QAQC-2021-08-10'!$C$870="Very High")</formula>
    </cfRule>
    <cfRule type="expression" priority="1951" dxfId="2" stopIfTrue="0">
      <formula>AND(NOT('QAQC-2021-08-10'!$L$870),'QAQC-2021-08-10'!$C$870="High")</formula>
    </cfRule>
    <cfRule type="expression" priority="3007" dxfId="3" stopIfTrue="0">
      <formula>AND(NOT('QAQC-2021-08-10'!$L$870),'QAQC-2021-08-10'!$C$870="Low")</formula>
    </cfRule>
    <cfRule type="expression" priority="4511" dxfId="1" stopIfTrue="0">
      <formula>AND(NOT('QAQC-2021-08-10'!$L$870),'QAQC-2021-08-10'!$C$870="Good")</formula>
    </cfRule>
  </conditionalFormatting>
  <conditionalFormatting sqref="BB14">
    <cfRule type="expression" priority="854" dxfId="0" stopIfTrue="0">
      <formula>AND(NOT('QAQC-2021-08-10'!$L$871),'QAQC-2021-08-10'!$C$871="Very High")</formula>
    </cfRule>
    <cfRule type="expression" priority="1952" dxfId="2" stopIfTrue="0">
      <formula>AND(NOT('QAQC-2021-08-10'!$L$871),'QAQC-2021-08-10'!$C$871="High")</formula>
    </cfRule>
    <cfRule type="expression" priority="3008" dxfId="3" stopIfTrue="0">
      <formula>AND(NOT('QAQC-2021-08-10'!$L$871),'QAQC-2021-08-10'!$C$871="Low")</formula>
    </cfRule>
    <cfRule type="expression" priority="4512" dxfId="1" stopIfTrue="0">
      <formula>AND(NOT('QAQC-2021-08-10'!$L$871),'QAQC-2021-08-10'!$C$871="Good")</formula>
    </cfRule>
  </conditionalFormatting>
  <conditionalFormatting sqref="BC14">
    <cfRule type="expression" priority="855" dxfId="0" stopIfTrue="0">
      <formula>AND(NOT('QAQC-2021-08-10'!$L$872),'QAQC-2021-08-10'!$C$872="Very High")</formula>
    </cfRule>
    <cfRule type="expression" priority="1953" dxfId="2" stopIfTrue="0">
      <formula>AND(NOT('QAQC-2021-08-10'!$L$872),'QAQC-2021-08-10'!$C$872="High")</formula>
    </cfRule>
    <cfRule type="expression" priority="3009" dxfId="3" stopIfTrue="0">
      <formula>AND(NOT('QAQC-2021-08-10'!$L$872),'QAQC-2021-08-10'!$C$872="Low")</formula>
    </cfRule>
    <cfRule type="expression" priority="4513" dxfId="1" stopIfTrue="0">
      <formula>AND(NOT('QAQC-2021-08-10'!$L$872),'QAQC-2021-08-10'!$C$872="Good")</formula>
    </cfRule>
  </conditionalFormatting>
  <conditionalFormatting sqref="BA15">
    <cfRule type="expression" priority="856" dxfId="0" stopIfTrue="0">
      <formula>AND(NOT('QAQC-2021-08-10'!$L$873),'QAQC-2021-08-10'!$C$873="Very High")</formula>
    </cfRule>
    <cfRule type="expression" priority="1954" dxfId="2" stopIfTrue="0">
      <formula>AND(NOT('QAQC-2021-08-10'!$L$873),'QAQC-2021-08-10'!$C$873="High")</formula>
    </cfRule>
    <cfRule type="expression" priority="3010" dxfId="3" stopIfTrue="0">
      <formula>AND(NOT('QAQC-2021-08-10'!$L$873),'QAQC-2021-08-10'!$C$873="Low")</formula>
    </cfRule>
    <cfRule type="expression" priority="4514" dxfId="1" stopIfTrue="0">
      <formula>AND(NOT('QAQC-2021-08-10'!$L$873),'QAQC-2021-08-10'!$C$873="Good")</formula>
    </cfRule>
  </conditionalFormatting>
  <conditionalFormatting sqref="BB15">
    <cfRule type="expression" priority="857" dxfId="0" stopIfTrue="0">
      <formula>AND(NOT('QAQC-2021-08-10'!$L$874),'QAQC-2021-08-10'!$C$874="Very High")</formula>
    </cfRule>
    <cfRule type="expression" priority="1955" dxfId="2" stopIfTrue="0">
      <formula>AND(NOT('QAQC-2021-08-10'!$L$874),'QAQC-2021-08-10'!$C$874="High")</formula>
    </cfRule>
    <cfRule type="expression" priority="3011" dxfId="3" stopIfTrue="0">
      <formula>AND(NOT('QAQC-2021-08-10'!$L$874),'QAQC-2021-08-10'!$C$874="Low")</formula>
    </cfRule>
    <cfRule type="expression" priority="4515" dxfId="1" stopIfTrue="0">
      <formula>AND(NOT('QAQC-2021-08-10'!$L$874),'QAQC-2021-08-10'!$C$874="Good")</formula>
    </cfRule>
  </conditionalFormatting>
  <conditionalFormatting sqref="BC15">
    <cfRule type="expression" priority="858" dxfId="0" stopIfTrue="0">
      <formula>AND(NOT('QAQC-2021-08-10'!$L$875),'QAQC-2021-08-10'!$C$875="Very High")</formula>
    </cfRule>
    <cfRule type="expression" priority="1956" dxfId="2" stopIfTrue="0">
      <formula>AND(NOT('QAQC-2021-08-10'!$L$875),'QAQC-2021-08-10'!$C$875="High")</formula>
    </cfRule>
    <cfRule type="expression" priority="3012" dxfId="3" stopIfTrue="0">
      <formula>AND(NOT('QAQC-2021-08-10'!$L$875),'QAQC-2021-08-10'!$C$875="Low")</formula>
    </cfRule>
    <cfRule type="expression" priority="4516" dxfId="1" stopIfTrue="0">
      <formula>AND(NOT('QAQC-2021-08-10'!$L$875),'QAQC-2021-08-10'!$C$875="Good")</formula>
    </cfRule>
  </conditionalFormatting>
  <conditionalFormatting sqref="BA16">
    <cfRule type="expression" priority="859" dxfId="0" stopIfTrue="0">
      <formula>AND(NOT('QAQC-2021-08-10'!$L$876),'QAQC-2021-08-10'!$C$876="Very High")</formula>
    </cfRule>
    <cfRule type="expression" priority="1957" dxfId="2" stopIfTrue="0">
      <formula>AND(NOT('QAQC-2021-08-10'!$L$876),'QAQC-2021-08-10'!$C$876="High")</formula>
    </cfRule>
    <cfRule type="expression" priority="3013" dxfId="3" stopIfTrue="0">
      <formula>AND(NOT('QAQC-2021-08-10'!$L$876),'QAQC-2021-08-10'!$C$876="Low")</formula>
    </cfRule>
    <cfRule type="expression" priority="4517" dxfId="1" stopIfTrue="0">
      <formula>AND(NOT('QAQC-2021-08-10'!$L$876),'QAQC-2021-08-10'!$C$876="Good")</formula>
    </cfRule>
  </conditionalFormatting>
  <conditionalFormatting sqref="BB16">
    <cfRule type="expression" priority="860" dxfId="0" stopIfTrue="0">
      <formula>AND(NOT('QAQC-2021-08-10'!$L$877),'QAQC-2021-08-10'!$C$877="Very High")</formula>
    </cfRule>
    <cfRule type="expression" priority="1958" dxfId="2" stopIfTrue="0">
      <formula>AND(NOT('QAQC-2021-08-10'!$L$877),'QAQC-2021-08-10'!$C$877="High")</formula>
    </cfRule>
    <cfRule type="expression" priority="3014" dxfId="3" stopIfTrue="0">
      <formula>AND(NOT('QAQC-2021-08-10'!$L$877),'QAQC-2021-08-10'!$C$877="Low")</formula>
    </cfRule>
    <cfRule type="expression" priority="4518" dxfId="1" stopIfTrue="0">
      <formula>AND(NOT('QAQC-2021-08-10'!$L$877),'QAQC-2021-08-10'!$C$877="Good")</formula>
    </cfRule>
  </conditionalFormatting>
  <conditionalFormatting sqref="BC16">
    <cfRule type="expression" priority="861" dxfId="0" stopIfTrue="0">
      <formula>AND(NOT('QAQC-2021-08-10'!$L$878),'QAQC-2021-08-10'!$C$878="Very High")</formula>
    </cfRule>
    <cfRule type="expression" priority="1959" dxfId="2" stopIfTrue="0">
      <formula>AND(NOT('QAQC-2021-08-10'!$L$878),'QAQC-2021-08-10'!$C$878="High")</formula>
    </cfRule>
    <cfRule type="expression" priority="3015" dxfId="3" stopIfTrue="0">
      <formula>AND(NOT('QAQC-2021-08-10'!$L$878),'QAQC-2021-08-10'!$C$878="Low")</formula>
    </cfRule>
    <cfRule type="expression" priority="4519" dxfId="1" stopIfTrue="0">
      <formula>AND(NOT('QAQC-2021-08-10'!$L$878),'QAQC-2021-08-10'!$C$878="Good")</formula>
    </cfRule>
  </conditionalFormatting>
  <conditionalFormatting sqref="BA17">
    <cfRule type="expression" priority="862" dxfId="0" stopIfTrue="0">
      <formula>AND(NOT('QAQC-2021-08-10'!$L$879),'QAQC-2021-08-10'!$C$879="Very High")</formula>
    </cfRule>
    <cfRule type="expression" priority="1960" dxfId="2" stopIfTrue="0">
      <formula>AND(NOT('QAQC-2021-08-10'!$L$879),'QAQC-2021-08-10'!$C$879="High")</formula>
    </cfRule>
    <cfRule type="expression" priority="3016" dxfId="3" stopIfTrue="0">
      <formula>AND(NOT('QAQC-2021-08-10'!$L$879),'QAQC-2021-08-10'!$C$879="Low")</formula>
    </cfRule>
    <cfRule type="expression" priority="4520" dxfId="1" stopIfTrue="0">
      <formula>AND(NOT('QAQC-2021-08-10'!$L$879),'QAQC-2021-08-10'!$C$879="Good")</formula>
    </cfRule>
  </conditionalFormatting>
  <conditionalFormatting sqref="BB17">
    <cfRule type="expression" priority="863" dxfId="0" stopIfTrue="0">
      <formula>AND(NOT('QAQC-2021-08-10'!$L$880),'QAQC-2021-08-10'!$C$880="Very High")</formula>
    </cfRule>
    <cfRule type="expression" priority="1961" dxfId="2" stopIfTrue="0">
      <formula>AND(NOT('QAQC-2021-08-10'!$L$880),'QAQC-2021-08-10'!$C$880="High")</formula>
    </cfRule>
    <cfRule type="expression" priority="3017" dxfId="3" stopIfTrue="0">
      <formula>AND(NOT('QAQC-2021-08-10'!$L$880),'QAQC-2021-08-10'!$C$880="Low")</formula>
    </cfRule>
    <cfRule type="expression" priority="4521" dxfId="1" stopIfTrue="0">
      <formula>AND(NOT('QAQC-2021-08-10'!$L$880),'QAQC-2021-08-10'!$C$880="Good")</formula>
    </cfRule>
  </conditionalFormatting>
  <conditionalFormatting sqref="BC17">
    <cfRule type="expression" priority="864" dxfId="0" stopIfTrue="0">
      <formula>AND(NOT('QAQC-2021-08-10'!$L$881),'QAQC-2021-08-10'!$C$881="Very High")</formula>
    </cfRule>
    <cfRule type="expression" priority="1962" dxfId="2" stopIfTrue="0">
      <formula>AND(NOT('QAQC-2021-08-10'!$L$881),'QAQC-2021-08-10'!$C$881="High")</formula>
    </cfRule>
    <cfRule type="expression" priority="3018" dxfId="3" stopIfTrue="0">
      <formula>AND(NOT('QAQC-2021-08-10'!$L$881),'QAQC-2021-08-10'!$C$881="Low")</formula>
    </cfRule>
    <cfRule type="expression" priority="4522" dxfId="1" stopIfTrue="0">
      <formula>AND(NOT('QAQC-2021-08-10'!$L$881),'QAQC-2021-08-10'!$C$881="Good")</formula>
    </cfRule>
  </conditionalFormatting>
  <conditionalFormatting sqref="BA18">
    <cfRule type="expression" priority="865" dxfId="0" stopIfTrue="0">
      <formula>AND(NOT('QAQC-2021-08-10'!$L$882),'QAQC-2021-08-10'!$C$882="Very High")</formula>
    </cfRule>
    <cfRule type="expression" priority="1963" dxfId="2" stopIfTrue="0">
      <formula>AND(NOT('QAQC-2021-08-10'!$L$882),'QAQC-2021-08-10'!$C$882="High")</formula>
    </cfRule>
    <cfRule type="expression" priority="3019" dxfId="3" stopIfTrue="0">
      <formula>AND(NOT('QAQC-2021-08-10'!$L$882),'QAQC-2021-08-10'!$C$882="Low")</formula>
    </cfRule>
    <cfRule type="expression" priority="4523" dxfId="1" stopIfTrue="0">
      <formula>AND(NOT('QAQC-2021-08-10'!$L$882),'QAQC-2021-08-10'!$C$882="Good")</formula>
    </cfRule>
  </conditionalFormatting>
  <conditionalFormatting sqref="BB18">
    <cfRule type="expression" priority="866" dxfId="0" stopIfTrue="0">
      <formula>AND(NOT('QAQC-2021-08-10'!$L$883),'QAQC-2021-08-10'!$C$883="Very High")</formula>
    </cfRule>
    <cfRule type="expression" priority="1964" dxfId="2" stopIfTrue="0">
      <formula>AND(NOT('QAQC-2021-08-10'!$L$883),'QAQC-2021-08-10'!$C$883="High")</formula>
    </cfRule>
    <cfRule type="expression" priority="3020" dxfId="3" stopIfTrue="0">
      <formula>AND(NOT('QAQC-2021-08-10'!$L$883),'QAQC-2021-08-10'!$C$883="Low")</formula>
    </cfRule>
    <cfRule type="expression" priority="4524" dxfId="1" stopIfTrue="0">
      <formula>AND(NOT('QAQC-2021-08-10'!$L$883),'QAQC-2021-08-10'!$C$883="Good")</formula>
    </cfRule>
  </conditionalFormatting>
  <conditionalFormatting sqref="BC18">
    <cfRule type="expression" priority="867" dxfId="0" stopIfTrue="0">
      <formula>AND(NOT('QAQC-2021-08-10'!$L$884),'QAQC-2021-08-10'!$C$884="Very High")</formula>
    </cfRule>
    <cfRule type="expression" priority="1965" dxfId="2" stopIfTrue="0">
      <formula>AND(NOT('QAQC-2021-08-10'!$L$884),'QAQC-2021-08-10'!$C$884="High")</formula>
    </cfRule>
    <cfRule type="expression" priority="3021" dxfId="3" stopIfTrue="0">
      <formula>AND(NOT('QAQC-2021-08-10'!$L$884),'QAQC-2021-08-10'!$C$884="Low")</formula>
    </cfRule>
    <cfRule type="expression" priority="4525" dxfId="1" stopIfTrue="0">
      <formula>AND(NOT('QAQC-2021-08-10'!$L$884),'QAQC-2021-08-10'!$C$884="Good")</formula>
    </cfRule>
  </conditionalFormatting>
  <conditionalFormatting sqref="BA19">
    <cfRule type="expression" priority="868" dxfId="0" stopIfTrue="0">
      <formula>AND(NOT('QAQC-2021-08-10'!$L$885),'QAQC-2021-08-10'!$C$885="Very High")</formula>
    </cfRule>
    <cfRule type="expression" priority="1966" dxfId="2" stopIfTrue="0">
      <formula>AND(NOT('QAQC-2021-08-10'!$L$885),'QAQC-2021-08-10'!$C$885="High")</formula>
    </cfRule>
    <cfRule type="expression" priority="3022" dxfId="3" stopIfTrue="0">
      <formula>AND(NOT('QAQC-2021-08-10'!$L$885),'QAQC-2021-08-10'!$C$885="Low")</formula>
    </cfRule>
    <cfRule type="expression" priority="4526" dxfId="1" stopIfTrue="0">
      <formula>AND(NOT('QAQC-2021-08-10'!$L$885),'QAQC-2021-08-10'!$C$885="Good")</formula>
    </cfRule>
  </conditionalFormatting>
  <conditionalFormatting sqref="BB19">
    <cfRule type="expression" priority="869" dxfId="0" stopIfTrue="0">
      <formula>AND(NOT('QAQC-2021-08-10'!$L$886),'QAQC-2021-08-10'!$C$886="Very High")</formula>
    </cfRule>
    <cfRule type="expression" priority="1967" dxfId="2" stopIfTrue="0">
      <formula>AND(NOT('QAQC-2021-08-10'!$L$886),'QAQC-2021-08-10'!$C$886="High")</formula>
    </cfRule>
    <cfRule type="expression" priority="3023" dxfId="3" stopIfTrue="0">
      <formula>AND(NOT('QAQC-2021-08-10'!$L$886),'QAQC-2021-08-10'!$C$886="Low")</formula>
    </cfRule>
    <cfRule type="expression" priority="4527" dxfId="1" stopIfTrue="0">
      <formula>AND(NOT('QAQC-2021-08-10'!$L$886),'QAQC-2021-08-10'!$C$886="Good")</formula>
    </cfRule>
  </conditionalFormatting>
  <conditionalFormatting sqref="BC19">
    <cfRule type="expression" priority="870" dxfId="0" stopIfTrue="0">
      <formula>AND(NOT('QAQC-2021-08-10'!$L$887),'QAQC-2021-08-10'!$C$887="Very High")</formula>
    </cfRule>
    <cfRule type="expression" priority="1968" dxfId="2" stopIfTrue="0">
      <formula>AND(NOT('QAQC-2021-08-10'!$L$887),'QAQC-2021-08-10'!$C$887="High")</formula>
    </cfRule>
    <cfRule type="expression" priority="3024" dxfId="3" stopIfTrue="0">
      <formula>AND(NOT('QAQC-2021-08-10'!$L$887),'QAQC-2021-08-10'!$C$887="Low")</formula>
    </cfRule>
    <cfRule type="expression" priority="4528" dxfId="1" stopIfTrue="0">
      <formula>AND(NOT('QAQC-2021-08-10'!$L$887),'QAQC-2021-08-10'!$C$887="Good")</formula>
    </cfRule>
  </conditionalFormatting>
  <conditionalFormatting sqref="BA20">
    <cfRule type="expression" priority="871" dxfId="0" stopIfTrue="0">
      <formula>AND(NOT('QAQC-2021-08-10'!$L$888),'QAQC-2021-08-10'!$C$888="Very High")</formula>
    </cfRule>
    <cfRule type="expression" priority="1969" dxfId="2" stopIfTrue="0">
      <formula>AND(NOT('QAQC-2021-08-10'!$L$888),'QAQC-2021-08-10'!$C$888="High")</formula>
    </cfRule>
    <cfRule type="expression" priority="3025" dxfId="3" stopIfTrue="0">
      <formula>AND(NOT('QAQC-2021-08-10'!$L$888),'QAQC-2021-08-10'!$C$888="Low")</formula>
    </cfRule>
    <cfRule type="expression" priority="4529" dxfId="1" stopIfTrue="0">
      <formula>AND(NOT('QAQC-2021-08-10'!$L$888),'QAQC-2021-08-10'!$C$888="Good")</formula>
    </cfRule>
  </conditionalFormatting>
  <conditionalFormatting sqref="BB20">
    <cfRule type="expression" priority="872" dxfId="0" stopIfTrue="0">
      <formula>AND(NOT('QAQC-2021-08-10'!$L$889),'QAQC-2021-08-10'!$C$889="Very High")</formula>
    </cfRule>
    <cfRule type="expression" priority="1970" dxfId="2" stopIfTrue="0">
      <formula>AND(NOT('QAQC-2021-08-10'!$L$889),'QAQC-2021-08-10'!$C$889="High")</formula>
    </cfRule>
    <cfRule type="expression" priority="3026" dxfId="3" stopIfTrue="0">
      <formula>AND(NOT('QAQC-2021-08-10'!$L$889),'QAQC-2021-08-10'!$C$889="Low")</formula>
    </cfRule>
    <cfRule type="expression" priority="4530" dxfId="1" stopIfTrue="0">
      <formula>AND(NOT('QAQC-2021-08-10'!$L$889),'QAQC-2021-08-10'!$C$889="Good")</formula>
    </cfRule>
  </conditionalFormatting>
  <conditionalFormatting sqref="BC20">
    <cfRule type="expression" priority="873" dxfId="0" stopIfTrue="0">
      <formula>AND(NOT('QAQC-2021-08-10'!$L$890),'QAQC-2021-08-10'!$C$890="Very High")</formula>
    </cfRule>
    <cfRule type="expression" priority="1971" dxfId="2" stopIfTrue="0">
      <formula>AND(NOT('QAQC-2021-08-10'!$L$890),'QAQC-2021-08-10'!$C$890="High")</formula>
    </cfRule>
    <cfRule type="expression" priority="3027" dxfId="3" stopIfTrue="0">
      <formula>AND(NOT('QAQC-2021-08-10'!$L$890),'QAQC-2021-08-10'!$C$890="Low")</formula>
    </cfRule>
    <cfRule type="expression" priority="4531" dxfId="1" stopIfTrue="0">
      <formula>AND(NOT('QAQC-2021-08-10'!$L$890),'QAQC-2021-08-10'!$C$890="Good")</formula>
    </cfRule>
  </conditionalFormatting>
  <conditionalFormatting sqref="BA21">
    <cfRule type="expression" priority="874" dxfId="0" stopIfTrue="0">
      <formula>AND(NOT('QAQC-2021-08-10'!$L$891),'QAQC-2021-08-10'!$C$891="Very High")</formula>
    </cfRule>
    <cfRule type="expression" priority="1972" dxfId="2" stopIfTrue="0">
      <formula>AND(NOT('QAQC-2021-08-10'!$L$891),'QAQC-2021-08-10'!$C$891="High")</formula>
    </cfRule>
    <cfRule type="expression" priority="3028" dxfId="3" stopIfTrue="0">
      <formula>AND(NOT('QAQC-2021-08-10'!$L$891),'QAQC-2021-08-10'!$C$891="Low")</formula>
    </cfRule>
    <cfRule type="expression" priority="4532" dxfId="1" stopIfTrue="0">
      <formula>AND(NOT('QAQC-2021-08-10'!$L$891),'QAQC-2021-08-10'!$C$891="Good")</formula>
    </cfRule>
  </conditionalFormatting>
  <conditionalFormatting sqref="BB21">
    <cfRule type="expression" priority="875" dxfId="0" stopIfTrue="0">
      <formula>AND(NOT('QAQC-2021-08-10'!$L$892),'QAQC-2021-08-10'!$C$892="Very High")</formula>
    </cfRule>
    <cfRule type="expression" priority="1973" dxfId="2" stopIfTrue="0">
      <formula>AND(NOT('QAQC-2021-08-10'!$L$892),'QAQC-2021-08-10'!$C$892="High")</formula>
    </cfRule>
    <cfRule type="expression" priority="3029" dxfId="3" stopIfTrue="0">
      <formula>AND(NOT('QAQC-2021-08-10'!$L$892),'QAQC-2021-08-10'!$C$892="Low")</formula>
    </cfRule>
    <cfRule type="expression" priority="4533" dxfId="1" stopIfTrue="0">
      <formula>AND(NOT('QAQC-2021-08-10'!$L$892),'QAQC-2021-08-10'!$C$892="Good")</formula>
    </cfRule>
  </conditionalFormatting>
  <conditionalFormatting sqref="BC21">
    <cfRule type="expression" priority="876" dxfId="0" stopIfTrue="0">
      <formula>AND(NOT('QAQC-2021-08-10'!$L$893),'QAQC-2021-08-10'!$C$893="Very High")</formula>
    </cfRule>
    <cfRule type="expression" priority="1974" dxfId="2" stopIfTrue="0">
      <formula>AND(NOT('QAQC-2021-08-10'!$L$893),'QAQC-2021-08-10'!$C$893="High")</formula>
    </cfRule>
    <cfRule type="expression" priority="3030" dxfId="3" stopIfTrue="0">
      <formula>AND(NOT('QAQC-2021-08-10'!$L$893),'QAQC-2021-08-10'!$C$893="Low")</formula>
    </cfRule>
    <cfRule type="expression" priority="4534" dxfId="1" stopIfTrue="0">
      <formula>AND(NOT('QAQC-2021-08-10'!$L$893),'QAQC-2021-08-10'!$C$893="Good")</formula>
    </cfRule>
  </conditionalFormatting>
  <conditionalFormatting sqref="BA22">
    <cfRule type="expression" priority="877" dxfId="0" stopIfTrue="0">
      <formula>AND(NOT('QAQC-2021-08-10'!$L$894),'QAQC-2021-08-10'!$C$894="Very High")</formula>
    </cfRule>
    <cfRule type="expression" priority="1975" dxfId="2" stopIfTrue="0">
      <formula>AND(NOT('QAQC-2021-08-10'!$L$894),'QAQC-2021-08-10'!$C$894="High")</formula>
    </cfRule>
    <cfRule type="expression" priority="3031" dxfId="3" stopIfTrue="0">
      <formula>AND(NOT('QAQC-2021-08-10'!$L$894),'QAQC-2021-08-10'!$C$894="Low")</formula>
    </cfRule>
    <cfRule type="expression" priority="4535" dxfId="1" stopIfTrue="0">
      <formula>AND(NOT('QAQC-2021-08-10'!$L$894),'QAQC-2021-08-10'!$C$894="Good")</formula>
    </cfRule>
  </conditionalFormatting>
  <conditionalFormatting sqref="BB22">
    <cfRule type="expression" priority="878" dxfId="0" stopIfTrue="0">
      <formula>AND(NOT('QAQC-2021-08-10'!$L$895),'QAQC-2021-08-10'!$C$895="Very High")</formula>
    </cfRule>
    <cfRule type="expression" priority="1976" dxfId="2" stopIfTrue="0">
      <formula>AND(NOT('QAQC-2021-08-10'!$L$895),'QAQC-2021-08-10'!$C$895="High")</formula>
    </cfRule>
    <cfRule type="expression" priority="3032" dxfId="3" stopIfTrue="0">
      <formula>AND(NOT('QAQC-2021-08-10'!$L$895),'QAQC-2021-08-10'!$C$895="Low")</formula>
    </cfRule>
    <cfRule type="expression" priority="4536" dxfId="1" stopIfTrue="0">
      <formula>AND(NOT('QAQC-2021-08-10'!$L$895),'QAQC-2021-08-10'!$C$895="Good")</formula>
    </cfRule>
  </conditionalFormatting>
  <conditionalFormatting sqref="BC22">
    <cfRule type="expression" priority="879" dxfId="0" stopIfTrue="0">
      <formula>AND(NOT('QAQC-2021-08-10'!$L$896),'QAQC-2021-08-10'!$C$896="Very High")</formula>
    </cfRule>
    <cfRule type="expression" priority="1977" dxfId="2" stopIfTrue="0">
      <formula>AND(NOT('QAQC-2021-08-10'!$L$896),'QAQC-2021-08-10'!$C$896="High")</formula>
    </cfRule>
    <cfRule type="expression" priority="3033" dxfId="3" stopIfTrue="0">
      <formula>AND(NOT('QAQC-2021-08-10'!$L$896),'QAQC-2021-08-10'!$C$896="Low")</formula>
    </cfRule>
    <cfRule type="expression" priority="4537" dxfId="1" stopIfTrue="0">
      <formula>AND(NOT('QAQC-2021-08-10'!$L$896),'QAQC-2021-08-10'!$C$896="Good")</formula>
    </cfRule>
  </conditionalFormatting>
  <conditionalFormatting sqref="BA23">
    <cfRule type="expression" priority="880" dxfId="0" stopIfTrue="0">
      <formula>AND(NOT('QAQC-2021-08-10'!$L$897),'QAQC-2021-08-10'!$C$897="Very High")</formula>
    </cfRule>
    <cfRule type="expression" priority="1978" dxfId="2" stopIfTrue="0">
      <formula>AND(NOT('QAQC-2021-08-10'!$L$897),'QAQC-2021-08-10'!$C$897="High")</formula>
    </cfRule>
    <cfRule type="expression" priority="3034" dxfId="3" stopIfTrue="0">
      <formula>AND(NOT('QAQC-2021-08-10'!$L$897),'QAQC-2021-08-10'!$C$897="Low")</formula>
    </cfRule>
    <cfRule type="expression" priority="4538" dxfId="1" stopIfTrue="0">
      <formula>AND(NOT('QAQC-2021-08-10'!$L$897),'QAQC-2021-08-10'!$C$897="Good")</formula>
    </cfRule>
  </conditionalFormatting>
  <conditionalFormatting sqref="BB23">
    <cfRule type="expression" priority="881" dxfId="0" stopIfTrue="0">
      <formula>AND(NOT('QAQC-2021-08-10'!$L$898),'QAQC-2021-08-10'!$C$898="Very High")</formula>
    </cfRule>
    <cfRule type="expression" priority="1979" dxfId="2" stopIfTrue="0">
      <formula>AND(NOT('QAQC-2021-08-10'!$L$898),'QAQC-2021-08-10'!$C$898="High")</formula>
    </cfRule>
    <cfRule type="expression" priority="3035" dxfId="3" stopIfTrue="0">
      <formula>AND(NOT('QAQC-2021-08-10'!$L$898),'QAQC-2021-08-10'!$C$898="Low")</formula>
    </cfRule>
    <cfRule type="expression" priority="4539" dxfId="1" stopIfTrue="0">
      <formula>AND(NOT('QAQC-2021-08-10'!$L$898),'QAQC-2021-08-10'!$C$898="Good")</formula>
    </cfRule>
  </conditionalFormatting>
  <conditionalFormatting sqref="BC23">
    <cfRule type="expression" priority="882" dxfId="0" stopIfTrue="0">
      <formula>AND(NOT('QAQC-2021-08-10'!$L$899),'QAQC-2021-08-10'!$C$899="Very High")</formula>
    </cfRule>
    <cfRule type="expression" priority="1980" dxfId="2" stopIfTrue="0">
      <formula>AND(NOT('QAQC-2021-08-10'!$L$899),'QAQC-2021-08-10'!$C$899="High")</formula>
    </cfRule>
    <cfRule type="expression" priority="3036" dxfId="3" stopIfTrue="0">
      <formula>AND(NOT('QAQC-2021-08-10'!$L$899),'QAQC-2021-08-10'!$C$899="Low")</formula>
    </cfRule>
    <cfRule type="expression" priority="4540" dxfId="1" stopIfTrue="0">
      <formula>AND(NOT('QAQC-2021-08-10'!$L$899),'QAQC-2021-08-10'!$C$899="Good")</formula>
    </cfRule>
  </conditionalFormatting>
  <conditionalFormatting sqref="BA24">
    <cfRule type="expression" priority="883" dxfId="0" stopIfTrue="0">
      <formula>AND(NOT('QAQC-2021-08-10'!$L$900),'QAQC-2021-08-10'!$C$900="Very High")</formula>
    </cfRule>
    <cfRule type="expression" priority="1981" dxfId="2" stopIfTrue="0">
      <formula>AND(NOT('QAQC-2021-08-10'!$L$900),'QAQC-2021-08-10'!$C$900="High")</formula>
    </cfRule>
    <cfRule type="expression" priority="3037" dxfId="3" stopIfTrue="0">
      <formula>AND(NOT('QAQC-2021-08-10'!$L$900),'QAQC-2021-08-10'!$C$900="Low")</formula>
    </cfRule>
    <cfRule type="expression" priority="4541" dxfId="1" stopIfTrue="0">
      <formula>AND(NOT('QAQC-2021-08-10'!$L$900),'QAQC-2021-08-10'!$C$900="Good")</formula>
    </cfRule>
  </conditionalFormatting>
  <conditionalFormatting sqref="BB24">
    <cfRule type="expression" priority="884" dxfId="0" stopIfTrue="0">
      <formula>AND(NOT('QAQC-2021-08-10'!$L$901),'QAQC-2021-08-10'!$C$901="Very High")</formula>
    </cfRule>
    <cfRule type="expression" priority="1982" dxfId="2" stopIfTrue="0">
      <formula>AND(NOT('QAQC-2021-08-10'!$L$901),'QAQC-2021-08-10'!$C$901="High")</formula>
    </cfRule>
    <cfRule type="expression" priority="3038" dxfId="3" stopIfTrue="0">
      <formula>AND(NOT('QAQC-2021-08-10'!$L$901),'QAQC-2021-08-10'!$C$901="Low")</formula>
    </cfRule>
    <cfRule type="expression" priority="4542" dxfId="1" stopIfTrue="0">
      <formula>AND(NOT('QAQC-2021-08-10'!$L$901),'QAQC-2021-08-10'!$C$901="Good")</formula>
    </cfRule>
  </conditionalFormatting>
  <conditionalFormatting sqref="BC24">
    <cfRule type="expression" priority="885" dxfId="0" stopIfTrue="0">
      <formula>AND(NOT('QAQC-2021-08-10'!$L$902),'QAQC-2021-08-10'!$C$902="Very High")</formula>
    </cfRule>
    <cfRule type="expression" priority="1983" dxfId="2" stopIfTrue="0">
      <formula>AND(NOT('QAQC-2021-08-10'!$L$902),'QAQC-2021-08-10'!$C$902="High")</formula>
    </cfRule>
    <cfRule type="expression" priority="3039" dxfId="3" stopIfTrue="0">
      <formula>AND(NOT('QAQC-2021-08-10'!$L$902),'QAQC-2021-08-10'!$C$902="Low")</formula>
    </cfRule>
    <cfRule type="expression" priority="4543" dxfId="1" stopIfTrue="0">
      <formula>AND(NOT('QAQC-2021-08-10'!$L$902),'QAQC-2021-08-10'!$C$902="Good")</formula>
    </cfRule>
  </conditionalFormatting>
  <conditionalFormatting sqref="BA26">
    <cfRule type="expression" priority="886" dxfId="0" stopIfTrue="0">
      <formula>AND(NOT('QAQC-2021-08-10'!$L$903),'QAQC-2021-08-10'!$C$903="Very High")</formula>
    </cfRule>
    <cfRule type="expression" priority="1984" dxfId="2" stopIfTrue="0">
      <formula>AND(NOT('QAQC-2021-08-10'!$L$903),'QAQC-2021-08-10'!$C$903="High")</formula>
    </cfRule>
    <cfRule type="expression" priority="3040" dxfId="3" stopIfTrue="0">
      <formula>AND(NOT('QAQC-2021-08-10'!$L$903),'QAQC-2021-08-10'!$C$903="Low")</formula>
    </cfRule>
    <cfRule type="expression" priority="4544" dxfId="1" stopIfTrue="0">
      <formula>AND(NOT('QAQC-2021-08-10'!$L$903),'QAQC-2021-08-10'!$C$903="Good")</formula>
    </cfRule>
  </conditionalFormatting>
  <conditionalFormatting sqref="BB26">
    <cfRule type="expression" priority="887" dxfId="0" stopIfTrue="0">
      <formula>AND(NOT('QAQC-2021-08-10'!$L$904),'QAQC-2021-08-10'!$C$904="Very High")</formula>
    </cfRule>
    <cfRule type="expression" priority="1985" dxfId="2" stopIfTrue="0">
      <formula>AND(NOT('QAQC-2021-08-10'!$L$904),'QAQC-2021-08-10'!$C$904="High")</formula>
    </cfRule>
    <cfRule type="expression" priority="3041" dxfId="3" stopIfTrue="0">
      <formula>AND(NOT('QAQC-2021-08-10'!$L$904),'QAQC-2021-08-10'!$C$904="Low")</formula>
    </cfRule>
    <cfRule type="expression" priority="4545" dxfId="1" stopIfTrue="0">
      <formula>AND(NOT('QAQC-2021-08-10'!$L$904),'QAQC-2021-08-10'!$C$904="Good")</formula>
    </cfRule>
  </conditionalFormatting>
  <conditionalFormatting sqref="BC26">
    <cfRule type="expression" priority="888" dxfId="0" stopIfTrue="0">
      <formula>AND(NOT('QAQC-2021-08-10'!$L$905),'QAQC-2021-08-10'!$C$905="Very High")</formula>
    </cfRule>
    <cfRule type="expression" priority="1986" dxfId="2" stopIfTrue="0">
      <formula>AND(NOT('QAQC-2021-08-10'!$L$905),'QAQC-2021-08-10'!$C$905="High")</formula>
    </cfRule>
    <cfRule type="expression" priority="3042" dxfId="3" stopIfTrue="0">
      <formula>AND(NOT('QAQC-2021-08-10'!$L$905),'QAQC-2021-08-10'!$C$905="Low")</formula>
    </cfRule>
    <cfRule type="expression" priority="4546" dxfId="1" stopIfTrue="0">
      <formula>AND(NOT('QAQC-2021-08-10'!$L$905),'QAQC-2021-08-10'!$C$905="Good")</formula>
    </cfRule>
  </conditionalFormatting>
  <conditionalFormatting sqref="BA27">
    <cfRule type="expression" priority="889" dxfId="0" stopIfTrue="0">
      <formula>AND(NOT('QAQC-2021-08-10'!$L$906),'QAQC-2021-08-10'!$C$906="Very High")</formula>
    </cfRule>
    <cfRule type="expression" priority="1987" dxfId="2" stopIfTrue="0">
      <formula>AND(NOT('QAQC-2021-08-10'!$L$906),'QAQC-2021-08-10'!$C$906="High")</formula>
    </cfRule>
    <cfRule type="expression" priority="3043" dxfId="3" stopIfTrue="0">
      <formula>AND(NOT('QAQC-2021-08-10'!$L$906),'QAQC-2021-08-10'!$C$906="Low")</formula>
    </cfRule>
    <cfRule type="expression" priority="4547" dxfId="1" stopIfTrue="0">
      <formula>AND(NOT('QAQC-2021-08-10'!$L$906),'QAQC-2021-08-10'!$C$906="Good")</formula>
    </cfRule>
  </conditionalFormatting>
  <conditionalFormatting sqref="BB27">
    <cfRule type="expression" priority="890" dxfId="0" stopIfTrue="0">
      <formula>AND(NOT('QAQC-2021-08-10'!$L$907),'QAQC-2021-08-10'!$C$907="Very High")</formula>
    </cfRule>
    <cfRule type="expression" priority="1988" dxfId="2" stopIfTrue="0">
      <formula>AND(NOT('QAQC-2021-08-10'!$L$907),'QAQC-2021-08-10'!$C$907="High")</formula>
    </cfRule>
    <cfRule type="expression" priority="3044" dxfId="3" stopIfTrue="0">
      <formula>AND(NOT('QAQC-2021-08-10'!$L$907),'QAQC-2021-08-10'!$C$907="Low")</formula>
    </cfRule>
    <cfRule type="expression" priority="4548" dxfId="1" stopIfTrue="0">
      <formula>AND(NOT('QAQC-2021-08-10'!$L$907),'QAQC-2021-08-10'!$C$907="Good")</formula>
    </cfRule>
  </conditionalFormatting>
  <conditionalFormatting sqref="BC27">
    <cfRule type="expression" priority="891" dxfId="0" stopIfTrue="0">
      <formula>AND(NOT('QAQC-2021-08-10'!$L$908),'QAQC-2021-08-10'!$C$908="Very High")</formula>
    </cfRule>
    <cfRule type="expression" priority="1989" dxfId="2" stopIfTrue="0">
      <formula>AND(NOT('QAQC-2021-08-10'!$L$908),'QAQC-2021-08-10'!$C$908="High")</formula>
    </cfRule>
    <cfRule type="expression" priority="3045" dxfId="3" stopIfTrue="0">
      <formula>AND(NOT('QAQC-2021-08-10'!$L$908),'QAQC-2021-08-10'!$C$908="Low")</formula>
    </cfRule>
    <cfRule type="expression" priority="4549" dxfId="1" stopIfTrue="0">
      <formula>AND(NOT('QAQC-2021-08-10'!$L$908),'QAQC-2021-08-10'!$C$908="Good")</formula>
    </cfRule>
  </conditionalFormatting>
  <conditionalFormatting sqref="BA28">
    <cfRule type="expression" priority="892" dxfId="0" stopIfTrue="0">
      <formula>AND(NOT('QAQC-2021-08-10'!$L$909),'QAQC-2021-08-10'!$C$909="Very High")</formula>
    </cfRule>
    <cfRule type="expression" priority="1990" dxfId="2" stopIfTrue="0">
      <formula>AND(NOT('QAQC-2021-08-10'!$L$909),'QAQC-2021-08-10'!$C$909="High")</formula>
    </cfRule>
    <cfRule type="expression" priority="3046" dxfId="3" stopIfTrue="0">
      <formula>AND(NOT('QAQC-2021-08-10'!$L$909),'QAQC-2021-08-10'!$C$909="Low")</formula>
    </cfRule>
    <cfRule type="expression" priority="4550" dxfId="1" stopIfTrue="0">
      <formula>AND(NOT('QAQC-2021-08-10'!$L$909),'QAQC-2021-08-10'!$C$909="Good")</formula>
    </cfRule>
  </conditionalFormatting>
  <conditionalFormatting sqref="BB28">
    <cfRule type="expression" priority="893" dxfId="0" stopIfTrue="0">
      <formula>AND(NOT('QAQC-2021-08-10'!$L$910),'QAQC-2021-08-10'!$C$910="Very High")</formula>
    </cfRule>
    <cfRule type="expression" priority="1991" dxfId="2" stopIfTrue="0">
      <formula>AND(NOT('QAQC-2021-08-10'!$L$910),'QAQC-2021-08-10'!$C$910="High")</formula>
    </cfRule>
    <cfRule type="expression" priority="3047" dxfId="3" stopIfTrue="0">
      <formula>AND(NOT('QAQC-2021-08-10'!$L$910),'QAQC-2021-08-10'!$C$910="Low")</formula>
    </cfRule>
    <cfRule type="expression" priority="4551" dxfId="1" stopIfTrue="0">
      <formula>AND(NOT('QAQC-2021-08-10'!$L$910),'QAQC-2021-08-10'!$C$910="Good")</formula>
    </cfRule>
  </conditionalFormatting>
  <conditionalFormatting sqref="BC28">
    <cfRule type="expression" priority="894" dxfId="0" stopIfTrue="0">
      <formula>AND(NOT('QAQC-2021-08-10'!$L$911),'QAQC-2021-08-10'!$C$911="Very High")</formula>
    </cfRule>
    <cfRule type="expression" priority="1992" dxfId="2" stopIfTrue="0">
      <formula>AND(NOT('QAQC-2021-08-10'!$L$911),'QAQC-2021-08-10'!$C$911="High")</formula>
    </cfRule>
    <cfRule type="expression" priority="3048" dxfId="3" stopIfTrue="0">
      <formula>AND(NOT('QAQC-2021-08-10'!$L$911),'QAQC-2021-08-10'!$C$911="Low")</formula>
    </cfRule>
    <cfRule type="expression" priority="4552" dxfId="1" stopIfTrue="0">
      <formula>AND(NOT('QAQC-2021-08-10'!$L$911),'QAQC-2021-08-10'!$C$911="Good")</formula>
    </cfRule>
  </conditionalFormatting>
  <conditionalFormatting sqref="BA29">
    <cfRule type="expression" priority="895" dxfId="0" stopIfTrue="0">
      <formula>AND(NOT('QAQC-2021-08-10'!$L$912),'QAQC-2021-08-10'!$C$912="Very High")</formula>
    </cfRule>
    <cfRule type="expression" priority="1993" dxfId="2" stopIfTrue="0">
      <formula>AND(NOT('QAQC-2021-08-10'!$L$912),'QAQC-2021-08-10'!$C$912="High")</formula>
    </cfRule>
    <cfRule type="expression" priority="3049" dxfId="3" stopIfTrue="0">
      <formula>AND(NOT('QAQC-2021-08-10'!$L$912),'QAQC-2021-08-10'!$C$912="Low")</formula>
    </cfRule>
    <cfRule type="expression" priority="4553" dxfId="1" stopIfTrue="0">
      <formula>AND(NOT('QAQC-2021-08-10'!$L$912),'QAQC-2021-08-10'!$C$912="Good")</formula>
    </cfRule>
  </conditionalFormatting>
  <conditionalFormatting sqref="BB29">
    <cfRule type="expression" priority="896" dxfId="0" stopIfTrue="0">
      <formula>AND(NOT('QAQC-2021-08-10'!$L$913),'QAQC-2021-08-10'!$C$913="Very High")</formula>
    </cfRule>
    <cfRule type="expression" priority="1994" dxfId="2" stopIfTrue="0">
      <formula>AND(NOT('QAQC-2021-08-10'!$L$913),'QAQC-2021-08-10'!$C$913="High")</formula>
    </cfRule>
    <cfRule type="expression" priority="3050" dxfId="3" stopIfTrue="0">
      <formula>AND(NOT('QAQC-2021-08-10'!$L$913),'QAQC-2021-08-10'!$C$913="Low")</formula>
    </cfRule>
    <cfRule type="expression" priority="4554" dxfId="1" stopIfTrue="0">
      <formula>AND(NOT('QAQC-2021-08-10'!$L$913),'QAQC-2021-08-10'!$C$913="Good")</formula>
    </cfRule>
  </conditionalFormatting>
  <conditionalFormatting sqref="BC29">
    <cfRule type="expression" priority="897" dxfId="0" stopIfTrue="0">
      <formula>AND(NOT('QAQC-2021-08-10'!$L$914),'QAQC-2021-08-10'!$C$914="Very High")</formula>
    </cfRule>
    <cfRule type="expression" priority="1995" dxfId="2" stopIfTrue="0">
      <formula>AND(NOT('QAQC-2021-08-10'!$L$914),'QAQC-2021-08-10'!$C$914="High")</formula>
    </cfRule>
    <cfRule type="expression" priority="3051" dxfId="3" stopIfTrue="0">
      <formula>AND(NOT('QAQC-2021-08-10'!$L$914),'QAQC-2021-08-10'!$C$914="Low")</formula>
    </cfRule>
    <cfRule type="expression" priority="4555" dxfId="1" stopIfTrue="0">
      <formula>AND(NOT('QAQC-2021-08-10'!$L$914),'QAQC-2021-08-10'!$C$914="Good")</formula>
    </cfRule>
  </conditionalFormatting>
  <conditionalFormatting sqref="BA30">
    <cfRule type="expression" priority="898" dxfId="0" stopIfTrue="0">
      <formula>AND(NOT('QAQC-2021-08-10'!$L$915),'QAQC-2021-08-10'!$C$915="Very High")</formula>
    </cfRule>
    <cfRule type="expression" priority="1996" dxfId="2" stopIfTrue="0">
      <formula>AND(NOT('QAQC-2021-08-10'!$L$915),'QAQC-2021-08-10'!$C$915="High")</formula>
    </cfRule>
    <cfRule type="expression" priority="3052" dxfId="3" stopIfTrue="0">
      <formula>AND(NOT('QAQC-2021-08-10'!$L$915),'QAQC-2021-08-10'!$C$915="Low")</formula>
    </cfRule>
    <cfRule type="expression" priority="4556" dxfId="1" stopIfTrue="0">
      <formula>AND(NOT('QAQC-2021-08-10'!$L$915),'QAQC-2021-08-10'!$C$915="Good")</formula>
    </cfRule>
  </conditionalFormatting>
  <conditionalFormatting sqref="BB30">
    <cfRule type="expression" priority="899" dxfId="0" stopIfTrue="0">
      <formula>AND(NOT('QAQC-2021-08-10'!$L$916),'QAQC-2021-08-10'!$C$916="Very High")</formula>
    </cfRule>
    <cfRule type="expression" priority="1997" dxfId="2" stopIfTrue="0">
      <formula>AND(NOT('QAQC-2021-08-10'!$L$916),'QAQC-2021-08-10'!$C$916="High")</formula>
    </cfRule>
    <cfRule type="expression" priority="3053" dxfId="3" stopIfTrue="0">
      <formula>AND(NOT('QAQC-2021-08-10'!$L$916),'QAQC-2021-08-10'!$C$916="Low")</formula>
    </cfRule>
    <cfRule type="expression" priority="4557" dxfId="1" stopIfTrue="0">
      <formula>AND(NOT('QAQC-2021-08-10'!$L$916),'QAQC-2021-08-10'!$C$916="Good")</formula>
    </cfRule>
  </conditionalFormatting>
  <conditionalFormatting sqref="BC30">
    <cfRule type="expression" priority="900" dxfId="0" stopIfTrue="0">
      <formula>AND(NOT('QAQC-2021-08-10'!$L$917),'QAQC-2021-08-10'!$C$917="Very High")</formula>
    </cfRule>
    <cfRule type="expression" priority="1998" dxfId="2" stopIfTrue="0">
      <formula>AND(NOT('QAQC-2021-08-10'!$L$917),'QAQC-2021-08-10'!$C$917="High")</formula>
    </cfRule>
    <cfRule type="expression" priority="3054" dxfId="3" stopIfTrue="0">
      <formula>AND(NOT('QAQC-2021-08-10'!$L$917),'QAQC-2021-08-10'!$C$917="Low")</formula>
    </cfRule>
    <cfRule type="expression" priority="4558" dxfId="1" stopIfTrue="0">
      <formula>AND(NOT('QAQC-2021-08-10'!$L$917),'QAQC-2021-08-10'!$C$917="Good")</formula>
    </cfRule>
  </conditionalFormatting>
  <conditionalFormatting sqref="BA31">
    <cfRule type="expression" priority="901" dxfId="0" stopIfTrue="0">
      <formula>AND(NOT('QAQC-2021-08-10'!$L$918),'QAQC-2021-08-10'!$C$918="Very High")</formula>
    </cfRule>
    <cfRule type="expression" priority="1999" dxfId="2" stopIfTrue="0">
      <formula>AND(NOT('QAQC-2021-08-10'!$L$918),'QAQC-2021-08-10'!$C$918="High")</formula>
    </cfRule>
    <cfRule type="expression" priority="3055" dxfId="3" stopIfTrue="0">
      <formula>AND(NOT('QAQC-2021-08-10'!$L$918),'QAQC-2021-08-10'!$C$918="Low")</formula>
    </cfRule>
    <cfRule type="expression" priority="4559" dxfId="1" stopIfTrue="0">
      <formula>AND(NOT('QAQC-2021-08-10'!$L$918),'QAQC-2021-08-10'!$C$918="Good")</formula>
    </cfRule>
  </conditionalFormatting>
  <conditionalFormatting sqref="BB31">
    <cfRule type="expression" priority="902" dxfId="0" stopIfTrue="0">
      <formula>AND(NOT('QAQC-2021-08-10'!$L$919),'QAQC-2021-08-10'!$C$919="Very High")</formula>
    </cfRule>
    <cfRule type="expression" priority="2000" dxfId="2" stopIfTrue="0">
      <formula>AND(NOT('QAQC-2021-08-10'!$L$919),'QAQC-2021-08-10'!$C$919="High")</formula>
    </cfRule>
    <cfRule type="expression" priority="3056" dxfId="3" stopIfTrue="0">
      <formula>AND(NOT('QAQC-2021-08-10'!$L$919),'QAQC-2021-08-10'!$C$919="Low")</formula>
    </cfRule>
    <cfRule type="expression" priority="4560" dxfId="1" stopIfTrue="0">
      <formula>AND(NOT('QAQC-2021-08-10'!$L$919),'QAQC-2021-08-10'!$C$919="Good")</formula>
    </cfRule>
  </conditionalFormatting>
  <conditionalFormatting sqref="BC31">
    <cfRule type="expression" priority="903" dxfId="0" stopIfTrue="0">
      <formula>AND(NOT('QAQC-2021-08-10'!$L$920),'QAQC-2021-08-10'!$C$920="Very High")</formula>
    </cfRule>
    <cfRule type="expression" priority="2001" dxfId="2" stopIfTrue="0">
      <formula>AND(NOT('QAQC-2021-08-10'!$L$920),'QAQC-2021-08-10'!$C$920="High")</formula>
    </cfRule>
    <cfRule type="expression" priority="3057" dxfId="3" stopIfTrue="0">
      <formula>AND(NOT('QAQC-2021-08-10'!$L$920),'QAQC-2021-08-10'!$C$920="Low")</formula>
    </cfRule>
    <cfRule type="expression" priority="4561" dxfId="1" stopIfTrue="0">
      <formula>AND(NOT('QAQC-2021-08-10'!$L$920),'QAQC-2021-08-10'!$C$920="Good")</formula>
    </cfRule>
  </conditionalFormatting>
  <conditionalFormatting sqref="BA32">
    <cfRule type="expression" priority="904" dxfId="0" stopIfTrue="0">
      <formula>AND(NOT('QAQC-2021-08-10'!$L$921),'QAQC-2021-08-10'!$C$921="Very High")</formula>
    </cfRule>
    <cfRule type="expression" priority="2002" dxfId="2" stopIfTrue="0">
      <formula>AND(NOT('QAQC-2021-08-10'!$L$921),'QAQC-2021-08-10'!$C$921="High")</formula>
    </cfRule>
    <cfRule type="expression" priority="3058" dxfId="3" stopIfTrue="0">
      <formula>AND(NOT('QAQC-2021-08-10'!$L$921),'QAQC-2021-08-10'!$C$921="Low")</formula>
    </cfRule>
    <cfRule type="expression" priority="4562" dxfId="1" stopIfTrue="0">
      <formula>AND(NOT('QAQC-2021-08-10'!$L$921),'QAQC-2021-08-10'!$C$921="Good")</formula>
    </cfRule>
  </conditionalFormatting>
  <conditionalFormatting sqref="BB32">
    <cfRule type="expression" priority="905" dxfId="0" stopIfTrue="0">
      <formula>AND(NOT('QAQC-2021-08-10'!$L$922),'QAQC-2021-08-10'!$C$922="Very High")</formula>
    </cfRule>
    <cfRule type="expression" priority="2003" dxfId="2" stopIfTrue="0">
      <formula>AND(NOT('QAQC-2021-08-10'!$L$922),'QAQC-2021-08-10'!$C$922="High")</formula>
    </cfRule>
    <cfRule type="expression" priority="3059" dxfId="3" stopIfTrue="0">
      <formula>AND(NOT('QAQC-2021-08-10'!$L$922),'QAQC-2021-08-10'!$C$922="Low")</formula>
    </cfRule>
    <cfRule type="expression" priority="4563" dxfId="1" stopIfTrue="0">
      <formula>AND(NOT('QAQC-2021-08-10'!$L$922),'QAQC-2021-08-10'!$C$922="Good")</formula>
    </cfRule>
  </conditionalFormatting>
  <conditionalFormatting sqref="BC32">
    <cfRule type="expression" priority="906" dxfId="0" stopIfTrue="0">
      <formula>AND(NOT('QAQC-2021-08-10'!$L$923),'QAQC-2021-08-10'!$C$923="Very High")</formula>
    </cfRule>
    <cfRule type="expression" priority="2004" dxfId="2" stopIfTrue="0">
      <formula>AND(NOT('QAQC-2021-08-10'!$L$923),'QAQC-2021-08-10'!$C$923="High")</formula>
    </cfRule>
    <cfRule type="expression" priority="3060" dxfId="3" stopIfTrue="0">
      <formula>AND(NOT('QAQC-2021-08-10'!$L$923),'QAQC-2021-08-10'!$C$923="Low")</formula>
    </cfRule>
    <cfRule type="expression" priority="4564" dxfId="1" stopIfTrue="0">
      <formula>AND(NOT('QAQC-2021-08-10'!$L$923),'QAQC-2021-08-10'!$C$923="Good")</formula>
    </cfRule>
  </conditionalFormatting>
  <conditionalFormatting sqref="BA33">
    <cfRule type="expression" priority="907" dxfId="0" stopIfTrue="0">
      <formula>AND(NOT('QAQC-2021-08-10'!$L$924),'QAQC-2021-08-10'!$C$924="Very High")</formula>
    </cfRule>
    <cfRule type="expression" priority="2005" dxfId="2" stopIfTrue="0">
      <formula>AND(NOT('QAQC-2021-08-10'!$L$924),'QAQC-2021-08-10'!$C$924="High")</formula>
    </cfRule>
    <cfRule type="expression" priority="3061" dxfId="3" stopIfTrue="0">
      <formula>AND(NOT('QAQC-2021-08-10'!$L$924),'QAQC-2021-08-10'!$C$924="Low")</formula>
    </cfRule>
    <cfRule type="expression" priority="4565" dxfId="1" stopIfTrue="0">
      <formula>AND(NOT('QAQC-2021-08-10'!$L$924),'QAQC-2021-08-10'!$C$924="Good")</formula>
    </cfRule>
  </conditionalFormatting>
  <conditionalFormatting sqref="BB33">
    <cfRule type="expression" priority="908" dxfId="0" stopIfTrue="0">
      <formula>AND(NOT('QAQC-2021-08-10'!$L$925),'QAQC-2021-08-10'!$C$925="Very High")</formula>
    </cfRule>
    <cfRule type="expression" priority="2006" dxfId="2" stopIfTrue="0">
      <formula>AND(NOT('QAQC-2021-08-10'!$L$925),'QAQC-2021-08-10'!$C$925="High")</formula>
    </cfRule>
    <cfRule type="expression" priority="3062" dxfId="3" stopIfTrue="0">
      <formula>AND(NOT('QAQC-2021-08-10'!$L$925),'QAQC-2021-08-10'!$C$925="Low")</formula>
    </cfRule>
    <cfRule type="expression" priority="4566" dxfId="1" stopIfTrue="0">
      <formula>AND(NOT('QAQC-2021-08-10'!$L$925),'QAQC-2021-08-10'!$C$925="Good")</formula>
    </cfRule>
  </conditionalFormatting>
  <conditionalFormatting sqref="BC33">
    <cfRule type="expression" priority="909" dxfId="0" stopIfTrue="0">
      <formula>AND(NOT('QAQC-2021-08-10'!$L$926),'QAQC-2021-08-10'!$C$926="Very High")</formula>
    </cfRule>
    <cfRule type="expression" priority="2007" dxfId="2" stopIfTrue="0">
      <formula>AND(NOT('QAQC-2021-08-10'!$L$926),'QAQC-2021-08-10'!$C$926="High")</formula>
    </cfRule>
    <cfRule type="expression" priority="3063" dxfId="3" stopIfTrue="0">
      <formula>AND(NOT('QAQC-2021-08-10'!$L$926),'QAQC-2021-08-10'!$C$926="Low")</formula>
    </cfRule>
    <cfRule type="expression" priority="4567" dxfId="1" stopIfTrue="0">
      <formula>AND(NOT('QAQC-2021-08-10'!$L$926),'QAQC-2021-08-10'!$C$926="Good")</formula>
    </cfRule>
  </conditionalFormatting>
  <conditionalFormatting sqref="BA34">
    <cfRule type="expression" priority="910" dxfId="0" stopIfTrue="0">
      <formula>AND(NOT('QAQC-2021-08-10'!$L$927),'QAQC-2021-08-10'!$C$927="Very High")</formula>
    </cfRule>
    <cfRule type="expression" priority="2008" dxfId="2" stopIfTrue="0">
      <formula>AND(NOT('QAQC-2021-08-10'!$L$927),'QAQC-2021-08-10'!$C$927="High")</formula>
    </cfRule>
    <cfRule type="expression" priority="3064" dxfId="3" stopIfTrue="0">
      <formula>AND(NOT('QAQC-2021-08-10'!$L$927),'QAQC-2021-08-10'!$C$927="Low")</formula>
    </cfRule>
    <cfRule type="expression" priority="4568" dxfId="1" stopIfTrue="0">
      <formula>AND(NOT('QAQC-2021-08-10'!$L$927),'QAQC-2021-08-10'!$C$927="Good")</formula>
    </cfRule>
  </conditionalFormatting>
  <conditionalFormatting sqref="BB34">
    <cfRule type="expression" priority="911" dxfId="0" stopIfTrue="0">
      <formula>AND(NOT('QAQC-2021-08-10'!$L$928),'QAQC-2021-08-10'!$C$928="Very High")</formula>
    </cfRule>
    <cfRule type="expression" priority="2009" dxfId="2" stopIfTrue="0">
      <formula>AND(NOT('QAQC-2021-08-10'!$L$928),'QAQC-2021-08-10'!$C$928="High")</formula>
    </cfRule>
    <cfRule type="expression" priority="3065" dxfId="3" stopIfTrue="0">
      <formula>AND(NOT('QAQC-2021-08-10'!$L$928),'QAQC-2021-08-10'!$C$928="Low")</formula>
    </cfRule>
    <cfRule type="expression" priority="4569" dxfId="1" stopIfTrue="0">
      <formula>AND(NOT('QAQC-2021-08-10'!$L$928),'QAQC-2021-08-10'!$C$928="Good")</formula>
    </cfRule>
  </conditionalFormatting>
  <conditionalFormatting sqref="BC34">
    <cfRule type="expression" priority="912" dxfId="0" stopIfTrue="0">
      <formula>AND(NOT('QAQC-2021-08-10'!$L$929),'QAQC-2021-08-10'!$C$929="Very High")</formula>
    </cfRule>
    <cfRule type="expression" priority="2010" dxfId="2" stopIfTrue="0">
      <formula>AND(NOT('QAQC-2021-08-10'!$L$929),'QAQC-2021-08-10'!$C$929="High")</formula>
    </cfRule>
    <cfRule type="expression" priority="3066" dxfId="3" stopIfTrue="0">
      <formula>AND(NOT('QAQC-2021-08-10'!$L$929),'QAQC-2021-08-10'!$C$929="Low")</formula>
    </cfRule>
    <cfRule type="expression" priority="4570" dxfId="1" stopIfTrue="0">
      <formula>AND(NOT('QAQC-2021-08-10'!$L$929),'QAQC-2021-08-10'!$C$929="Good")</formula>
    </cfRule>
  </conditionalFormatting>
  <conditionalFormatting sqref="BA35">
    <cfRule type="expression" priority="913" dxfId="0" stopIfTrue="0">
      <formula>AND(NOT('QAQC-2021-08-10'!$L$930),'QAQC-2021-08-10'!$C$930="Very High")</formula>
    </cfRule>
    <cfRule type="expression" priority="2011" dxfId="2" stopIfTrue="0">
      <formula>AND(NOT('QAQC-2021-08-10'!$L$930),'QAQC-2021-08-10'!$C$930="High")</formula>
    </cfRule>
    <cfRule type="expression" priority="3067" dxfId="3" stopIfTrue="0">
      <formula>AND(NOT('QAQC-2021-08-10'!$L$930),'QAQC-2021-08-10'!$C$930="Low")</formula>
    </cfRule>
    <cfRule type="expression" priority="4571" dxfId="1" stopIfTrue="0">
      <formula>AND(NOT('QAQC-2021-08-10'!$L$930),'QAQC-2021-08-10'!$C$930="Good")</formula>
    </cfRule>
  </conditionalFormatting>
  <conditionalFormatting sqref="BB35">
    <cfRule type="expression" priority="914" dxfId="0" stopIfTrue="0">
      <formula>AND(NOT('QAQC-2021-08-10'!$L$931),'QAQC-2021-08-10'!$C$931="Very High")</formula>
    </cfRule>
    <cfRule type="expression" priority="2012" dxfId="2" stopIfTrue="0">
      <formula>AND(NOT('QAQC-2021-08-10'!$L$931),'QAQC-2021-08-10'!$C$931="High")</formula>
    </cfRule>
    <cfRule type="expression" priority="3068" dxfId="3" stopIfTrue="0">
      <formula>AND(NOT('QAQC-2021-08-10'!$L$931),'QAQC-2021-08-10'!$C$931="Low")</formula>
    </cfRule>
    <cfRule type="expression" priority="4572" dxfId="1" stopIfTrue="0">
      <formula>AND(NOT('QAQC-2021-08-10'!$L$931),'QAQC-2021-08-10'!$C$931="Good")</formula>
    </cfRule>
  </conditionalFormatting>
  <conditionalFormatting sqref="BC35">
    <cfRule type="expression" priority="915" dxfId="0" stopIfTrue="0">
      <formula>AND(NOT('QAQC-2021-08-10'!$L$932),'QAQC-2021-08-10'!$C$932="Very High")</formula>
    </cfRule>
    <cfRule type="expression" priority="2013" dxfId="2" stopIfTrue="0">
      <formula>AND(NOT('QAQC-2021-08-10'!$L$932),'QAQC-2021-08-10'!$C$932="High")</formula>
    </cfRule>
    <cfRule type="expression" priority="3069" dxfId="3" stopIfTrue="0">
      <formula>AND(NOT('QAQC-2021-08-10'!$L$932),'QAQC-2021-08-10'!$C$932="Low")</formula>
    </cfRule>
    <cfRule type="expression" priority="4573" dxfId="1" stopIfTrue="0">
      <formula>AND(NOT('QAQC-2021-08-10'!$L$932),'QAQC-2021-08-10'!$C$932="Good")</formula>
    </cfRule>
  </conditionalFormatting>
  <conditionalFormatting sqref="BA36">
    <cfRule type="expression" priority="916" dxfId="0" stopIfTrue="0">
      <formula>AND(NOT('QAQC-2021-08-10'!$L$933),'QAQC-2021-08-10'!$C$933="Very High")</formula>
    </cfRule>
    <cfRule type="expression" priority="2014" dxfId="2" stopIfTrue="0">
      <formula>AND(NOT('QAQC-2021-08-10'!$L$933),'QAQC-2021-08-10'!$C$933="High")</formula>
    </cfRule>
    <cfRule type="expression" priority="3070" dxfId="3" stopIfTrue="0">
      <formula>AND(NOT('QAQC-2021-08-10'!$L$933),'QAQC-2021-08-10'!$C$933="Low")</formula>
    </cfRule>
    <cfRule type="expression" priority="4574" dxfId="1" stopIfTrue="0">
      <formula>AND(NOT('QAQC-2021-08-10'!$L$933),'QAQC-2021-08-10'!$C$933="Good")</formula>
    </cfRule>
  </conditionalFormatting>
  <conditionalFormatting sqref="BB36">
    <cfRule type="expression" priority="917" dxfId="0" stopIfTrue="0">
      <formula>AND(NOT('QAQC-2021-08-10'!$L$934),'QAQC-2021-08-10'!$C$934="Very High")</formula>
    </cfRule>
    <cfRule type="expression" priority="2015" dxfId="2" stopIfTrue="0">
      <formula>AND(NOT('QAQC-2021-08-10'!$L$934),'QAQC-2021-08-10'!$C$934="High")</formula>
    </cfRule>
    <cfRule type="expression" priority="3071" dxfId="3" stopIfTrue="0">
      <formula>AND(NOT('QAQC-2021-08-10'!$L$934),'QAQC-2021-08-10'!$C$934="Low")</formula>
    </cfRule>
    <cfRule type="expression" priority="4575" dxfId="1" stopIfTrue="0">
      <formula>AND(NOT('QAQC-2021-08-10'!$L$934),'QAQC-2021-08-10'!$C$934="Good")</formula>
    </cfRule>
  </conditionalFormatting>
  <conditionalFormatting sqref="BC36">
    <cfRule type="expression" priority="918" dxfId="0" stopIfTrue="0">
      <formula>AND(NOT('QAQC-2021-08-10'!$L$935),'QAQC-2021-08-10'!$C$935="Very High")</formula>
    </cfRule>
    <cfRule type="expression" priority="2016" dxfId="2" stopIfTrue="0">
      <formula>AND(NOT('QAQC-2021-08-10'!$L$935),'QAQC-2021-08-10'!$C$935="High")</formula>
    </cfRule>
    <cfRule type="expression" priority="3072" dxfId="3" stopIfTrue="0">
      <formula>AND(NOT('QAQC-2021-08-10'!$L$935),'QAQC-2021-08-10'!$C$935="Low")</formula>
    </cfRule>
    <cfRule type="expression" priority="4576" dxfId="1" stopIfTrue="0">
      <formula>AND(NOT('QAQC-2021-08-10'!$L$935),'QAQC-2021-08-10'!$C$935="Good")</formula>
    </cfRule>
  </conditionalFormatting>
  <conditionalFormatting sqref="BA37">
    <cfRule type="expression" priority="919" dxfId="0" stopIfTrue="0">
      <formula>AND(NOT('QAQC-2021-08-10'!$L$936),'QAQC-2021-08-10'!$C$936="Very High")</formula>
    </cfRule>
    <cfRule type="expression" priority="2017" dxfId="2" stopIfTrue="0">
      <formula>AND(NOT('QAQC-2021-08-10'!$L$936),'QAQC-2021-08-10'!$C$936="High")</formula>
    </cfRule>
    <cfRule type="expression" priority="3073" dxfId="3" stopIfTrue="0">
      <formula>AND(NOT('QAQC-2021-08-10'!$L$936),'QAQC-2021-08-10'!$C$936="Low")</formula>
    </cfRule>
    <cfRule type="expression" priority="4577" dxfId="1" stopIfTrue="0">
      <formula>AND(NOT('QAQC-2021-08-10'!$L$936),'QAQC-2021-08-10'!$C$936="Good")</formula>
    </cfRule>
  </conditionalFormatting>
  <conditionalFormatting sqref="BB37">
    <cfRule type="expression" priority="920" dxfId="0" stopIfTrue="0">
      <formula>AND(NOT('QAQC-2021-08-10'!$L$937),'QAQC-2021-08-10'!$C$937="Very High")</formula>
    </cfRule>
    <cfRule type="expression" priority="2018" dxfId="2" stopIfTrue="0">
      <formula>AND(NOT('QAQC-2021-08-10'!$L$937),'QAQC-2021-08-10'!$C$937="High")</formula>
    </cfRule>
    <cfRule type="expression" priority="3074" dxfId="3" stopIfTrue="0">
      <formula>AND(NOT('QAQC-2021-08-10'!$L$937),'QAQC-2021-08-10'!$C$937="Low")</formula>
    </cfRule>
    <cfRule type="expression" priority="4578" dxfId="1" stopIfTrue="0">
      <formula>AND(NOT('QAQC-2021-08-10'!$L$937),'QAQC-2021-08-10'!$C$937="Good")</formula>
    </cfRule>
  </conditionalFormatting>
  <conditionalFormatting sqref="BC37">
    <cfRule type="expression" priority="921" dxfId="0" stopIfTrue="0">
      <formula>AND(NOT('QAQC-2021-08-10'!$L$938),'QAQC-2021-08-10'!$C$938="Very High")</formula>
    </cfRule>
    <cfRule type="expression" priority="2019" dxfId="2" stopIfTrue="0">
      <formula>AND(NOT('QAQC-2021-08-10'!$L$938),'QAQC-2021-08-10'!$C$938="High")</formula>
    </cfRule>
    <cfRule type="expression" priority="3075" dxfId="3" stopIfTrue="0">
      <formula>AND(NOT('QAQC-2021-08-10'!$L$938),'QAQC-2021-08-10'!$C$938="Low")</formula>
    </cfRule>
    <cfRule type="expression" priority="4579" dxfId="1" stopIfTrue="0">
      <formula>AND(NOT('QAQC-2021-08-10'!$L$938),'QAQC-2021-08-10'!$C$938="Good")</formula>
    </cfRule>
  </conditionalFormatting>
  <conditionalFormatting sqref="BA38">
    <cfRule type="expression" priority="922" dxfId="0" stopIfTrue="0">
      <formula>AND(NOT('QAQC-2021-08-10'!$L$939),'QAQC-2021-08-10'!$C$939="Very High")</formula>
    </cfRule>
    <cfRule type="expression" priority="2020" dxfId="2" stopIfTrue="0">
      <formula>AND(NOT('QAQC-2021-08-10'!$L$939),'QAQC-2021-08-10'!$C$939="High")</formula>
    </cfRule>
    <cfRule type="expression" priority="3076" dxfId="3" stopIfTrue="0">
      <formula>AND(NOT('QAQC-2021-08-10'!$L$939),'QAQC-2021-08-10'!$C$939="Low")</formula>
    </cfRule>
    <cfRule type="expression" priority="4580" dxfId="1" stopIfTrue="0">
      <formula>AND(NOT('QAQC-2021-08-10'!$L$939),'QAQC-2021-08-10'!$C$939="Good")</formula>
    </cfRule>
  </conditionalFormatting>
  <conditionalFormatting sqref="BB38">
    <cfRule type="expression" priority="923" dxfId="0" stopIfTrue="0">
      <formula>AND(NOT('QAQC-2021-08-10'!$L$940),'QAQC-2021-08-10'!$C$940="Very High")</formula>
    </cfRule>
    <cfRule type="expression" priority="2021" dxfId="2" stopIfTrue="0">
      <formula>AND(NOT('QAQC-2021-08-10'!$L$940),'QAQC-2021-08-10'!$C$940="High")</formula>
    </cfRule>
    <cfRule type="expression" priority="3077" dxfId="3" stopIfTrue="0">
      <formula>AND(NOT('QAQC-2021-08-10'!$L$940),'QAQC-2021-08-10'!$C$940="Low")</formula>
    </cfRule>
    <cfRule type="expression" priority="4581" dxfId="1" stopIfTrue="0">
      <formula>AND(NOT('QAQC-2021-08-10'!$L$940),'QAQC-2021-08-10'!$C$940="Good")</formula>
    </cfRule>
  </conditionalFormatting>
  <conditionalFormatting sqref="BC38">
    <cfRule type="expression" priority="924" dxfId="0" stopIfTrue="0">
      <formula>AND(NOT('QAQC-2021-08-10'!$L$941),'QAQC-2021-08-10'!$C$941="Very High")</formula>
    </cfRule>
    <cfRule type="expression" priority="2022" dxfId="2" stopIfTrue="0">
      <formula>AND(NOT('QAQC-2021-08-10'!$L$941),'QAQC-2021-08-10'!$C$941="High")</formula>
    </cfRule>
    <cfRule type="expression" priority="3078" dxfId="3" stopIfTrue="0">
      <formula>AND(NOT('QAQC-2021-08-10'!$L$941),'QAQC-2021-08-10'!$C$941="Low")</formula>
    </cfRule>
    <cfRule type="expression" priority="4582" dxfId="1" stopIfTrue="0">
      <formula>AND(NOT('QAQC-2021-08-10'!$L$941),'QAQC-2021-08-10'!$C$941="Good")</formula>
    </cfRule>
  </conditionalFormatting>
  <conditionalFormatting sqref="BA39">
    <cfRule type="expression" priority="925" dxfId="0" stopIfTrue="0">
      <formula>AND(NOT('QAQC-2021-08-10'!$L$942),'QAQC-2021-08-10'!$C$942="Very High")</formula>
    </cfRule>
    <cfRule type="expression" priority="2023" dxfId="2" stopIfTrue="0">
      <formula>AND(NOT('QAQC-2021-08-10'!$L$942),'QAQC-2021-08-10'!$C$942="High")</formula>
    </cfRule>
    <cfRule type="expression" priority="3079" dxfId="3" stopIfTrue="0">
      <formula>AND(NOT('QAQC-2021-08-10'!$L$942),'QAQC-2021-08-10'!$C$942="Low")</formula>
    </cfRule>
    <cfRule type="expression" priority="4583" dxfId="1" stopIfTrue="0">
      <formula>AND(NOT('QAQC-2021-08-10'!$L$942),'QAQC-2021-08-10'!$C$942="Good")</formula>
    </cfRule>
  </conditionalFormatting>
  <conditionalFormatting sqref="BB39">
    <cfRule type="expression" priority="926" dxfId="0" stopIfTrue="0">
      <formula>AND(NOT('QAQC-2021-08-10'!$L$943),'QAQC-2021-08-10'!$C$943="Very High")</formula>
    </cfRule>
    <cfRule type="expression" priority="2024" dxfId="2" stopIfTrue="0">
      <formula>AND(NOT('QAQC-2021-08-10'!$L$943),'QAQC-2021-08-10'!$C$943="High")</formula>
    </cfRule>
    <cfRule type="expression" priority="3080" dxfId="3" stopIfTrue="0">
      <formula>AND(NOT('QAQC-2021-08-10'!$L$943),'QAQC-2021-08-10'!$C$943="Low")</formula>
    </cfRule>
    <cfRule type="expression" priority="4584" dxfId="1" stopIfTrue="0">
      <formula>AND(NOT('QAQC-2021-08-10'!$L$943),'QAQC-2021-08-10'!$C$943="Good")</formula>
    </cfRule>
  </conditionalFormatting>
  <conditionalFormatting sqref="BC39">
    <cfRule type="expression" priority="927" dxfId="0" stopIfTrue="0">
      <formula>AND(NOT('QAQC-2021-08-10'!$L$944),'QAQC-2021-08-10'!$C$944="Very High")</formula>
    </cfRule>
    <cfRule type="expression" priority="2025" dxfId="2" stopIfTrue="0">
      <formula>AND(NOT('QAQC-2021-08-10'!$L$944),'QAQC-2021-08-10'!$C$944="High")</formula>
    </cfRule>
    <cfRule type="expression" priority="3081" dxfId="3" stopIfTrue="0">
      <formula>AND(NOT('QAQC-2021-08-10'!$L$944),'QAQC-2021-08-10'!$C$944="Low")</formula>
    </cfRule>
    <cfRule type="expression" priority="4585" dxfId="1" stopIfTrue="0">
      <formula>AND(NOT('QAQC-2021-08-10'!$L$944),'QAQC-2021-08-10'!$C$944="Good")</formula>
    </cfRule>
  </conditionalFormatting>
  <conditionalFormatting sqref="BA40">
    <cfRule type="expression" priority="928" dxfId="0" stopIfTrue="0">
      <formula>AND(NOT('QAQC-2021-08-10'!$L$945),'QAQC-2021-08-10'!$C$945="Very High")</formula>
    </cfRule>
    <cfRule type="expression" priority="2026" dxfId="2" stopIfTrue="0">
      <formula>AND(NOT('QAQC-2021-08-10'!$L$945),'QAQC-2021-08-10'!$C$945="High")</formula>
    </cfRule>
    <cfRule type="expression" priority="3082" dxfId="3" stopIfTrue="0">
      <formula>AND(NOT('QAQC-2021-08-10'!$L$945),'QAQC-2021-08-10'!$C$945="Low")</formula>
    </cfRule>
    <cfRule type="expression" priority="4586" dxfId="1" stopIfTrue="0">
      <formula>AND(NOT('QAQC-2021-08-10'!$L$945),'QAQC-2021-08-10'!$C$945="Good")</formula>
    </cfRule>
  </conditionalFormatting>
  <conditionalFormatting sqref="BB40">
    <cfRule type="expression" priority="929" dxfId="0" stopIfTrue="0">
      <formula>AND(NOT('QAQC-2021-08-10'!$L$946),'QAQC-2021-08-10'!$C$946="Very High")</formula>
    </cfRule>
    <cfRule type="expression" priority="2027" dxfId="2" stopIfTrue="0">
      <formula>AND(NOT('QAQC-2021-08-10'!$L$946),'QAQC-2021-08-10'!$C$946="High")</formula>
    </cfRule>
    <cfRule type="expression" priority="3083" dxfId="3" stopIfTrue="0">
      <formula>AND(NOT('QAQC-2021-08-10'!$L$946),'QAQC-2021-08-10'!$C$946="Low")</formula>
    </cfRule>
    <cfRule type="expression" priority="4587" dxfId="1" stopIfTrue="0">
      <formula>AND(NOT('QAQC-2021-08-10'!$L$946),'QAQC-2021-08-10'!$C$946="Good")</formula>
    </cfRule>
  </conditionalFormatting>
  <conditionalFormatting sqref="BC40">
    <cfRule type="expression" priority="930" dxfId="0" stopIfTrue="0">
      <formula>AND(NOT('QAQC-2021-08-10'!$L$947),'QAQC-2021-08-10'!$C$947="Very High")</formula>
    </cfRule>
    <cfRule type="expression" priority="2028" dxfId="2" stopIfTrue="0">
      <formula>AND(NOT('QAQC-2021-08-10'!$L$947),'QAQC-2021-08-10'!$C$947="High")</formula>
    </cfRule>
    <cfRule type="expression" priority="3084" dxfId="3" stopIfTrue="0">
      <formula>AND(NOT('QAQC-2021-08-10'!$L$947),'QAQC-2021-08-10'!$C$947="Low")</formula>
    </cfRule>
    <cfRule type="expression" priority="4588" dxfId="1" stopIfTrue="0">
      <formula>AND(NOT('QAQC-2021-08-10'!$L$947),'QAQC-2021-08-10'!$C$947="Good")</formula>
    </cfRule>
  </conditionalFormatting>
  <conditionalFormatting sqref="BA41">
    <cfRule type="expression" priority="931" dxfId="0" stopIfTrue="0">
      <formula>AND(NOT('QAQC-2021-08-10'!$L$948),'QAQC-2021-08-10'!$C$948="Very High")</formula>
    </cfRule>
    <cfRule type="expression" priority="2029" dxfId="2" stopIfTrue="0">
      <formula>AND(NOT('QAQC-2021-08-10'!$L$948),'QAQC-2021-08-10'!$C$948="High")</formula>
    </cfRule>
    <cfRule type="expression" priority="3085" dxfId="3" stopIfTrue="0">
      <formula>AND(NOT('QAQC-2021-08-10'!$L$948),'QAQC-2021-08-10'!$C$948="Low")</formula>
    </cfRule>
    <cfRule type="expression" priority="4589" dxfId="1" stopIfTrue="0">
      <formula>AND(NOT('QAQC-2021-08-10'!$L$948),'QAQC-2021-08-10'!$C$948="Good")</formula>
    </cfRule>
  </conditionalFormatting>
  <conditionalFormatting sqref="BB41">
    <cfRule type="expression" priority="932" dxfId="0" stopIfTrue="0">
      <formula>AND(NOT('QAQC-2021-08-10'!$L$949),'QAQC-2021-08-10'!$C$949="Very High")</formula>
    </cfRule>
    <cfRule type="expression" priority="2030" dxfId="2" stopIfTrue="0">
      <formula>AND(NOT('QAQC-2021-08-10'!$L$949),'QAQC-2021-08-10'!$C$949="High")</formula>
    </cfRule>
    <cfRule type="expression" priority="3086" dxfId="3" stopIfTrue="0">
      <formula>AND(NOT('QAQC-2021-08-10'!$L$949),'QAQC-2021-08-10'!$C$949="Low")</formula>
    </cfRule>
    <cfRule type="expression" priority="4590" dxfId="1" stopIfTrue="0">
      <formula>AND(NOT('QAQC-2021-08-10'!$L$949),'QAQC-2021-08-10'!$C$949="Good")</formula>
    </cfRule>
  </conditionalFormatting>
  <conditionalFormatting sqref="BC41">
    <cfRule type="expression" priority="933" dxfId="0" stopIfTrue="0">
      <formula>AND(NOT('QAQC-2021-08-10'!$L$950),'QAQC-2021-08-10'!$C$950="Very High")</formula>
    </cfRule>
    <cfRule type="expression" priority="2031" dxfId="2" stopIfTrue="0">
      <formula>AND(NOT('QAQC-2021-08-10'!$L$950),'QAQC-2021-08-10'!$C$950="High")</formula>
    </cfRule>
    <cfRule type="expression" priority="3087" dxfId="3" stopIfTrue="0">
      <formula>AND(NOT('QAQC-2021-08-10'!$L$950),'QAQC-2021-08-10'!$C$950="Low")</formula>
    </cfRule>
    <cfRule type="expression" priority="4591" dxfId="1" stopIfTrue="0">
      <formula>AND(NOT('QAQC-2021-08-10'!$L$950),'QAQC-2021-08-10'!$C$950="Good")</formula>
    </cfRule>
  </conditionalFormatting>
  <conditionalFormatting sqref="BA42">
    <cfRule type="expression" priority="934" dxfId="0" stopIfTrue="0">
      <formula>AND(NOT('QAQC-2021-08-10'!$L$951),'QAQC-2021-08-10'!$C$951="Very High")</formula>
    </cfRule>
    <cfRule type="expression" priority="2032" dxfId="2" stopIfTrue="0">
      <formula>AND(NOT('QAQC-2021-08-10'!$L$951),'QAQC-2021-08-10'!$C$951="High")</formula>
    </cfRule>
    <cfRule type="expression" priority="3088" dxfId="3" stopIfTrue="0">
      <formula>AND(NOT('QAQC-2021-08-10'!$L$951),'QAQC-2021-08-10'!$C$951="Low")</formula>
    </cfRule>
    <cfRule type="expression" priority="4592" dxfId="1" stopIfTrue="0">
      <formula>AND(NOT('QAQC-2021-08-10'!$L$951),'QAQC-2021-08-10'!$C$951="Good")</formula>
    </cfRule>
  </conditionalFormatting>
  <conditionalFormatting sqref="BB42">
    <cfRule type="expression" priority="935" dxfId="0" stopIfTrue="0">
      <formula>AND(NOT('QAQC-2021-08-10'!$L$952),'QAQC-2021-08-10'!$C$952="Very High")</formula>
    </cfRule>
    <cfRule type="expression" priority="2033" dxfId="2" stopIfTrue="0">
      <formula>AND(NOT('QAQC-2021-08-10'!$L$952),'QAQC-2021-08-10'!$C$952="High")</formula>
    </cfRule>
    <cfRule type="expression" priority="3089" dxfId="3" stopIfTrue="0">
      <formula>AND(NOT('QAQC-2021-08-10'!$L$952),'QAQC-2021-08-10'!$C$952="Low")</formula>
    </cfRule>
    <cfRule type="expression" priority="4593" dxfId="1" stopIfTrue="0">
      <formula>AND(NOT('QAQC-2021-08-10'!$L$952),'QAQC-2021-08-10'!$C$952="Good")</formula>
    </cfRule>
  </conditionalFormatting>
  <conditionalFormatting sqref="BC42">
    <cfRule type="expression" priority="936" dxfId="0" stopIfTrue="0">
      <formula>AND(NOT('QAQC-2021-08-10'!$L$953),'QAQC-2021-08-10'!$C$953="Very High")</formula>
    </cfRule>
    <cfRule type="expression" priority="2034" dxfId="2" stopIfTrue="0">
      <formula>AND(NOT('QAQC-2021-08-10'!$L$953),'QAQC-2021-08-10'!$C$953="High")</formula>
    </cfRule>
    <cfRule type="expression" priority="3090" dxfId="3" stopIfTrue="0">
      <formula>AND(NOT('QAQC-2021-08-10'!$L$953),'QAQC-2021-08-10'!$C$953="Low")</formula>
    </cfRule>
    <cfRule type="expression" priority="4594" dxfId="1" stopIfTrue="0">
      <formula>AND(NOT('QAQC-2021-08-10'!$L$953),'QAQC-2021-08-10'!$C$953="Good")</formula>
    </cfRule>
  </conditionalFormatting>
  <conditionalFormatting sqref="BA43">
    <cfRule type="expression" priority="937" dxfId="0" stopIfTrue="0">
      <formula>AND(NOT('QAQC-2021-08-10'!$L$954),'QAQC-2021-08-10'!$C$954="Very High")</formula>
    </cfRule>
    <cfRule type="expression" priority="2035" dxfId="2" stopIfTrue="0">
      <formula>AND(NOT('QAQC-2021-08-10'!$L$954),'QAQC-2021-08-10'!$C$954="High")</formula>
    </cfRule>
    <cfRule type="expression" priority="3091" dxfId="3" stopIfTrue="0">
      <formula>AND(NOT('QAQC-2021-08-10'!$L$954),'QAQC-2021-08-10'!$C$954="Low")</formula>
    </cfRule>
    <cfRule type="expression" priority="4595" dxfId="1" stopIfTrue="0">
      <formula>AND(NOT('QAQC-2021-08-10'!$L$954),'QAQC-2021-08-10'!$C$954="Good")</formula>
    </cfRule>
  </conditionalFormatting>
  <conditionalFormatting sqref="BB43">
    <cfRule type="expression" priority="938" dxfId="0" stopIfTrue="0">
      <formula>AND(NOT('QAQC-2021-08-10'!$L$955),'QAQC-2021-08-10'!$C$955="Very High")</formula>
    </cfRule>
    <cfRule type="expression" priority="2036" dxfId="2" stopIfTrue="0">
      <formula>AND(NOT('QAQC-2021-08-10'!$L$955),'QAQC-2021-08-10'!$C$955="High")</formula>
    </cfRule>
    <cfRule type="expression" priority="3092" dxfId="3" stopIfTrue="0">
      <formula>AND(NOT('QAQC-2021-08-10'!$L$955),'QAQC-2021-08-10'!$C$955="Low")</formula>
    </cfRule>
    <cfRule type="expression" priority="4596" dxfId="1" stopIfTrue="0">
      <formula>AND(NOT('QAQC-2021-08-10'!$L$955),'QAQC-2021-08-10'!$C$955="Good")</formula>
    </cfRule>
  </conditionalFormatting>
  <conditionalFormatting sqref="BC43">
    <cfRule type="expression" priority="939" dxfId="0" stopIfTrue="0">
      <formula>AND(NOT('QAQC-2021-08-10'!$L$956),'QAQC-2021-08-10'!$C$956="Very High")</formula>
    </cfRule>
    <cfRule type="expression" priority="2037" dxfId="2" stopIfTrue="0">
      <formula>AND(NOT('QAQC-2021-08-10'!$L$956),'QAQC-2021-08-10'!$C$956="High")</formula>
    </cfRule>
    <cfRule type="expression" priority="3093" dxfId="3" stopIfTrue="0">
      <formula>AND(NOT('QAQC-2021-08-10'!$L$956),'QAQC-2021-08-10'!$C$956="Low")</formula>
    </cfRule>
    <cfRule type="expression" priority="4597" dxfId="1" stopIfTrue="0">
      <formula>AND(NOT('QAQC-2021-08-10'!$L$956),'QAQC-2021-08-10'!$C$956="Good")</formula>
    </cfRule>
  </conditionalFormatting>
  <conditionalFormatting sqref="BA44">
    <cfRule type="expression" priority="940" dxfId="0" stopIfTrue="0">
      <formula>AND(NOT('QAQC-2021-08-10'!$L$957),'QAQC-2021-08-10'!$C$957="Very High")</formula>
    </cfRule>
    <cfRule type="expression" priority="2038" dxfId="2" stopIfTrue="0">
      <formula>AND(NOT('QAQC-2021-08-10'!$L$957),'QAQC-2021-08-10'!$C$957="High")</formula>
    </cfRule>
    <cfRule type="expression" priority="3094" dxfId="3" stopIfTrue="0">
      <formula>AND(NOT('QAQC-2021-08-10'!$L$957),'QAQC-2021-08-10'!$C$957="Low")</formula>
    </cfRule>
    <cfRule type="expression" priority="4598" dxfId="1" stopIfTrue="0">
      <formula>AND(NOT('QAQC-2021-08-10'!$L$957),'QAQC-2021-08-10'!$C$957="Good")</formula>
    </cfRule>
  </conditionalFormatting>
  <conditionalFormatting sqref="BB44">
    <cfRule type="expression" priority="941" dxfId="0" stopIfTrue="0">
      <formula>AND(NOT('QAQC-2021-08-10'!$L$958),'QAQC-2021-08-10'!$C$958="Very High")</formula>
    </cfRule>
    <cfRule type="expression" priority="2039" dxfId="2" stopIfTrue="0">
      <formula>AND(NOT('QAQC-2021-08-10'!$L$958),'QAQC-2021-08-10'!$C$958="High")</formula>
    </cfRule>
    <cfRule type="expression" priority="3095" dxfId="3" stopIfTrue="0">
      <formula>AND(NOT('QAQC-2021-08-10'!$L$958),'QAQC-2021-08-10'!$C$958="Low")</formula>
    </cfRule>
    <cfRule type="expression" priority="4599" dxfId="1" stopIfTrue="0">
      <formula>AND(NOT('QAQC-2021-08-10'!$L$958),'QAQC-2021-08-10'!$C$958="Good")</formula>
    </cfRule>
  </conditionalFormatting>
  <conditionalFormatting sqref="BC44">
    <cfRule type="expression" priority="942" dxfId="0" stopIfTrue="0">
      <formula>AND(NOT('QAQC-2021-08-10'!$L$959),'QAQC-2021-08-10'!$C$959="Very High")</formula>
    </cfRule>
    <cfRule type="expression" priority="2040" dxfId="2" stopIfTrue="0">
      <formula>AND(NOT('QAQC-2021-08-10'!$L$959),'QAQC-2021-08-10'!$C$959="High")</formula>
    </cfRule>
    <cfRule type="expression" priority="3096" dxfId="3" stopIfTrue="0">
      <formula>AND(NOT('QAQC-2021-08-10'!$L$959),'QAQC-2021-08-10'!$C$959="Low")</formula>
    </cfRule>
    <cfRule type="expression" priority="4600" dxfId="1" stopIfTrue="0">
      <formula>AND(NOT('QAQC-2021-08-10'!$L$959),'QAQC-2021-08-10'!$C$959="Good")</formula>
    </cfRule>
  </conditionalFormatting>
  <conditionalFormatting sqref="BA45">
    <cfRule type="expression" priority="943" dxfId="0" stopIfTrue="0">
      <formula>AND(NOT('QAQC-2021-08-10'!$L$960),'QAQC-2021-08-10'!$C$960="Very High")</formula>
    </cfRule>
    <cfRule type="expression" priority="2041" dxfId="2" stopIfTrue="0">
      <formula>AND(NOT('QAQC-2021-08-10'!$L$960),'QAQC-2021-08-10'!$C$960="High")</formula>
    </cfRule>
    <cfRule type="expression" priority="3097" dxfId="3" stopIfTrue="0">
      <formula>AND(NOT('QAQC-2021-08-10'!$L$960),'QAQC-2021-08-10'!$C$960="Low")</formula>
    </cfRule>
    <cfRule type="expression" priority="4601" dxfId="1" stopIfTrue="0">
      <formula>AND(NOT('QAQC-2021-08-10'!$L$960),'QAQC-2021-08-10'!$C$960="Good")</formula>
    </cfRule>
  </conditionalFormatting>
  <conditionalFormatting sqref="BB45">
    <cfRule type="expression" priority="944" dxfId="0" stopIfTrue="0">
      <formula>AND(NOT('QAQC-2021-08-10'!$L$961),'QAQC-2021-08-10'!$C$961="Very High")</formula>
    </cfRule>
    <cfRule type="expression" priority="2042" dxfId="2" stopIfTrue="0">
      <formula>AND(NOT('QAQC-2021-08-10'!$L$961),'QAQC-2021-08-10'!$C$961="High")</formula>
    </cfRule>
    <cfRule type="expression" priority="3098" dxfId="3" stopIfTrue="0">
      <formula>AND(NOT('QAQC-2021-08-10'!$L$961),'QAQC-2021-08-10'!$C$961="Low")</formula>
    </cfRule>
    <cfRule type="expression" priority="4602" dxfId="1" stopIfTrue="0">
      <formula>AND(NOT('QAQC-2021-08-10'!$L$961),'QAQC-2021-08-10'!$C$961="Good")</formula>
    </cfRule>
  </conditionalFormatting>
  <conditionalFormatting sqref="BC45">
    <cfRule type="expression" priority="945" dxfId="0" stopIfTrue="0">
      <formula>AND(NOT('QAQC-2021-08-10'!$L$962),'QAQC-2021-08-10'!$C$962="Very High")</formula>
    </cfRule>
    <cfRule type="expression" priority="2043" dxfId="2" stopIfTrue="0">
      <formula>AND(NOT('QAQC-2021-08-10'!$L$962),'QAQC-2021-08-10'!$C$962="High")</formula>
    </cfRule>
    <cfRule type="expression" priority="3099" dxfId="3" stopIfTrue="0">
      <formula>AND(NOT('QAQC-2021-08-10'!$L$962),'QAQC-2021-08-10'!$C$962="Low")</formula>
    </cfRule>
    <cfRule type="expression" priority="4603" dxfId="1" stopIfTrue="0">
      <formula>AND(NOT('QAQC-2021-08-10'!$L$962),'QAQC-2021-08-10'!$C$962="Good")</formula>
    </cfRule>
  </conditionalFormatting>
  <conditionalFormatting sqref="BA46">
    <cfRule type="expression" priority="946" dxfId="0" stopIfTrue="0">
      <formula>AND(NOT('QAQC-2021-08-10'!$L$963),'QAQC-2021-08-10'!$C$963="Very High")</formula>
    </cfRule>
    <cfRule type="expression" priority="2044" dxfId="2" stopIfTrue="0">
      <formula>AND(NOT('QAQC-2021-08-10'!$L$963),'QAQC-2021-08-10'!$C$963="High")</formula>
    </cfRule>
    <cfRule type="expression" priority="3100" dxfId="3" stopIfTrue="0">
      <formula>AND(NOT('QAQC-2021-08-10'!$L$963),'QAQC-2021-08-10'!$C$963="Low")</formula>
    </cfRule>
    <cfRule type="expression" priority="4604" dxfId="1" stopIfTrue="0">
      <formula>AND(NOT('QAQC-2021-08-10'!$L$963),'QAQC-2021-08-10'!$C$963="Good")</formula>
    </cfRule>
  </conditionalFormatting>
  <conditionalFormatting sqref="BB46">
    <cfRule type="expression" priority="947" dxfId="0" stopIfTrue="0">
      <formula>AND(NOT('QAQC-2021-08-10'!$L$964),'QAQC-2021-08-10'!$C$964="Very High")</formula>
    </cfRule>
    <cfRule type="expression" priority="2045" dxfId="2" stopIfTrue="0">
      <formula>AND(NOT('QAQC-2021-08-10'!$L$964),'QAQC-2021-08-10'!$C$964="High")</formula>
    </cfRule>
    <cfRule type="expression" priority="3101" dxfId="3" stopIfTrue="0">
      <formula>AND(NOT('QAQC-2021-08-10'!$L$964),'QAQC-2021-08-10'!$C$964="Low")</formula>
    </cfRule>
    <cfRule type="expression" priority="4605" dxfId="1" stopIfTrue="0">
      <formula>AND(NOT('QAQC-2021-08-10'!$L$964),'QAQC-2021-08-10'!$C$964="Good")</formula>
    </cfRule>
  </conditionalFormatting>
  <conditionalFormatting sqref="BC46">
    <cfRule type="expression" priority="948" dxfId="0" stopIfTrue="0">
      <formula>AND(NOT('QAQC-2021-08-10'!$L$965),'QAQC-2021-08-10'!$C$965="Very High")</formula>
    </cfRule>
    <cfRule type="expression" priority="2046" dxfId="2" stopIfTrue="0">
      <formula>AND(NOT('QAQC-2021-08-10'!$L$965),'QAQC-2021-08-10'!$C$965="High")</formula>
    </cfRule>
    <cfRule type="expression" priority="3102" dxfId="3" stopIfTrue="0">
      <formula>AND(NOT('QAQC-2021-08-10'!$L$965),'QAQC-2021-08-10'!$C$965="Low")</formula>
    </cfRule>
    <cfRule type="expression" priority="4606" dxfId="1" stopIfTrue="0">
      <formula>AND(NOT('QAQC-2021-08-10'!$L$965),'QAQC-2021-08-10'!$C$965="Good")</formula>
    </cfRule>
  </conditionalFormatting>
  <conditionalFormatting sqref="BL4">
    <cfRule type="expression" priority="954" dxfId="0" stopIfTrue="0">
      <formula>AND(NOT('QAQC-2021-08-10'!$L$483),'QAQC-2021-08-10'!$C$483="Very High")</formula>
    </cfRule>
    <cfRule type="expression" priority="2052" dxfId="2" stopIfTrue="0">
      <formula>AND(NOT('QAQC-2021-08-10'!$L$483),'QAQC-2021-08-10'!$C$483="High")</formula>
    </cfRule>
    <cfRule type="expression" priority="3108" dxfId="3" stopIfTrue="0">
      <formula>AND(NOT('QAQC-2021-08-10'!$L$483),'QAQC-2021-08-10'!$C$483="Low")</formula>
    </cfRule>
    <cfRule type="expression" priority="4612" dxfId="1" stopIfTrue="0">
      <formula>AND(NOT('QAQC-2021-08-10'!$L$483),'QAQC-2021-08-10'!$C$483="Good")</formula>
    </cfRule>
  </conditionalFormatting>
  <conditionalFormatting sqref="BL5">
    <cfRule type="expression" priority="955" dxfId="0" stopIfTrue="0">
      <formula>AND(NOT('QAQC-2021-08-10'!$L$484),'QAQC-2021-08-10'!$C$484="Very High")</formula>
    </cfRule>
    <cfRule type="expression" priority="2053" dxfId="2" stopIfTrue="0">
      <formula>AND(NOT('QAQC-2021-08-10'!$L$484),'QAQC-2021-08-10'!$C$484="High")</formula>
    </cfRule>
    <cfRule type="expression" priority="3109" dxfId="3" stopIfTrue="0">
      <formula>AND(NOT('QAQC-2021-08-10'!$L$484),'QAQC-2021-08-10'!$C$484="Low")</formula>
    </cfRule>
    <cfRule type="expression" priority="4613" dxfId="1" stopIfTrue="0">
      <formula>AND(NOT('QAQC-2021-08-10'!$L$484),'QAQC-2021-08-10'!$C$484="Good")</formula>
    </cfRule>
  </conditionalFormatting>
  <conditionalFormatting sqref="BL6">
    <cfRule type="expression" priority="956" dxfId="0" stopIfTrue="0">
      <formula>AND(NOT('QAQC-2021-08-10'!$L$485),'QAQC-2021-08-10'!$C$485="Very High")</formula>
    </cfRule>
    <cfRule type="expression" priority="2054" dxfId="2" stopIfTrue="0">
      <formula>AND(NOT('QAQC-2021-08-10'!$L$485),'QAQC-2021-08-10'!$C$485="High")</formula>
    </cfRule>
    <cfRule type="expression" priority="3110" dxfId="3" stopIfTrue="0">
      <formula>AND(NOT('QAQC-2021-08-10'!$L$485),'QAQC-2021-08-10'!$C$485="Low")</formula>
    </cfRule>
    <cfRule type="expression" priority="4614" dxfId="1" stopIfTrue="0">
      <formula>AND(NOT('QAQC-2021-08-10'!$L$485),'QAQC-2021-08-10'!$C$485="Good")</formula>
    </cfRule>
  </conditionalFormatting>
  <conditionalFormatting sqref="BL7">
    <cfRule type="expression" priority="957" dxfId="0" stopIfTrue="0">
      <formula>AND(NOT('QAQC-2021-08-10'!$L$486),'QAQC-2021-08-10'!$C$486="Very High")</formula>
    </cfRule>
    <cfRule type="expression" priority="2055" dxfId="2" stopIfTrue="0">
      <formula>AND(NOT('QAQC-2021-08-10'!$L$486),'QAQC-2021-08-10'!$C$486="High")</formula>
    </cfRule>
    <cfRule type="expression" priority="3111" dxfId="3" stopIfTrue="0">
      <formula>AND(NOT('QAQC-2021-08-10'!$L$486),'QAQC-2021-08-10'!$C$486="Low")</formula>
    </cfRule>
    <cfRule type="expression" priority="4615" dxfId="1" stopIfTrue="0">
      <formula>AND(NOT('QAQC-2021-08-10'!$L$486),'QAQC-2021-08-10'!$C$486="Good")</formula>
    </cfRule>
  </conditionalFormatting>
  <conditionalFormatting sqref="BL8">
    <cfRule type="expression" priority="958" dxfId="0" stopIfTrue="0">
      <formula>AND(NOT('QAQC-2021-08-10'!$L$487),'QAQC-2021-08-10'!$C$487="Very High")</formula>
    </cfRule>
    <cfRule type="expression" priority="2056" dxfId="2" stopIfTrue="0">
      <formula>AND(NOT('QAQC-2021-08-10'!$L$487),'QAQC-2021-08-10'!$C$487="High")</formula>
    </cfRule>
    <cfRule type="expression" priority="3112" dxfId="3" stopIfTrue="0">
      <formula>AND(NOT('QAQC-2021-08-10'!$L$487),'QAQC-2021-08-10'!$C$487="Low")</formula>
    </cfRule>
    <cfRule type="expression" priority="4616" dxfId="1" stopIfTrue="0">
      <formula>AND(NOT('QAQC-2021-08-10'!$L$487),'QAQC-2021-08-10'!$C$487="Good")</formula>
    </cfRule>
  </conditionalFormatting>
  <conditionalFormatting sqref="BL9">
    <cfRule type="expression" priority="959" dxfId="0" stopIfTrue="0">
      <formula>AND(NOT('QAQC-2021-08-10'!$L$488),'QAQC-2021-08-10'!$C$488="Very High")</formula>
    </cfRule>
    <cfRule type="expression" priority="2057" dxfId="2" stopIfTrue="0">
      <formula>AND(NOT('QAQC-2021-08-10'!$L$488),'QAQC-2021-08-10'!$C$488="High")</formula>
    </cfRule>
    <cfRule type="expression" priority="3113" dxfId="3" stopIfTrue="0">
      <formula>AND(NOT('QAQC-2021-08-10'!$L$488),'QAQC-2021-08-10'!$C$488="Low")</formula>
    </cfRule>
    <cfRule type="expression" priority="4617" dxfId="1" stopIfTrue="0">
      <formula>AND(NOT('QAQC-2021-08-10'!$L$488),'QAQC-2021-08-10'!$C$488="Good")</formula>
    </cfRule>
  </conditionalFormatting>
  <conditionalFormatting sqref="BL10">
    <cfRule type="expression" priority="960" dxfId="0" stopIfTrue="0">
      <formula>AND(NOT('QAQC-2021-08-10'!$L$489),'QAQC-2021-08-10'!$C$489="Very High")</formula>
    </cfRule>
    <cfRule type="expression" priority="2058" dxfId="2" stopIfTrue="0">
      <formula>AND(NOT('QAQC-2021-08-10'!$L$489),'QAQC-2021-08-10'!$C$489="High")</formula>
    </cfRule>
    <cfRule type="expression" priority="3114" dxfId="3" stopIfTrue="0">
      <formula>AND(NOT('QAQC-2021-08-10'!$L$489),'QAQC-2021-08-10'!$C$489="Low")</formula>
    </cfRule>
    <cfRule type="expression" priority="4618" dxfId="1" stopIfTrue="0">
      <formula>AND(NOT('QAQC-2021-08-10'!$L$489),'QAQC-2021-08-10'!$C$489="Good")</formula>
    </cfRule>
  </conditionalFormatting>
  <conditionalFormatting sqref="BL11">
    <cfRule type="expression" priority="961" dxfId="0" stopIfTrue="0">
      <formula>AND(NOT('QAQC-2021-08-10'!$L$490),'QAQC-2021-08-10'!$C$490="Very High")</formula>
    </cfRule>
    <cfRule type="expression" priority="2059" dxfId="2" stopIfTrue="0">
      <formula>AND(NOT('QAQC-2021-08-10'!$L$490),'QAQC-2021-08-10'!$C$490="High")</formula>
    </cfRule>
    <cfRule type="expression" priority="3115" dxfId="3" stopIfTrue="0">
      <formula>AND(NOT('QAQC-2021-08-10'!$L$490),'QAQC-2021-08-10'!$C$490="Low")</formula>
    </cfRule>
    <cfRule type="expression" priority="4619" dxfId="1" stopIfTrue="0">
      <formula>AND(NOT('QAQC-2021-08-10'!$L$490),'QAQC-2021-08-10'!$C$490="Good")</formula>
    </cfRule>
  </conditionalFormatting>
  <conditionalFormatting sqref="BL12">
    <cfRule type="expression" priority="962" dxfId="0" stopIfTrue="0">
      <formula>AND(NOT('QAQC-2021-08-10'!$L$491),'QAQC-2021-08-10'!$C$491="Very High")</formula>
    </cfRule>
    <cfRule type="expression" priority="2060" dxfId="2" stopIfTrue="0">
      <formula>AND(NOT('QAQC-2021-08-10'!$L$491),'QAQC-2021-08-10'!$C$491="High")</formula>
    </cfRule>
    <cfRule type="expression" priority="3116" dxfId="3" stopIfTrue="0">
      <formula>AND(NOT('QAQC-2021-08-10'!$L$491),'QAQC-2021-08-10'!$C$491="Low")</formula>
    </cfRule>
    <cfRule type="expression" priority="4620" dxfId="1" stopIfTrue="0">
      <formula>AND(NOT('QAQC-2021-08-10'!$L$491),'QAQC-2021-08-10'!$C$491="Good")</formula>
    </cfRule>
  </conditionalFormatting>
  <conditionalFormatting sqref="BL13">
    <cfRule type="expression" priority="963" dxfId="0" stopIfTrue="0">
      <formula>AND(NOT('QAQC-2021-08-10'!$L$492),'QAQC-2021-08-10'!$C$492="Very High")</formula>
    </cfRule>
    <cfRule type="expression" priority="2061" dxfId="2" stopIfTrue="0">
      <formula>AND(NOT('QAQC-2021-08-10'!$L$492),'QAQC-2021-08-10'!$C$492="High")</formula>
    </cfRule>
    <cfRule type="expression" priority="3117" dxfId="3" stopIfTrue="0">
      <formula>AND(NOT('QAQC-2021-08-10'!$L$492),'QAQC-2021-08-10'!$C$492="Low")</formula>
    </cfRule>
    <cfRule type="expression" priority="4621" dxfId="1" stopIfTrue="0">
      <formula>AND(NOT('QAQC-2021-08-10'!$L$492),'QAQC-2021-08-10'!$C$492="Good")</formula>
    </cfRule>
  </conditionalFormatting>
  <conditionalFormatting sqref="BL14">
    <cfRule type="expression" priority="964" dxfId="0" stopIfTrue="0">
      <formula>AND(NOT('QAQC-2021-08-10'!$L$493),'QAQC-2021-08-10'!$C$493="Very High")</formula>
    </cfRule>
    <cfRule type="expression" priority="2062" dxfId="2" stopIfTrue="0">
      <formula>AND(NOT('QAQC-2021-08-10'!$L$493),'QAQC-2021-08-10'!$C$493="High")</formula>
    </cfRule>
    <cfRule type="expression" priority="3118" dxfId="3" stopIfTrue="0">
      <formula>AND(NOT('QAQC-2021-08-10'!$L$493),'QAQC-2021-08-10'!$C$493="Low")</formula>
    </cfRule>
    <cfRule type="expression" priority="4622" dxfId="1" stopIfTrue="0">
      <formula>AND(NOT('QAQC-2021-08-10'!$L$493),'QAQC-2021-08-10'!$C$493="Good")</formula>
    </cfRule>
  </conditionalFormatting>
  <conditionalFormatting sqref="BL15">
    <cfRule type="expression" priority="965" dxfId="0" stopIfTrue="0">
      <formula>AND(NOT('QAQC-2021-08-10'!$L$494),'QAQC-2021-08-10'!$C$494="Very High")</formula>
    </cfRule>
    <cfRule type="expression" priority="2063" dxfId="2" stopIfTrue="0">
      <formula>AND(NOT('QAQC-2021-08-10'!$L$494),'QAQC-2021-08-10'!$C$494="High")</formula>
    </cfRule>
    <cfRule type="expression" priority="3119" dxfId="3" stopIfTrue="0">
      <formula>AND(NOT('QAQC-2021-08-10'!$L$494),'QAQC-2021-08-10'!$C$494="Low")</formula>
    </cfRule>
    <cfRule type="expression" priority="4623" dxfId="1" stopIfTrue="0">
      <formula>AND(NOT('QAQC-2021-08-10'!$L$494),'QAQC-2021-08-10'!$C$494="Good")</formula>
    </cfRule>
  </conditionalFormatting>
  <conditionalFormatting sqref="BL16">
    <cfRule type="expression" priority="966" dxfId="0" stopIfTrue="0">
      <formula>AND(NOT('QAQC-2021-08-10'!$L$495),'QAQC-2021-08-10'!$C$495="Very High")</formula>
    </cfRule>
    <cfRule type="expression" priority="2064" dxfId="2" stopIfTrue="0">
      <formula>AND(NOT('QAQC-2021-08-10'!$L$495),'QAQC-2021-08-10'!$C$495="High")</formula>
    </cfRule>
    <cfRule type="expression" priority="3120" dxfId="3" stopIfTrue="0">
      <formula>AND(NOT('QAQC-2021-08-10'!$L$495),'QAQC-2021-08-10'!$C$495="Low")</formula>
    </cfRule>
    <cfRule type="expression" priority="4624" dxfId="1" stopIfTrue="0">
      <formula>AND(NOT('QAQC-2021-08-10'!$L$495),'QAQC-2021-08-10'!$C$495="Good")</formula>
    </cfRule>
  </conditionalFormatting>
  <conditionalFormatting sqref="BL17">
    <cfRule type="expression" priority="967" dxfId="0" stopIfTrue="0">
      <formula>AND(NOT('QAQC-2021-08-10'!$L$496),'QAQC-2021-08-10'!$C$496="Very High")</formula>
    </cfRule>
    <cfRule type="expression" priority="2065" dxfId="2" stopIfTrue="0">
      <formula>AND(NOT('QAQC-2021-08-10'!$L$496),'QAQC-2021-08-10'!$C$496="High")</formula>
    </cfRule>
    <cfRule type="expression" priority="3121" dxfId="3" stopIfTrue="0">
      <formula>AND(NOT('QAQC-2021-08-10'!$L$496),'QAQC-2021-08-10'!$C$496="Low")</formula>
    </cfRule>
    <cfRule type="expression" priority="4625" dxfId="1" stopIfTrue="0">
      <formula>AND(NOT('QAQC-2021-08-10'!$L$496),'QAQC-2021-08-10'!$C$496="Good")</formula>
    </cfRule>
  </conditionalFormatting>
  <conditionalFormatting sqref="BL18">
    <cfRule type="expression" priority="968" dxfId="0" stopIfTrue="0">
      <formula>AND(NOT('QAQC-2021-08-10'!$L$497),'QAQC-2021-08-10'!$C$497="Very High")</formula>
    </cfRule>
    <cfRule type="expression" priority="2066" dxfId="2" stopIfTrue="0">
      <formula>AND(NOT('QAQC-2021-08-10'!$L$497),'QAQC-2021-08-10'!$C$497="High")</formula>
    </cfRule>
    <cfRule type="expression" priority="3122" dxfId="3" stopIfTrue="0">
      <formula>AND(NOT('QAQC-2021-08-10'!$L$497),'QAQC-2021-08-10'!$C$497="Low")</formula>
    </cfRule>
    <cfRule type="expression" priority="4626" dxfId="1" stopIfTrue="0">
      <formula>AND(NOT('QAQC-2021-08-10'!$L$497),'QAQC-2021-08-10'!$C$497="Good")</formula>
    </cfRule>
  </conditionalFormatting>
  <conditionalFormatting sqref="BL19">
    <cfRule type="expression" priority="969" dxfId="0" stopIfTrue="0">
      <formula>AND(NOT('QAQC-2021-08-10'!$L$498),'QAQC-2021-08-10'!$C$498="Very High")</formula>
    </cfRule>
    <cfRule type="expression" priority="2067" dxfId="2" stopIfTrue="0">
      <formula>AND(NOT('QAQC-2021-08-10'!$L$498),'QAQC-2021-08-10'!$C$498="High")</formula>
    </cfRule>
    <cfRule type="expression" priority="3123" dxfId="3" stopIfTrue="0">
      <formula>AND(NOT('QAQC-2021-08-10'!$L$498),'QAQC-2021-08-10'!$C$498="Low")</formula>
    </cfRule>
    <cfRule type="expression" priority="4627" dxfId="1" stopIfTrue="0">
      <formula>AND(NOT('QAQC-2021-08-10'!$L$498),'QAQC-2021-08-10'!$C$498="Good")</formula>
    </cfRule>
  </conditionalFormatting>
  <conditionalFormatting sqref="BL20">
    <cfRule type="expression" priority="970" dxfId="0" stopIfTrue="0">
      <formula>AND(NOT('QAQC-2021-08-10'!$L$499),'QAQC-2021-08-10'!$C$499="Very High")</formula>
    </cfRule>
    <cfRule type="expression" priority="2068" dxfId="2" stopIfTrue="0">
      <formula>AND(NOT('QAQC-2021-08-10'!$L$499),'QAQC-2021-08-10'!$C$499="High")</formula>
    </cfRule>
    <cfRule type="expression" priority="3124" dxfId="3" stopIfTrue="0">
      <formula>AND(NOT('QAQC-2021-08-10'!$L$499),'QAQC-2021-08-10'!$C$499="Low")</formula>
    </cfRule>
    <cfRule type="expression" priority="4628" dxfId="1" stopIfTrue="0">
      <formula>AND(NOT('QAQC-2021-08-10'!$L$499),'QAQC-2021-08-10'!$C$499="Good")</formula>
    </cfRule>
  </conditionalFormatting>
  <conditionalFormatting sqref="BL21">
    <cfRule type="expression" priority="971" dxfId="0" stopIfTrue="0">
      <formula>AND(NOT('QAQC-2021-08-10'!$L$500),'QAQC-2021-08-10'!$C$500="Very High")</formula>
    </cfRule>
    <cfRule type="expression" priority="2069" dxfId="2" stopIfTrue="0">
      <formula>AND(NOT('QAQC-2021-08-10'!$L$500),'QAQC-2021-08-10'!$C$500="High")</formula>
    </cfRule>
    <cfRule type="expression" priority="3125" dxfId="3" stopIfTrue="0">
      <formula>AND(NOT('QAQC-2021-08-10'!$L$500),'QAQC-2021-08-10'!$C$500="Low")</formula>
    </cfRule>
    <cfRule type="expression" priority="4629" dxfId="1" stopIfTrue="0">
      <formula>AND(NOT('QAQC-2021-08-10'!$L$500),'QAQC-2021-08-10'!$C$500="Good")</formula>
    </cfRule>
  </conditionalFormatting>
  <conditionalFormatting sqref="BL22">
    <cfRule type="expression" priority="972" dxfId="0" stopIfTrue="0">
      <formula>AND(NOT('QAQC-2021-08-10'!$L$501),'QAQC-2021-08-10'!$C$501="Very High")</formula>
    </cfRule>
    <cfRule type="expression" priority="2070" dxfId="2" stopIfTrue="0">
      <formula>AND(NOT('QAQC-2021-08-10'!$L$501),'QAQC-2021-08-10'!$C$501="High")</formula>
    </cfRule>
    <cfRule type="expression" priority="3126" dxfId="3" stopIfTrue="0">
      <formula>AND(NOT('QAQC-2021-08-10'!$L$501),'QAQC-2021-08-10'!$C$501="Low")</formula>
    </cfRule>
    <cfRule type="expression" priority="4630" dxfId="1" stopIfTrue="0">
      <formula>AND(NOT('QAQC-2021-08-10'!$L$501),'QAQC-2021-08-10'!$C$501="Good")</formula>
    </cfRule>
  </conditionalFormatting>
  <conditionalFormatting sqref="BL23">
    <cfRule type="expression" priority="973" dxfId="0" stopIfTrue="0">
      <formula>AND(NOT('QAQC-2021-08-10'!$L$502),'QAQC-2021-08-10'!$C$502="Very High")</formula>
    </cfRule>
    <cfRule type="expression" priority="2071" dxfId="2" stopIfTrue="0">
      <formula>AND(NOT('QAQC-2021-08-10'!$L$502),'QAQC-2021-08-10'!$C$502="High")</formula>
    </cfRule>
    <cfRule type="expression" priority="3127" dxfId="3" stopIfTrue="0">
      <formula>AND(NOT('QAQC-2021-08-10'!$L$502),'QAQC-2021-08-10'!$C$502="Low")</formula>
    </cfRule>
    <cfRule type="expression" priority="4631" dxfId="1" stopIfTrue="0">
      <formula>AND(NOT('QAQC-2021-08-10'!$L$502),'QAQC-2021-08-10'!$C$502="Good")</formula>
    </cfRule>
  </conditionalFormatting>
  <conditionalFormatting sqref="BL24">
    <cfRule type="expression" priority="974" dxfId="0" stopIfTrue="0">
      <formula>AND(NOT('QAQC-2021-08-10'!$L$503),'QAQC-2021-08-10'!$C$503="Very High")</formula>
    </cfRule>
    <cfRule type="expression" priority="2072" dxfId="2" stopIfTrue="0">
      <formula>AND(NOT('QAQC-2021-08-10'!$L$503),'QAQC-2021-08-10'!$C$503="High")</formula>
    </cfRule>
    <cfRule type="expression" priority="3128" dxfId="3" stopIfTrue="0">
      <formula>AND(NOT('QAQC-2021-08-10'!$L$503),'QAQC-2021-08-10'!$C$503="Low")</formula>
    </cfRule>
    <cfRule type="expression" priority="4632" dxfId="1" stopIfTrue="0">
      <formula>AND(NOT('QAQC-2021-08-10'!$L$503),'QAQC-2021-08-10'!$C$503="Good")</formula>
    </cfRule>
  </conditionalFormatting>
  <conditionalFormatting sqref="BL26">
    <cfRule type="expression" priority="975" dxfId="0" stopIfTrue="0">
      <formula>AND(NOT('QAQC-2021-08-10'!$L$504),'QAQC-2021-08-10'!$C$504="Very High")</formula>
    </cfRule>
    <cfRule type="expression" priority="2073" dxfId="2" stopIfTrue="0">
      <formula>AND(NOT('QAQC-2021-08-10'!$L$504),'QAQC-2021-08-10'!$C$504="High")</formula>
    </cfRule>
    <cfRule type="expression" priority="3129" dxfId="3" stopIfTrue="0">
      <formula>AND(NOT('QAQC-2021-08-10'!$L$504),'QAQC-2021-08-10'!$C$504="Low")</formula>
    </cfRule>
    <cfRule type="expression" priority="4633" dxfId="1" stopIfTrue="0">
      <formula>AND(NOT('QAQC-2021-08-10'!$L$504),'QAQC-2021-08-10'!$C$504="Good")</formula>
    </cfRule>
  </conditionalFormatting>
  <conditionalFormatting sqref="BL27">
    <cfRule type="expression" priority="976" dxfId="0" stopIfTrue="0">
      <formula>AND(NOT('QAQC-2021-08-10'!$L$505),'QAQC-2021-08-10'!$C$505="Very High")</formula>
    </cfRule>
    <cfRule type="expression" priority="2074" dxfId="2" stopIfTrue="0">
      <formula>AND(NOT('QAQC-2021-08-10'!$L$505),'QAQC-2021-08-10'!$C$505="High")</formula>
    </cfRule>
    <cfRule type="expression" priority="3130" dxfId="3" stopIfTrue="0">
      <formula>AND(NOT('QAQC-2021-08-10'!$L$505),'QAQC-2021-08-10'!$C$505="Low")</formula>
    </cfRule>
    <cfRule type="expression" priority="4634" dxfId="1" stopIfTrue="0">
      <formula>AND(NOT('QAQC-2021-08-10'!$L$505),'QAQC-2021-08-10'!$C$505="Good")</formula>
    </cfRule>
  </conditionalFormatting>
  <conditionalFormatting sqref="BL28">
    <cfRule type="expression" priority="977" dxfId="0" stopIfTrue="0">
      <formula>AND(NOT('QAQC-2021-08-10'!$L$506),'QAQC-2021-08-10'!$C$506="Very High")</formula>
    </cfRule>
    <cfRule type="expression" priority="2075" dxfId="2" stopIfTrue="0">
      <formula>AND(NOT('QAQC-2021-08-10'!$L$506),'QAQC-2021-08-10'!$C$506="High")</formula>
    </cfRule>
    <cfRule type="expression" priority="3131" dxfId="3" stopIfTrue="0">
      <formula>AND(NOT('QAQC-2021-08-10'!$L$506),'QAQC-2021-08-10'!$C$506="Low")</formula>
    </cfRule>
    <cfRule type="expression" priority="4635" dxfId="1" stopIfTrue="0">
      <formula>AND(NOT('QAQC-2021-08-10'!$L$506),'QAQC-2021-08-10'!$C$506="Good")</formula>
    </cfRule>
  </conditionalFormatting>
  <conditionalFormatting sqref="BL29">
    <cfRule type="expression" priority="978" dxfId="0" stopIfTrue="0">
      <formula>AND(NOT('QAQC-2021-08-10'!$L$507),'QAQC-2021-08-10'!$C$507="Very High")</formula>
    </cfRule>
    <cfRule type="expression" priority="2076" dxfId="2" stopIfTrue="0">
      <formula>AND(NOT('QAQC-2021-08-10'!$L$507),'QAQC-2021-08-10'!$C$507="High")</formula>
    </cfRule>
    <cfRule type="expression" priority="3132" dxfId="3" stopIfTrue="0">
      <formula>AND(NOT('QAQC-2021-08-10'!$L$507),'QAQC-2021-08-10'!$C$507="Low")</formula>
    </cfRule>
    <cfRule type="expression" priority="4636" dxfId="1" stopIfTrue="0">
      <formula>AND(NOT('QAQC-2021-08-10'!$L$507),'QAQC-2021-08-10'!$C$507="Good")</formula>
    </cfRule>
  </conditionalFormatting>
  <conditionalFormatting sqref="BL30">
    <cfRule type="expression" priority="979" dxfId="0" stopIfTrue="0">
      <formula>AND(NOT('QAQC-2021-08-10'!$L$508),'QAQC-2021-08-10'!$C$508="Very High")</formula>
    </cfRule>
    <cfRule type="expression" priority="2077" dxfId="2" stopIfTrue="0">
      <formula>AND(NOT('QAQC-2021-08-10'!$L$508),'QAQC-2021-08-10'!$C$508="High")</formula>
    </cfRule>
    <cfRule type="expression" priority="3133" dxfId="3" stopIfTrue="0">
      <formula>AND(NOT('QAQC-2021-08-10'!$L$508),'QAQC-2021-08-10'!$C$508="Low")</formula>
    </cfRule>
    <cfRule type="expression" priority="4637" dxfId="1" stopIfTrue="0">
      <formula>AND(NOT('QAQC-2021-08-10'!$L$508),'QAQC-2021-08-10'!$C$508="Good")</formula>
    </cfRule>
  </conditionalFormatting>
  <conditionalFormatting sqref="BL31">
    <cfRule type="expression" priority="980" dxfId="0" stopIfTrue="0">
      <formula>AND(NOT('QAQC-2021-08-10'!$L$509),'QAQC-2021-08-10'!$C$509="Very High")</formula>
    </cfRule>
    <cfRule type="expression" priority="2078" dxfId="2" stopIfTrue="0">
      <formula>AND(NOT('QAQC-2021-08-10'!$L$509),'QAQC-2021-08-10'!$C$509="High")</formula>
    </cfRule>
    <cfRule type="expression" priority="3134" dxfId="3" stopIfTrue="0">
      <formula>AND(NOT('QAQC-2021-08-10'!$L$509),'QAQC-2021-08-10'!$C$509="Low")</formula>
    </cfRule>
    <cfRule type="expression" priority="4638" dxfId="1" stopIfTrue="0">
      <formula>AND(NOT('QAQC-2021-08-10'!$L$509),'QAQC-2021-08-10'!$C$509="Good")</formula>
    </cfRule>
  </conditionalFormatting>
  <conditionalFormatting sqref="BL32">
    <cfRule type="expression" priority="981" dxfId="0" stopIfTrue="0">
      <formula>AND(NOT('QAQC-2021-08-10'!$L$510),'QAQC-2021-08-10'!$C$510="Very High")</formula>
    </cfRule>
    <cfRule type="expression" priority="2079" dxfId="2" stopIfTrue="0">
      <formula>AND(NOT('QAQC-2021-08-10'!$L$510),'QAQC-2021-08-10'!$C$510="High")</formula>
    </cfRule>
    <cfRule type="expression" priority="3135" dxfId="3" stopIfTrue="0">
      <formula>AND(NOT('QAQC-2021-08-10'!$L$510),'QAQC-2021-08-10'!$C$510="Low")</formula>
    </cfRule>
    <cfRule type="expression" priority="4639" dxfId="1" stopIfTrue="0">
      <formula>AND(NOT('QAQC-2021-08-10'!$L$510),'QAQC-2021-08-10'!$C$510="Good")</formula>
    </cfRule>
  </conditionalFormatting>
  <conditionalFormatting sqref="BL33">
    <cfRule type="expression" priority="982" dxfId="0" stopIfTrue="0">
      <formula>AND(NOT('QAQC-2021-08-10'!$L$511),'QAQC-2021-08-10'!$C$511="Very High")</formula>
    </cfRule>
    <cfRule type="expression" priority="2080" dxfId="2" stopIfTrue="0">
      <formula>AND(NOT('QAQC-2021-08-10'!$L$511),'QAQC-2021-08-10'!$C$511="High")</formula>
    </cfRule>
    <cfRule type="expression" priority="3136" dxfId="3" stopIfTrue="0">
      <formula>AND(NOT('QAQC-2021-08-10'!$L$511),'QAQC-2021-08-10'!$C$511="Low")</formula>
    </cfRule>
    <cfRule type="expression" priority="4640" dxfId="1" stopIfTrue="0">
      <formula>AND(NOT('QAQC-2021-08-10'!$L$511),'QAQC-2021-08-10'!$C$511="Good")</formula>
    </cfRule>
  </conditionalFormatting>
  <conditionalFormatting sqref="BL34">
    <cfRule type="expression" priority="983" dxfId="0" stopIfTrue="0">
      <formula>AND(NOT('QAQC-2021-08-10'!$L$512),'QAQC-2021-08-10'!$C$512="Very High")</formula>
    </cfRule>
    <cfRule type="expression" priority="2081" dxfId="2" stopIfTrue="0">
      <formula>AND(NOT('QAQC-2021-08-10'!$L$512),'QAQC-2021-08-10'!$C$512="High")</formula>
    </cfRule>
    <cfRule type="expression" priority="3137" dxfId="3" stopIfTrue="0">
      <formula>AND(NOT('QAQC-2021-08-10'!$L$512),'QAQC-2021-08-10'!$C$512="Low")</formula>
    </cfRule>
    <cfRule type="expression" priority="4641" dxfId="1" stopIfTrue="0">
      <formula>AND(NOT('QAQC-2021-08-10'!$L$512),'QAQC-2021-08-10'!$C$512="Good")</formula>
    </cfRule>
  </conditionalFormatting>
  <conditionalFormatting sqref="BL35">
    <cfRule type="expression" priority="984" dxfId="0" stopIfTrue="0">
      <formula>AND(NOT('QAQC-2021-08-10'!$L$513),'QAQC-2021-08-10'!$C$513="Very High")</formula>
    </cfRule>
    <cfRule type="expression" priority="2082" dxfId="2" stopIfTrue="0">
      <formula>AND(NOT('QAQC-2021-08-10'!$L$513),'QAQC-2021-08-10'!$C$513="High")</formula>
    </cfRule>
    <cfRule type="expression" priority="3138" dxfId="3" stopIfTrue="0">
      <formula>AND(NOT('QAQC-2021-08-10'!$L$513),'QAQC-2021-08-10'!$C$513="Low")</formula>
    </cfRule>
    <cfRule type="expression" priority="4642" dxfId="1" stopIfTrue="0">
      <formula>AND(NOT('QAQC-2021-08-10'!$L$513),'QAQC-2021-08-10'!$C$513="Good")</formula>
    </cfRule>
  </conditionalFormatting>
  <conditionalFormatting sqref="BL36">
    <cfRule type="expression" priority="985" dxfId="0" stopIfTrue="0">
      <formula>AND(NOT('QAQC-2021-08-10'!$L$514),'QAQC-2021-08-10'!$C$514="Very High")</formula>
    </cfRule>
    <cfRule type="expression" priority="2083" dxfId="2" stopIfTrue="0">
      <formula>AND(NOT('QAQC-2021-08-10'!$L$514),'QAQC-2021-08-10'!$C$514="High")</formula>
    </cfRule>
    <cfRule type="expression" priority="3139" dxfId="3" stopIfTrue="0">
      <formula>AND(NOT('QAQC-2021-08-10'!$L$514),'QAQC-2021-08-10'!$C$514="Low")</formula>
    </cfRule>
    <cfRule type="expression" priority="4643" dxfId="1" stopIfTrue="0">
      <formula>AND(NOT('QAQC-2021-08-10'!$L$514),'QAQC-2021-08-10'!$C$514="Good")</formula>
    </cfRule>
  </conditionalFormatting>
  <conditionalFormatting sqref="BL37">
    <cfRule type="expression" priority="986" dxfId="0" stopIfTrue="0">
      <formula>AND(NOT('QAQC-2021-08-10'!$L$515),'QAQC-2021-08-10'!$C$515="Very High")</formula>
    </cfRule>
    <cfRule type="expression" priority="2084" dxfId="2" stopIfTrue="0">
      <formula>AND(NOT('QAQC-2021-08-10'!$L$515),'QAQC-2021-08-10'!$C$515="High")</formula>
    </cfRule>
    <cfRule type="expression" priority="3140" dxfId="3" stopIfTrue="0">
      <formula>AND(NOT('QAQC-2021-08-10'!$L$515),'QAQC-2021-08-10'!$C$515="Low")</formula>
    </cfRule>
    <cfRule type="expression" priority="4644" dxfId="1" stopIfTrue="0">
      <formula>AND(NOT('QAQC-2021-08-10'!$L$515),'QAQC-2021-08-10'!$C$515="Good")</formula>
    </cfRule>
  </conditionalFormatting>
  <conditionalFormatting sqref="BL38">
    <cfRule type="expression" priority="987" dxfId="0" stopIfTrue="0">
      <formula>AND(NOT('QAQC-2021-08-10'!$L$516),'QAQC-2021-08-10'!$C$516="Very High")</formula>
    </cfRule>
    <cfRule type="expression" priority="2085" dxfId="2" stopIfTrue="0">
      <formula>AND(NOT('QAQC-2021-08-10'!$L$516),'QAQC-2021-08-10'!$C$516="High")</formula>
    </cfRule>
    <cfRule type="expression" priority="3141" dxfId="3" stopIfTrue="0">
      <formula>AND(NOT('QAQC-2021-08-10'!$L$516),'QAQC-2021-08-10'!$C$516="Low")</formula>
    </cfRule>
    <cfRule type="expression" priority="4645" dxfId="1" stopIfTrue="0">
      <formula>AND(NOT('QAQC-2021-08-10'!$L$516),'QAQC-2021-08-10'!$C$516="Good")</formula>
    </cfRule>
  </conditionalFormatting>
  <conditionalFormatting sqref="BL39">
    <cfRule type="expression" priority="988" dxfId="0" stopIfTrue="0">
      <formula>AND(NOT('QAQC-2021-08-10'!$L$517),'QAQC-2021-08-10'!$C$517="Very High")</formula>
    </cfRule>
    <cfRule type="expression" priority="2086" dxfId="2" stopIfTrue="0">
      <formula>AND(NOT('QAQC-2021-08-10'!$L$517),'QAQC-2021-08-10'!$C$517="High")</formula>
    </cfRule>
    <cfRule type="expression" priority="3142" dxfId="3" stopIfTrue="0">
      <formula>AND(NOT('QAQC-2021-08-10'!$L$517),'QAQC-2021-08-10'!$C$517="Low")</formula>
    </cfRule>
    <cfRule type="expression" priority="4646" dxfId="1" stopIfTrue="0">
      <formula>AND(NOT('QAQC-2021-08-10'!$L$517),'QAQC-2021-08-10'!$C$517="Good")</formula>
    </cfRule>
  </conditionalFormatting>
  <conditionalFormatting sqref="BL40">
    <cfRule type="expression" priority="989" dxfId="0" stopIfTrue="0">
      <formula>AND(NOT('QAQC-2021-08-10'!$L$518),'QAQC-2021-08-10'!$C$518="Very High")</formula>
    </cfRule>
    <cfRule type="expression" priority="2087" dxfId="2" stopIfTrue="0">
      <formula>AND(NOT('QAQC-2021-08-10'!$L$518),'QAQC-2021-08-10'!$C$518="High")</formula>
    </cfRule>
    <cfRule type="expression" priority="3143" dxfId="3" stopIfTrue="0">
      <formula>AND(NOT('QAQC-2021-08-10'!$L$518),'QAQC-2021-08-10'!$C$518="Low")</formula>
    </cfRule>
    <cfRule type="expression" priority="4647" dxfId="1" stopIfTrue="0">
      <formula>AND(NOT('QAQC-2021-08-10'!$L$518),'QAQC-2021-08-10'!$C$518="Good")</formula>
    </cfRule>
  </conditionalFormatting>
  <conditionalFormatting sqref="BL41">
    <cfRule type="expression" priority="990" dxfId="0" stopIfTrue="0">
      <formula>AND(NOT('QAQC-2021-08-10'!$L$519),'QAQC-2021-08-10'!$C$519="Very High")</formula>
    </cfRule>
    <cfRule type="expression" priority="2088" dxfId="2" stopIfTrue="0">
      <formula>AND(NOT('QAQC-2021-08-10'!$L$519),'QAQC-2021-08-10'!$C$519="High")</formula>
    </cfRule>
    <cfRule type="expression" priority="3144" dxfId="3" stopIfTrue="0">
      <formula>AND(NOT('QAQC-2021-08-10'!$L$519),'QAQC-2021-08-10'!$C$519="Low")</formula>
    </cfRule>
    <cfRule type="expression" priority="4648" dxfId="1" stopIfTrue="0">
      <formula>AND(NOT('QAQC-2021-08-10'!$L$519),'QAQC-2021-08-10'!$C$519="Good")</formula>
    </cfRule>
  </conditionalFormatting>
  <conditionalFormatting sqref="BL42">
    <cfRule type="expression" priority="991" dxfId="0" stopIfTrue="0">
      <formula>AND(NOT('QAQC-2021-08-10'!$L$520),'QAQC-2021-08-10'!$C$520="Very High")</formula>
    </cfRule>
    <cfRule type="expression" priority="2089" dxfId="2" stopIfTrue="0">
      <formula>AND(NOT('QAQC-2021-08-10'!$L$520),'QAQC-2021-08-10'!$C$520="High")</formula>
    </cfRule>
    <cfRule type="expression" priority="3145" dxfId="3" stopIfTrue="0">
      <formula>AND(NOT('QAQC-2021-08-10'!$L$520),'QAQC-2021-08-10'!$C$520="Low")</formula>
    </cfRule>
    <cfRule type="expression" priority="4649" dxfId="1" stopIfTrue="0">
      <formula>AND(NOT('QAQC-2021-08-10'!$L$520),'QAQC-2021-08-10'!$C$520="Good")</formula>
    </cfRule>
  </conditionalFormatting>
  <conditionalFormatting sqref="BL43">
    <cfRule type="expression" priority="992" dxfId="0" stopIfTrue="0">
      <formula>AND(NOT('QAQC-2021-08-10'!$L$521),'QAQC-2021-08-10'!$C$521="Very High")</formula>
    </cfRule>
    <cfRule type="expression" priority="2090" dxfId="2" stopIfTrue="0">
      <formula>AND(NOT('QAQC-2021-08-10'!$L$521),'QAQC-2021-08-10'!$C$521="High")</formula>
    </cfRule>
    <cfRule type="expression" priority="3146" dxfId="3" stopIfTrue="0">
      <formula>AND(NOT('QAQC-2021-08-10'!$L$521),'QAQC-2021-08-10'!$C$521="Low")</formula>
    </cfRule>
    <cfRule type="expression" priority="4650" dxfId="1" stopIfTrue="0">
      <formula>AND(NOT('QAQC-2021-08-10'!$L$521),'QAQC-2021-08-10'!$C$521="Good")</formula>
    </cfRule>
  </conditionalFormatting>
  <conditionalFormatting sqref="BL44">
    <cfRule type="expression" priority="993" dxfId="0" stopIfTrue="0">
      <formula>AND(NOT('QAQC-2021-08-10'!$L$522),'QAQC-2021-08-10'!$C$522="Very High")</formula>
    </cfRule>
    <cfRule type="expression" priority="2091" dxfId="2" stopIfTrue="0">
      <formula>AND(NOT('QAQC-2021-08-10'!$L$522),'QAQC-2021-08-10'!$C$522="High")</formula>
    </cfRule>
    <cfRule type="expression" priority="3147" dxfId="3" stopIfTrue="0">
      <formula>AND(NOT('QAQC-2021-08-10'!$L$522),'QAQC-2021-08-10'!$C$522="Low")</formula>
    </cfRule>
    <cfRule type="expression" priority="4651" dxfId="1" stopIfTrue="0">
      <formula>AND(NOT('QAQC-2021-08-10'!$L$522),'QAQC-2021-08-10'!$C$522="Good")</formula>
    </cfRule>
  </conditionalFormatting>
  <conditionalFormatting sqref="BL45">
    <cfRule type="expression" priority="994" dxfId="0" stopIfTrue="0">
      <formula>AND(NOT('QAQC-2021-08-10'!$L$523),'QAQC-2021-08-10'!$C$523="Very High")</formula>
    </cfRule>
    <cfRule type="expression" priority="2092" dxfId="2" stopIfTrue="0">
      <formula>AND(NOT('QAQC-2021-08-10'!$L$523),'QAQC-2021-08-10'!$C$523="High")</formula>
    </cfRule>
    <cfRule type="expression" priority="3148" dxfId="3" stopIfTrue="0">
      <formula>AND(NOT('QAQC-2021-08-10'!$L$523),'QAQC-2021-08-10'!$C$523="Low")</formula>
    </cfRule>
    <cfRule type="expression" priority="4652" dxfId="1" stopIfTrue="0">
      <formula>AND(NOT('QAQC-2021-08-10'!$L$523),'QAQC-2021-08-10'!$C$523="Good")</formula>
    </cfRule>
  </conditionalFormatting>
  <conditionalFormatting sqref="BL46">
    <cfRule type="expression" priority="995" dxfId="0" stopIfTrue="0">
      <formula>AND(NOT('QAQC-2021-08-10'!$L$524),'QAQC-2021-08-10'!$C$524="Very High")</formula>
    </cfRule>
    <cfRule type="expression" priority="2093" dxfId="2" stopIfTrue="0">
      <formula>AND(NOT('QAQC-2021-08-10'!$L$524),'QAQC-2021-08-10'!$C$524="High")</formula>
    </cfRule>
    <cfRule type="expression" priority="3149" dxfId="3" stopIfTrue="0">
      <formula>AND(NOT('QAQC-2021-08-10'!$L$524),'QAQC-2021-08-10'!$C$524="Low")</formula>
    </cfRule>
    <cfRule type="expression" priority="4653" dxfId="1" stopIfTrue="0">
      <formula>AND(NOT('QAQC-2021-08-10'!$L$524),'QAQC-2021-08-10'!$C$524="Good")</formula>
    </cfRule>
  </conditionalFormatting>
  <conditionalFormatting sqref="BP4">
    <cfRule type="expression" priority="996" dxfId="0" stopIfTrue="0">
      <formula>AND(NOT('QAQC-2021-08-10'!$L$525),'QAQC-2021-08-10'!$C$525="Very High")</formula>
    </cfRule>
    <cfRule type="expression" priority="2094" dxfId="2" stopIfTrue="0">
      <formula>AND(NOT('QAQC-2021-08-10'!$L$525),'QAQC-2021-08-10'!$C$525="High")</formula>
    </cfRule>
    <cfRule type="expression" priority="3150" dxfId="3" stopIfTrue="0">
      <formula>AND(NOT('QAQC-2021-08-10'!$L$525),'QAQC-2021-08-10'!$C$525="Low")</formula>
    </cfRule>
    <cfRule type="expression" priority="4654" dxfId="1" stopIfTrue="0">
      <formula>AND(NOT('QAQC-2021-08-10'!$L$525),'QAQC-2021-08-10'!$C$525="Good")</formula>
    </cfRule>
  </conditionalFormatting>
  <conditionalFormatting sqref="BP5">
    <cfRule type="expression" priority="997" dxfId="0" stopIfTrue="0">
      <formula>AND(NOT('QAQC-2021-08-10'!$L$526),'QAQC-2021-08-10'!$C$526="Very High")</formula>
    </cfRule>
    <cfRule type="expression" priority="2095" dxfId="2" stopIfTrue="0">
      <formula>AND(NOT('QAQC-2021-08-10'!$L$526),'QAQC-2021-08-10'!$C$526="High")</formula>
    </cfRule>
    <cfRule type="expression" priority="3151" dxfId="3" stopIfTrue="0">
      <formula>AND(NOT('QAQC-2021-08-10'!$L$526),'QAQC-2021-08-10'!$C$526="Low")</formula>
    </cfRule>
    <cfRule type="expression" priority="4655" dxfId="1" stopIfTrue="0">
      <formula>AND(NOT('QAQC-2021-08-10'!$L$526),'QAQC-2021-08-10'!$C$526="Good")</formula>
    </cfRule>
  </conditionalFormatting>
  <conditionalFormatting sqref="BP6">
    <cfRule type="expression" priority="998" dxfId="0" stopIfTrue="0">
      <formula>AND(NOT('QAQC-2021-08-10'!$L$527),'QAQC-2021-08-10'!$C$527="Very High")</formula>
    </cfRule>
    <cfRule type="expression" priority="2096" dxfId="2" stopIfTrue="0">
      <formula>AND(NOT('QAQC-2021-08-10'!$L$527),'QAQC-2021-08-10'!$C$527="High")</formula>
    </cfRule>
    <cfRule type="expression" priority="3152" dxfId="3" stopIfTrue="0">
      <formula>AND(NOT('QAQC-2021-08-10'!$L$527),'QAQC-2021-08-10'!$C$527="Low")</formula>
    </cfRule>
    <cfRule type="expression" priority="4656" dxfId="1" stopIfTrue="0">
      <formula>AND(NOT('QAQC-2021-08-10'!$L$527),'QAQC-2021-08-10'!$C$527="Good")</formula>
    </cfRule>
  </conditionalFormatting>
  <conditionalFormatting sqref="BP7">
    <cfRule type="expression" priority="999" dxfId="0" stopIfTrue="0">
      <formula>AND(NOT('QAQC-2021-08-10'!$L$528),'QAQC-2021-08-10'!$C$528="Very High")</formula>
    </cfRule>
    <cfRule type="expression" priority="2097" dxfId="2" stopIfTrue="0">
      <formula>AND(NOT('QAQC-2021-08-10'!$L$528),'QAQC-2021-08-10'!$C$528="High")</formula>
    </cfRule>
    <cfRule type="expression" priority="3153" dxfId="3" stopIfTrue="0">
      <formula>AND(NOT('QAQC-2021-08-10'!$L$528),'QAQC-2021-08-10'!$C$528="Low")</formula>
    </cfRule>
    <cfRule type="expression" priority="4657" dxfId="1" stopIfTrue="0">
      <formula>AND(NOT('QAQC-2021-08-10'!$L$528),'QAQC-2021-08-10'!$C$528="Good")</formula>
    </cfRule>
  </conditionalFormatting>
  <conditionalFormatting sqref="BP8">
    <cfRule type="expression" priority="1000" dxfId="0" stopIfTrue="0">
      <formula>AND(NOT('QAQC-2021-08-10'!$L$529),'QAQC-2021-08-10'!$C$529="Very High")</formula>
    </cfRule>
    <cfRule type="expression" priority="2098" dxfId="2" stopIfTrue="0">
      <formula>AND(NOT('QAQC-2021-08-10'!$L$529),'QAQC-2021-08-10'!$C$529="High")</formula>
    </cfRule>
    <cfRule type="expression" priority="3154" dxfId="3" stopIfTrue="0">
      <formula>AND(NOT('QAQC-2021-08-10'!$L$529),'QAQC-2021-08-10'!$C$529="Low")</formula>
    </cfRule>
    <cfRule type="expression" priority="4658" dxfId="1" stopIfTrue="0">
      <formula>AND(NOT('QAQC-2021-08-10'!$L$529),'QAQC-2021-08-10'!$C$529="Good")</formula>
    </cfRule>
  </conditionalFormatting>
  <conditionalFormatting sqref="BP9">
    <cfRule type="expression" priority="1001" dxfId="0" stopIfTrue="0">
      <formula>AND(NOT('QAQC-2021-08-10'!$L$530),'QAQC-2021-08-10'!$C$530="Very High")</formula>
    </cfRule>
    <cfRule type="expression" priority="2099" dxfId="2" stopIfTrue="0">
      <formula>AND(NOT('QAQC-2021-08-10'!$L$530),'QAQC-2021-08-10'!$C$530="High")</formula>
    </cfRule>
    <cfRule type="expression" priority="3155" dxfId="3" stopIfTrue="0">
      <formula>AND(NOT('QAQC-2021-08-10'!$L$530),'QAQC-2021-08-10'!$C$530="Low")</formula>
    </cfRule>
    <cfRule type="expression" priority="4659" dxfId="1" stopIfTrue="0">
      <formula>AND(NOT('QAQC-2021-08-10'!$L$530),'QAQC-2021-08-10'!$C$530="Good")</formula>
    </cfRule>
  </conditionalFormatting>
  <conditionalFormatting sqref="BP10">
    <cfRule type="expression" priority="1002" dxfId="0" stopIfTrue="0">
      <formula>AND(NOT('QAQC-2021-08-10'!$L$531),'QAQC-2021-08-10'!$C$531="Very High")</formula>
    </cfRule>
    <cfRule type="expression" priority="2100" dxfId="2" stopIfTrue="0">
      <formula>AND(NOT('QAQC-2021-08-10'!$L$531),'QAQC-2021-08-10'!$C$531="High")</formula>
    </cfRule>
    <cfRule type="expression" priority="3156" dxfId="3" stopIfTrue="0">
      <formula>AND(NOT('QAQC-2021-08-10'!$L$531),'QAQC-2021-08-10'!$C$531="Low")</formula>
    </cfRule>
    <cfRule type="expression" priority="4660" dxfId="1" stopIfTrue="0">
      <formula>AND(NOT('QAQC-2021-08-10'!$L$531),'QAQC-2021-08-10'!$C$531="Good")</formula>
    </cfRule>
  </conditionalFormatting>
  <conditionalFormatting sqref="BP11">
    <cfRule type="expression" priority="1003" dxfId="0" stopIfTrue="0">
      <formula>AND(NOT('QAQC-2021-08-10'!$L$532),'QAQC-2021-08-10'!$C$532="Very High")</formula>
    </cfRule>
    <cfRule type="expression" priority="2101" dxfId="2" stopIfTrue="0">
      <formula>AND(NOT('QAQC-2021-08-10'!$L$532),'QAQC-2021-08-10'!$C$532="High")</formula>
    </cfRule>
    <cfRule type="expression" priority="3157" dxfId="3" stopIfTrue="0">
      <formula>AND(NOT('QAQC-2021-08-10'!$L$532),'QAQC-2021-08-10'!$C$532="Low")</formula>
    </cfRule>
    <cfRule type="expression" priority="4661" dxfId="1" stopIfTrue="0">
      <formula>AND(NOT('QAQC-2021-08-10'!$L$532),'QAQC-2021-08-10'!$C$532="Good")</formula>
    </cfRule>
  </conditionalFormatting>
  <conditionalFormatting sqref="BP12">
    <cfRule type="expression" priority="1004" dxfId="0" stopIfTrue="0">
      <formula>AND(NOT('QAQC-2021-08-10'!$L$533),'QAQC-2021-08-10'!$C$533="Very High")</formula>
    </cfRule>
    <cfRule type="expression" priority="2102" dxfId="2" stopIfTrue="0">
      <formula>AND(NOT('QAQC-2021-08-10'!$L$533),'QAQC-2021-08-10'!$C$533="High")</formula>
    </cfRule>
    <cfRule type="expression" priority="3158" dxfId="3" stopIfTrue="0">
      <formula>AND(NOT('QAQC-2021-08-10'!$L$533),'QAQC-2021-08-10'!$C$533="Low")</formula>
    </cfRule>
    <cfRule type="expression" priority="4662" dxfId="1" stopIfTrue="0">
      <formula>AND(NOT('QAQC-2021-08-10'!$L$533),'QAQC-2021-08-10'!$C$533="Good")</formula>
    </cfRule>
  </conditionalFormatting>
  <conditionalFormatting sqref="BP13">
    <cfRule type="expression" priority="1005" dxfId="0" stopIfTrue="0">
      <formula>AND(NOT('QAQC-2021-08-10'!$L$534),'QAQC-2021-08-10'!$C$534="Very High")</formula>
    </cfRule>
    <cfRule type="expression" priority="2103" dxfId="2" stopIfTrue="0">
      <formula>AND(NOT('QAQC-2021-08-10'!$L$534),'QAQC-2021-08-10'!$C$534="High")</formula>
    </cfRule>
    <cfRule type="expression" priority="3159" dxfId="3" stopIfTrue="0">
      <formula>AND(NOT('QAQC-2021-08-10'!$L$534),'QAQC-2021-08-10'!$C$534="Low")</formula>
    </cfRule>
    <cfRule type="expression" priority="4663" dxfId="1" stopIfTrue="0">
      <formula>AND(NOT('QAQC-2021-08-10'!$L$534),'QAQC-2021-08-10'!$C$534="Good")</formula>
    </cfRule>
  </conditionalFormatting>
  <conditionalFormatting sqref="BP14">
    <cfRule type="expression" priority="1006" dxfId="0" stopIfTrue="0">
      <formula>AND(NOT('QAQC-2021-08-10'!$L$535),'QAQC-2021-08-10'!$C$535="Very High")</formula>
    </cfRule>
    <cfRule type="expression" priority="2104" dxfId="2" stopIfTrue="0">
      <formula>AND(NOT('QAQC-2021-08-10'!$L$535),'QAQC-2021-08-10'!$C$535="High")</formula>
    </cfRule>
    <cfRule type="expression" priority="3160" dxfId="3" stopIfTrue="0">
      <formula>AND(NOT('QAQC-2021-08-10'!$L$535),'QAQC-2021-08-10'!$C$535="Low")</formula>
    </cfRule>
    <cfRule type="expression" priority="4664" dxfId="1" stopIfTrue="0">
      <formula>AND(NOT('QAQC-2021-08-10'!$L$535),'QAQC-2021-08-10'!$C$535="Good")</formula>
    </cfRule>
  </conditionalFormatting>
  <conditionalFormatting sqref="BP15">
    <cfRule type="expression" priority="1007" dxfId="0" stopIfTrue="0">
      <formula>AND(NOT('QAQC-2021-08-10'!$L$536),'QAQC-2021-08-10'!$C$536="Very High")</formula>
    </cfRule>
    <cfRule type="expression" priority="2105" dxfId="2" stopIfTrue="0">
      <formula>AND(NOT('QAQC-2021-08-10'!$L$536),'QAQC-2021-08-10'!$C$536="High")</formula>
    </cfRule>
    <cfRule type="expression" priority="3161" dxfId="3" stopIfTrue="0">
      <formula>AND(NOT('QAQC-2021-08-10'!$L$536),'QAQC-2021-08-10'!$C$536="Low")</formula>
    </cfRule>
    <cfRule type="expression" priority="4665" dxfId="1" stopIfTrue="0">
      <formula>AND(NOT('QAQC-2021-08-10'!$L$536),'QAQC-2021-08-10'!$C$536="Good")</formula>
    </cfRule>
  </conditionalFormatting>
  <conditionalFormatting sqref="BP16">
    <cfRule type="expression" priority="1008" dxfId="0" stopIfTrue="0">
      <formula>AND(NOT('QAQC-2021-08-10'!$L$537),'QAQC-2021-08-10'!$C$537="Very High")</formula>
    </cfRule>
    <cfRule type="expression" priority="2106" dxfId="2" stopIfTrue="0">
      <formula>AND(NOT('QAQC-2021-08-10'!$L$537),'QAQC-2021-08-10'!$C$537="High")</formula>
    </cfRule>
    <cfRule type="expression" priority="3162" dxfId="3" stopIfTrue="0">
      <formula>AND(NOT('QAQC-2021-08-10'!$L$537),'QAQC-2021-08-10'!$C$537="Low")</formula>
    </cfRule>
    <cfRule type="expression" priority="4666" dxfId="1" stopIfTrue="0">
      <formula>AND(NOT('QAQC-2021-08-10'!$L$537),'QAQC-2021-08-10'!$C$537="Good")</formula>
    </cfRule>
  </conditionalFormatting>
  <conditionalFormatting sqref="BP17">
    <cfRule type="expression" priority="1009" dxfId="0" stopIfTrue="0">
      <formula>AND(NOT('QAQC-2021-08-10'!$L$538),'QAQC-2021-08-10'!$C$538="Very High")</formula>
    </cfRule>
    <cfRule type="expression" priority="2107" dxfId="2" stopIfTrue="0">
      <formula>AND(NOT('QAQC-2021-08-10'!$L$538),'QAQC-2021-08-10'!$C$538="High")</formula>
    </cfRule>
    <cfRule type="expression" priority="3163" dxfId="3" stopIfTrue="0">
      <formula>AND(NOT('QAQC-2021-08-10'!$L$538),'QAQC-2021-08-10'!$C$538="Low")</formula>
    </cfRule>
    <cfRule type="expression" priority="4667" dxfId="1" stopIfTrue="0">
      <formula>AND(NOT('QAQC-2021-08-10'!$L$538),'QAQC-2021-08-10'!$C$538="Good")</formula>
    </cfRule>
  </conditionalFormatting>
  <conditionalFormatting sqref="BP18">
    <cfRule type="expression" priority="1010" dxfId="0" stopIfTrue="0">
      <formula>AND(NOT('QAQC-2021-08-10'!$L$539),'QAQC-2021-08-10'!$C$539="Very High")</formula>
    </cfRule>
    <cfRule type="expression" priority="2108" dxfId="2" stopIfTrue="0">
      <formula>AND(NOT('QAQC-2021-08-10'!$L$539),'QAQC-2021-08-10'!$C$539="High")</formula>
    </cfRule>
    <cfRule type="expression" priority="3164" dxfId="3" stopIfTrue="0">
      <formula>AND(NOT('QAQC-2021-08-10'!$L$539),'QAQC-2021-08-10'!$C$539="Low")</formula>
    </cfRule>
    <cfRule type="expression" priority="4668" dxfId="1" stopIfTrue="0">
      <formula>AND(NOT('QAQC-2021-08-10'!$L$539),'QAQC-2021-08-10'!$C$539="Good")</formula>
    </cfRule>
  </conditionalFormatting>
  <conditionalFormatting sqref="BP19">
    <cfRule type="expression" priority="1011" dxfId="0" stopIfTrue="0">
      <formula>AND(NOT('QAQC-2021-08-10'!$L$540),'QAQC-2021-08-10'!$C$540="Very High")</formula>
    </cfRule>
    <cfRule type="expression" priority="2109" dxfId="2" stopIfTrue="0">
      <formula>AND(NOT('QAQC-2021-08-10'!$L$540),'QAQC-2021-08-10'!$C$540="High")</formula>
    </cfRule>
    <cfRule type="expression" priority="3165" dxfId="3" stopIfTrue="0">
      <formula>AND(NOT('QAQC-2021-08-10'!$L$540),'QAQC-2021-08-10'!$C$540="Low")</formula>
    </cfRule>
    <cfRule type="expression" priority="4669" dxfId="1" stopIfTrue="0">
      <formula>AND(NOT('QAQC-2021-08-10'!$L$540),'QAQC-2021-08-10'!$C$540="Good")</formula>
    </cfRule>
  </conditionalFormatting>
  <conditionalFormatting sqref="BP20">
    <cfRule type="expression" priority="1012" dxfId="0" stopIfTrue="0">
      <formula>AND(NOT('QAQC-2021-08-10'!$L$541),'QAQC-2021-08-10'!$C$541="Very High")</formula>
    </cfRule>
    <cfRule type="expression" priority="2110" dxfId="2" stopIfTrue="0">
      <formula>AND(NOT('QAQC-2021-08-10'!$L$541),'QAQC-2021-08-10'!$C$541="High")</formula>
    </cfRule>
    <cfRule type="expression" priority="3166" dxfId="3" stopIfTrue="0">
      <formula>AND(NOT('QAQC-2021-08-10'!$L$541),'QAQC-2021-08-10'!$C$541="Low")</formula>
    </cfRule>
    <cfRule type="expression" priority="4670" dxfId="1" stopIfTrue="0">
      <formula>AND(NOT('QAQC-2021-08-10'!$L$541),'QAQC-2021-08-10'!$C$541="Good")</formula>
    </cfRule>
  </conditionalFormatting>
  <conditionalFormatting sqref="BP21">
    <cfRule type="expression" priority="1013" dxfId="0" stopIfTrue="0">
      <formula>AND(NOT('QAQC-2021-08-10'!$L$542),'QAQC-2021-08-10'!$C$542="Very High")</formula>
    </cfRule>
    <cfRule type="expression" priority="2111" dxfId="2" stopIfTrue="0">
      <formula>AND(NOT('QAQC-2021-08-10'!$L$542),'QAQC-2021-08-10'!$C$542="High")</formula>
    </cfRule>
    <cfRule type="expression" priority="3167" dxfId="3" stopIfTrue="0">
      <formula>AND(NOT('QAQC-2021-08-10'!$L$542),'QAQC-2021-08-10'!$C$542="Low")</formula>
    </cfRule>
    <cfRule type="expression" priority="4671" dxfId="1" stopIfTrue="0">
      <formula>AND(NOT('QAQC-2021-08-10'!$L$542),'QAQC-2021-08-10'!$C$542="Good")</formula>
    </cfRule>
  </conditionalFormatting>
  <conditionalFormatting sqref="BP22">
    <cfRule type="expression" priority="1014" dxfId="0" stopIfTrue="0">
      <formula>AND(NOT('QAQC-2021-08-10'!$L$543),'QAQC-2021-08-10'!$C$543="Very High")</formula>
    </cfRule>
    <cfRule type="expression" priority="2112" dxfId="2" stopIfTrue="0">
      <formula>AND(NOT('QAQC-2021-08-10'!$L$543),'QAQC-2021-08-10'!$C$543="High")</formula>
    </cfRule>
    <cfRule type="expression" priority="3168" dxfId="3" stopIfTrue="0">
      <formula>AND(NOT('QAQC-2021-08-10'!$L$543),'QAQC-2021-08-10'!$C$543="Low")</formula>
    </cfRule>
    <cfRule type="expression" priority="4672" dxfId="1" stopIfTrue="0">
      <formula>AND(NOT('QAQC-2021-08-10'!$L$543),'QAQC-2021-08-10'!$C$543="Good")</formula>
    </cfRule>
  </conditionalFormatting>
  <conditionalFormatting sqref="BP23">
    <cfRule type="expression" priority="1015" dxfId="0" stopIfTrue="0">
      <formula>AND(NOT('QAQC-2021-08-10'!$L$544),'QAQC-2021-08-10'!$C$544="Very High")</formula>
    </cfRule>
    <cfRule type="expression" priority="2113" dxfId="2" stopIfTrue="0">
      <formula>AND(NOT('QAQC-2021-08-10'!$L$544),'QAQC-2021-08-10'!$C$544="High")</formula>
    </cfRule>
    <cfRule type="expression" priority="3169" dxfId="3" stopIfTrue="0">
      <formula>AND(NOT('QAQC-2021-08-10'!$L$544),'QAQC-2021-08-10'!$C$544="Low")</formula>
    </cfRule>
    <cfRule type="expression" priority="4673" dxfId="1" stopIfTrue="0">
      <formula>AND(NOT('QAQC-2021-08-10'!$L$544),'QAQC-2021-08-10'!$C$544="Good")</formula>
    </cfRule>
  </conditionalFormatting>
  <conditionalFormatting sqref="BP24">
    <cfRule type="expression" priority="1016" dxfId="0" stopIfTrue="0">
      <formula>AND(NOT('QAQC-2021-08-10'!$L$545),'QAQC-2021-08-10'!$C$545="Very High")</formula>
    </cfRule>
    <cfRule type="expression" priority="2114" dxfId="2" stopIfTrue="0">
      <formula>AND(NOT('QAQC-2021-08-10'!$L$545),'QAQC-2021-08-10'!$C$545="High")</formula>
    </cfRule>
    <cfRule type="expression" priority="3170" dxfId="3" stopIfTrue="0">
      <formula>AND(NOT('QAQC-2021-08-10'!$L$545),'QAQC-2021-08-10'!$C$545="Low")</formula>
    </cfRule>
    <cfRule type="expression" priority="4674" dxfId="1" stopIfTrue="0">
      <formula>AND(NOT('QAQC-2021-08-10'!$L$545),'QAQC-2021-08-10'!$C$545="Good")</formula>
    </cfRule>
  </conditionalFormatting>
  <conditionalFormatting sqref="BP26">
    <cfRule type="expression" priority="1017" dxfId="0" stopIfTrue="0">
      <formula>AND(NOT('QAQC-2021-08-10'!$L$546),'QAQC-2021-08-10'!$C$546="Very High")</formula>
    </cfRule>
    <cfRule type="expression" priority="2115" dxfId="2" stopIfTrue="0">
      <formula>AND(NOT('QAQC-2021-08-10'!$L$546),'QAQC-2021-08-10'!$C$546="High")</formula>
    </cfRule>
    <cfRule type="expression" priority="3171" dxfId="3" stopIfTrue="0">
      <formula>AND(NOT('QAQC-2021-08-10'!$L$546),'QAQC-2021-08-10'!$C$546="Low")</formula>
    </cfRule>
    <cfRule type="expression" priority="4675" dxfId="1" stopIfTrue="0">
      <formula>AND(NOT('QAQC-2021-08-10'!$L$546),'QAQC-2021-08-10'!$C$546="Good")</formula>
    </cfRule>
  </conditionalFormatting>
  <conditionalFormatting sqref="BP27">
    <cfRule type="expression" priority="1018" dxfId="0" stopIfTrue="0">
      <formula>AND(NOT('QAQC-2021-08-10'!$L$547),'QAQC-2021-08-10'!$C$547="Very High")</formula>
    </cfRule>
    <cfRule type="expression" priority="2116" dxfId="2" stopIfTrue="0">
      <formula>AND(NOT('QAQC-2021-08-10'!$L$547),'QAQC-2021-08-10'!$C$547="High")</formula>
    </cfRule>
    <cfRule type="expression" priority="3172" dxfId="3" stopIfTrue="0">
      <formula>AND(NOT('QAQC-2021-08-10'!$L$547),'QAQC-2021-08-10'!$C$547="Low")</formula>
    </cfRule>
    <cfRule type="expression" priority="4676" dxfId="1" stopIfTrue="0">
      <formula>AND(NOT('QAQC-2021-08-10'!$L$547),'QAQC-2021-08-10'!$C$547="Good")</formula>
    </cfRule>
  </conditionalFormatting>
  <conditionalFormatting sqref="BP28">
    <cfRule type="expression" priority="1019" dxfId="0" stopIfTrue="0">
      <formula>AND(NOT('QAQC-2021-08-10'!$L$548),'QAQC-2021-08-10'!$C$548="Very High")</formula>
    </cfRule>
    <cfRule type="expression" priority="2117" dxfId="2" stopIfTrue="0">
      <formula>AND(NOT('QAQC-2021-08-10'!$L$548),'QAQC-2021-08-10'!$C$548="High")</formula>
    </cfRule>
    <cfRule type="expression" priority="3173" dxfId="3" stopIfTrue="0">
      <formula>AND(NOT('QAQC-2021-08-10'!$L$548),'QAQC-2021-08-10'!$C$548="Low")</formula>
    </cfRule>
    <cfRule type="expression" priority="4677" dxfId="1" stopIfTrue="0">
      <formula>AND(NOT('QAQC-2021-08-10'!$L$548),'QAQC-2021-08-10'!$C$548="Good")</formula>
    </cfRule>
  </conditionalFormatting>
  <conditionalFormatting sqref="BP29">
    <cfRule type="expression" priority="1020" dxfId="0" stopIfTrue="0">
      <formula>AND(NOT('QAQC-2021-08-10'!$L$549),'QAQC-2021-08-10'!$C$549="Very High")</formula>
    </cfRule>
    <cfRule type="expression" priority="2118" dxfId="2" stopIfTrue="0">
      <formula>AND(NOT('QAQC-2021-08-10'!$L$549),'QAQC-2021-08-10'!$C$549="High")</formula>
    </cfRule>
    <cfRule type="expression" priority="3174" dxfId="3" stopIfTrue="0">
      <formula>AND(NOT('QAQC-2021-08-10'!$L$549),'QAQC-2021-08-10'!$C$549="Low")</formula>
    </cfRule>
    <cfRule type="expression" priority="4678" dxfId="1" stopIfTrue="0">
      <formula>AND(NOT('QAQC-2021-08-10'!$L$549),'QAQC-2021-08-10'!$C$549="Good")</formula>
    </cfRule>
  </conditionalFormatting>
  <conditionalFormatting sqref="BP30">
    <cfRule type="expression" priority="1021" dxfId="0" stopIfTrue="0">
      <formula>AND(NOT('QAQC-2021-08-10'!$L$550),'QAQC-2021-08-10'!$C$550="Very High")</formula>
    </cfRule>
    <cfRule type="expression" priority="2119" dxfId="2" stopIfTrue="0">
      <formula>AND(NOT('QAQC-2021-08-10'!$L$550),'QAQC-2021-08-10'!$C$550="High")</formula>
    </cfRule>
    <cfRule type="expression" priority="3175" dxfId="3" stopIfTrue="0">
      <formula>AND(NOT('QAQC-2021-08-10'!$L$550),'QAQC-2021-08-10'!$C$550="Low")</formula>
    </cfRule>
    <cfRule type="expression" priority="4679" dxfId="1" stopIfTrue="0">
      <formula>AND(NOT('QAQC-2021-08-10'!$L$550),'QAQC-2021-08-10'!$C$550="Good")</formula>
    </cfRule>
  </conditionalFormatting>
  <conditionalFormatting sqref="BP31">
    <cfRule type="expression" priority="1022" dxfId="0" stopIfTrue="0">
      <formula>AND(NOT('QAQC-2021-08-10'!$L$551),'QAQC-2021-08-10'!$C$551="Very High")</formula>
    </cfRule>
    <cfRule type="expression" priority="2120" dxfId="2" stopIfTrue="0">
      <formula>AND(NOT('QAQC-2021-08-10'!$L$551),'QAQC-2021-08-10'!$C$551="High")</formula>
    </cfRule>
    <cfRule type="expression" priority="3176" dxfId="3" stopIfTrue="0">
      <formula>AND(NOT('QAQC-2021-08-10'!$L$551),'QAQC-2021-08-10'!$C$551="Low")</formula>
    </cfRule>
    <cfRule type="expression" priority="4680" dxfId="1" stopIfTrue="0">
      <formula>AND(NOT('QAQC-2021-08-10'!$L$551),'QAQC-2021-08-10'!$C$551="Good")</formula>
    </cfRule>
  </conditionalFormatting>
  <conditionalFormatting sqref="BP32">
    <cfRule type="expression" priority="1023" dxfId="0" stopIfTrue="0">
      <formula>AND(NOT('QAQC-2021-08-10'!$L$552),'QAQC-2021-08-10'!$C$552="Very High")</formula>
    </cfRule>
    <cfRule type="expression" priority="2121" dxfId="2" stopIfTrue="0">
      <formula>AND(NOT('QAQC-2021-08-10'!$L$552),'QAQC-2021-08-10'!$C$552="High")</formula>
    </cfRule>
    <cfRule type="expression" priority="3177" dxfId="3" stopIfTrue="0">
      <formula>AND(NOT('QAQC-2021-08-10'!$L$552),'QAQC-2021-08-10'!$C$552="Low")</formula>
    </cfRule>
    <cfRule type="expression" priority="4681" dxfId="1" stopIfTrue="0">
      <formula>AND(NOT('QAQC-2021-08-10'!$L$552),'QAQC-2021-08-10'!$C$552="Good")</formula>
    </cfRule>
  </conditionalFormatting>
  <conditionalFormatting sqref="BP33">
    <cfRule type="expression" priority="1024" dxfId="0" stopIfTrue="0">
      <formula>AND(NOT('QAQC-2021-08-10'!$L$553),'QAQC-2021-08-10'!$C$553="Very High")</formula>
    </cfRule>
    <cfRule type="expression" priority="2122" dxfId="2" stopIfTrue="0">
      <formula>AND(NOT('QAQC-2021-08-10'!$L$553),'QAQC-2021-08-10'!$C$553="High")</formula>
    </cfRule>
    <cfRule type="expression" priority="3178" dxfId="3" stopIfTrue="0">
      <formula>AND(NOT('QAQC-2021-08-10'!$L$553),'QAQC-2021-08-10'!$C$553="Low")</formula>
    </cfRule>
    <cfRule type="expression" priority="4682" dxfId="1" stopIfTrue="0">
      <formula>AND(NOT('QAQC-2021-08-10'!$L$553),'QAQC-2021-08-10'!$C$553="Good")</formula>
    </cfRule>
  </conditionalFormatting>
  <conditionalFormatting sqref="BP34">
    <cfRule type="expression" priority="1025" dxfId="0" stopIfTrue="0">
      <formula>AND(NOT('QAQC-2021-08-10'!$L$554),'QAQC-2021-08-10'!$C$554="Very High")</formula>
    </cfRule>
    <cfRule type="expression" priority="2123" dxfId="2" stopIfTrue="0">
      <formula>AND(NOT('QAQC-2021-08-10'!$L$554),'QAQC-2021-08-10'!$C$554="High")</formula>
    </cfRule>
    <cfRule type="expression" priority="3179" dxfId="3" stopIfTrue="0">
      <formula>AND(NOT('QAQC-2021-08-10'!$L$554),'QAQC-2021-08-10'!$C$554="Low")</formula>
    </cfRule>
    <cfRule type="expression" priority="4683" dxfId="1" stopIfTrue="0">
      <formula>AND(NOT('QAQC-2021-08-10'!$L$554),'QAQC-2021-08-10'!$C$554="Good")</formula>
    </cfRule>
  </conditionalFormatting>
  <conditionalFormatting sqref="BP35">
    <cfRule type="expression" priority="1026" dxfId="0" stopIfTrue="0">
      <formula>AND(NOT('QAQC-2021-08-10'!$L$555),'QAQC-2021-08-10'!$C$555="Very High")</formula>
    </cfRule>
    <cfRule type="expression" priority="2124" dxfId="2" stopIfTrue="0">
      <formula>AND(NOT('QAQC-2021-08-10'!$L$555),'QAQC-2021-08-10'!$C$555="High")</formula>
    </cfRule>
    <cfRule type="expression" priority="3180" dxfId="3" stopIfTrue="0">
      <formula>AND(NOT('QAQC-2021-08-10'!$L$555),'QAQC-2021-08-10'!$C$555="Low")</formula>
    </cfRule>
    <cfRule type="expression" priority="4684" dxfId="1" stopIfTrue="0">
      <formula>AND(NOT('QAQC-2021-08-10'!$L$555),'QAQC-2021-08-10'!$C$555="Good")</formula>
    </cfRule>
  </conditionalFormatting>
  <conditionalFormatting sqref="BP36">
    <cfRule type="expression" priority="1027" dxfId="0" stopIfTrue="0">
      <formula>AND(NOT('QAQC-2021-08-10'!$L$556),'QAQC-2021-08-10'!$C$556="Very High")</formula>
    </cfRule>
    <cfRule type="expression" priority="2125" dxfId="2" stopIfTrue="0">
      <formula>AND(NOT('QAQC-2021-08-10'!$L$556),'QAQC-2021-08-10'!$C$556="High")</formula>
    </cfRule>
    <cfRule type="expression" priority="3181" dxfId="3" stopIfTrue="0">
      <formula>AND(NOT('QAQC-2021-08-10'!$L$556),'QAQC-2021-08-10'!$C$556="Low")</formula>
    </cfRule>
    <cfRule type="expression" priority="4685" dxfId="1" stopIfTrue="0">
      <formula>AND(NOT('QAQC-2021-08-10'!$L$556),'QAQC-2021-08-10'!$C$556="Good")</formula>
    </cfRule>
  </conditionalFormatting>
  <conditionalFormatting sqref="BP37">
    <cfRule type="expression" priority="1028" dxfId="0" stopIfTrue="0">
      <formula>AND(NOT('QAQC-2021-08-10'!$L$557),'QAQC-2021-08-10'!$C$557="Very High")</formula>
    </cfRule>
    <cfRule type="expression" priority="2126" dxfId="2" stopIfTrue="0">
      <formula>AND(NOT('QAQC-2021-08-10'!$L$557),'QAQC-2021-08-10'!$C$557="High")</formula>
    </cfRule>
    <cfRule type="expression" priority="3182" dxfId="3" stopIfTrue="0">
      <formula>AND(NOT('QAQC-2021-08-10'!$L$557),'QAQC-2021-08-10'!$C$557="Low")</formula>
    </cfRule>
    <cfRule type="expression" priority="4686" dxfId="1" stopIfTrue="0">
      <formula>AND(NOT('QAQC-2021-08-10'!$L$557),'QAQC-2021-08-10'!$C$557="Good")</formula>
    </cfRule>
  </conditionalFormatting>
  <conditionalFormatting sqref="BP38">
    <cfRule type="expression" priority="1029" dxfId="0" stopIfTrue="0">
      <formula>AND(NOT('QAQC-2021-08-10'!$L$558),'QAQC-2021-08-10'!$C$558="Very High")</formula>
    </cfRule>
    <cfRule type="expression" priority="2127" dxfId="2" stopIfTrue="0">
      <formula>AND(NOT('QAQC-2021-08-10'!$L$558),'QAQC-2021-08-10'!$C$558="High")</formula>
    </cfRule>
    <cfRule type="expression" priority="3183" dxfId="3" stopIfTrue="0">
      <formula>AND(NOT('QAQC-2021-08-10'!$L$558),'QAQC-2021-08-10'!$C$558="Low")</formula>
    </cfRule>
    <cfRule type="expression" priority="4687" dxfId="1" stopIfTrue="0">
      <formula>AND(NOT('QAQC-2021-08-10'!$L$558),'QAQC-2021-08-10'!$C$558="Good")</formula>
    </cfRule>
  </conditionalFormatting>
  <conditionalFormatting sqref="BP39">
    <cfRule type="expression" priority="1030" dxfId="0" stopIfTrue="0">
      <formula>AND(NOT('QAQC-2021-08-10'!$L$559),'QAQC-2021-08-10'!$C$559="Very High")</formula>
    </cfRule>
    <cfRule type="expression" priority="2128" dxfId="2" stopIfTrue="0">
      <formula>AND(NOT('QAQC-2021-08-10'!$L$559),'QAQC-2021-08-10'!$C$559="High")</formula>
    </cfRule>
    <cfRule type="expression" priority="3184" dxfId="3" stopIfTrue="0">
      <formula>AND(NOT('QAQC-2021-08-10'!$L$559),'QAQC-2021-08-10'!$C$559="Low")</formula>
    </cfRule>
    <cfRule type="expression" priority="4688" dxfId="1" stopIfTrue="0">
      <formula>AND(NOT('QAQC-2021-08-10'!$L$559),'QAQC-2021-08-10'!$C$559="Good")</formula>
    </cfRule>
  </conditionalFormatting>
  <conditionalFormatting sqref="BP40">
    <cfRule type="expression" priority="1031" dxfId="0" stopIfTrue="0">
      <formula>AND(NOT('QAQC-2021-08-10'!$L$560),'QAQC-2021-08-10'!$C$560="Very High")</formula>
    </cfRule>
    <cfRule type="expression" priority="2129" dxfId="2" stopIfTrue="0">
      <formula>AND(NOT('QAQC-2021-08-10'!$L$560),'QAQC-2021-08-10'!$C$560="High")</formula>
    </cfRule>
    <cfRule type="expression" priority="3185" dxfId="3" stopIfTrue="0">
      <formula>AND(NOT('QAQC-2021-08-10'!$L$560),'QAQC-2021-08-10'!$C$560="Low")</formula>
    </cfRule>
    <cfRule type="expression" priority="4689" dxfId="1" stopIfTrue="0">
      <formula>AND(NOT('QAQC-2021-08-10'!$L$560),'QAQC-2021-08-10'!$C$560="Good")</formula>
    </cfRule>
  </conditionalFormatting>
  <conditionalFormatting sqref="BP41">
    <cfRule type="expression" priority="1032" dxfId="0" stopIfTrue="0">
      <formula>AND(NOT('QAQC-2021-08-10'!$L$561),'QAQC-2021-08-10'!$C$561="Very High")</formula>
    </cfRule>
    <cfRule type="expression" priority="2130" dxfId="2" stopIfTrue="0">
      <formula>AND(NOT('QAQC-2021-08-10'!$L$561),'QAQC-2021-08-10'!$C$561="High")</formula>
    </cfRule>
    <cfRule type="expression" priority="3186" dxfId="3" stopIfTrue="0">
      <formula>AND(NOT('QAQC-2021-08-10'!$L$561),'QAQC-2021-08-10'!$C$561="Low")</formula>
    </cfRule>
    <cfRule type="expression" priority="4690" dxfId="1" stopIfTrue="0">
      <formula>AND(NOT('QAQC-2021-08-10'!$L$561),'QAQC-2021-08-10'!$C$561="Good")</formula>
    </cfRule>
  </conditionalFormatting>
  <conditionalFormatting sqref="BP42">
    <cfRule type="expression" priority="1033" dxfId="0" stopIfTrue="0">
      <formula>AND(NOT('QAQC-2021-08-10'!$L$562),'QAQC-2021-08-10'!$C$562="Very High")</formula>
    </cfRule>
    <cfRule type="expression" priority="2131" dxfId="2" stopIfTrue="0">
      <formula>AND(NOT('QAQC-2021-08-10'!$L$562),'QAQC-2021-08-10'!$C$562="High")</formula>
    </cfRule>
    <cfRule type="expression" priority="3187" dxfId="3" stopIfTrue="0">
      <formula>AND(NOT('QAQC-2021-08-10'!$L$562),'QAQC-2021-08-10'!$C$562="Low")</formula>
    </cfRule>
    <cfRule type="expression" priority="4691" dxfId="1" stopIfTrue="0">
      <formula>AND(NOT('QAQC-2021-08-10'!$L$562),'QAQC-2021-08-10'!$C$562="Good")</formula>
    </cfRule>
  </conditionalFormatting>
  <conditionalFormatting sqref="BP43">
    <cfRule type="expression" priority="1034" dxfId="0" stopIfTrue="0">
      <formula>AND(NOT('QAQC-2021-08-10'!$L$563),'QAQC-2021-08-10'!$C$563="Very High")</formula>
    </cfRule>
    <cfRule type="expression" priority="2132" dxfId="2" stopIfTrue="0">
      <formula>AND(NOT('QAQC-2021-08-10'!$L$563),'QAQC-2021-08-10'!$C$563="High")</formula>
    </cfRule>
    <cfRule type="expression" priority="3188" dxfId="3" stopIfTrue="0">
      <formula>AND(NOT('QAQC-2021-08-10'!$L$563),'QAQC-2021-08-10'!$C$563="Low")</formula>
    </cfRule>
    <cfRule type="expression" priority="4692" dxfId="1" stopIfTrue="0">
      <formula>AND(NOT('QAQC-2021-08-10'!$L$563),'QAQC-2021-08-10'!$C$563="Good")</formula>
    </cfRule>
  </conditionalFormatting>
  <conditionalFormatting sqref="BP44">
    <cfRule type="expression" priority="1035" dxfId="0" stopIfTrue="0">
      <formula>AND(NOT('QAQC-2021-08-10'!$L$564),'QAQC-2021-08-10'!$C$564="Very High")</formula>
    </cfRule>
    <cfRule type="expression" priority="2133" dxfId="2" stopIfTrue="0">
      <formula>AND(NOT('QAQC-2021-08-10'!$L$564),'QAQC-2021-08-10'!$C$564="High")</formula>
    </cfRule>
    <cfRule type="expression" priority="3189" dxfId="3" stopIfTrue="0">
      <formula>AND(NOT('QAQC-2021-08-10'!$L$564),'QAQC-2021-08-10'!$C$564="Low")</formula>
    </cfRule>
    <cfRule type="expression" priority="4693" dxfId="1" stopIfTrue="0">
      <formula>AND(NOT('QAQC-2021-08-10'!$L$564),'QAQC-2021-08-10'!$C$564="Good")</formula>
    </cfRule>
  </conditionalFormatting>
  <conditionalFormatting sqref="BP45">
    <cfRule type="expression" priority="1036" dxfId="0" stopIfTrue="0">
      <formula>AND(NOT('QAQC-2021-08-10'!$L$565),'QAQC-2021-08-10'!$C$565="Very High")</formula>
    </cfRule>
    <cfRule type="expression" priority="2134" dxfId="2" stopIfTrue="0">
      <formula>AND(NOT('QAQC-2021-08-10'!$L$565),'QAQC-2021-08-10'!$C$565="High")</formula>
    </cfRule>
    <cfRule type="expression" priority="3190" dxfId="3" stopIfTrue="0">
      <formula>AND(NOT('QAQC-2021-08-10'!$L$565),'QAQC-2021-08-10'!$C$565="Low")</formula>
    </cfRule>
    <cfRule type="expression" priority="4694" dxfId="1" stopIfTrue="0">
      <formula>AND(NOT('QAQC-2021-08-10'!$L$565),'QAQC-2021-08-10'!$C$565="Good")</formula>
    </cfRule>
  </conditionalFormatting>
  <conditionalFormatting sqref="BP46">
    <cfRule type="expression" priority="1037" dxfId="0" stopIfTrue="0">
      <formula>AND(NOT('QAQC-2021-08-10'!$L$566),'QAQC-2021-08-10'!$C$566="Very High")</formula>
    </cfRule>
    <cfRule type="expression" priority="2135" dxfId="2" stopIfTrue="0">
      <formula>AND(NOT('QAQC-2021-08-10'!$L$566),'QAQC-2021-08-10'!$C$566="High")</formula>
    </cfRule>
    <cfRule type="expression" priority="3191" dxfId="3" stopIfTrue="0">
      <formula>AND(NOT('QAQC-2021-08-10'!$L$566),'QAQC-2021-08-10'!$C$566="Low")</formula>
    </cfRule>
    <cfRule type="expression" priority="4695" dxfId="1" stopIfTrue="0">
      <formula>AND(NOT('QAQC-2021-08-10'!$L$566),'QAQC-2021-08-10'!$C$566="Good")</formula>
    </cfRule>
  </conditionalFormatting>
  <conditionalFormatting sqref="I26">
    <cfRule type="expression" priority="1038" dxfId="0" stopIfTrue="0">
      <formula>AND(NOT('QAQC-2021-08-10'!$L$567),'QAQC-2021-08-10'!$C$567="Very High")</formula>
    </cfRule>
    <cfRule type="expression" priority="2136" dxfId="2" stopIfTrue="0">
      <formula>AND(NOT('QAQC-2021-08-10'!$L$567),'QAQC-2021-08-10'!$C$567="High")</formula>
    </cfRule>
    <cfRule type="expression" priority="3192" dxfId="3" stopIfTrue="0">
      <formula>AND(NOT('QAQC-2021-08-10'!$L$567),'QAQC-2021-08-10'!$C$567="Low")</formula>
    </cfRule>
    <cfRule type="expression" priority="4696" dxfId="1" stopIfTrue="0">
      <formula>AND(NOT('QAQC-2021-08-10'!$L$567),'QAQC-2021-08-10'!$C$567="Good")</formula>
    </cfRule>
  </conditionalFormatting>
  <conditionalFormatting sqref="I27">
    <cfRule type="expression" priority="1039" dxfId="0" stopIfTrue="0">
      <formula>AND(NOT('QAQC-2021-08-10'!$L$568),'QAQC-2021-08-10'!$C$568="Very High")</formula>
    </cfRule>
    <cfRule type="expression" priority="2137" dxfId="2" stopIfTrue="0">
      <formula>AND(NOT('QAQC-2021-08-10'!$L$568),'QAQC-2021-08-10'!$C$568="High")</formula>
    </cfRule>
    <cfRule type="expression" priority="3193" dxfId="3" stopIfTrue="0">
      <formula>AND(NOT('QAQC-2021-08-10'!$L$568),'QAQC-2021-08-10'!$C$568="Low")</formula>
    </cfRule>
    <cfRule type="expression" priority="4697" dxfId="1" stopIfTrue="0">
      <formula>AND(NOT('QAQC-2021-08-10'!$L$568),'QAQC-2021-08-10'!$C$568="Good")</formula>
    </cfRule>
  </conditionalFormatting>
  <conditionalFormatting sqref="I28">
    <cfRule type="expression" priority="1040" dxfId="0" stopIfTrue="0">
      <formula>AND(NOT('QAQC-2021-08-10'!$L$569),'QAQC-2021-08-10'!$C$569="Very High")</formula>
    </cfRule>
    <cfRule type="expression" priority="2138" dxfId="2" stopIfTrue="0">
      <formula>AND(NOT('QAQC-2021-08-10'!$L$569),'QAQC-2021-08-10'!$C$569="High")</formula>
    </cfRule>
    <cfRule type="expression" priority="3194" dxfId="3" stopIfTrue="0">
      <formula>AND(NOT('QAQC-2021-08-10'!$L$569),'QAQC-2021-08-10'!$C$569="Low")</formula>
    </cfRule>
    <cfRule type="expression" priority="4698" dxfId="1" stopIfTrue="0">
      <formula>AND(NOT('QAQC-2021-08-10'!$L$569),'QAQC-2021-08-10'!$C$569="Good")</formula>
    </cfRule>
  </conditionalFormatting>
  <conditionalFormatting sqref="I29">
    <cfRule type="expression" priority="1041" dxfId="0" stopIfTrue="0">
      <formula>AND(NOT('QAQC-2021-08-10'!$L$570),'QAQC-2021-08-10'!$C$570="Very High")</formula>
    </cfRule>
    <cfRule type="expression" priority="2139" dxfId="2" stopIfTrue="0">
      <formula>AND(NOT('QAQC-2021-08-10'!$L$570),'QAQC-2021-08-10'!$C$570="High")</formula>
    </cfRule>
    <cfRule type="expression" priority="3195" dxfId="3" stopIfTrue="0">
      <formula>AND(NOT('QAQC-2021-08-10'!$L$570),'QAQC-2021-08-10'!$C$570="Low")</formula>
    </cfRule>
    <cfRule type="expression" priority="4699" dxfId="1" stopIfTrue="0">
      <formula>AND(NOT('QAQC-2021-08-10'!$L$570),'QAQC-2021-08-10'!$C$570="Good")</formula>
    </cfRule>
  </conditionalFormatting>
  <conditionalFormatting sqref="I30">
    <cfRule type="expression" priority="1042" dxfId="0" stopIfTrue="0">
      <formula>AND(NOT('QAQC-2021-08-10'!$L$571),'QAQC-2021-08-10'!$C$571="Very High")</formula>
    </cfRule>
    <cfRule type="expression" priority="2140" dxfId="2" stopIfTrue="0">
      <formula>AND(NOT('QAQC-2021-08-10'!$L$571),'QAQC-2021-08-10'!$C$571="High")</formula>
    </cfRule>
    <cfRule type="expression" priority="3196" dxfId="3" stopIfTrue="0">
      <formula>AND(NOT('QAQC-2021-08-10'!$L$571),'QAQC-2021-08-10'!$C$571="Low")</formula>
    </cfRule>
    <cfRule type="expression" priority="4700" dxfId="1" stopIfTrue="0">
      <formula>AND(NOT('QAQC-2021-08-10'!$L$571),'QAQC-2021-08-10'!$C$571="Good")</formula>
    </cfRule>
  </conditionalFormatting>
  <conditionalFormatting sqref="I31">
    <cfRule type="expression" priority="1043" dxfId="0" stopIfTrue="0">
      <formula>AND(NOT('QAQC-2021-08-10'!$L$572),'QAQC-2021-08-10'!$C$572="Very High")</formula>
    </cfRule>
    <cfRule type="expression" priority="2141" dxfId="2" stopIfTrue="0">
      <formula>AND(NOT('QAQC-2021-08-10'!$L$572),'QAQC-2021-08-10'!$C$572="High")</formula>
    </cfRule>
    <cfRule type="expression" priority="3197" dxfId="3" stopIfTrue="0">
      <formula>AND(NOT('QAQC-2021-08-10'!$L$572),'QAQC-2021-08-10'!$C$572="Low")</formula>
    </cfRule>
    <cfRule type="expression" priority="4701" dxfId="1" stopIfTrue="0">
      <formula>AND(NOT('QAQC-2021-08-10'!$L$572),'QAQC-2021-08-10'!$C$572="Good")</formula>
    </cfRule>
  </conditionalFormatting>
  <conditionalFormatting sqref="I32">
    <cfRule type="expression" priority="1044" dxfId="0" stopIfTrue="0">
      <formula>AND(NOT('QAQC-2021-08-10'!$L$573),'QAQC-2021-08-10'!$C$573="Very High")</formula>
    </cfRule>
    <cfRule type="expression" priority="2142" dxfId="2" stopIfTrue="0">
      <formula>AND(NOT('QAQC-2021-08-10'!$L$573),'QAQC-2021-08-10'!$C$573="High")</formula>
    </cfRule>
    <cfRule type="expression" priority="3198" dxfId="3" stopIfTrue="0">
      <formula>AND(NOT('QAQC-2021-08-10'!$L$573),'QAQC-2021-08-10'!$C$573="Low")</formula>
    </cfRule>
    <cfRule type="expression" priority="4702" dxfId="1" stopIfTrue="0">
      <formula>AND(NOT('QAQC-2021-08-10'!$L$573),'QAQC-2021-08-10'!$C$573="Good")</formula>
    </cfRule>
  </conditionalFormatting>
  <conditionalFormatting sqref="I33">
    <cfRule type="expression" priority="1045" dxfId="0" stopIfTrue="0">
      <formula>AND(NOT('QAQC-2021-08-10'!$L$574),'QAQC-2021-08-10'!$C$574="Very High")</formula>
    </cfRule>
    <cfRule type="expression" priority="2143" dxfId="2" stopIfTrue="0">
      <formula>AND(NOT('QAQC-2021-08-10'!$L$574),'QAQC-2021-08-10'!$C$574="High")</formula>
    </cfRule>
    <cfRule type="expression" priority="3199" dxfId="3" stopIfTrue="0">
      <formula>AND(NOT('QAQC-2021-08-10'!$L$574),'QAQC-2021-08-10'!$C$574="Low")</formula>
    </cfRule>
    <cfRule type="expression" priority="4703" dxfId="1" stopIfTrue="0">
      <formula>AND(NOT('QAQC-2021-08-10'!$L$574),'QAQC-2021-08-10'!$C$574="Good")</formula>
    </cfRule>
  </conditionalFormatting>
  <conditionalFormatting sqref="I34">
    <cfRule type="expression" priority="1046" dxfId="0" stopIfTrue="0">
      <formula>AND(NOT('QAQC-2021-08-10'!$L$575),'QAQC-2021-08-10'!$C$575="Very High")</formula>
    </cfRule>
    <cfRule type="expression" priority="2144" dxfId="2" stopIfTrue="0">
      <formula>AND(NOT('QAQC-2021-08-10'!$L$575),'QAQC-2021-08-10'!$C$575="High")</formula>
    </cfRule>
    <cfRule type="expression" priority="3200" dxfId="3" stopIfTrue="0">
      <formula>AND(NOT('QAQC-2021-08-10'!$L$575),'QAQC-2021-08-10'!$C$575="Low")</formula>
    </cfRule>
    <cfRule type="expression" priority="4704" dxfId="1" stopIfTrue="0">
      <formula>AND(NOT('QAQC-2021-08-10'!$L$575),'QAQC-2021-08-10'!$C$575="Good")</formula>
    </cfRule>
  </conditionalFormatting>
  <conditionalFormatting sqref="I35">
    <cfRule type="expression" priority="1047" dxfId="0" stopIfTrue="0">
      <formula>AND(NOT('QAQC-2021-08-10'!$L$576),'QAQC-2021-08-10'!$C$576="Very High")</formula>
    </cfRule>
    <cfRule type="expression" priority="2145" dxfId="2" stopIfTrue="0">
      <formula>AND(NOT('QAQC-2021-08-10'!$L$576),'QAQC-2021-08-10'!$C$576="High")</formula>
    </cfRule>
    <cfRule type="expression" priority="3201" dxfId="3" stopIfTrue="0">
      <formula>AND(NOT('QAQC-2021-08-10'!$L$576),'QAQC-2021-08-10'!$C$576="Low")</formula>
    </cfRule>
    <cfRule type="expression" priority="4705" dxfId="1" stopIfTrue="0">
      <formula>AND(NOT('QAQC-2021-08-10'!$L$576),'QAQC-2021-08-10'!$C$576="Good")</formula>
    </cfRule>
  </conditionalFormatting>
  <conditionalFormatting sqref="I36">
    <cfRule type="expression" priority="1048" dxfId="0" stopIfTrue="0">
      <formula>AND(NOT('QAQC-2021-08-10'!$L$577),'QAQC-2021-08-10'!$C$577="Very High")</formula>
    </cfRule>
    <cfRule type="expression" priority="2146" dxfId="2" stopIfTrue="0">
      <formula>AND(NOT('QAQC-2021-08-10'!$L$577),'QAQC-2021-08-10'!$C$577="High")</formula>
    </cfRule>
    <cfRule type="expression" priority="3202" dxfId="3" stopIfTrue="0">
      <formula>AND(NOT('QAQC-2021-08-10'!$L$577),'QAQC-2021-08-10'!$C$577="Low")</formula>
    </cfRule>
    <cfRule type="expression" priority="4706" dxfId="1" stopIfTrue="0">
      <formula>AND(NOT('QAQC-2021-08-10'!$L$577),'QAQC-2021-08-10'!$C$577="Good")</formula>
    </cfRule>
  </conditionalFormatting>
  <conditionalFormatting sqref="I37">
    <cfRule type="expression" priority="1049" dxfId="0" stopIfTrue="0">
      <formula>AND(NOT('QAQC-2021-08-10'!$L$578),'QAQC-2021-08-10'!$C$578="Very High")</formula>
    </cfRule>
    <cfRule type="expression" priority="2147" dxfId="2" stopIfTrue="0">
      <formula>AND(NOT('QAQC-2021-08-10'!$L$578),'QAQC-2021-08-10'!$C$578="High")</formula>
    </cfRule>
    <cfRule type="expression" priority="3203" dxfId="3" stopIfTrue="0">
      <formula>AND(NOT('QAQC-2021-08-10'!$L$578),'QAQC-2021-08-10'!$C$578="Low")</formula>
    </cfRule>
    <cfRule type="expression" priority="4707" dxfId="1" stopIfTrue="0">
      <formula>AND(NOT('QAQC-2021-08-10'!$L$578),'QAQC-2021-08-10'!$C$578="Good")</formula>
    </cfRule>
  </conditionalFormatting>
  <conditionalFormatting sqref="I38">
    <cfRule type="expression" priority="1050" dxfId="0" stopIfTrue="0">
      <formula>AND(NOT('QAQC-2021-08-10'!$L$579),'QAQC-2021-08-10'!$C$579="Very High")</formula>
    </cfRule>
    <cfRule type="expression" priority="2148" dxfId="2" stopIfTrue="0">
      <formula>AND(NOT('QAQC-2021-08-10'!$L$579),'QAQC-2021-08-10'!$C$579="High")</formula>
    </cfRule>
    <cfRule type="expression" priority="3204" dxfId="3" stopIfTrue="0">
      <formula>AND(NOT('QAQC-2021-08-10'!$L$579),'QAQC-2021-08-10'!$C$579="Low")</formula>
    </cfRule>
    <cfRule type="expression" priority="4708" dxfId="1" stopIfTrue="0">
      <formula>AND(NOT('QAQC-2021-08-10'!$L$579),'QAQC-2021-08-10'!$C$579="Good")</formula>
    </cfRule>
  </conditionalFormatting>
  <conditionalFormatting sqref="I39">
    <cfRule type="expression" priority="1051" dxfId="0" stopIfTrue="0">
      <formula>AND(NOT('QAQC-2021-08-10'!$L$580),'QAQC-2021-08-10'!$C$580="Very High")</formula>
    </cfRule>
    <cfRule type="expression" priority="2149" dxfId="2" stopIfTrue="0">
      <formula>AND(NOT('QAQC-2021-08-10'!$L$580),'QAQC-2021-08-10'!$C$580="High")</formula>
    </cfRule>
    <cfRule type="expression" priority="3205" dxfId="3" stopIfTrue="0">
      <formula>AND(NOT('QAQC-2021-08-10'!$L$580),'QAQC-2021-08-10'!$C$580="Low")</formula>
    </cfRule>
    <cfRule type="expression" priority="4709" dxfId="1" stopIfTrue="0">
      <formula>AND(NOT('QAQC-2021-08-10'!$L$580),'QAQC-2021-08-10'!$C$580="Good")</formula>
    </cfRule>
  </conditionalFormatting>
  <conditionalFormatting sqref="I40">
    <cfRule type="expression" priority="1052" dxfId="0" stopIfTrue="0">
      <formula>AND(NOT('QAQC-2021-08-10'!$L$581),'QAQC-2021-08-10'!$C$581="Very High")</formula>
    </cfRule>
    <cfRule type="expression" priority="2150" dxfId="2" stopIfTrue="0">
      <formula>AND(NOT('QAQC-2021-08-10'!$L$581),'QAQC-2021-08-10'!$C$581="High")</formula>
    </cfRule>
    <cfRule type="expression" priority="3206" dxfId="3" stopIfTrue="0">
      <formula>AND(NOT('QAQC-2021-08-10'!$L$581),'QAQC-2021-08-10'!$C$581="Low")</formula>
    </cfRule>
    <cfRule type="expression" priority="4710" dxfId="1" stopIfTrue="0">
      <formula>AND(NOT('QAQC-2021-08-10'!$L$581),'QAQC-2021-08-10'!$C$581="Good")</formula>
    </cfRule>
  </conditionalFormatting>
  <conditionalFormatting sqref="I41">
    <cfRule type="expression" priority="1053" dxfId="0" stopIfTrue="0">
      <formula>AND(NOT('QAQC-2021-08-10'!$L$582),'QAQC-2021-08-10'!$C$582="Very High")</formula>
    </cfRule>
    <cfRule type="expression" priority="2151" dxfId="2" stopIfTrue="0">
      <formula>AND(NOT('QAQC-2021-08-10'!$L$582),'QAQC-2021-08-10'!$C$582="High")</formula>
    </cfRule>
    <cfRule type="expression" priority="3207" dxfId="3" stopIfTrue="0">
      <formula>AND(NOT('QAQC-2021-08-10'!$L$582),'QAQC-2021-08-10'!$C$582="Low")</formula>
    </cfRule>
    <cfRule type="expression" priority="4711" dxfId="1" stopIfTrue="0">
      <formula>AND(NOT('QAQC-2021-08-10'!$L$582),'QAQC-2021-08-10'!$C$582="Good")</formula>
    </cfRule>
  </conditionalFormatting>
  <conditionalFormatting sqref="I42">
    <cfRule type="expression" priority="1054" dxfId="0" stopIfTrue="0">
      <formula>AND(NOT('QAQC-2021-08-10'!$L$583),'QAQC-2021-08-10'!$C$583="Very High")</formula>
    </cfRule>
    <cfRule type="expression" priority="2152" dxfId="2" stopIfTrue="0">
      <formula>AND(NOT('QAQC-2021-08-10'!$L$583),'QAQC-2021-08-10'!$C$583="High")</formula>
    </cfRule>
    <cfRule type="expression" priority="3208" dxfId="3" stopIfTrue="0">
      <formula>AND(NOT('QAQC-2021-08-10'!$L$583),'QAQC-2021-08-10'!$C$583="Low")</formula>
    </cfRule>
    <cfRule type="expression" priority="4712" dxfId="1" stopIfTrue="0">
      <formula>AND(NOT('QAQC-2021-08-10'!$L$583),'QAQC-2021-08-10'!$C$583="Good")</formula>
    </cfRule>
  </conditionalFormatting>
  <conditionalFormatting sqref="I43">
    <cfRule type="expression" priority="1055" dxfId="0" stopIfTrue="0">
      <formula>AND(NOT('QAQC-2021-08-10'!$L$584),'QAQC-2021-08-10'!$C$584="Very High")</formula>
    </cfRule>
    <cfRule type="expression" priority="2153" dxfId="2" stopIfTrue="0">
      <formula>AND(NOT('QAQC-2021-08-10'!$L$584),'QAQC-2021-08-10'!$C$584="High")</formula>
    </cfRule>
    <cfRule type="expression" priority="3209" dxfId="3" stopIfTrue="0">
      <formula>AND(NOT('QAQC-2021-08-10'!$L$584),'QAQC-2021-08-10'!$C$584="Low")</formula>
    </cfRule>
    <cfRule type="expression" priority="4713" dxfId="1" stopIfTrue="0">
      <formula>AND(NOT('QAQC-2021-08-10'!$L$584),'QAQC-2021-08-10'!$C$584="Good")</formula>
    </cfRule>
  </conditionalFormatting>
  <conditionalFormatting sqref="I44">
    <cfRule type="expression" priority="1056" dxfId="0" stopIfTrue="0">
      <formula>AND(NOT('QAQC-2021-08-10'!$L$585),'QAQC-2021-08-10'!$C$585="Very High")</formula>
    </cfRule>
    <cfRule type="expression" priority="2154" dxfId="2" stopIfTrue="0">
      <formula>AND(NOT('QAQC-2021-08-10'!$L$585),'QAQC-2021-08-10'!$C$585="High")</formula>
    </cfRule>
    <cfRule type="expression" priority="3210" dxfId="3" stopIfTrue="0">
      <formula>AND(NOT('QAQC-2021-08-10'!$L$585),'QAQC-2021-08-10'!$C$585="Low")</formula>
    </cfRule>
    <cfRule type="expression" priority="4714" dxfId="1" stopIfTrue="0">
      <formula>AND(NOT('QAQC-2021-08-10'!$L$585),'QAQC-2021-08-10'!$C$585="Good")</formula>
    </cfRule>
  </conditionalFormatting>
  <conditionalFormatting sqref="I45">
    <cfRule type="expression" priority="1057" dxfId="0" stopIfTrue="0">
      <formula>AND(NOT('QAQC-2021-08-10'!$L$586),'QAQC-2021-08-10'!$C$586="Very High")</formula>
    </cfRule>
    <cfRule type="expression" priority="2155" dxfId="2" stopIfTrue="0">
      <formula>AND(NOT('QAQC-2021-08-10'!$L$586),'QAQC-2021-08-10'!$C$586="High")</formula>
    </cfRule>
    <cfRule type="expression" priority="3211" dxfId="3" stopIfTrue="0">
      <formula>AND(NOT('QAQC-2021-08-10'!$L$586),'QAQC-2021-08-10'!$C$586="Low")</formula>
    </cfRule>
    <cfRule type="expression" priority="4715" dxfId="1" stopIfTrue="0">
      <formula>AND(NOT('QAQC-2021-08-10'!$L$586),'QAQC-2021-08-10'!$C$586="Good")</formula>
    </cfRule>
  </conditionalFormatting>
  <conditionalFormatting sqref="I46">
    <cfRule type="expression" priority="1058" dxfId="0" stopIfTrue="0">
      <formula>AND(NOT('QAQC-2021-08-10'!$L$587),'QAQC-2021-08-10'!$C$587="Very High")</formula>
    </cfRule>
    <cfRule type="expression" priority="2156" dxfId="2" stopIfTrue="0">
      <formula>AND(NOT('QAQC-2021-08-10'!$L$587),'QAQC-2021-08-10'!$C$587="High")</formula>
    </cfRule>
    <cfRule type="expression" priority="3212" dxfId="3" stopIfTrue="0">
      <formula>AND(NOT('QAQC-2021-08-10'!$L$587),'QAQC-2021-08-10'!$C$587="Low")</formula>
    </cfRule>
    <cfRule type="expression" priority="4716" dxfId="1" stopIfTrue="0">
      <formula>AND(NOT('QAQC-2021-08-10'!$L$587),'QAQC-2021-08-10'!$C$587="Good")</formula>
    </cfRule>
  </conditionalFormatting>
  <conditionalFormatting sqref="A4:BV4">
    <cfRule type="expression" priority="1059" dxfId="0" stopIfTrue="0">
      <formula>IF($F$4&lt;&gt;"", 1, 0)+IF($G$4&lt;&gt;"", 1, 0)+IF($H$4&lt;&gt;"", 1, 0)&lt;1</formula>
    </cfRule>
  </conditionalFormatting>
  <conditionalFormatting sqref="A5:BV5">
    <cfRule type="expression" priority="1060" dxfId="0" stopIfTrue="0">
      <formula>IF($F$5&lt;&gt;"", 1, 0)+IF($G$5&lt;&gt;"", 1, 0)+IF($H$5&lt;&gt;"", 1, 0)&lt;1</formula>
    </cfRule>
  </conditionalFormatting>
  <conditionalFormatting sqref="A6:BV6">
    <cfRule type="expression" priority="1061" dxfId="0" stopIfTrue="0">
      <formula>IF($F$6&lt;&gt;"", 1, 0)+IF($G$6&lt;&gt;"", 1, 0)+IF($H$6&lt;&gt;"", 1, 0)&lt;1</formula>
    </cfRule>
  </conditionalFormatting>
  <conditionalFormatting sqref="A7:BV7">
    <cfRule type="expression" priority="1062" dxfId="0" stopIfTrue="0">
      <formula>IF($F$7&lt;&gt;"", 1, 0)+IF($G$7&lt;&gt;"", 1, 0)+IF($H$7&lt;&gt;"", 1, 0)&lt;1</formula>
    </cfRule>
  </conditionalFormatting>
  <conditionalFormatting sqref="A8:BV8">
    <cfRule type="expression" priority="1063" dxfId="0" stopIfTrue="0">
      <formula>IF($F$8&lt;&gt;"", 1, 0)+IF($G$8&lt;&gt;"", 1, 0)+IF($H$8&lt;&gt;"", 1, 0)&lt;1</formula>
    </cfRule>
  </conditionalFormatting>
  <conditionalFormatting sqref="A9:BV9">
    <cfRule type="expression" priority="1064" dxfId="0" stopIfTrue="0">
      <formula>IF($F$9&lt;&gt;"", 1, 0)+IF($G$9&lt;&gt;"", 1, 0)+IF($H$9&lt;&gt;"", 1, 0)&lt;1</formula>
    </cfRule>
  </conditionalFormatting>
  <conditionalFormatting sqref="A10:BV10">
    <cfRule type="expression" priority="1065" dxfId="0" stopIfTrue="0">
      <formula>IF($F$10&lt;&gt;"", 1, 0)+IF($G$10&lt;&gt;"", 1, 0)+IF($H$10&lt;&gt;"", 1, 0)&lt;1</formula>
    </cfRule>
  </conditionalFormatting>
  <conditionalFormatting sqref="A11:BV11">
    <cfRule type="expression" priority="1066" dxfId="0" stopIfTrue="0">
      <formula>IF($F$11&lt;&gt;"", 1, 0)+IF($G$11&lt;&gt;"", 1, 0)+IF($H$11&lt;&gt;"", 1, 0)&lt;1</formula>
    </cfRule>
  </conditionalFormatting>
  <conditionalFormatting sqref="A12:BV12">
    <cfRule type="expression" priority="1067" dxfId="0" stopIfTrue="0">
      <formula>IF($F$12&lt;&gt;"", 1, 0)+IF($G$12&lt;&gt;"", 1, 0)+IF($H$12&lt;&gt;"", 1, 0)&lt;1</formula>
    </cfRule>
  </conditionalFormatting>
  <conditionalFormatting sqref="A13:BV13">
    <cfRule type="expression" priority="1068" dxfId="0" stopIfTrue="0">
      <formula>IF($F$13&lt;&gt;"", 1, 0)+IF($G$13&lt;&gt;"", 1, 0)+IF($H$13&lt;&gt;"", 1, 0)&lt;1</formula>
    </cfRule>
  </conditionalFormatting>
  <conditionalFormatting sqref="A14:BV14">
    <cfRule type="expression" priority="1069" dxfId="0" stopIfTrue="0">
      <formula>IF($F$14&lt;&gt;"", 1, 0)+IF($G$14&lt;&gt;"", 1, 0)+IF($H$14&lt;&gt;"", 1, 0)&lt;1</formula>
    </cfRule>
  </conditionalFormatting>
  <conditionalFormatting sqref="A15:BV15">
    <cfRule type="expression" priority="1070" dxfId="0" stopIfTrue="0">
      <formula>IF($F$15&lt;&gt;"", 1, 0)+IF($G$15&lt;&gt;"", 1, 0)+IF($H$15&lt;&gt;"", 1, 0)&lt;1</formula>
    </cfRule>
  </conditionalFormatting>
  <conditionalFormatting sqref="A16:BV16">
    <cfRule type="expression" priority="1071" dxfId="0" stopIfTrue="0">
      <formula>IF($F$16&lt;&gt;"", 1, 0)+IF($G$16&lt;&gt;"", 1, 0)+IF($H$16&lt;&gt;"", 1, 0)&lt;1</formula>
    </cfRule>
  </conditionalFormatting>
  <conditionalFormatting sqref="A17:BV17">
    <cfRule type="expression" priority="1072" dxfId="0" stopIfTrue="0">
      <formula>IF($F$17&lt;&gt;"", 1, 0)+IF($G$17&lt;&gt;"", 1, 0)+IF($H$17&lt;&gt;"", 1, 0)&lt;1</formula>
    </cfRule>
  </conditionalFormatting>
  <conditionalFormatting sqref="A18:BV18">
    <cfRule type="expression" priority="1073" dxfId="0" stopIfTrue="0">
      <formula>IF($F$18&lt;&gt;"", 1, 0)+IF($G$18&lt;&gt;"", 1, 0)+IF($H$18&lt;&gt;"", 1, 0)&lt;1</formula>
    </cfRule>
  </conditionalFormatting>
  <conditionalFormatting sqref="A19:BV19">
    <cfRule type="expression" priority="1074" dxfId="0" stopIfTrue="0">
      <formula>IF($F$19&lt;&gt;"", 1, 0)+IF($G$19&lt;&gt;"", 1, 0)+IF($H$19&lt;&gt;"", 1, 0)&lt;1</formula>
    </cfRule>
  </conditionalFormatting>
  <conditionalFormatting sqref="A20:BV20">
    <cfRule type="expression" priority="1075" dxfId="0" stopIfTrue="0">
      <formula>IF($F$20&lt;&gt;"", 1, 0)+IF($G$20&lt;&gt;"", 1, 0)+IF($H$20&lt;&gt;"", 1, 0)&lt;1</formula>
    </cfRule>
  </conditionalFormatting>
  <conditionalFormatting sqref="A21:BV21">
    <cfRule type="expression" priority="1076" dxfId="0" stopIfTrue="0">
      <formula>IF($F$21&lt;&gt;"", 1, 0)+IF($G$21&lt;&gt;"", 1, 0)+IF($H$21&lt;&gt;"", 1, 0)&lt;1</formula>
    </cfRule>
  </conditionalFormatting>
  <conditionalFormatting sqref="A22:BV22">
    <cfRule type="expression" priority="1077" dxfId="0" stopIfTrue="0">
      <formula>IF($F$22&lt;&gt;"", 1, 0)+IF($G$22&lt;&gt;"", 1, 0)+IF($H$22&lt;&gt;"", 1, 0)&lt;1</formula>
    </cfRule>
  </conditionalFormatting>
  <conditionalFormatting sqref="A23:BV23">
    <cfRule type="expression" priority="1078" dxfId="0" stopIfTrue="0">
      <formula>IF($F$23&lt;&gt;"", 1, 0)+IF($G$23&lt;&gt;"", 1, 0)+IF($H$23&lt;&gt;"", 1, 0)&lt;1</formula>
    </cfRule>
  </conditionalFormatting>
  <conditionalFormatting sqref="A24:BV24">
    <cfRule type="expression" priority="1079" dxfId="0" stopIfTrue="0">
      <formula>IF($F$24&lt;&gt;"", 1, 0)+IF($G$24&lt;&gt;"", 1, 0)+IF($H$24&lt;&gt;"", 1, 0)&lt;1</formula>
    </cfRule>
  </conditionalFormatting>
  <conditionalFormatting sqref="A26:BV26">
    <cfRule type="expression" priority="1080" dxfId="0" stopIfTrue="0">
      <formula>IF($F$26&lt;&gt;"", 1, 0)+IF($G$26&lt;&gt;"", 1, 0)+IF($H$26&lt;&gt;"", 1, 0)&lt;1</formula>
    </cfRule>
  </conditionalFormatting>
  <conditionalFormatting sqref="A27:BV27">
    <cfRule type="expression" priority="1081" dxfId="0" stopIfTrue="0">
      <formula>IF($F$27&lt;&gt;"", 1, 0)+IF($G$27&lt;&gt;"", 1, 0)+IF($H$27&lt;&gt;"", 1, 0)&lt;1</formula>
    </cfRule>
  </conditionalFormatting>
  <conditionalFormatting sqref="A28:BV28">
    <cfRule type="expression" priority="1082" dxfId="0" stopIfTrue="0">
      <formula>IF($F$28&lt;&gt;"", 1, 0)+IF($G$28&lt;&gt;"", 1, 0)+IF($H$28&lt;&gt;"", 1, 0)&lt;1</formula>
    </cfRule>
  </conditionalFormatting>
  <conditionalFormatting sqref="A29:BV29">
    <cfRule type="expression" priority="1083" dxfId="0" stopIfTrue="0">
      <formula>IF($F$29&lt;&gt;"", 1, 0)+IF($G$29&lt;&gt;"", 1, 0)+IF($H$29&lt;&gt;"", 1, 0)&lt;1</formula>
    </cfRule>
  </conditionalFormatting>
  <conditionalFormatting sqref="A30:BV30">
    <cfRule type="expression" priority="1084" dxfId="0" stopIfTrue="0">
      <formula>IF($F$30&lt;&gt;"", 1, 0)+IF($G$30&lt;&gt;"", 1, 0)+IF($H$30&lt;&gt;"", 1, 0)&lt;1</formula>
    </cfRule>
  </conditionalFormatting>
  <conditionalFormatting sqref="A31:BV31">
    <cfRule type="expression" priority="1085" dxfId="0" stopIfTrue="0">
      <formula>IF($F$31&lt;&gt;"", 1, 0)+IF($G$31&lt;&gt;"", 1, 0)+IF($H$31&lt;&gt;"", 1, 0)&lt;1</formula>
    </cfRule>
  </conditionalFormatting>
  <conditionalFormatting sqref="A32:BV32">
    <cfRule type="expression" priority="1086" dxfId="0" stopIfTrue="0">
      <formula>IF($F$32&lt;&gt;"", 1, 0)+IF($G$32&lt;&gt;"", 1, 0)+IF($H$32&lt;&gt;"", 1, 0)&lt;1</formula>
    </cfRule>
  </conditionalFormatting>
  <conditionalFormatting sqref="A33:BV33">
    <cfRule type="expression" priority="1087" dxfId="0" stopIfTrue="0">
      <formula>IF($F$33&lt;&gt;"", 1, 0)+IF($G$33&lt;&gt;"", 1, 0)+IF($H$33&lt;&gt;"", 1, 0)&lt;1</formula>
    </cfRule>
  </conditionalFormatting>
  <conditionalFormatting sqref="A34:BV34">
    <cfRule type="expression" priority="1088" dxfId="0" stopIfTrue="0">
      <formula>IF($F$34&lt;&gt;"", 1, 0)+IF($G$34&lt;&gt;"", 1, 0)+IF($H$34&lt;&gt;"", 1, 0)&lt;1</formula>
    </cfRule>
  </conditionalFormatting>
  <conditionalFormatting sqref="A35:BV35">
    <cfRule type="expression" priority="1089" dxfId="0" stopIfTrue="0">
      <formula>IF($F$35&lt;&gt;"", 1, 0)+IF($G$35&lt;&gt;"", 1, 0)+IF($H$35&lt;&gt;"", 1, 0)&lt;1</formula>
    </cfRule>
  </conditionalFormatting>
  <conditionalFormatting sqref="A36:BV36">
    <cfRule type="expression" priority="1090" dxfId="0" stopIfTrue="0">
      <formula>IF($F$36&lt;&gt;"", 1, 0)+IF($G$36&lt;&gt;"", 1, 0)+IF($H$36&lt;&gt;"", 1, 0)&lt;1</formula>
    </cfRule>
  </conditionalFormatting>
  <conditionalFormatting sqref="A37:BV37">
    <cfRule type="expression" priority="1091" dxfId="0" stopIfTrue="0">
      <formula>IF($F$37&lt;&gt;"", 1, 0)+IF($G$37&lt;&gt;"", 1, 0)+IF($H$37&lt;&gt;"", 1, 0)&lt;1</formula>
    </cfRule>
  </conditionalFormatting>
  <conditionalFormatting sqref="A38:BV38">
    <cfRule type="expression" priority="1092" dxfId="0" stopIfTrue="0">
      <formula>IF($F$38&lt;&gt;"", 1, 0)+IF($G$38&lt;&gt;"", 1, 0)+IF($H$38&lt;&gt;"", 1, 0)&lt;1</formula>
    </cfRule>
  </conditionalFormatting>
  <conditionalFormatting sqref="A39:BV39">
    <cfRule type="expression" priority="1093" dxfId="0" stopIfTrue="0">
      <formula>IF($F$39&lt;&gt;"", 1, 0)+IF($G$39&lt;&gt;"", 1, 0)+IF($H$39&lt;&gt;"", 1, 0)&lt;1</formula>
    </cfRule>
  </conditionalFormatting>
  <conditionalFormatting sqref="A40:BV40">
    <cfRule type="expression" priority="1094" dxfId="0" stopIfTrue="0">
      <formula>IF($F$40&lt;&gt;"", 1, 0)+IF($G$40&lt;&gt;"", 1, 0)+IF($H$40&lt;&gt;"", 1, 0)&lt;1</formula>
    </cfRule>
  </conditionalFormatting>
  <conditionalFormatting sqref="A41:BV41">
    <cfRule type="expression" priority="1095" dxfId="0" stopIfTrue="0">
      <formula>IF($F$41&lt;&gt;"", 1, 0)+IF($G$41&lt;&gt;"", 1, 0)+IF($H$41&lt;&gt;"", 1, 0)&lt;1</formula>
    </cfRule>
  </conditionalFormatting>
  <conditionalFormatting sqref="A42:BV42">
    <cfRule type="expression" priority="1096" dxfId="0" stopIfTrue="0">
      <formula>IF($F$42&lt;&gt;"", 1, 0)+IF($G$42&lt;&gt;"", 1, 0)+IF($H$42&lt;&gt;"", 1, 0)&lt;1</formula>
    </cfRule>
  </conditionalFormatting>
  <conditionalFormatting sqref="A43:BV43">
    <cfRule type="expression" priority="1097" dxfId="0" stopIfTrue="0">
      <formula>IF($F$43&lt;&gt;"", 1, 0)+IF($G$43&lt;&gt;"", 1, 0)+IF($H$43&lt;&gt;"", 1, 0)&lt;1</formula>
    </cfRule>
  </conditionalFormatting>
  <conditionalFormatting sqref="A44:BV44">
    <cfRule type="expression" priority="1098" dxfId="0" stopIfTrue="0">
      <formula>IF($F$44&lt;&gt;"", 1, 0)+IF($G$44&lt;&gt;"", 1, 0)+IF($H$44&lt;&gt;"", 1, 0)&lt;1</formula>
    </cfRule>
  </conditionalFormatting>
  <conditionalFormatting sqref="A45:BV45">
    <cfRule type="expression" priority="1099" dxfId="0" stopIfTrue="0">
      <formula>IF($F$45&lt;&gt;"", 1, 0)+IF($G$45&lt;&gt;"", 1, 0)+IF($H$45&lt;&gt;"", 1, 0)&lt;1</formula>
    </cfRule>
  </conditionalFormatting>
  <conditionalFormatting sqref="A46:BV46">
    <cfRule type="expression" priority="1100" dxfId="0" stopIfTrue="0">
      <formula>IF($F$46&lt;&gt;"", 1, 0)+IF($G$46&lt;&gt;"", 1, 0)+IF($H$46&lt;&gt;"", 1, 0)&lt;1</formula>
    </cfRule>
  </conditionalFormatting>
  <conditionalFormatting sqref="BI4">
    <cfRule type="expression" priority="3219" dxfId="3" stopIfTrue="0">
      <formula>LEFT(BI4&amp;"")="["</formula>
    </cfRule>
  </conditionalFormatting>
  <conditionalFormatting sqref="BJ4">
    <cfRule type="expression" priority="3220" dxfId="3" stopIfTrue="0">
      <formula>LEFT(BJ4&amp;"")="["</formula>
    </cfRule>
  </conditionalFormatting>
  <conditionalFormatting sqref="BK4">
    <cfRule type="expression" priority="3221" dxfId="3" stopIfTrue="0">
      <formula>LEFT(BK4&amp;"")="["</formula>
    </cfRule>
  </conditionalFormatting>
  <conditionalFormatting sqref="BI5">
    <cfRule type="expression" priority="3228" dxfId="3" stopIfTrue="0">
      <formula>LEFT(BI5&amp;"")="["</formula>
    </cfRule>
  </conditionalFormatting>
  <conditionalFormatting sqref="BJ5">
    <cfRule type="expression" priority="3229" dxfId="3" stopIfTrue="0">
      <formula>LEFT(BJ5&amp;"")="["</formula>
    </cfRule>
  </conditionalFormatting>
  <conditionalFormatting sqref="BK5">
    <cfRule type="expression" priority="3230" dxfId="3" stopIfTrue="0">
      <formula>LEFT(BK5&amp;"")="["</formula>
    </cfRule>
  </conditionalFormatting>
  <conditionalFormatting sqref="BI6">
    <cfRule type="expression" priority="3237" dxfId="3" stopIfTrue="0">
      <formula>LEFT(BI6&amp;"")="["</formula>
    </cfRule>
  </conditionalFormatting>
  <conditionalFormatting sqref="BJ6">
    <cfRule type="expression" priority="3238" dxfId="3" stopIfTrue="0">
      <formula>LEFT(BJ6&amp;"")="["</formula>
    </cfRule>
  </conditionalFormatting>
  <conditionalFormatting sqref="BK6">
    <cfRule type="expression" priority="3239" dxfId="3" stopIfTrue="0">
      <formula>LEFT(BK6&amp;"")="["</formula>
    </cfRule>
  </conditionalFormatting>
  <conditionalFormatting sqref="BI7">
    <cfRule type="expression" priority="3246" dxfId="3" stopIfTrue="0">
      <formula>LEFT(BI7&amp;"")="["</formula>
    </cfRule>
  </conditionalFormatting>
  <conditionalFormatting sqref="BJ7">
    <cfRule type="expression" priority="3247" dxfId="3" stopIfTrue="0">
      <formula>LEFT(BJ7&amp;"")="["</formula>
    </cfRule>
  </conditionalFormatting>
  <conditionalFormatting sqref="BK7">
    <cfRule type="expression" priority="3248" dxfId="3" stopIfTrue="0">
      <formula>LEFT(BK7&amp;"")="["</formula>
    </cfRule>
  </conditionalFormatting>
  <conditionalFormatting sqref="BI8">
    <cfRule type="expression" priority="3255" dxfId="3" stopIfTrue="0">
      <formula>LEFT(BI8&amp;"")="["</formula>
    </cfRule>
  </conditionalFormatting>
  <conditionalFormatting sqref="BJ8">
    <cfRule type="expression" priority="3256" dxfId="3" stopIfTrue="0">
      <formula>LEFT(BJ8&amp;"")="["</formula>
    </cfRule>
  </conditionalFormatting>
  <conditionalFormatting sqref="BK8">
    <cfRule type="expression" priority="3257" dxfId="3" stopIfTrue="0">
      <formula>LEFT(BK8&amp;"")="["</formula>
    </cfRule>
  </conditionalFormatting>
  <conditionalFormatting sqref="BI9">
    <cfRule type="expression" priority="3264" dxfId="3" stopIfTrue="0">
      <formula>LEFT(BI9&amp;"")="["</formula>
    </cfRule>
  </conditionalFormatting>
  <conditionalFormatting sqref="BJ9">
    <cfRule type="expression" priority="3265" dxfId="3" stopIfTrue="0">
      <formula>LEFT(BJ9&amp;"")="["</formula>
    </cfRule>
  </conditionalFormatting>
  <conditionalFormatting sqref="BK9">
    <cfRule type="expression" priority="3266" dxfId="3" stopIfTrue="0">
      <formula>LEFT(BK9&amp;"")="["</formula>
    </cfRule>
  </conditionalFormatting>
  <conditionalFormatting sqref="BI10">
    <cfRule type="expression" priority="3273" dxfId="3" stopIfTrue="0">
      <formula>LEFT(BI10&amp;"")="["</formula>
    </cfRule>
  </conditionalFormatting>
  <conditionalFormatting sqref="BJ10">
    <cfRule type="expression" priority="3274" dxfId="3" stopIfTrue="0">
      <formula>LEFT(BJ10&amp;"")="["</formula>
    </cfRule>
  </conditionalFormatting>
  <conditionalFormatting sqref="BK10">
    <cfRule type="expression" priority="3275" dxfId="3" stopIfTrue="0">
      <formula>LEFT(BK10&amp;"")="["</formula>
    </cfRule>
  </conditionalFormatting>
  <conditionalFormatting sqref="BI11">
    <cfRule type="expression" priority="3282" dxfId="3" stopIfTrue="0">
      <formula>LEFT(BI11&amp;"")="["</formula>
    </cfRule>
  </conditionalFormatting>
  <conditionalFormatting sqref="BJ11">
    <cfRule type="expression" priority="3283" dxfId="3" stopIfTrue="0">
      <formula>LEFT(BJ11&amp;"")="["</formula>
    </cfRule>
  </conditionalFormatting>
  <conditionalFormatting sqref="BK11">
    <cfRule type="expression" priority="3284" dxfId="3" stopIfTrue="0">
      <formula>LEFT(BK11&amp;"")="["</formula>
    </cfRule>
  </conditionalFormatting>
  <conditionalFormatting sqref="BI12">
    <cfRule type="expression" priority="3291" dxfId="3" stopIfTrue="0">
      <formula>LEFT(BI12&amp;"")="["</formula>
    </cfRule>
  </conditionalFormatting>
  <conditionalFormatting sqref="BJ12">
    <cfRule type="expression" priority="3292" dxfId="3" stopIfTrue="0">
      <formula>LEFT(BJ12&amp;"")="["</formula>
    </cfRule>
  </conditionalFormatting>
  <conditionalFormatting sqref="BK12">
    <cfRule type="expression" priority="3293" dxfId="3" stopIfTrue="0">
      <formula>LEFT(BK12&amp;"")="["</formula>
    </cfRule>
  </conditionalFormatting>
  <conditionalFormatting sqref="BI13">
    <cfRule type="expression" priority="3300" dxfId="3" stopIfTrue="0">
      <formula>LEFT(BI13&amp;"")="["</formula>
    </cfRule>
  </conditionalFormatting>
  <conditionalFormatting sqref="BJ13">
    <cfRule type="expression" priority="3301" dxfId="3" stopIfTrue="0">
      <formula>LEFT(BJ13&amp;"")="["</formula>
    </cfRule>
  </conditionalFormatting>
  <conditionalFormatting sqref="BK13">
    <cfRule type="expression" priority="3302" dxfId="3" stopIfTrue="0">
      <formula>LEFT(BK13&amp;"")="["</formula>
    </cfRule>
  </conditionalFormatting>
  <conditionalFormatting sqref="BI14">
    <cfRule type="expression" priority="3309" dxfId="3" stopIfTrue="0">
      <formula>LEFT(BI14&amp;"")="["</formula>
    </cfRule>
  </conditionalFormatting>
  <conditionalFormatting sqref="BJ14">
    <cfRule type="expression" priority="3310" dxfId="3" stopIfTrue="0">
      <formula>LEFT(BJ14&amp;"")="["</formula>
    </cfRule>
  </conditionalFormatting>
  <conditionalFormatting sqref="BK14">
    <cfRule type="expression" priority="3311" dxfId="3" stopIfTrue="0">
      <formula>LEFT(BK14&amp;"")="["</formula>
    </cfRule>
  </conditionalFormatting>
  <conditionalFormatting sqref="BI15">
    <cfRule type="expression" priority="3318" dxfId="3" stopIfTrue="0">
      <formula>LEFT(BI15&amp;"")="["</formula>
    </cfRule>
  </conditionalFormatting>
  <conditionalFormatting sqref="BJ15">
    <cfRule type="expression" priority="3319" dxfId="3" stopIfTrue="0">
      <formula>LEFT(BJ15&amp;"")="["</formula>
    </cfRule>
  </conditionalFormatting>
  <conditionalFormatting sqref="BK15">
    <cfRule type="expression" priority="3320" dxfId="3" stopIfTrue="0">
      <formula>LEFT(BK15&amp;"")="["</formula>
    </cfRule>
  </conditionalFormatting>
  <conditionalFormatting sqref="BI16">
    <cfRule type="expression" priority="3327" dxfId="3" stopIfTrue="0">
      <formula>LEFT(BI16&amp;"")="["</formula>
    </cfRule>
  </conditionalFormatting>
  <conditionalFormatting sqref="BJ16">
    <cfRule type="expression" priority="3328" dxfId="3" stopIfTrue="0">
      <formula>LEFT(BJ16&amp;"")="["</formula>
    </cfRule>
  </conditionalFormatting>
  <conditionalFormatting sqref="BK16">
    <cfRule type="expression" priority="3329" dxfId="3" stopIfTrue="0">
      <formula>LEFT(BK16&amp;"")="["</formula>
    </cfRule>
  </conditionalFormatting>
  <conditionalFormatting sqref="BI17">
    <cfRule type="expression" priority="3336" dxfId="3" stopIfTrue="0">
      <formula>LEFT(BI17&amp;"")="["</formula>
    </cfRule>
  </conditionalFormatting>
  <conditionalFormatting sqref="BJ17">
    <cfRule type="expression" priority="3337" dxfId="3" stopIfTrue="0">
      <formula>LEFT(BJ17&amp;"")="["</formula>
    </cfRule>
  </conditionalFormatting>
  <conditionalFormatting sqref="BK17">
    <cfRule type="expression" priority="3338" dxfId="3" stopIfTrue="0">
      <formula>LEFT(BK17&amp;"")="["</formula>
    </cfRule>
  </conditionalFormatting>
  <conditionalFormatting sqref="P18">
    <cfRule type="expression" priority="3342" dxfId="3" stopIfTrue="0">
      <formula>LEFT(P18&amp;"")="["</formula>
    </cfRule>
  </conditionalFormatting>
  <conditionalFormatting sqref="Q18">
    <cfRule type="expression" priority="3343" dxfId="3" stopIfTrue="0">
      <formula>LEFT(Q18&amp;"")="["</formula>
    </cfRule>
  </conditionalFormatting>
  <conditionalFormatting sqref="R18">
    <cfRule type="expression" priority="3344" dxfId="3" stopIfTrue="0">
      <formula>LEFT(R18&amp;"")="["</formula>
    </cfRule>
  </conditionalFormatting>
  <conditionalFormatting sqref="BI18">
    <cfRule type="expression" priority="3345" dxfId="3" stopIfTrue="0">
      <formula>LEFT(BI18&amp;"")="["</formula>
    </cfRule>
  </conditionalFormatting>
  <conditionalFormatting sqref="BJ18">
    <cfRule type="expression" priority="3346" dxfId="3" stopIfTrue="0">
      <formula>LEFT(BJ18&amp;"")="["</formula>
    </cfRule>
  </conditionalFormatting>
  <conditionalFormatting sqref="BK18">
    <cfRule type="expression" priority="3347" dxfId="3" stopIfTrue="0">
      <formula>LEFT(BK18&amp;"")="["</formula>
    </cfRule>
  </conditionalFormatting>
  <conditionalFormatting sqref="P19">
    <cfRule type="expression" priority="3351" dxfId="3" stopIfTrue="0">
      <formula>LEFT(P19&amp;"")="["</formula>
    </cfRule>
  </conditionalFormatting>
  <conditionalFormatting sqref="Q19">
    <cfRule type="expression" priority="3352" dxfId="3" stopIfTrue="0">
      <formula>LEFT(Q19&amp;"")="["</formula>
    </cfRule>
  </conditionalFormatting>
  <conditionalFormatting sqref="R19">
    <cfRule type="expression" priority="3353" dxfId="3" stopIfTrue="0">
      <formula>LEFT(R19&amp;"")="["</formula>
    </cfRule>
  </conditionalFormatting>
  <conditionalFormatting sqref="BI19">
    <cfRule type="expression" priority="3354" dxfId="3" stopIfTrue="0">
      <formula>LEFT(BI19&amp;"")="["</formula>
    </cfRule>
  </conditionalFormatting>
  <conditionalFormatting sqref="BJ19">
    <cfRule type="expression" priority="3355" dxfId="3" stopIfTrue="0">
      <formula>LEFT(BJ19&amp;"")="["</formula>
    </cfRule>
  </conditionalFormatting>
  <conditionalFormatting sqref="BK19">
    <cfRule type="expression" priority="3356" dxfId="3" stopIfTrue="0">
      <formula>LEFT(BK19&amp;"")="["</formula>
    </cfRule>
  </conditionalFormatting>
  <conditionalFormatting sqref="P20">
    <cfRule type="expression" priority="3360" dxfId="3" stopIfTrue="0">
      <formula>LEFT(P20&amp;"")="["</formula>
    </cfRule>
  </conditionalFormatting>
  <conditionalFormatting sqref="Q20">
    <cfRule type="expression" priority="3361" dxfId="3" stopIfTrue="0">
      <formula>LEFT(Q20&amp;"")="["</formula>
    </cfRule>
  </conditionalFormatting>
  <conditionalFormatting sqref="R20">
    <cfRule type="expression" priority="3362" dxfId="3" stopIfTrue="0">
      <formula>LEFT(R20&amp;"")="["</formula>
    </cfRule>
  </conditionalFormatting>
  <conditionalFormatting sqref="BI20">
    <cfRule type="expression" priority="3363" dxfId="3" stopIfTrue="0">
      <formula>LEFT(BI20&amp;"")="["</formula>
    </cfRule>
  </conditionalFormatting>
  <conditionalFormatting sqref="BJ20">
    <cfRule type="expression" priority="3364" dxfId="3" stopIfTrue="0">
      <formula>LEFT(BJ20&amp;"")="["</formula>
    </cfRule>
  </conditionalFormatting>
  <conditionalFormatting sqref="BK20">
    <cfRule type="expression" priority="3365" dxfId="3" stopIfTrue="0">
      <formula>LEFT(BK20&amp;"")="["</formula>
    </cfRule>
  </conditionalFormatting>
  <conditionalFormatting sqref="P21">
    <cfRule type="expression" priority="3369" dxfId="3" stopIfTrue="0">
      <formula>LEFT(P21&amp;"")="["</formula>
    </cfRule>
  </conditionalFormatting>
  <conditionalFormatting sqref="Q21">
    <cfRule type="expression" priority="3370" dxfId="3" stopIfTrue="0">
      <formula>LEFT(Q21&amp;"")="["</formula>
    </cfRule>
  </conditionalFormatting>
  <conditionalFormatting sqref="R21">
    <cfRule type="expression" priority="3371" dxfId="3" stopIfTrue="0">
      <formula>LEFT(R21&amp;"")="["</formula>
    </cfRule>
  </conditionalFormatting>
  <conditionalFormatting sqref="BI21">
    <cfRule type="expression" priority="3372" dxfId="3" stopIfTrue="0">
      <formula>LEFT(BI21&amp;"")="["</formula>
    </cfRule>
  </conditionalFormatting>
  <conditionalFormatting sqref="BJ21">
    <cfRule type="expression" priority="3373" dxfId="3" stopIfTrue="0">
      <formula>LEFT(BJ21&amp;"")="["</formula>
    </cfRule>
  </conditionalFormatting>
  <conditionalFormatting sqref="BK21">
    <cfRule type="expression" priority="3374" dxfId="3" stopIfTrue="0">
      <formula>LEFT(BK21&amp;"")="["</formula>
    </cfRule>
  </conditionalFormatting>
  <conditionalFormatting sqref="P22">
    <cfRule type="expression" priority="3378" dxfId="3" stopIfTrue="0">
      <formula>LEFT(P22&amp;"")="["</formula>
    </cfRule>
  </conditionalFormatting>
  <conditionalFormatting sqref="Q22">
    <cfRule type="expression" priority="3379" dxfId="3" stopIfTrue="0">
      <formula>LEFT(Q22&amp;"")="["</formula>
    </cfRule>
  </conditionalFormatting>
  <conditionalFormatting sqref="R22">
    <cfRule type="expression" priority="3380" dxfId="3" stopIfTrue="0">
      <formula>LEFT(R22&amp;"")="["</formula>
    </cfRule>
  </conditionalFormatting>
  <conditionalFormatting sqref="BI22">
    <cfRule type="expression" priority="3381" dxfId="3" stopIfTrue="0">
      <formula>LEFT(BI22&amp;"")="["</formula>
    </cfRule>
  </conditionalFormatting>
  <conditionalFormatting sqref="BJ22">
    <cfRule type="expression" priority="3382" dxfId="3" stopIfTrue="0">
      <formula>LEFT(BJ22&amp;"")="["</formula>
    </cfRule>
  </conditionalFormatting>
  <conditionalFormatting sqref="BK22">
    <cfRule type="expression" priority="3383" dxfId="3" stopIfTrue="0">
      <formula>LEFT(BK22&amp;"")="["</formula>
    </cfRule>
  </conditionalFormatting>
  <conditionalFormatting sqref="P23">
    <cfRule type="expression" priority="3387" dxfId="3" stopIfTrue="0">
      <formula>LEFT(P23&amp;"")="["</formula>
    </cfRule>
  </conditionalFormatting>
  <conditionalFormatting sqref="Q23">
    <cfRule type="expression" priority="3388" dxfId="3" stopIfTrue="0">
      <formula>LEFT(Q23&amp;"")="["</formula>
    </cfRule>
  </conditionalFormatting>
  <conditionalFormatting sqref="R23">
    <cfRule type="expression" priority="3389" dxfId="3" stopIfTrue="0">
      <formula>LEFT(R23&amp;"")="["</formula>
    </cfRule>
  </conditionalFormatting>
  <conditionalFormatting sqref="BI23">
    <cfRule type="expression" priority="3390" dxfId="3" stopIfTrue="0">
      <formula>LEFT(BI23&amp;"")="["</formula>
    </cfRule>
  </conditionalFormatting>
  <conditionalFormatting sqref="BJ23">
    <cfRule type="expression" priority="3391" dxfId="3" stopIfTrue="0">
      <formula>LEFT(BJ23&amp;"")="["</formula>
    </cfRule>
  </conditionalFormatting>
  <conditionalFormatting sqref="BK23">
    <cfRule type="expression" priority="3392" dxfId="3" stopIfTrue="0">
      <formula>LEFT(BK23&amp;"")="["</formula>
    </cfRule>
  </conditionalFormatting>
  <conditionalFormatting sqref="P24">
    <cfRule type="expression" priority="3396" dxfId="3" stopIfTrue="0">
      <formula>LEFT(P24&amp;"")="["</formula>
    </cfRule>
  </conditionalFormatting>
  <conditionalFormatting sqref="Q24">
    <cfRule type="expression" priority="3397" dxfId="3" stopIfTrue="0">
      <formula>LEFT(Q24&amp;"")="["</formula>
    </cfRule>
  </conditionalFormatting>
  <conditionalFormatting sqref="R24">
    <cfRule type="expression" priority="3398" dxfId="3" stopIfTrue="0">
      <formula>LEFT(R24&amp;"")="["</formula>
    </cfRule>
  </conditionalFormatting>
  <conditionalFormatting sqref="BI24">
    <cfRule type="expression" priority="3399" dxfId="3" stopIfTrue="0">
      <formula>LEFT(BI24&amp;"")="["</formula>
    </cfRule>
  </conditionalFormatting>
  <conditionalFormatting sqref="BJ24">
    <cfRule type="expression" priority="3400" dxfId="3" stopIfTrue="0">
      <formula>LEFT(BJ24&amp;"")="["</formula>
    </cfRule>
  </conditionalFormatting>
  <conditionalFormatting sqref="BK24">
    <cfRule type="expression" priority="3401" dxfId="3" stopIfTrue="0">
      <formula>LEFT(BK24&amp;"")="["</formula>
    </cfRule>
  </conditionalFormatting>
  <conditionalFormatting sqref="BI26">
    <cfRule type="expression" priority="3408" dxfId="3" stopIfTrue="0">
      <formula>LEFT(BI26&amp;"")="["</formula>
    </cfRule>
  </conditionalFormatting>
  <conditionalFormatting sqref="BJ26">
    <cfRule type="expression" priority="3409" dxfId="3" stopIfTrue="0">
      <formula>LEFT(BJ26&amp;"")="["</formula>
    </cfRule>
  </conditionalFormatting>
  <conditionalFormatting sqref="BK26">
    <cfRule type="expression" priority="3410" dxfId="3" stopIfTrue="0">
      <formula>LEFT(BK26&amp;"")="["</formula>
    </cfRule>
  </conditionalFormatting>
  <conditionalFormatting sqref="BI27">
    <cfRule type="expression" priority="3417" dxfId="3" stopIfTrue="0">
      <formula>LEFT(BI27&amp;"")="["</formula>
    </cfRule>
  </conditionalFormatting>
  <conditionalFormatting sqref="BJ27">
    <cfRule type="expression" priority="3418" dxfId="3" stopIfTrue="0">
      <formula>LEFT(BJ27&amp;"")="["</formula>
    </cfRule>
  </conditionalFormatting>
  <conditionalFormatting sqref="BK27">
    <cfRule type="expression" priority="3419" dxfId="3" stopIfTrue="0">
      <formula>LEFT(BK27&amp;"")="["</formula>
    </cfRule>
  </conditionalFormatting>
  <conditionalFormatting sqref="BI28">
    <cfRule type="expression" priority="3426" dxfId="3" stopIfTrue="0">
      <formula>LEFT(BI28&amp;"")="["</formula>
    </cfRule>
  </conditionalFormatting>
  <conditionalFormatting sqref="BJ28">
    <cfRule type="expression" priority="3427" dxfId="3" stopIfTrue="0">
      <formula>LEFT(BJ28&amp;"")="["</formula>
    </cfRule>
  </conditionalFormatting>
  <conditionalFormatting sqref="BK28">
    <cfRule type="expression" priority="3428" dxfId="3" stopIfTrue="0">
      <formula>LEFT(BK28&amp;"")="["</formula>
    </cfRule>
  </conditionalFormatting>
  <conditionalFormatting sqref="BI29">
    <cfRule type="expression" priority="3435" dxfId="3" stopIfTrue="0">
      <formula>LEFT(BI29&amp;"")="["</formula>
    </cfRule>
  </conditionalFormatting>
  <conditionalFormatting sqref="BJ29">
    <cfRule type="expression" priority="3436" dxfId="3" stopIfTrue="0">
      <formula>LEFT(BJ29&amp;"")="["</formula>
    </cfRule>
  </conditionalFormatting>
  <conditionalFormatting sqref="BK29">
    <cfRule type="expression" priority="3437" dxfId="3" stopIfTrue="0">
      <formula>LEFT(BK29&amp;"")="["</formula>
    </cfRule>
  </conditionalFormatting>
  <conditionalFormatting sqref="BI30">
    <cfRule type="expression" priority="3444" dxfId="3" stopIfTrue="0">
      <formula>LEFT(BI30&amp;"")="["</formula>
    </cfRule>
  </conditionalFormatting>
  <conditionalFormatting sqref="BJ30">
    <cfRule type="expression" priority="3445" dxfId="3" stopIfTrue="0">
      <formula>LEFT(BJ30&amp;"")="["</formula>
    </cfRule>
  </conditionalFormatting>
  <conditionalFormatting sqref="BK30">
    <cfRule type="expression" priority="3446" dxfId="3" stopIfTrue="0">
      <formula>LEFT(BK30&amp;"")="["</formula>
    </cfRule>
  </conditionalFormatting>
  <conditionalFormatting sqref="BI31">
    <cfRule type="expression" priority="3453" dxfId="3" stopIfTrue="0">
      <formula>LEFT(BI31&amp;"")="["</formula>
    </cfRule>
  </conditionalFormatting>
  <conditionalFormatting sqref="BJ31">
    <cfRule type="expression" priority="3454" dxfId="3" stopIfTrue="0">
      <formula>LEFT(BJ31&amp;"")="["</formula>
    </cfRule>
  </conditionalFormatting>
  <conditionalFormatting sqref="BK31">
    <cfRule type="expression" priority="3455" dxfId="3" stopIfTrue="0">
      <formula>LEFT(BK31&amp;"")="["</formula>
    </cfRule>
  </conditionalFormatting>
  <conditionalFormatting sqref="BI32">
    <cfRule type="expression" priority="3462" dxfId="3" stopIfTrue="0">
      <formula>LEFT(BI32&amp;"")="["</formula>
    </cfRule>
  </conditionalFormatting>
  <conditionalFormatting sqref="BJ32">
    <cfRule type="expression" priority="3463" dxfId="3" stopIfTrue="0">
      <formula>LEFT(BJ32&amp;"")="["</formula>
    </cfRule>
  </conditionalFormatting>
  <conditionalFormatting sqref="BK32">
    <cfRule type="expression" priority="3464" dxfId="3" stopIfTrue="0">
      <formula>LEFT(BK32&amp;"")="["</formula>
    </cfRule>
  </conditionalFormatting>
  <conditionalFormatting sqref="BI33">
    <cfRule type="expression" priority="3471" dxfId="3" stopIfTrue="0">
      <formula>LEFT(BI33&amp;"")="["</formula>
    </cfRule>
  </conditionalFormatting>
  <conditionalFormatting sqref="BJ33">
    <cfRule type="expression" priority="3472" dxfId="3" stopIfTrue="0">
      <formula>LEFT(BJ33&amp;"")="["</formula>
    </cfRule>
  </conditionalFormatting>
  <conditionalFormatting sqref="BK33">
    <cfRule type="expression" priority="3473" dxfId="3" stopIfTrue="0">
      <formula>LEFT(BK33&amp;"")="["</formula>
    </cfRule>
  </conditionalFormatting>
  <conditionalFormatting sqref="BI34">
    <cfRule type="expression" priority="3480" dxfId="3" stopIfTrue="0">
      <formula>LEFT(BI34&amp;"")="["</formula>
    </cfRule>
  </conditionalFormatting>
  <conditionalFormatting sqref="BJ34">
    <cfRule type="expression" priority="3481" dxfId="3" stopIfTrue="0">
      <formula>LEFT(BJ34&amp;"")="["</formula>
    </cfRule>
  </conditionalFormatting>
  <conditionalFormatting sqref="BK34">
    <cfRule type="expression" priority="3482" dxfId="3" stopIfTrue="0">
      <formula>LEFT(BK34&amp;"")="["</formula>
    </cfRule>
  </conditionalFormatting>
  <conditionalFormatting sqref="BI35">
    <cfRule type="expression" priority="3489" dxfId="3" stopIfTrue="0">
      <formula>LEFT(BI35&amp;"")="["</formula>
    </cfRule>
  </conditionalFormatting>
  <conditionalFormatting sqref="BJ35">
    <cfRule type="expression" priority="3490" dxfId="3" stopIfTrue="0">
      <formula>LEFT(BJ35&amp;"")="["</formula>
    </cfRule>
  </conditionalFormatting>
  <conditionalFormatting sqref="BK35">
    <cfRule type="expression" priority="3491" dxfId="3" stopIfTrue="0">
      <formula>LEFT(BK35&amp;"")="["</formula>
    </cfRule>
  </conditionalFormatting>
  <conditionalFormatting sqref="BI36">
    <cfRule type="expression" priority="3498" dxfId="3" stopIfTrue="0">
      <formula>LEFT(BI36&amp;"")="["</formula>
    </cfRule>
  </conditionalFormatting>
  <conditionalFormatting sqref="BJ36">
    <cfRule type="expression" priority="3499" dxfId="3" stopIfTrue="0">
      <formula>LEFT(BJ36&amp;"")="["</formula>
    </cfRule>
  </conditionalFormatting>
  <conditionalFormatting sqref="BK36">
    <cfRule type="expression" priority="3500" dxfId="3" stopIfTrue="0">
      <formula>LEFT(BK36&amp;"")="["</formula>
    </cfRule>
  </conditionalFormatting>
  <conditionalFormatting sqref="BI37">
    <cfRule type="expression" priority="3507" dxfId="3" stopIfTrue="0">
      <formula>LEFT(BI37&amp;"")="["</formula>
    </cfRule>
  </conditionalFormatting>
  <conditionalFormatting sqref="BJ37">
    <cfRule type="expression" priority="3508" dxfId="3" stopIfTrue="0">
      <formula>LEFT(BJ37&amp;"")="["</formula>
    </cfRule>
  </conditionalFormatting>
  <conditionalFormatting sqref="BK37">
    <cfRule type="expression" priority="3509" dxfId="3" stopIfTrue="0">
      <formula>LEFT(BK37&amp;"")="["</formula>
    </cfRule>
  </conditionalFormatting>
  <conditionalFormatting sqref="BI38">
    <cfRule type="expression" priority="3516" dxfId="3" stopIfTrue="0">
      <formula>LEFT(BI38&amp;"")="["</formula>
    </cfRule>
  </conditionalFormatting>
  <conditionalFormatting sqref="BJ38">
    <cfRule type="expression" priority="3517" dxfId="3" stopIfTrue="0">
      <formula>LEFT(BJ38&amp;"")="["</formula>
    </cfRule>
  </conditionalFormatting>
  <conditionalFormatting sqref="BK38">
    <cfRule type="expression" priority="3518" dxfId="3" stopIfTrue="0">
      <formula>LEFT(BK38&amp;"")="["</formula>
    </cfRule>
  </conditionalFormatting>
  <conditionalFormatting sqref="BI39">
    <cfRule type="expression" priority="3525" dxfId="3" stopIfTrue="0">
      <formula>LEFT(BI39&amp;"")="["</formula>
    </cfRule>
  </conditionalFormatting>
  <conditionalFormatting sqref="BJ39">
    <cfRule type="expression" priority="3526" dxfId="3" stopIfTrue="0">
      <formula>LEFT(BJ39&amp;"")="["</formula>
    </cfRule>
  </conditionalFormatting>
  <conditionalFormatting sqref="BK39">
    <cfRule type="expression" priority="3527" dxfId="3" stopIfTrue="0">
      <formula>LEFT(BK39&amp;"")="["</formula>
    </cfRule>
  </conditionalFormatting>
  <conditionalFormatting sqref="P40">
    <cfRule type="expression" priority="3531" dxfId="3" stopIfTrue="0">
      <formula>LEFT(P40&amp;"")="["</formula>
    </cfRule>
  </conditionalFormatting>
  <conditionalFormatting sqref="Q40">
    <cfRule type="expression" priority="3532" dxfId="3" stopIfTrue="0">
      <formula>LEFT(Q40&amp;"")="["</formula>
    </cfRule>
  </conditionalFormatting>
  <conditionalFormatting sqref="R40">
    <cfRule type="expression" priority="3533" dxfId="3" stopIfTrue="0">
      <formula>LEFT(R40&amp;"")="["</formula>
    </cfRule>
  </conditionalFormatting>
  <conditionalFormatting sqref="BI40">
    <cfRule type="expression" priority="3534" dxfId="3" stopIfTrue="0">
      <formula>LEFT(BI40&amp;"")="["</formula>
    </cfRule>
  </conditionalFormatting>
  <conditionalFormatting sqref="BJ40">
    <cfRule type="expression" priority="3535" dxfId="3" stopIfTrue="0">
      <formula>LEFT(BJ40&amp;"")="["</formula>
    </cfRule>
  </conditionalFormatting>
  <conditionalFormatting sqref="BK40">
    <cfRule type="expression" priority="3536" dxfId="3" stopIfTrue="0">
      <formula>LEFT(BK40&amp;"")="["</formula>
    </cfRule>
  </conditionalFormatting>
  <conditionalFormatting sqref="P41">
    <cfRule type="expression" priority="3540" dxfId="3" stopIfTrue="0">
      <formula>LEFT(P41&amp;"")="["</formula>
    </cfRule>
  </conditionalFormatting>
  <conditionalFormatting sqref="Q41">
    <cfRule type="expression" priority="3541" dxfId="3" stopIfTrue="0">
      <formula>LEFT(Q41&amp;"")="["</formula>
    </cfRule>
  </conditionalFormatting>
  <conditionalFormatting sqref="R41">
    <cfRule type="expression" priority="3542" dxfId="3" stopIfTrue="0">
      <formula>LEFT(R41&amp;"")="["</formula>
    </cfRule>
  </conditionalFormatting>
  <conditionalFormatting sqref="BI41">
    <cfRule type="expression" priority="3543" dxfId="3" stopIfTrue="0">
      <formula>LEFT(BI41&amp;"")="["</formula>
    </cfRule>
  </conditionalFormatting>
  <conditionalFormatting sqref="BJ41">
    <cfRule type="expression" priority="3544" dxfId="3" stopIfTrue="0">
      <formula>LEFT(BJ41&amp;"")="["</formula>
    </cfRule>
  </conditionalFormatting>
  <conditionalFormatting sqref="BK41">
    <cfRule type="expression" priority="3545" dxfId="3" stopIfTrue="0">
      <formula>LEFT(BK41&amp;"")="["</formula>
    </cfRule>
  </conditionalFormatting>
  <conditionalFormatting sqref="P42">
    <cfRule type="expression" priority="3549" dxfId="3" stopIfTrue="0">
      <formula>LEFT(P42&amp;"")="["</formula>
    </cfRule>
  </conditionalFormatting>
  <conditionalFormatting sqref="Q42">
    <cfRule type="expression" priority="3550" dxfId="3" stopIfTrue="0">
      <formula>LEFT(Q42&amp;"")="["</formula>
    </cfRule>
  </conditionalFormatting>
  <conditionalFormatting sqref="R42">
    <cfRule type="expression" priority="3551" dxfId="3" stopIfTrue="0">
      <formula>LEFT(R42&amp;"")="["</formula>
    </cfRule>
  </conditionalFormatting>
  <conditionalFormatting sqref="BI42">
    <cfRule type="expression" priority="3552" dxfId="3" stopIfTrue="0">
      <formula>LEFT(BI42&amp;"")="["</formula>
    </cfRule>
  </conditionalFormatting>
  <conditionalFormatting sqref="BJ42">
    <cfRule type="expression" priority="3553" dxfId="3" stopIfTrue="0">
      <formula>LEFT(BJ42&amp;"")="["</formula>
    </cfRule>
  </conditionalFormatting>
  <conditionalFormatting sqref="BK42">
    <cfRule type="expression" priority="3554" dxfId="3" stopIfTrue="0">
      <formula>LEFT(BK42&amp;"")="["</formula>
    </cfRule>
  </conditionalFormatting>
  <conditionalFormatting sqref="P43">
    <cfRule type="expression" priority="3558" dxfId="3" stopIfTrue="0">
      <formula>LEFT(P43&amp;"")="["</formula>
    </cfRule>
  </conditionalFormatting>
  <conditionalFormatting sqref="Q43">
    <cfRule type="expression" priority="3559" dxfId="3" stopIfTrue="0">
      <formula>LEFT(Q43&amp;"")="["</formula>
    </cfRule>
  </conditionalFormatting>
  <conditionalFormatting sqref="R43">
    <cfRule type="expression" priority="3560" dxfId="3" stopIfTrue="0">
      <formula>LEFT(R43&amp;"")="["</formula>
    </cfRule>
  </conditionalFormatting>
  <conditionalFormatting sqref="BI43">
    <cfRule type="expression" priority="3561" dxfId="3" stopIfTrue="0">
      <formula>LEFT(BI43&amp;"")="["</formula>
    </cfRule>
  </conditionalFormatting>
  <conditionalFormatting sqref="BJ43">
    <cfRule type="expression" priority="3562" dxfId="3" stopIfTrue="0">
      <formula>LEFT(BJ43&amp;"")="["</formula>
    </cfRule>
  </conditionalFormatting>
  <conditionalFormatting sqref="BK43">
    <cfRule type="expression" priority="3563" dxfId="3" stopIfTrue="0">
      <formula>LEFT(BK43&amp;"")="["</formula>
    </cfRule>
  </conditionalFormatting>
  <conditionalFormatting sqref="P44">
    <cfRule type="expression" priority="3567" dxfId="3" stopIfTrue="0">
      <formula>LEFT(P44&amp;"")="["</formula>
    </cfRule>
  </conditionalFormatting>
  <conditionalFormatting sqref="Q44">
    <cfRule type="expression" priority="3568" dxfId="3" stopIfTrue="0">
      <formula>LEFT(Q44&amp;"")="["</formula>
    </cfRule>
  </conditionalFormatting>
  <conditionalFormatting sqref="R44">
    <cfRule type="expression" priority="3569" dxfId="3" stopIfTrue="0">
      <formula>LEFT(R44&amp;"")="["</formula>
    </cfRule>
  </conditionalFormatting>
  <conditionalFormatting sqref="BI44">
    <cfRule type="expression" priority="3570" dxfId="3" stopIfTrue="0">
      <formula>LEFT(BI44&amp;"")="["</formula>
    </cfRule>
  </conditionalFormatting>
  <conditionalFormatting sqref="BJ44">
    <cfRule type="expression" priority="3571" dxfId="3" stopIfTrue="0">
      <formula>LEFT(BJ44&amp;"")="["</formula>
    </cfRule>
  </conditionalFormatting>
  <conditionalFormatting sqref="BK44">
    <cfRule type="expression" priority="3572" dxfId="3" stopIfTrue="0">
      <formula>LEFT(BK44&amp;"")="["</formula>
    </cfRule>
  </conditionalFormatting>
  <conditionalFormatting sqref="P45">
    <cfRule type="expression" priority="3576" dxfId="3" stopIfTrue="0">
      <formula>LEFT(P45&amp;"")="["</formula>
    </cfRule>
  </conditionalFormatting>
  <conditionalFormatting sqref="Q45">
    <cfRule type="expression" priority="3577" dxfId="3" stopIfTrue="0">
      <formula>LEFT(Q45&amp;"")="["</formula>
    </cfRule>
  </conditionalFormatting>
  <conditionalFormatting sqref="R45">
    <cfRule type="expression" priority="3578" dxfId="3" stopIfTrue="0">
      <formula>LEFT(R45&amp;"")="["</formula>
    </cfRule>
  </conditionalFormatting>
  <conditionalFormatting sqref="BI45">
    <cfRule type="expression" priority="3579" dxfId="3" stopIfTrue="0">
      <formula>LEFT(BI45&amp;"")="["</formula>
    </cfRule>
  </conditionalFormatting>
  <conditionalFormatting sqref="BJ45">
    <cfRule type="expression" priority="3580" dxfId="3" stopIfTrue="0">
      <formula>LEFT(BJ45&amp;"")="["</formula>
    </cfRule>
  </conditionalFormatting>
  <conditionalFormatting sqref="BK45">
    <cfRule type="expression" priority="3581" dxfId="3" stopIfTrue="0">
      <formula>LEFT(BK45&amp;"")="["</formula>
    </cfRule>
  </conditionalFormatting>
  <conditionalFormatting sqref="P46">
    <cfRule type="expression" priority="3585" dxfId="3" stopIfTrue="0">
      <formula>LEFT(P46&amp;"")="["</formula>
    </cfRule>
  </conditionalFormatting>
  <conditionalFormatting sqref="Q46">
    <cfRule type="expression" priority="3586" dxfId="3" stopIfTrue="0">
      <formula>LEFT(Q46&amp;"")="["</formula>
    </cfRule>
  </conditionalFormatting>
  <conditionalFormatting sqref="R46">
    <cfRule type="expression" priority="3587" dxfId="3" stopIfTrue="0">
      <formula>LEFT(R46&amp;"")="["</formula>
    </cfRule>
  </conditionalFormatting>
  <conditionalFormatting sqref="BI46">
    <cfRule type="expression" priority="3588" dxfId="3" stopIfTrue="0">
      <formula>LEFT(BI46&amp;"")="["</formula>
    </cfRule>
  </conditionalFormatting>
  <conditionalFormatting sqref="BJ46">
    <cfRule type="expression" priority="3589" dxfId="3" stopIfTrue="0">
      <formula>LEFT(BJ46&amp;"")="["</formula>
    </cfRule>
  </conditionalFormatting>
  <conditionalFormatting sqref="BK46">
    <cfRule type="expression" priority="3590" dxfId="3" stopIfTrue="0">
      <formula>LEFT(BK46&amp;"")="["</formula>
    </cfRule>
  </conditionalFormatting>
  <conditionalFormatting sqref="D49">
    <cfRule type="expression" priority="3591" dxfId="3" stopIfTrue="0">
      <formula>LEFT(D49&amp;"")="["</formula>
    </cfRule>
  </conditionalFormatting>
  <conditionalFormatting sqref="E49">
    <cfRule type="expression" priority="3592" dxfId="3" stopIfTrue="0">
      <formula>LEFT(E49&amp;"")="["</formula>
    </cfRule>
  </conditionalFormatting>
  <conditionalFormatting sqref="F49">
    <cfRule type="expression" priority="3593" dxfId="3" stopIfTrue="0">
      <formula>LEFT(F49&amp;"")="["</formula>
    </cfRule>
  </conditionalFormatting>
  <conditionalFormatting sqref="D50">
    <cfRule type="expression" priority="3594" dxfId="3" stopIfTrue="0">
      <formula>LEFT(D50&amp;"")="["</formula>
    </cfRule>
  </conditionalFormatting>
  <conditionalFormatting sqref="E50">
    <cfRule type="expression" priority="3595" dxfId="3" stopIfTrue="0">
      <formula>LEFT(E50&amp;"")="["</formula>
    </cfRule>
  </conditionalFormatting>
  <conditionalFormatting sqref="F50">
    <cfRule type="expression" priority="3596" dxfId="3" stopIfTrue="0">
      <formula>LEFT(F50&amp;"")="["</formula>
    </cfRule>
  </conditionalFormatting>
  <conditionalFormatting sqref="D51">
    <cfRule type="expression" priority="3597" dxfId="3" stopIfTrue="0">
      <formula>LEFT(D51&amp;"")="["</formula>
    </cfRule>
  </conditionalFormatting>
  <conditionalFormatting sqref="E51">
    <cfRule type="expression" priority="3598" dxfId="3" stopIfTrue="0">
      <formula>LEFT(E51&amp;"")="["</formula>
    </cfRule>
  </conditionalFormatting>
  <conditionalFormatting sqref="F51">
    <cfRule type="expression" priority="3599" dxfId="3" stopIfTrue="0">
      <formula>LEFT(F51&amp;"")="["</formula>
    </cfRule>
  </conditionalFormatting>
  <conditionalFormatting sqref="D52">
    <cfRule type="expression" priority="3600" dxfId="3" stopIfTrue="0">
      <formula>LEFT(D52&amp;"")="["</formula>
    </cfRule>
  </conditionalFormatting>
  <conditionalFormatting sqref="E52">
    <cfRule type="expression" priority="3601" dxfId="3" stopIfTrue="0">
      <formula>LEFT(E52&amp;"")="["</formula>
    </cfRule>
  </conditionalFormatting>
  <conditionalFormatting sqref="F52">
    <cfRule type="expression" priority="3602" dxfId="3" stopIfTrue="0">
      <formula>LEFT(F52&amp;"")="["</formula>
    </cfRule>
  </conditionalFormatting>
  <conditionalFormatting sqref="D53">
    <cfRule type="expression" priority="3603" dxfId="3" stopIfTrue="0">
      <formula>LEFT(D53&amp;"")="["</formula>
    </cfRule>
  </conditionalFormatting>
  <conditionalFormatting sqref="E53">
    <cfRule type="expression" priority="3604" dxfId="3" stopIfTrue="0">
      <formula>LEFT(E53&amp;"")="["</formula>
    </cfRule>
  </conditionalFormatting>
  <conditionalFormatting sqref="F53">
    <cfRule type="expression" priority="3605" dxfId="3" stopIfTrue="0">
      <formula>LEFT(F53&amp;"")="["</formula>
    </cfRule>
  </conditionalFormatting>
  <conditionalFormatting sqref="D54">
    <cfRule type="expression" priority="3606" dxfId="3" stopIfTrue="0">
      <formula>LEFT(D54&amp;"")="["</formula>
    </cfRule>
  </conditionalFormatting>
  <conditionalFormatting sqref="E54">
    <cfRule type="expression" priority="3607" dxfId="3" stopIfTrue="0">
      <formula>LEFT(E54&amp;"")="["</formula>
    </cfRule>
  </conditionalFormatting>
  <conditionalFormatting sqref="F54">
    <cfRule type="expression" priority="3608" dxfId="3" stopIfTrue="0">
      <formula>LEFT(F54&amp;"")="["</formula>
    </cfRule>
  </conditionalFormatting>
  <conditionalFormatting sqref="O49">
    <cfRule type="expression" priority="3609" dxfId="3" stopIfTrue="0">
      <formula>LEFT(O49&amp;"")="["</formula>
    </cfRule>
  </conditionalFormatting>
  <conditionalFormatting sqref="P49">
    <cfRule type="expression" priority="3610" dxfId="3" stopIfTrue="0">
      <formula>LEFT(P49&amp;"")="["</formula>
    </cfRule>
  </conditionalFormatting>
  <conditionalFormatting sqref="Q49">
    <cfRule type="expression" priority="3611" dxfId="3" stopIfTrue="0">
      <formula>LEFT(Q49&amp;"")="["</formula>
    </cfRule>
  </conditionalFormatting>
  <conditionalFormatting sqref="O50">
    <cfRule type="expression" priority="3612" dxfId="3" stopIfTrue="0">
      <formula>LEFT(O50&amp;"")="["</formula>
    </cfRule>
  </conditionalFormatting>
  <conditionalFormatting sqref="P50">
    <cfRule type="expression" priority="3613" dxfId="3" stopIfTrue="0">
      <formula>LEFT(P50&amp;"")="["</formula>
    </cfRule>
  </conditionalFormatting>
  <conditionalFormatting sqref="Q50">
    <cfRule type="expression" priority="3614" dxfId="3" stopIfTrue="0">
      <formula>LEFT(Q50&amp;"")="["</formula>
    </cfRule>
  </conditionalFormatting>
  <conditionalFormatting sqref="O51">
    <cfRule type="expression" priority="3615" dxfId="3" stopIfTrue="0">
      <formula>LEFT(O51&amp;"")="["</formula>
    </cfRule>
  </conditionalFormatting>
  <conditionalFormatting sqref="P51">
    <cfRule type="expression" priority="3616" dxfId="3" stopIfTrue="0">
      <formula>LEFT(P51&amp;"")="["</formula>
    </cfRule>
  </conditionalFormatting>
  <conditionalFormatting sqref="Q51">
    <cfRule type="expression" priority="3617" dxfId="3" stopIfTrue="0">
      <formula>LEFT(Q51&amp;"")="["</formula>
    </cfRule>
  </conditionalFormatting>
  <conditionalFormatting sqref="O52">
    <cfRule type="expression" priority="3618" dxfId="3" stopIfTrue="0">
      <formula>LEFT(O52&amp;"")="["</formula>
    </cfRule>
  </conditionalFormatting>
  <conditionalFormatting sqref="P52">
    <cfRule type="expression" priority="3619" dxfId="3" stopIfTrue="0">
      <formula>LEFT(P52&amp;"")="["</formula>
    </cfRule>
  </conditionalFormatting>
  <conditionalFormatting sqref="Q52">
    <cfRule type="expression" priority="3620" dxfId="3" stopIfTrue="0">
      <formula>LEFT(Q52&amp;"")="["</formula>
    </cfRule>
  </conditionalFormatting>
  <conditionalFormatting sqref="O53">
    <cfRule type="expression" priority="3621" dxfId="3" stopIfTrue="0">
      <formula>LEFT(O53&amp;"")="["</formula>
    </cfRule>
  </conditionalFormatting>
  <conditionalFormatting sqref="P53">
    <cfRule type="expression" priority="3622" dxfId="3" stopIfTrue="0">
      <formula>LEFT(P53&amp;"")="["</formula>
    </cfRule>
  </conditionalFormatting>
  <conditionalFormatting sqref="Q53">
    <cfRule type="expression" priority="3623" dxfId="3" stopIfTrue="0">
      <formula>LEFT(Q53&amp;"")="["</formula>
    </cfRule>
  </conditionalFormatting>
  <conditionalFormatting sqref="O54">
    <cfRule type="expression" priority="3624" dxfId="3" stopIfTrue="0">
      <formula>LEFT(O54&amp;"")="["</formula>
    </cfRule>
  </conditionalFormatting>
  <conditionalFormatting sqref="P54">
    <cfRule type="expression" priority="3625" dxfId="3" stopIfTrue="0">
      <formula>LEFT(P54&amp;"")="["</formula>
    </cfRule>
  </conditionalFormatting>
  <conditionalFormatting sqref="Q54">
    <cfRule type="expression" priority="3626" dxfId="3" stopIfTrue="0">
      <formula>LEFT(Q54&amp;"")="["</formula>
    </cfRule>
  </conditionalFormatting>
  <conditionalFormatting sqref="Z49">
    <cfRule type="expression" priority="3627" dxfId="3" stopIfTrue="0">
      <formula>LEFT(Z49&amp;"")="["</formula>
    </cfRule>
  </conditionalFormatting>
  <conditionalFormatting sqref="AA49">
    <cfRule type="expression" priority="3628" dxfId="3" stopIfTrue="0">
      <formula>LEFT(AA49&amp;"")="["</formula>
    </cfRule>
  </conditionalFormatting>
  <conditionalFormatting sqref="AB49">
    <cfRule type="expression" priority="3629" dxfId="3" stopIfTrue="0">
      <formula>LEFT(AB49&amp;"")="["</formula>
    </cfRule>
  </conditionalFormatting>
  <conditionalFormatting sqref="Z50">
    <cfRule type="expression" priority="3630" dxfId="3" stopIfTrue="0">
      <formula>LEFT(Z50&amp;"")="["</formula>
    </cfRule>
  </conditionalFormatting>
  <conditionalFormatting sqref="AA50">
    <cfRule type="expression" priority="3631" dxfId="3" stopIfTrue="0">
      <formula>LEFT(AA50&amp;"")="["</formula>
    </cfRule>
  </conditionalFormatting>
  <conditionalFormatting sqref="AB50">
    <cfRule type="expression" priority="3632" dxfId="3" stopIfTrue="0">
      <formula>LEFT(AB50&amp;"")="["</formula>
    </cfRule>
  </conditionalFormatting>
  <conditionalFormatting sqref="Z51">
    <cfRule type="expression" priority="3633" dxfId="3" stopIfTrue="0">
      <formula>LEFT(Z51&amp;"")="["</formula>
    </cfRule>
  </conditionalFormatting>
  <conditionalFormatting sqref="AA51">
    <cfRule type="expression" priority="3634" dxfId="3" stopIfTrue="0">
      <formula>LEFT(AA51&amp;"")="["</formula>
    </cfRule>
  </conditionalFormatting>
  <conditionalFormatting sqref="AB51">
    <cfRule type="expression" priority="3635" dxfId="3" stopIfTrue="0">
      <formula>LEFT(AB51&amp;"")="["</formula>
    </cfRule>
  </conditionalFormatting>
  <conditionalFormatting sqref="Z52">
    <cfRule type="expression" priority="3636" dxfId="3" stopIfTrue="0">
      <formula>LEFT(Z52&amp;"")="["</formula>
    </cfRule>
  </conditionalFormatting>
  <conditionalFormatting sqref="AA52">
    <cfRule type="expression" priority="3637" dxfId="3" stopIfTrue="0">
      <formula>LEFT(AA52&amp;"")="["</formula>
    </cfRule>
  </conditionalFormatting>
  <conditionalFormatting sqref="AB52">
    <cfRule type="expression" priority="3638" dxfId="3" stopIfTrue="0">
      <formula>LEFT(AB52&amp;"")="["</formula>
    </cfRule>
  </conditionalFormatting>
  <conditionalFormatting sqref="Z53">
    <cfRule type="expression" priority="3639" dxfId="3" stopIfTrue="0">
      <formula>LEFT(Z53&amp;"")="["</formula>
    </cfRule>
  </conditionalFormatting>
  <conditionalFormatting sqref="AA53">
    <cfRule type="expression" priority="3640" dxfId="3" stopIfTrue="0">
      <formula>LEFT(AA53&amp;"")="["</formula>
    </cfRule>
  </conditionalFormatting>
  <conditionalFormatting sqref="AB53">
    <cfRule type="expression" priority="3641" dxfId="3" stopIfTrue="0">
      <formula>LEFT(AB53&amp;"")="["</formula>
    </cfRule>
  </conditionalFormatting>
  <conditionalFormatting sqref="AK49">
    <cfRule type="expression" priority="3642" dxfId="3" stopIfTrue="0">
      <formula>LEFT(AK49&amp;"")="["</formula>
    </cfRule>
  </conditionalFormatting>
  <conditionalFormatting sqref="AL49">
    <cfRule type="expression" priority="3643" dxfId="3" stopIfTrue="0">
      <formula>LEFT(AL49&amp;"")="["</formula>
    </cfRule>
  </conditionalFormatting>
  <conditionalFormatting sqref="AM49">
    <cfRule type="expression" priority="3644" dxfId="3" stopIfTrue="0">
      <formula>LEFT(AM49&amp;"")="["</formula>
    </cfRule>
  </conditionalFormatting>
  <conditionalFormatting sqref="AK50">
    <cfRule type="expression" priority="3645" dxfId="3" stopIfTrue="0">
      <formula>LEFT(AK50&amp;"")="["</formula>
    </cfRule>
  </conditionalFormatting>
  <conditionalFormatting sqref="AL50">
    <cfRule type="expression" priority="3646" dxfId="3" stopIfTrue="0">
      <formula>LEFT(AL50&amp;"")="["</formula>
    </cfRule>
  </conditionalFormatting>
  <conditionalFormatting sqref="AM50">
    <cfRule type="expression" priority="3647" dxfId="3" stopIfTrue="0">
      <formula>LEFT(AM50&amp;"")="["</formula>
    </cfRule>
  </conditionalFormatting>
  <conditionalFormatting sqref="AK51">
    <cfRule type="expression" priority="3648" dxfId="3" stopIfTrue="0">
      <formula>LEFT(AK51&amp;"")="["</formula>
    </cfRule>
  </conditionalFormatting>
  <conditionalFormatting sqref="AL51">
    <cfRule type="expression" priority="3649" dxfId="3" stopIfTrue="0">
      <formula>LEFT(AL51&amp;"")="["</formula>
    </cfRule>
  </conditionalFormatting>
  <conditionalFormatting sqref="AM51">
    <cfRule type="expression" priority="3650" dxfId="3" stopIfTrue="0">
      <formula>LEFT(AM51&amp;"")="["</formula>
    </cfRule>
  </conditionalFormatting>
  <conditionalFormatting sqref="AK52">
    <cfRule type="expression" priority="3651" dxfId="3" stopIfTrue="0">
      <formula>LEFT(AK52&amp;"")="["</formula>
    </cfRule>
  </conditionalFormatting>
  <conditionalFormatting sqref="AL52">
    <cfRule type="expression" priority="3652" dxfId="3" stopIfTrue="0">
      <formula>LEFT(AL52&amp;"")="["</formula>
    </cfRule>
  </conditionalFormatting>
  <conditionalFormatting sqref="AM52">
    <cfRule type="expression" priority="3653" dxfId="3" stopIfTrue="0">
      <formula>LEFT(AM52&amp;"")="["</formula>
    </cfRule>
  </conditionalFormatting>
  <conditionalFormatting sqref="AK53">
    <cfRule type="expression" priority="3654" dxfId="3" stopIfTrue="0">
      <formula>LEFT(AK53&amp;"")="["</formula>
    </cfRule>
  </conditionalFormatting>
  <conditionalFormatting sqref="AL53">
    <cfRule type="expression" priority="3655" dxfId="3" stopIfTrue="0">
      <formula>LEFT(AL53&amp;"")="["</formula>
    </cfRule>
  </conditionalFormatting>
  <conditionalFormatting sqref="AM53">
    <cfRule type="expression" priority="3656" dxfId="3" stopIfTrue="0">
      <formula>LEFT(AM53&amp;"")="["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6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59" t="inlineStr">
        <is>
          <t>Category</t>
        </is>
      </c>
      <c r="B1" s="59" t="inlineStr">
        <is>
          <t>Description</t>
        </is>
      </c>
      <c r="C1" s="59" t="inlineStr">
        <is>
          <t>Priority</t>
        </is>
      </c>
      <c r="D1" s="59" t="inlineStr">
        <is>
          <t>Group</t>
        </is>
      </c>
      <c r="E1" s="59" t="inlineStr">
        <is>
          <t>Sample ID</t>
        </is>
      </c>
      <c r="F1" s="59" t="inlineStr">
        <is>
          <t>Genes</t>
        </is>
      </c>
      <c r="G1" s="59" t="inlineStr">
        <is>
          <t>Cell A</t>
        </is>
      </c>
      <c r="H1" s="59" t="inlineStr">
        <is>
          <t>Cell B</t>
        </is>
      </c>
      <c r="I1" s="59" t="inlineStr">
        <is>
          <t>Lower Limit</t>
        </is>
      </c>
      <c r="J1" s="59" t="inlineStr">
        <is>
          <t>Upper Limit</t>
        </is>
      </c>
      <c r="K1" s="59" t="inlineStr">
        <is>
          <t>Value</t>
        </is>
      </c>
      <c r="L1" s="59" t="inlineStr">
        <is>
          <t>Validates</t>
        </is>
      </c>
      <c r="M1" s="59" t="inlineStr">
        <is>
          <t>Notes</t>
        </is>
      </c>
    </row>
    <row r="2">
      <c r="A2" t="inlineStr">
        <is>
          <t>NTC</t>
        </is>
      </c>
      <c r="B2" t="inlineStr">
        <is>
          <t>NTC test for contamination: covN1 (Ct)</t>
        </is>
      </c>
      <c r="C2" t="inlineStr">
        <is>
          <t>Very High</t>
        </is>
      </c>
      <c r="D2" s="60" t="n">
        <v>44418</v>
      </c>
      <c r="E2" t="inlineStr">
        <is>
          <t>ottawa_lab-__2021-08-10___nan</t>
        </is>
      </c>
      <c r="F2" t="inlineStr">
        <is>
          <t>covN1</t>
        </is>
      </c>
      <c r="I2">
        <f>44.16+5</f>
        <v/>
      </c>
      <c r="K2" t="n">
        <v/>
      </c>
      <c r="L2">
        <f>IF(OR(ISERROR(K2), ISERROR(I2), ISERROR(J2)), FALSE, OR(OR(AND(LEFT(K2, 1)="[", RIGHT(K2, 1)="]"), AND(ISNUMBER(K2), OR(K2&gt;=I2, I2=""), OR(K2&lt;=J2, J2=""))), K2=""))</f>
        <v/>
      </c>
      <c r="M2">
        <f>"Max Ct="&amp;44.16</f>
        <v/>
      </c>
    </row>
    <row r="3">
      <c r="A3" t="inlineStr">
        <is>
          <t>NTC</t>
        </is>
      </c>
      <c r="B3" t="inlineStr">
        <is>
          <t>NTC test for contamination: covN1 (Ct)</t>
        </is>
      </c>
      <c r="C3" t="inlineStr">
        <is>
          <t>Very High</t>
        </is>
      </c>
      <c r="D3" s="60" t="n">
        <v>44418</v>
      </c>
      <c r="E3" t="inlineStr">
        <is>
          <t>ottawa_lab-__2021-08-10___nan</t>
        </is>
      </c>
      <c r="F3" t="inlineStr">
        <is>
          <t>covN1</t>
        </is>
      </c>
      <c r="I3">
        <f>44.16+5</f>
        <v/>
      </c>
      <c r="K3" t="n">
        <v/>
      </c>
      <c r="L3">
        <f>IF(OR(ISERROR(K3), ISERROR(I3), ISERROR(J3)), FALSE, OR(OR(AND(LEFT(K3, 1)="[", RIGHT(K3, 1)="]"), AND(ISNUMBER(K3), OR(K3&gt;=I3, I3=""), OR(K3&lt;=J3, J3=""))), K3=""))</f>
        <v/>
      </c>
      <c r="M3">
        <f>"Max Ct="&amp;44.16</f>
        <v/>
      </c>
    </row>
    <row r="4">
      <c r="A4" t="inlineStr">
        <is>
          <t>NTC</t>
        </is>
      </c>
      <c r="B4" t="inlineStr">
        <is>
          <t>NTC test for contamination: covN1 (Ct)</t>
        </is>
      </c>
      <c r="C4" t="inlineStr">
        <is>
          <t>Very High</t>
        </is>
      </c>
      <c r="D4" s="60" t="n">
        <v>44418</v>
      </c>
      <c r="E4" t="inlineStr">
        <is>
          <t>ottawa_lab-__2021-08-10___nan</t>
        </is>
      </c>
      <c r="F4" t="inlineStr">
        <is>
          <t>covN1</t>
        </is>
      </c>
      <c r="I4">
        <f>44.16+5</f>
        <v/>
      </c>
      <c r="K4" t="n">
        <v/>
      </c>
      <c r="L4">
        <f>IF(OR(ISERROR(K4), ISERROR(I4), ISERROR(J4)), FALSE, OR(OR(AND(LEFT(K4, 1)="[", RIGHT(K4, 1)="]"), AND(ISNUMBER(K4), OR(K4&gt;=I4, I4=""), OR(K4&lt;=J4, J4=""))), K4=""))</f>
        <v/>
      </c>
      <c r="M4">
        <f>"Max Ct="&amp;44.16</f>
        <v/>
      </c>
    </row>
    <row r="5">
      <c r="A5" t="inlineStr">
        <is>
          <t>NTC</t>
        </is>
      </c>
      <c r="B5" t="inlineStr">
        <is>
          <t>NTC test for contamination: covN2 (Ct)</t>
        </is>
      </c>
      <c r="C5" t="inlineStr">
        <is>
          <t>Very High</t>
        </is>
      </c>
      <c r="D5" s="60" t="n">
        <v>44418</v>
      </c>
      <c r="E5" t="inlineStr">
        <is>
          <t>ottawa_lab-__2021-08-10___nan</t>
        </is>
      </c>
      <c r="F5" t="inlineStr">
        <is>
          <t>covN2</t>
        </is>
      </c>
      <c r="I5">
        <f>42.42+5</f>
        <v/>
      </c>
      <c r="K5" t="n">
        <v/>
      </c>
      <c r="L5">
        <f>IF(OR(ISERROR(K5), ISERROR(I5), ISERROR(J5)), FALSE, OR(OR(AND(LEFT(K5, 1)="[", RIGHT(K5, 1)="]"), AND(ISNUMBER(K5), OR(K5&gt;=I5, I5=""), OR(K5&lt;=J5, J5=""))), K5=""))</f>
        <v/>
      </c>
      <c r="M5">
        <f>"Max Ct="&amp;42.42</f>
        <v/>
      </c>
    </row>
    <row r="6">
      <c r="A6" t="inlineStr">
        <is>
          <t>NTC</t>
        </is>
      </c>
      <c r="B6" t="inlineStr">
        <is>
          <t>NTC test for contamination: covN2 (Ct)</t>
        </is>
      </c>
      <c r="C6" t="inlineStr">
        <is>
          <t>Very High</t>
        </is>
      </c>
      <c r="D6" s="60" t="n">
        <v>44418</v>
      </c>
      <c r="E6" t="inlineStr">
        <is>
          <t>ottawa_lab-__2021-08-10___nan</t>
        </is>
      </c>
      <c r="F6" t="inlineStr">
        <is>
          <t>covN2</t>
        </is>
      </c>
      <c r="I6">
        <f>42.42+5</f>
        <v/>
      </c>
      <c r="K6" t="n">
        <v/>
      </c>
      <c r="L6">
        <f>IF(OR(ISERROR(K6), ISERROR(I6), ISERROR(J6)), FALSE, OR(OR(AND(LEFT(K6, 1)="[", RIGHT(K6, 1)="]"), AND(ISNUMBER(K6), OR(K6&gt;=I6, I6=""), OR(K6&lt;=J6, J6=""))), K6=""))</f>
        <v/>
      </c>
      <c r="M6">
        <f>"Max Ct="&amp;42.42</f>
        <v/>
      </c>
    </row>
    <row r="7">
      <c r="A7" t="inlineStr">
        <is>
          <t>NTC</t>
        </is>
      </c>
      <c r="B7" t="inlineStr">
        <is>
          <t>NTC test for contamination: covN2 (Ct)</t>
        </is>
      </c>
      <c r="C7" t="inlineStr">
        <is>
          <t>Very High</t>
        </is>
      </c>
      <c r="D7" s="60" t="n">
        <v>44418</v>
      </c>
      <c r="E7" t="inlineStr">
        <is>
          <t>ottawa_lab-__2021-08-10___nan</t>
        </is>
      </c>
      <c r="F7" t="inlineStr">
        <is>
          <t>covN2</t>
        </is>
      </c>
      <c r="I7">
        <f>42.42+5</f>
        <v/>
      </c>
      <c r="K7" t="n">
        <v/>
      </c>
      <c r="L7">
        <f>IF(OR(ISERROR(K7), ISERROR(I7), ISERROR(J7)), FALSE, OR(OR(AND(LEFT(K7, 1)="[", RIGHT(K7, 1)="]"), AND(ISNUMBER(K7), OR(K7&gt;=I7, I7=""), OR(K7&lt;=J7, J7=""))), K7=""))</f>
        <v/>
      </c>
      <c r="M7">
        <f>"Max Ct="&amp;42.42</f>
        <v/>
      </c>
    </row>
    <row r="8">
      <c r="A8" t="inlineStr">
        <is>
          <t>NTC</t>
        </is>
      </c>
      <c r="B8" t="inlineStr">
        <is>
          <t>NTC test for contamination: nPMMoV (Ct)</t>
        </is>
      </c>
      <c r="C8" t="inlineStr">
        <is>
          <t>Very High</t>
        </is>
      </c>
      <c r="D8" s="60" t="n">
        <v>44418</v>
      </c>
      <c r="E8" t="inlineStr">
        <is>
          <t>ottawa_lab-__2021-08-10___nan</t>
        </is>
      </c>
      <c r="F8" t="inlineStr">
        <is>
          <t>nPMMoV</t>
        </is>
      </c>
      <c r="I8">
        <f>MIN(27.29+5, 38)</f>
        <v/>
      </c>
      <c r="K8" t="n">
        <v/>
      </c>
      <c r="L8">
        <f>IF(OR(ISERROR(K8), ISERROR(I8), ISERROR(J8)), FALSE, OR(OR(AND(LEFT(K8, 1)="[", RIGHT(K8, 1)="]"), AND(ISNUMBER(K8), OR(K8&gt;=I8, I8=""), OR(K8&lt;=J8, J8=""))), K8=""))</f>
        <v/>
      </c>
      <c r="M8">
        <f>"Max Ct="&amp;27.29</f>
        <v/>
      </c>
    </row>
    <row r="9">
      <c r="A9" t="inlineStr">
        <is>
          <t>NTC</t>
        </is>
      </c>
      <c r="B9" t="inlineStr">
        <is>
          <t>NTC test for contamination: nPMMoV (Ct)</t>
        </is>
      </c>
      <c r="C9" t="inlineStr">
        <is>
          <t>Very High</t>
        </is>
      </c>
      <c r="D9" s="60" t="n">
        <v>44418</v>
      </c>
      <c r="E9" t="inlineStr">
        <is>
          <t>ottawa_lab-__2021-08-10___nan</t>
        </is>
      </c>
      <c r="F9" t="inlineStr">
        <is>
          <t>nPMMoV</t>
        </is>
      </c>
      <c r="I9">
        <f>MIN(29.37+5, 38)</f>
        <v/>
      </c>
      <c r="K9" t="n">
        <v/>
      </c>
      <c r="L9">
        <f>IF(OR(ISERROR(K9), ISERROR(I9), ISERROR(J9)), FALSE, OR(OR(AND(LEFT(K9, 1)="[", RIGHT(K9, 1)="]"), AND(ISNUMBER(K9), OR(K9&gt;=I9, I9=""), OR(K9&lt;=J9, J9=""))), K9=""))</f>
        <v/>
      </c>
      <c r="M9">
        <f>"Max Ct="&amp;29.37</f>
        <v/>
      </c>
    </row>
    <row r="10">
      <c r="A10" t="inlineStr">
        <is>
          <t>NTC</t>
        </is>
      </c>
      <c r="B10" t="inlineStr">
        <is>
          <t>NTC test for contamination: nPMMoV (Ct)</t>
        </is>
      </c>
      <c r="C10" t="inlineStr">
        <is>
          <t>Very High</t>
        </is>
      </c>
      <c r="D10" s="60" t="n">
        <v>44418</v>
      </c>
      <c r="E10" t="inlineStr">
        <is>
          <t>ottawa_lab-__2021-08-10___nan</t>
        </is>
      </c>
      <c r="F10" t="inlineStr">
        <is>
          <t>nPMMoV</t>
        </is>
      </c>
      <c r="I10">
        <f>MIN(27.29+5, 38)</f>
        <v/>
      </c>
      <c r="K10" t="n">
        <v/>
      </c>
      <c r="L10">
        <f>IF(OR(ISERROR(K10), ISERROR(I10), ISERROR(J10)), FALSE, OR(OR(AND(LEFT(K10, 1)="[", RIGHT(K10, 1)="]"), AND(ISNUMBER(K10), OR(K10&gt;=I10, I10=""), OR(K10&lt;=J10, J10=""))), K10=""))</f>
        <v/>
      </c>
      <c r="M10">
        <f>"Max Ct="&amp;27.29</f>
        <v/>
      </c>
    </row>
    <row r="11">
      <c r="A11" t="inlineStr">
        <is>
          <t>NTC</t>
        </is>
      </c>
      <c r="B11" t="inlineStr">
        <is>
          <t>NTC test for contamination: nPMMoV (Ct)</t>
        </is>
      </c>
      <c r="C11" t="inlineStr">
        <is>
          <t>Very High</t>
        </is>
      </c>
      <c r="D11" s="60" t="n">
        <v>44418</v>
      </c>
      <c r="E11" t="inlineStr">
        <is>
          <t>ottawa_lab-__2021-08-10___nan</t>
        </is>
      </c>
      <c r="F11" t="inlineStr">
        <is>
          <t>nPMMoV</t>
        </is>
      </c>
      <c r="I11">
        <f>MIN(29.37+5, 38)</f>
        <v/>
      </c>
      <c r="K11" t="n">
        <v/>
      </c>
      <c r="L11">
        <f>IF(OR(ISERROR(K11), ISERROR(I11), ISERROR(J11)), FALSE, OR(OR(AND(LEFT(K11, 1)="[", RIGHT(K11, 1)="]"), AND(ISNUMBER(K11), OR(K11&gt;=I11, I11=""), OR(K11&lt;=J11, J11=""))), K11=""))</f>
        <v/>
      </c>
      <c r="M11">
        <f>"Max Ct="&amp;29.37</f>
        <v/>
      </c>
    </row>
    <row r="12">
      <c r="A12" t="inlineStr">
        <is>
          <t>NTC</t>
        </is>
      </c>
      <c r="B12" t="inlineStr">
        <is>
          <t>NTC test for contamination: nPMMoV (Ct)</t>
        </is>
      </c>
      <c r="C12" t="inlineStr">
        <is>
          <t>Very High</t>
        </is>
      </c>
      <c r="D12" s="60" t="n">
        <v>44418</v>
      </c>
      <c r="E12" t="inlineStr">
        <is>
          <t>ottawa_lab-__2021-08-10___nan</t>
        </is>
      </c>
      <c r="F12" t="inlineStr">
        <is>
          <t>nPMMoV</t>
        </is>
      </c>
      <c r="I12">
        <f>MIN(27.29+5, 38)</f>
        <v/>
      </c>
      <c r="K12" t="n">
        <v/>
      </c>
      <c r="L12">
        <f>IF(OR(ISERROR(K12), ISERROR(I12), ISERROR(J12)), FALSE, OR(OR(AND(LEFT(K12, 1)="[", RIGHT(K12, 1)="]"), AND(ISNUMBER(K12), OR(K12&gt;=I12, I12=""), OR(K12&lt;=J12, J12=""))), K12=""))</f>
        <v/>
      </c>
      <c r="M12">
        <f>"Max Ct="&amp;27.29</f>
        <v/>
      </c>
    </row>
    <row r="13">
      <c r="A13" t="inlineStr">
        <is>
          <t>NTC</t>
        </is>
      </c>
      <c r="B13" t="inlineStr">
        <is>
          <t>NTC test for contamination: nPMMoV (Ct)</t>
        </is>
      </c>
      <c r="C13" t="inlineStr">
        <is>
          <t>Very High</t>
        </is>
      </c>
      <c r="D13" s="60" t="n">
        <v>44418</v>
      </c>
      <c r="E13" t="inlineStr">
        <is>
          <t>ottawa_lab-__2021-08-10___nan</t>
        </is>
      </c>
      <c r="F13" t="inlineStr">
        <is>
          <t>nPMMoV</t>
        </is>
      </c>
      <c r="I13">
        <f>MIN(29.37+5, 38)</f>
        <v/>
      </c>
      <c r="K13" t="n">
        <v/>
      </c>
      <c r="L13">
        <f>IF(OR(ISERROR(K13), ISERROR(I13), ISERROR(J13)), FALSE, OR(OR(AND(LEFT(K13, 1)="[", RIGHT(K13, 1)="]"), AND(ISNUMBER(K13), OR(K13&gt;=I13, I13=""), OR(K13&lt;=J13, J13=""))), K13=""))</f>
        <v/>
      </c>
      <c r="M13">
        <f>"Max Ct="&amp;29.37</f>
        <v/>
      </c>
    </row>
    <row r="14">
      <c r="A14" t="inlineStr">
        <is>
          <t>EB</t>
        </is>
      </c>
      <c r="B14" t="inlineStr">
        <is>
          <t>Extraction blank: covN2 (Ct)</t>
        </is>
      </c>
      <c r="C14" t="inlineStr">
        <is>
          <t>Very High</t>
        </is>
      </c>
      <c r="D14" s="60" t="n">
        <v>44418</v>
      </c>
      <c r="E14" t="inlineStr">
        <is>
          <t>ottawa_lab-__2021-08-10__eb</t>
        </is>
      </c>
      <c r="F14" t="inlineStr">
        <is>
          <t>covN2</t>
        </is>
      </c>
      <c r="I14">
        <f>42.42+5</f>
        <v/>
      </c>
      <c r="K14" t="n">
        <v/>
      </c>
      <c r="L14">
        <f>IF(OR(ISERROR(K14), ISERROR(I14), ISERROR(J14)), FALSE, OR(OR(AND(LEFT(K14, 1)="[", RIGHT(K14, 1)="]"), AND(ISNUMBER(K14), OR(K14&gt;=I14, I14=""), OR(K14&lt;=J14, J14=""))), K14=""))</f>
        <v/>
      </c>
      <c r="M14">
        <f>"Max Ct="&amp;42.42</f>
        <v/>
      </c>
    </row>
    <row r="15">
      <c r="A15" t="inlineStr">
        <is>
          <t>EB</t>
        </is>
      </c>
      <c r="B15" t="inlineStr">
        <is>
          <t>Extraction blank: covN2 (Ct)</t>
        </is>
      </c>
      <c r="C15" t="inlineStr">
        <is>
          <t>Very High</t>
        </is>
      </c>
      <c r="D15" s="60" t="n">
        <v>44418</v>
      </c>
      <c r="E15" t="inlineStr">
        <is>
          <t>ottawa_lab-__2021-08-10__eb</t>
        </is>
      </c>
      <c r="F15" t="inlineStr">
        <is>
          <t>covN2</t>
        </is>
      </c>
      <c r="I15">
        <f>42.42+5</f>
        <v/>
      </c>
      <c r="K15" t="n">
        <v/>
      </c>
      <c r="L15">
        <f>IF(OR(ISERROR(K15), ISERROR(I15), ISERROR(J15)), FALSE, OR(OR(AND(LEFT(K15, 1)="[", RIGHT(K15, 1)="]"), AND(ISNUMBER(K15), OR(K15&gt;=I15, I15=""), OR(K15&lt;=J15, J15=""))), K15=""))</f>
        <v/>
      </c>
      <c r="M15">
        <f>"Max Ct="&amp;42.42</f>
        <v/>
      </c>
    </row>
    <row r="16">
      <c r="A16" t="inlineStr">
        <is>
          <t>EB</t>
        </is>
      </c>
      <c r="B16" t="inlineStr">
        <is>
          <t>Extraction blank: covN2 (Ct)</t>
        </is>
      </c>
      <c r="C16" t="inlineStr">
        <is>
          <t>Very High</t>
        </is>
      </c>
      <c r="D16" s="60" t="n">
        <v>44418</v>
      </c>
      <c r="E16" t="inlineStr">
        <is>
          <t>ottawa_lab-__2021-08-10__eb</t>
        </is>
      </c>
      <c r="F16" t="inlineStr">
        <is>
          <t>covN2</t>
        </is>
      </c>
      <c r="I16">
        <f>42.42+5</f>
        <v/>
      </c>
      <c r="K16" t="n">
        <v/>
      </c>
      <c r="L16">
        <f>IF(OR(ISERROR(K16), ISERROR(I16), ISERROR(J16)), FALSE, OR(OR(AND(LEFT(K16, 1)="[", RIGHT(K16, 1)="]"), AND(ISNUMBER(K16), OR(K16&gt;=I16, I16=""), OR(K16&lt;=J16, J16=""))), K16=""))</f>
        <v/>
      </c>
      <c r="M16">
        <f>"Max Ct="&amp;42.42</f>
        <v/>
      </c>
    </row>
    <row r="17">
      <c r="A17" t="inlineStr">
        <is>
          <t>EB</t>
        </is>
      </c>
      <c r="B17" t="inlineStr">
        <is>
          <t>Extraction blank: covN1 (Ct)</t>
        </is>
      </c>
      <c r="C17" t="inlineStr">
        <is>
          <t>Very High</t>
        </is>
      </c>
      <c r="D17" s="60" t="n">
        <v>44418</v>
      </c>
      <c r="E17" t="inlineStr">
        <is>
          <t>ottawa_lab-__2021-08-10__eb</t>
        </is>
      </c>
      <c r="F17" t="inlineStr">
        <is>
          <t>covN1</t>
        </is>
      </c>
      <c r="I17">
        <f>44.16+5</f>
        <v/>
      </c>
      <c r="K17" t="n">
        <v/>
      </c>
      <c r="L17">
        <f>IF(OR(ISERROR(K17), ISERROR(I17), ISERROR(J17)), FALSE, OR(OR(AND(LEFT(K17, 1)="[", RIGHT(K17, 1)="]"), AND(ISNUMBER(K17), OR(K17&gt;=I17, I17=""), OR(K17&lt;=J17, J17=""))), K17=""))</f>
        <v/>
      </c>
      <c r="M17">
        <f>"Max Ct="&amp;44.16</f>
        <v/>
      </c>
    </row>
    <row r="18">
      <c r="A18" t="inlineStr">
        <is>
          <t>EB</t>
        </is>
      </c>
      <c r="B18" t="inlineStr">
        <is>
          <t>Extraction blank: covN1 (Ct)</t>
        </is>
      </c>
      <c r="C18" t="inlineStr">
        <is>
          <t>Very High</t>
        </is>
      </c>
      <c r="D18" s="60" t="n">
        <v>44418</v>
      </c>
      <c r="E18" t="inlineStr">
        <is>
          <t>ottawa_lab-__2021-08-10__eb</t>
        </is>
      </c>
      <c r="F18" t="inlineStr">
        <is>
          <t>covN1</t>
        </is>
      </c>
      <c r="I18">
        <f>44.16+5</f>
        <v/>
      </c>
      <c r="K18" t="n">
        <v/>
      </c>
      <c r="L18">
        <f>IF(OR(ISERROR(K18), ISERROR(I18), ISERROR(J18)), FALSE, OR(OR(AND(LEFT(K18, 1)="[", RIGHT(K18, 1)="]"), AND(ISNUMBER(K18), OR(K18&gt;=I18, I18=""), OR(K18&lt;=J18, J18=""))), K18=""))</f>
        <v/>
      </c>
      <c r="M18">
        <f>"Max Ct="&amp;44.16</f>
        <v/>
      </c>
    </row>
    <row r="19">
      <c r="A19" t="inlineStr">
        <is>
          <t>EB</t>
        </is>
      </c>
      <c r="B19" t="inlineStr">
        <is>
          <t>Extraction blank: covN1 (Ct)</t>
        </is>
      </c>
      <c r="C19" t="inlineStr">
        <is>
          <t>Very High</t>
        </is>
      </c>
      <c r="D19" s="60" t="n">
        <v>44418</v>
      </c>
      <c r="E19" t="inlineStr">
        <is>
          <t>ottawa_lab-__2021-08-10__eb</t>
        </is>
      </c>
      <c r="F19" t="inlineStr">
        <is>
          <t>covN1</t>
        </is>
      </c>
      <c r="I19">
        <f>44.16+5</f>
        <v/>
      </c>
      <c r="K19" t="n">
        <v/>
      </c>
      <c r="L19">
        <f>IF(OR(ISERROR(K19), ISERROR(I19), ISERROR(J19)), FALSE, OR(OR(AND(LEFT(K19, 1)="[", RIGHT(K19, 1)="]"), AND(ISNUMBER(K19), OR(K19&gt;=I19, I19=""), OR(K19&lt;=J19, J19=""))), K19=""))</f>
        <v/>
      </c>
      <c r="M19">
        <f>"Max Ct="&amp;44.16</f>
        <v/>
      </c>
    </row>
    <row r="20">
      <c r="A20" t="inlineStr">
        <is>
          <t>Samples Data</t>
        </is>
      </c>
      <c r="B20" t="inlineStr">
        <is>
          <t>Samples sheet data available (sample date, tube empty/full weight...)</t>
        </is>
      </c>
      <c r="C20" t="inlineStr">
        <is>
          <t>Very High</t>
        </is>
      </c>
      <c r="D20" s="60" t="n">
        <v>44418</v>
      </c>
      <c r="E20" t="inlineStr">
        <is>
          <t>ottawa_lab-ac.08.05.21</t>
        </is>
      </c>
      <c r="F20" t="inlineStr">
        <is>
          <t>covN1</t>
        </is>
      </c>
      <c r="G20" s="61">
        <f>HYPERLINK("#'Main'!B4", "'Main'!B4")</f>
        <v/>
      </c>
      <c r="I20" t="inlineStr">
        <is>
          <t>NaT, &lt;blank&gt;, 0</t>
        </is>
      </c>
      <c r="K20">
        <f>'Main'!B4</f>
        <v/>
      </c>
      <c r="L20">
        <f>IF(OR(ISERROR(K20), ISERROR(I20), ISERROR(J20)), FALSE, AND(NOT(K20="NaT"),NOT(K20=""),NOT(K20=0)))</f>
        <v/>
      </c>
    </row>
    <row r="21">
      <c r="A21" t="inlineStr">
        <is>
          <t>Samples Data</t>
        </is>
      </c>
      <c r="B21" t="inlineStr">
        <is>
          <t>Samples sheet data available (sample date, tube empty/full weight...)</t>
        </is>
      </c>
      <c r="C21" t="inlineStr">
        <is>
          <t>Very High</t>
        </is>
      </c>
      <c r="D21" s="60" t="n">
        <v>44418</v>
      </c>
      <c r="E21" t="inlineStr">
        <is>
          <t>ottawa_lab-h.08.05.21</t>
        </is>
      </c>
      <c r="F21" t="inlineStr">
        <is>
          <t>covN1</t>
        </is>
      </c>
      <c r="G21" s="61">
        <f>HYPERLINK("#'Main'!B5", "'Main'!B5")</f>
        <v/>
      </c>
      <c r="I21" t="inlineStr">
        <is>
          <t>NaT, &lt;blank&gt;, 0</t>
        </is>
      </c>
      <c r="K21">
        <f>'Main'!B5</f>
        <v/>
      </c>
      <c r="L21">
        <f>IF(OR(ISERROR(K21), ISERROR(I21), ISERROR(J21)), FALSE, AND(NOT(K21="NaT"),NOT(K21=""),NOT(K21=0)))</f>
        <v/>
      </c>
    </row>
    <row r="22">
      <c r="A22" t="inlineStr">
        <is>
          <t>Samples Data</t>
        </is>
      </c>
      <c r="B22" t="inlineStr">
        <is>
          <t>Samples sheet data available (sample date, tube empty/full weight...)</t>
        </is>
      </c>
      <c r="C22" t="inlineStr">
        <is>
          <t>Very High</t>
        </is>
      </c>
      <c r="D22" s="60" t="n">
        <v>44418</v>
      </c>
      <c r="E22" t="inlineStr">
        <is>
          <t>ottawa_lab-ac.08.06.21</t>
        </is>
      </c>
      <c r="F22" t="inlineStr">
        <is>
          <t>covN1</t>
        </is>
      </c>
      <c r="G22" s="61">
        <f>HYPERLINK("#'Main'!B6", "'Main'!B6")</f>
        <v/>
      </c>
      <c r="I22" t="inlineStr">
        <is>
          <t>NaT, &lt;blank&gt;, 0</t>
        </is>
      </c>
      <c r="K22">
        <f>'Main'!B6</f>
        <v/>
      </c>
      <c r="L22">
        <f>IF(OR(ISERROR(K22), ISERROR(I22), ISERROR(J22)), FALSE, AND(NOT(K22="NaT"),NOT(K22=""),NOT(K22=0)))</f>
        <v/>
      </c>
    </row>
    <row r="23">
      <c r="A23" t="inlineStr">
        <is>
          <t>Samples Data</t>
        </is>
      </c>
      <c r="B23" t="inlineStr">
        <is>
          <t>Samples sheet data available (sample date, tube empty/full weight...)</t>
        </is>
      </c>
      <c r="C23" t="inlineStr">
        <is>
          <t>Very High</t>
        </is>
      </c>
      <c r="D23" s="60" t="n">
        <v>44418</v>
      </c>
      <c r="E23" t="inlineStr">
        <is>
          <t>ottawa_lab-h_d.08.06.21</t>
        </is>
      </c>
      <c r="F23" t="inlineStr">
        <is>
          <t>covN1</t>
        </is>
      </c>
      <c r="G23" s="61">
        <f>HYPERLINK("#'Main'!B7", "'Main'!B7")</f>
        <v/>
      </c>
      <c r="I23" t="inlineStr">
        <is>
          <t>NaT, &lt;blank&gt;, 0</t>
        </is>
      </c>
      <c r="K23">
        <f>'Main'!B7</f>
        <v/>
      </c>
      <c r="L23">
        <f>IF(OR(ISERROR(K23), ISERROR(I23), ISERROR(J23)), FALSE, AND(NOT(K23="NaT"),NOT(K23=""),NOT(K23=0)))</f>
        <v/>
      </c>
    </row>
    <row r="24">
      <c r="A24" t="inlineStr">
        <is>
          <t>Samples Data</t>
        </is>
      </c>
      <c r="B24" t="inlineStr">
        <is>
          <t>Samples sheet data available (sample date, tube empty/full weight...)</t>
        </is>
      </c>
      <c r="C24" t="inlineStr">
        <is>
          <t>Very High</t>
        </is>
      </c>
      <c r="D24" s="60" t="n">
        <v>44418</v>
      </c>
      <c r="E24" t="inlineStr">
        <is>
          <t>ottawa_lab-h.08.07.21</t>
        </is>
      </c>
      <c r="F24" t="inlineStr">
        <is>
          <t>covN1</t>
        </is>
      </c>
      <c r="G24" s="61">
        <f>HYPERLINK("#'Main'!B8", "'Main'!B8")</f>
        <v/>
      </c>
      <c r="I24" t="inlineStr">
        <is>
          <t>NaT, &lt;blank&gt;, 0</t>
        </is>
      </c>
      <c r="K24">
        <f>'Main'!B8</f>
        <v/>
      </c>
      <c r="L24">
        <f>IF(OR(ISERROR(K24), ISERROR(I24), ISERROR(J24)), FALSE, AND(NOT(K24="NaT"),NOT(K24=""),NOT(K24=0)))</f>
        <v/>
      </c>
    </row>
    <row r="25">
      <c r="A25" t="inlineStr">
        <is>
          <t>Samples Data</t>
        </is>
      </c>
      <c r="B25" t="inlineStr">
        <is>
          <t>Samples sheet data available (sample date, tube empty/full weight...)</t>
        </is>
      </c>
      <c r="C25" t="inlineStr">
        <is>
          <t>Very High</t>
        </is>
      </c>
      <c r="D25" s="60" t="n">
        <v>44418</v>
      </c>
      <c r="E25" t="inlineStr">
        <is>
          <t>ottawa_lab-h.08.08.21</t>
        </is>
      </c>
      <c r="F25" t="inlineStr">
        <is>
          <t>covN1</t>
        </is>
      </c>
      <c r="G25" s="61">
        <f>HYPERLINK("#'Main'!B9", "'Main'!B9")</f>
        <v/>
      </c>
      <c r="I25" t="inlineStr">
        <is>
          <t>NaT, &lt;blank&gt;, 0</t>
        </is>
      </c>
      <c r="K25">
        <f>'Main'!B9</f>
        <v/>
      </c>
      <c r="L25">
        <f>IF(OR(ISERROR(K25), ISERROR(I25), ISERROR(J25)), FALSE, AND(NOT(K25="NaT"),NOT(K25=""),NOT(K25=0)))</f>
        <v/>
      </c>
    </row>
    <row r="26">
      <c r="A26" t="inlineStr">
        <is>
          <t>Samples Data</t>
        </is>
      </c>
      <c r="B26" t="inlineStr">
        <is>
          <t>Samples sheet data available (sample date, tube empty/full weight...)</t>
        </is>
      </c>
      <c r="C26" t="inlineStr">
        <is>
          <t>Very High</t>
        </is>
      </c>
      <c r="D26" s="60" t="n">
        <v>44418</v>
      </c>
      <c r="E26" t="inlineStr">
        <is>
          <t>ottawa_lab-h_d.08.08.21</t>
        </is>
      </c>
      <c r="F26" t="inlineStr">
        <is>
          <t>covN1</t>
        </is>
      </c>
      <c r="G26" s="61">
        <f>HYPERLINK("#'Main'!B10", "'Main'!B10")</f>
        <v/>
      </c>
      <c r="I26" t="inlineStr">
        <is>
          <t>NaT, &lt;blank&gt;, 0</t>
        </is>
      </c>
      <c r="K26">
        <f>'Main'!B10</f>
        <v/>
      </c>
      <c r="L26">
        <f>IF(OR(ISERROR(K26), ISERROR(I26), ISERROR(J26)), FALSE, AND(NOT(K26="NaT"),NOT(K26=""),NOT(K26=0)))</f>
        <v/>
      </c>
    </row>
    <row r="27">
      <c r="A27" t="inlineStr">
        <is>
          <t>Samples Data</t>
        </is>
      </c>
      <c r="B27" t="inlineStr">
        <is>
          <t>Samples sheet data available (sample date, tube empty/full weight...)</t>
        </is>
      </c>
      <c r="C27" t="inlineStr">
        <is>
          <t>Very High</t>
        </is>
      </c>
      <c r="D27" s="60" t="n">
        <v>44418</v>
      </c>
      <c r="E27" t="inlineStr">
        <is>
          <t>ottawa_lab-bmi.08.09.21</t>
        </is>
      </c>
      <c r="F27" t="inlineStr">
        <is>
          <t>covN1</t>
        </is>
      </c>
      <c r="G27" s="61">
        <f>HYPERLINK("#'Main'!B11", "'Main'!B11")</f>
        <v/>
      </c>
      <c r="I27" t="inlineStr">
        <is>
          <t>NaT, &lt;blank&gt;, 0</t>
        </is>
      </c>
      <c r="K27">
        <f>'Main'!B11</f>
        <v/>
      </c>
      <c r="L27">
        <f>IF(OR(ISERROR(K27), ISERROR(I27), ISERROR(J27)), FALSE, AND(NOT(K27="NaT"),NOT(K27=""),NOT(K27=0)))</f>
        <v/>
      </c>
    </row>
    <row r="28">
      <c r="A28" t="inlineStr">
        <is>
          <t>Samples Data</t>
        </is>
      </c>
      <c r="B28" t="inlineStr">
        <is>
          <t>Samples sheet data available (sample date, tube empty/full weight...)</t>
        </is>
      </c>
      <c r="C28" t="inlineStr">
        <is>
          <t>Very High</t>
        </is>
      </c>
      <c r="D28" s="60" t="n">
        <v>44418</v>
      </c>
      <c r="E28" t="inlineStr">
        <is>
          <t>ottawa_lab-mh.08.09.21</t>
        </is>
      </c>
      <c r="F28" t="inlineStr">
        <is>
          <t>covN1</t>
        </is>
      </c>
      <c r="G28" s="61">
        <f>HYPERLINK("#'Main'!B12", "'Main'!B12")</f>
        <v/>
      </c>
      <c r="I28" t="inlineStr">
        <is>
          <t>NaT, &lt;blank&gt;, 0</t>
        </is>
      </c>
      <c r="K28">
        <f>'Main'!B12</f>
        <v/>
      </c>
      <c r="L28">
        <f>IF(OR(ISERROR(K28), ISERROR(I28), ISERROR(J28)), FALSE, AND(NOT(K28="NaT"),NOT(K28=""),NOT(K28=0)))</f>
        <v/>
      </c>
    </row>
    <row r="29">
      <c r="A29" t="inlineStr">
        <is>
          <t>Samples Data</t>
        </is>
      </c>
      <c r="B29" t="inlineStr">
        <is>
          <t>Samples sheet data available (sample date, tube empty/full weight...)</t>
        </is>
      </c>
      <c r="C29" t="inlineStr">
        <is>
          <t>Very High</t>
        </is>
      </c>
      <c r="D29" s="60" t="n">
        <v>44418</v>
      </c>
      <c r="E29" t="inlineStr">
        <is>
          <t>ottawa_lab-o.08.09.21</t>
        </is>
      </c>
      <c r="F29" t="inlineStr">
        <is>
          <t>covN1</t>
        </is>
      </c>
      <c r="G29" s="61">
        <f>HYPERLINK("#'Main'!B13", "'Main'!B13")</f>
        <v/>
      </c>
      <c r="I29" t="inlineStr">
        <is>
          <t>NaT, &lt;blank&gt;, 0</t>
        </is>
      </c>
      <c r="K29">
        <f>'Main'!B13</f>
        <v/>
      </c>
      <c r="L29">
        <f>IF(OR(ISERROR(K29), ISERROR(I29), ISERROR(J29)), FALSE, AND(NOT(K29="NaT"),NOT(K29=""),NOT(K29=0)))</f>
        <v/>
      </c>
    </row>
    <row r="30">
      <c r="A30" t="inlineStr">
        <is>
          <t>Samples Data</t>
        </is>
      </c>
      <c r="B30" t="inlineStr">
        <is>
          <t>Samples sheet data available (sample date, tube empty/full weight...)</t>
        </is>
      </c>
      <c r="C30" t="inlineStr">
        <is>
          <t>Very High</t>
        </is>
      </c>
      <c r="D30" s="60" t="n">
        <v>44418</v>
      </c>
      <c r="E30" t="inlineStr">
        <is>
          <t>ottawa_lab-vc1.08.09.21</t>
        </is>
      </c>
      <c r="F30" t="inlineStr">
        <is>
          <t>covN1</t>
        </is>
      </c>
      <c r="G30" s="61">
        <f>HYPERLINK("#'Main'!B14", "'Main'!B14")</f>
        <v/>
      </c>
      <c r="I30" t="inlineStr">
        <is>
          <t>NaT, &lt;blank&gt;, 0</t>
        </is>
      </c>
      <c r="K30">
        <f>'Main'!B14</f>
        <v/>
      </c>
      <c r="L30">
        <f>IF(OR(ISERROR(K30), ISERROR(I30), ISERROR(J30)), FALSE, AND(NOT(K30="NaT"),NOT(K30=""),NOT(K30=0)))</f>
        <v/>
      </c>
    </row>
    <row r="31">
      <c r="A31" t="inlineStr">
        <is>
          <t>Samples Data</t>
        </is>
      </c>
      <c r="B31" t="inlineStr">
        <is>
          <t>Samples sheet data available (sample date, tube empty/full weight...)</t>
        </is>
      </c>
      <c r="C31" t="inlineStr">
        <is>
          <t>Very High</t>
        </is>
      </c>
      <c r="D31" s="60" t="n">
        <v>44418</v>
      </c>
      <c r="E31" t="inlineStr">
        <is>
          <t>ottawa_lab-vc2.08.09.21</t>
        </is>
      </c>
      <c r="F31" t="inlineStr">
        <is>
          <t>covN1</t>
        </is>
      </c>
      <c r="G31" s="61">
        <f>HYPERLINK("#'Main'!B15", "'Main'!B15")</f>
        <v/>
      </c>
      <c r="I31" t="inlineStr">
        <is>
          <t>NaT, &lt;blank&gt;, 0</t>
        </is>
      </c>
      <c r="K31">
        <f>'Main'!B15</f>
        <v/>
      </c>
      <c r="L31">
        <f>IF(OR(ISERROR(K31), ISERROR(I31), ISERROR(J31)), FALSE, AND(NOT(K31="NaT"),NOT(K31=""),NOT(K31=0)))</f>
        <v/>
      </c>
    </row>
    <row r="32">
      <c r="A32" t="inlineStr">
        <is>
          <t>Samples Data</t>
        </is>
      </c>
      <c r="B32" t="inlineStr">
        <is>
          <t>Samples sheet data available (sample date, tube empty/full weight...)</t>
        </is>
      </c>
      <c r="C32" t="inlineStr">
        <is>
          <t>Very High</t>
        </is>
      </c>
      <c r="D32" s="60" t="n">
        <v>44418</v>
      </c>
      <c r="E32" t="inlineStr">
        <is>
          <t>ottawa_lab-vc3.08.09.21</t>
        </is>
      </c>
      <c r="F32" t="inlineStr">
        <is>
          <t>covN1</t>
        </is>
      </c>
      <c r="G32" s="61">
        <f>HYPERLINK("#'Main'!B16", "'Main'!B16")</f>
        <v/>
      </c>
      <c r="I32" t="inlineStr">
        <is>
          <t>NaT, &lt;blank&gt;, 0</t>
        </is>
      </c>
      <c r="K32">
        <f>'Main'!B16</f>
        <v/>
      </c>
      <c r="L32">
        <f>IF(OR(ISERROR(K32), ISERROR(I32), ISERROR(J32)), FALSE, AND(NOT(K32="NaT"),NOT(K32=""),NOT(K32=0)))</f>
        <v/>
      </c>
    </row>
    <row r="33">
      <c r="A33" t="inlineStr">
        <is>
          <t>Samples Data</t>
        </is>
      </c>
      <c r="B33" t="inlineStr">
        <is>
          <t>Samples sheet data available (sample date, tube empty/full weight...)</t>
        </is>
      </c>
      <c r="C33" t="inlineStr">
        <is>
          <t>Very High</t>
        </is>
      </c>
      <c r="D33" s="60" t="n">
        <v>44418</v>
      </c>
      <c r="E33" t="inlineStr">
        <is>
          <t>ottawa_lab-__2021-08-10__aw_b97.08.09.21</t>
        </is>
      </c>
      <c r="F33" t="inlineStr">
        <is>
          <t>covN1</t>
        </is>
      </c>
      <c r="G33" s="61">
        <f>HYPERLINK("#'Main'!B17", "'Main'!B17")</f>
        <v/>
      </c>
      <c r="I33" t="inlineStr">
        <is>
          <t>NaT, &lt;blank&gt;, 0</t>
        </is>
      </c>
      <c r="K33">
        <f>'Main'!B17</f>
        <v/>
      </c>
      <c r="L33">
        <f>IF(OR(ISERROR(K33), ISERROR(I33), ISERROR(J33)), FALSE, AND(NOT(K33="NaT"),NOT(K33=""),NOT(K33=0)))</f>
        <v/>
      </c>
    </row>
    <row r="34">
      <c r="A34" t="inlineStr">
        <is>
          <t>Samples Data</t>
        </is>
      </c>
      <c r="B34" t="inlineStr">
        <is>
          <t>Samples sheet data available (sample date, tube empty/full weight...)</t>
        </is>
      </c>
      <c r="C34" t="inlineStr">
        <is>
          <t>Very High</t>
        </is>
      </c>
      <c r="D34" s="60" t="n">
        <v>44418</v>
      </c>
      <c r="E34" t="inlineStr">
        <is>
          <t>ottawa_lab-__2021-08-10__aw_sr.08.09.21</t>
        </is>
      </c>
      <c r="F34" t="inlineStr">
        <is>
          <t>covN1</t>
        </is>
      </c>
      <c r="G34" s="61">
        <f>HYPERLINK("#'Main'!B18", "'Main'!B18")</f>
        <v/>
      </c>
      <c r="I34" t="inlineStr">
        <is>
          <t>NaT, &lt;blank&gt;, 0</t>
        </is>
      </c>
      <c r="K34">
        <f>'Main'!B18</f>
        <v/>
      </c>
      <c r="L34">
        <f>IF(OR(ISERROR(K34), ISERROR(I34), ISERROR(J34)), FALSE, AND(NOT(K34="NaT"),NOT(K34=""),NOT(K34=0)))</f>
        <v/>
      </c>
    </row>
    <row r="35">
      <c r="A35" t="inlineStr">
        <is>
          <t>Samples Data</t>
        </is>
      </c>
      <c r="B35" t="inlineStr">
        <is>
          <t>Samples sheet data available (sample date, tube empty/full weight...)</t>
        </is>
      </c>
      <c r="C35" t="inlineStr">
        <is>
          <t>Very High</t>
        </is>
      </c>
      <c r="D35" s="60" t="n">
        <v>44418</v>
      </c>
      <c r="E35" t="inlineStr">
        <is>
          <t>ottawa_lab-__2021-08-10__ebmi.07.25.21</t>
        </is>
      </c>
      <c r="F35" t="inlineStr">
        <is>
          <t>covN1</t>
        </is>
      </c>
      <c r="G35" s="61">
        <f>HYPERLINK("#'Main'!B19", "'Main'!B19")</f>
        <v/>
      </c>
      <c r="I35" t="inlineStr">
        <is>
          <t>NaT, &lt;blank&gt;, 0</t>
        </is>
      </c>
      <c r="K35">
        <f>'Main'!B19</f>
        <v/>
      </c>
      <c r="L35">
        <f>IF(OR(ISERROR(K35), ISERROR(I35), ISERROR(J35)), FALSE, AND(NOT(K35="NaT"),NOT(K35=""),NOT(K35=0)))</f>
        <v/>
      </c>
    </row>
    <row r="36">
      <c r="A36" t="inlineStr">
        <is>
          <t>Samples Data</t>
        </is>
      </c>
      <c r="B36" t="inlineStr">
        <is>
          <t>Samples sheet data available (sample date, tube empty/full weight...)</t>
        </is>
      </c>
      <c r="C36" t="inlineStr">
        <is>
          <t>Very High</t>
        </is>
      </c>
      <c r="D36" s="60" t="n">
        <v>44418</v>
      </c>
      <c r="E36" t="inlineStr">
        <is>
          <t>ottawa_lab-__2021-08-10__eh.07.20.21</t>
        </is>
      </c>
      <c r="F36" t="inlineStr">
        <is>
          <t>covN1</t>
        </is>
      </c>
      <c r="G36" s="61">
        <f>HYPERLINK("#'Main'!B20", "'Main'!B20")</f>
        <v/>
      </c>
      <c r="I36" t="inlineStr">
        <is>
          <t>NaT, &lt;blank&gt;, 0</t>
        </is>
      </c>
      <c r="K36">
        <f>'Main'!B20</f>
        <v/>
      </c>
      <c r="L36">
        <f>IF(OR(ISERROR(K36), ISERROR(I36), ISERROR(J36)), FALSE, AND(NOT(K36="NaT"),NOT(K36=""),NOT(K36=0)))</f>
        <v/>
      </c>
    </row>
    <row r="37">
      <c r="A37" t="inlineStr">
        <is>
          <t>Samples Data</t>
        </is>
      </c>
      <c r="B37" t="inlineStr">
        <is>
          <t>Samples sheet data available (sample date, tube empty/full weight...)</t>
        </is>
      </c>
      <c r="C37" t="inlineStr">
        <is>
          <t>Very High</t>
        </is>
      </c>
      <c r="D37" s="60" t="n">
        <v>44418</v>
      </c>
      <c r="E37" t="inlineStr">
        <is>
          <t>ottawa_lab-__2021-08-10__emh.07.21.21</t>
        </is>
      </c>
      <c r="F37" t="inlineStr">
        <is>
          <t>covN1</t>
        </is>
      </c>
      <c r="G37" s="61">
        <f>HYPERLINK("#'Main'!B21", "'Main'!B21")</f>
        <v/>
      </c>
      <c r="I37" t="inlineStr">
        <is>
          <t>NaT, &lt;blank&gt;, 0</t>
        </is>
      </c>
      <c r="K37">
        <f>'Main'!B21</f>
        <v/>
      </c>
      <c r="L37">
        <f>IF(OR(ISERROR(K37), ISERROR(I37), ISERROR(J37)), FALSE, AND(NOT(K37="NaT"),NOT(K37=""),NOT(K37=0)))</f>
        <v/>
      </c>
    </row>
    <row r="38">
      <c r="A38" t="inlineStr">
        <is>
          <t>Samples Data</t>
        </is>
      </c>
      <c r="B38" t="inlineStr">
        <is>
          <t>Samples sheet data available (sample date, tube empty/full weight...)</t>
        </is>
      </c>
      <c r="C38" t="inlineStr">
        <is>
          <t>Very High</t>
        </is>
      </c>
      <c r="D38" s="60" t="n">
        <v>44418</v>
      </c>
      <c r="E38" t="inlineStr">
        <is>
          <t>ottawa_lab-__2021-08-10__evc1.07.02.21</t>
        </is>
      </c>
      <c r="F38" t="inlineStr">
        <is>
          <t>covN1</t>
        </is>
      </c>
      <c r="G38" s="61">
        <f>HYPERLINK("#'Main'!B22", "'Main'!B22")</f>
        <v/>
      </c>
      <c r="I38" t="inlineStr">
        <is>
          <t>NaT, &lt;blank&gt;, 0</t>
        </is>
      </c>
      <c r="K38">
        <f>'Main'!B22</f>
        <v/>
      </c>
      <c r="L38">
        <f>IF(OR(ISERROR(K38), ISERROR(I38), ISERROR(J38)), FALSE, AND(NOT(K38="NaT"),NOT(K38=""),NOT(K38=0)))</f>
        <v/>
      </c>
    </row>
    <row r="39">
      <c r="A39" t="inlineStr">
        <is>
          <t>Samples Data</t>
        </is>
      </c>
      <c r="B39" t="inlineStr">
        <is>
          <t>Samples sheet data available (sample date, tube empty/full weight...)</t>
        </is>
      </c>
      <c r="C39" t="inlineStr">
        <is>
          <t>Very High</t>
        </is>
      </c>
      <c r="D39" s="60" t="n">
        <v>44418</v>
      </c>
      <c r="E39" t="inlineStr">
        <is>
          <t>ottawa_lab-__2021-08-10__evc1.07.16.21</t>
        </is>
      </c>
      <c r="F39" t="inlineStr">
        <is>
          <t>covN1</t>
        </is>
      </c>
      <c r="G39" s="61">
        <f>HYPERLINK("#'Main'!B23", "'Main'!B23")</f>
        <v/>
      </c>
      <c r="I39" t="inlineStr">
        <is>
          <t>NaT, &lt;blank&gt;, 0</t>
        </is>
      </c>
      <c r="K39">
        <f>'Main'!B23</f>
        <v/>
      </c>
      <c r="L39">
        <f>IF(OR(ISERROR(K39), ISERROR(I39), ISERROR(J39)), FALSE, AND(NOT(K39="NaT"),NOT(K39=""),NOT(K39=0)))</f>
        <v/>
      </c>
    </row>
    <row r="40">
      <c r="A40" t="inlineStr">
        <is>
          <t>Samples Data</t>
        </is>
      </c>
      <c r="B40" t="inlineStr">
        <is>
          <t>Samples sheet data available (sample date, tube empty/full weight...)</t>
        </is>
      </c>
      <c r="C40" t="inlineStr">
        <is>
          <t>Very High</t>
        </is>
      </c>
      <c r="D40" s="60" t="n">
        <v>44418</v>
      </c>
      <c r="E40" t="inlineStr">
        <is>
          <t>ottawa_lab-__2021-08-10__evc3.07.16.21</t>
        </is>
      </c>
      <c r="F40" t="inlineStr">
        <is>
          <t>covN1</t>
        </is>
      </c>
      <c r="G40" s="61">
        <f>HYPERLINK("#'Main'!B24", "'Main'!B24")</f>
        <v/>
      </c>
      <c r="I40" t="inlineStr">
        <is>
          <t>NaT, &lt;blank&gt;, 0</t>
        </is>
      </c>
      <c r="K40">
        <f>'Main'!B24</f>
        <v/>
      </c>
      <c r="L40">
        <f>IF(OR(ISERROR(K40), ISERROR(I40), ISERROR(J40)), FALSE, AND(NOT(K40="NaT"),NOT(K40=""),NOT(K40=0)))</f>
        <v/>
      </c>
    </row>
    <row r="41">
      <c r="A41" t="inlineStr">
        <is>
          <t>Samples Data</t>
        </is>
      </c>
      <c r="B41" t="inlineStr">
        <is>
          <t>Samples sheet data available (sample date, tube empty/full weight...)</t>
        </is>
      </c>
      <c r="C41" t="inlineStr">
        <is>
          <t>Very High</t>
        </is>
      </c>
      <c r="D41" s="60" t="n">
        <v>44418</v>
      </c>
      <c r="E41" t="inlineStr">
        <is>
          <t>ottawa_lab-ac.08.05.21</t>
        </is>
      </c>
      <c r="F41" t="inlineStr">
        <is>
          <t>covN2</t>
        </is>
      </c>
      <c r="G41" s="61">
        <f>HYPERLINK("#'Main'!B26", "'Main'!B26")</f>
        <v/>
      </c>
      <c r="I41" t="inlineStr">
        <is>
          <t>NaT, &lt;blank&gt;, 0</t>
        </is>
      </c>
      <c r="K41">
        <f>'Main'!B26</f>
        <v/>
      </c>
      <c r="L41">
        <f>IF(OR(ISERROR(K41), ISERROR(I41), ISERROR(J41)), FALSE, AND(NOT(K41="NaT"),NOT(K41=""),NOT(K41=0)))</f>
        <v/>
      </c>
    </row>
    <row r="42">
      <c r="A42" t="inlineStr">
        <is>
          <t>Samples Data</t>
        </is>
      </c>
      <c r="B42" t="inlineStr">
        <is>
          <t>Samples sheet data available (sample date, tube empty/full weight...)</t>
        </is>
      </c>
      <c r="C42" t="inlineStr">
        <is>
          <t>Very High</t>
        </is>
      </c>
      <c r="D42" s="60" t="n">
        <v>44418</v>
      </c>
      <c r="E42" t="inlineStr">
        <is>
          <t>ottawa_lab-h.08.05.21</t>
        </is>
      </c>
      <c r="F42" t="inlineStr">
        <is>
          <t>covN2</t>
        </is>
      </c>
      <c r="G42" s="61">
        <f>HYPERLINK("#'Main'!B27", "'Main'!B27")</f>
        <v/>
      </c>
      <c r="I42" t="inlineStr">
        <is>
          <t>NaT, &lt;blank&gt;, 0</t>
        </is>
      </c>
      <c r="K42">
        <f>'Main'!B27</f>
        <v/>
      </c>
      <c r="L42">
        <f>IF(OR(ISERROR(K42), ISERROR(I42), ISERROR(J42)), FALSE, AND(NOT(K42="NaT"),NOT(K42=""),NOT(K42=0)))</f>
        <v/>
      </c>
    </row>
    <row r="43">
      <c r="A43" t="inlineStr">
        <is>
          <t>Samples Data</t>
        </is>
      </c>
      <c r="B43" t="inlineStr">
        <is>
          <t>Samples sheet data available (sample date, tube empty/full weight...)</t>
        </is>
      </c>
      <c r="C43" t="inlineStr">
        <is>
          <t>Very High</t>
        </is>
      </c>
      <c r="D43" s="60" t="n">
        <v>44418</v>
      </c>
      <c r="E43" t="inlineStr">
        <is>
          <t>ottawa_lab-ac.08.06.21</t>
        </is>
      </c>
      <c r="F43" t="inlineStr">
        <is>
          <t>covN2</t>
        </is>
      </c>
      <c r="G43" s="61">
        <f>HYPERLINK("#'Main'!B28", "'Main'!B28")</f>
        <v/>
      </c>
      <c r="I43" t="inlineStr">
        <is>
          <t>NaT, &lt;blank&gt;, 0</t>
        </is>
      </c>
      <c r="K43">
        <f>'Main'!B28</f>
        <v/>
      </c>
      <c r="L43">
        <f>IF(OR(ISERROR(K43), ISERROR(I43), ISERROR(J43)), FALSE, AND(NOT(K43="NaT"),NOT(K43=""),NOT(K43=0)))</f>
        <v/>
      </c>
    </row>
    <row r="44">
      <c r="A44" t="inlineStr">
        <is>
          <t>Samples Data</t>
        </is>
      </c>
      <c r="B44" t="inlineStr">
        <is>
          <t>Samples sheet data available (sample date, tube empty/full weight...)</t>
        </is>
      </c>
      <c r="C44" t="inlineStr">
        <is>
          <t>Very High</t>
        </is>
      </c>
      <c r="D44" s="60" t="n">
        <v>44418</v>
      </c>
      <c r="E44" t="inlineStr">
        <is>
          <t>ottawa_lab-h_d.08.06.21</t>
        </is>
      </c>
      <c r="F44" t="inlineStr">
        <is>
          <t>covN2</t>
        </is>
      </c>
      <c r="G44" s="61">
        <f>HYPERLINK("#'Main'!B29", "'Main'!B29")</f>
        <v/>
      </c>
      <c r="I44" t="inlineStr">
        <is>
          <t>NaT, &lt;blank&gt;, 0</t>
        </is>
      </c>
      <c r="K44">
        <f>'Main'!B29</f>
        <v/>
      </c>
      <c r="L44">
        <f>IF(OR(ISERROR(K44), ISERROR(I44), ISERROR(J44)), FALSE, AND(NOT(K44="NaT"),NOT(K44=""),NOT(K44=0)))</f>
        <v/>
      </c>
    </row>
    <row r="45">
      <c r="A45" t="inlineStr">
        <is>
          <t>Samples Data</t>
        </is>
      </c>
      <c r="B45" t="inlineStr">
        <is>
          <t>Samples sheet data available (sample date, tube empty/full weight...)</t>
        </is>
      </c>
      <c r="C45" t="inlineStr">
        <is>
          <t>Very High</t>
        </is>
      </c>
      <c r="D45" s="60" t="n">
        <v>44418</v>
      </c>
      <c r="E45" t="inlineStr">
        <is>
          <t>ottawa_lab-h.08.07.21</t>
        </is>
      </c>
      <c r="F45" t="inlineStr">
        <is>
          <t>covN2</t>
        </is>
      </c>
      <c r="G45" s="61">
        <f>HYPERLINK("#'Main'!B30", "'Main'!B30")</f>
        <v/>
      </c>
      <c r="I45" t="inlineStr">
        <is>
          <t>NaT, &lt;blank&gt;, 0</t>
        </is>
      </c>
      <c r="K45">
        <f>'Main'!B30</f>
        <v/>
      </c>
      <c r="L45">
        <f>IF(OR(ISERROR(K45), ISERROR(I45), ISERROR(J45)), FALSE, AND(NOT(K45="NaT"),NOT(K45=""),NOT(K45=0)))</f>
        <v/>
      </c>
    </row>
    <row r="46">
      <c r="A46" t="inlineStr">
        <is>
          <t>Samples Data</t>
        </is>
      </c>
      <c r="B46" t="inlineStr">
        <is>
          <t>Samples sheet data available (sample date, tube empty/full weight...)</t>
        </is>
      </c>
      <c r="C46" t="inlineStr">
        <is>
          <t>Very High</t>
        </is>
      </c>
      <c r="D46" s="60" t="n">
        <v>44418</v>
      </c>
      <c r="E46" t="inlineStr">
        <is>
          <t>ottawa_lab-h.08.08.21</t>
        </is>
      </c>
      <c r="F46" t="inlineStr">
        <is>
          <t>covN2</t>
        </is>
      </c>
      <c r="G46" s="61">
        <f>HYPERLINK("#'Main'!B31", "'Main'!B31")</f>
        <v/>
      </c>
      <c r="I46" t="inlineStr">
        <is>
          <t>NaT, &lt;blank&gt;, 0</t>
        </is>
      </c>
      <c r="K46">
        <f>'Main'!B31</f>
        <v/>
      </c>
      <c r="L46">
        <f>IF(OR(ISERROR(K46), ISERROR(I46), ISERROR(J46)), FALSE, AND(NOT(K46="NaT"),NOT(K46=""),NOT(K46=0)))</f>
        <v/>
      </c>
    </row>
    <row r="47">
      <c r="A47" t="inlineStr">
        <is>
          <t>Samples Data</t>
        </is>
      </c>
      <c r="B47" t="inlineStr">
        <is>
          <t>Samples sheet data available (sample date, tube empty/full weight...)</t>
        </is>
      </c>
      <c r="C47" t="inlineStr">
        <is>
          <t>Very High</t>
        </is>
      </c>
      <c r="D47" s="60" t="n">
        <v>44418</v>
      </c>
      <c r="E47" t="inlineStr">
        <is>
          <t>ottawa_lab-h_d.08.08.21</t>
        </is>
      </c>
      <c r="F47" t="inlineStr">
        <is>
          <t>covN2</t>
        </is>
      </c>
      <c r="G47" s="61">
        <f>HYPERLINK("#'Main'!B32", "'Main'!B32")</f>
        <v/>
      </c>
      <c r="I47" t="inlineStr">
        <is>
          <t>NaT, &lt;blank&gt;, 0</t>
        </is>
      </c>
      <c r="K47">
        <f>'Main'!B32</f>
        <v/>
      </c>
      <c r="L47">
        <f>IF(OR(ISERROR(K47), ISERROR(I47), ISERROR(J47)), FALSE, AND(NOT(K47="NaT"),NOT(K47=""),NOT(K47=0)))</f>
        <v/>
      </c>
    </row>
    <row r="48">
      <c r="A48" t="inlineStr">
        <is>
          <t>Samples Data</t>
        </is>
      </c>
      <c r="B48" t="inlineStr">
        <is>
          <t>Samples sheet data available (sample date, tube empty/full weight...)</t>
        </is>
      </c>
      <c r="C48" t="inlineStr">
        <is>
          <t>Very High</t>
        </is>
      </c>
      <c r="D48" s="60" t="n">
        <v>44418</v>
      </c>
      <c r="E48" t="inlineStr">
        <is>
          <t>ottawa_lab-bmi.08.09.21</t>
        </is>
      </c>
      <c r="F48" t="inlineStr">
        <is>
          <t>covN2</t>
        </is>
      </c>
      <c r="G48" s="61">
        <f>HYPERLINK("#'Main'!B33", "'Main'!B33")</f>
        <v/>
      </c>
      <c r="I48" t="inlineStr">
        <is>
          <t>NaT, &lt;blank&gt;, 0</t>
        </is>
      </c>
      <c r="K48">
        <f>'Main'!B33</f>
        <v/>
      </c>
      <c r="L48">
        <f>IF(OR(ISERROR(K48), ISERROR(I48), ISERROR(J48)), FALSE, AND(NOT(K48="NaT"),NOT(K48=""),NOT(K48=0)))</f>
        <v/>
      </c>
    </row>
    <row r="49">
      <c r="A49" t="inlineStr">
        <is>
          <t>Samples Data</t>
        </is>
      </c>
      <c r="B49" t="inlineStr">
        <is>
          <t>Samples sheet data available (sample date, tube empty/full weight...)</t>
        </is>
      </c>
      <c r="C49" t="inlineStr">
        <is>
          <t>Very High</t>
        </is>
      </c>
      <c r="D49" s="60" t="n">
        <v>44418</v>
      </c>
      <c r="E49" t="inlineStr">
        <is>
          <t>ottawa_lab-mh.08.09.21</t>
        </is>
      </c>
      <c r="F49" t="inlineStr">
        <is>
          <t>covN2</t>
        </is>
      </c>
      <c r="G49" s="61">
        <f>HYPERLINK("#'Main'!B34", "'Main'!B34")</f>
        <v/>
      </c>
      <c r="I49" t="inlineStr">
        <is>
          <t>NaT, &lt;blank&gt;, 0</t>
        </is>
      </c>
      <c r="K49">
        <f>'Main'!B34</f>
        <v/>
      </c>
      <c r="L49">
        <f>IF(OR(ISERROR(K49), ISERROR(I49), ISERROR(J49)), FALSE, AND(NOT(K49="NaT"),NOT(K49=""),NOT(K49=0)))</f>
        <v/>
      </c>
    </row>
    <row r="50">
      <c r="A50" t="inlineStr">
        <is>
          <t>Samples Data</t>
        </is>
      </c>
      <c r="B50" t="inlineStr">
        <is>
          <t>Samples sheet data available (sample date, tube empty/full weight...)</t>
        </is>
      </c>
      <c r="C50" t="inlineStr">
        <is>
          <t>Very High</t>
        </is>
      </c>
      <c r="D50" s="60" t="n">
        <v>44418</v>
      </c>
      <c r="E50" t="inlineStr">
        <is>
          <t>ottawa_lab-o.08.09.21</t>
        </is>
      </c>
      <c r="F50" t="inlineStr">
        <is>
          <t>covN2</t>
        </is>
      </c>
      <c r="G50" s="61">
        <f>HYPERLINK("#'Main'!B35", "'Main'!B35")</f>
        <v/>
      </c>
      <c r="I50" t="inlineStr">
        <is>
          <t>NaT, &lt;blank&gt;, 0</t>
        </is>
      </c>
      <c r="K50">
        <f>'Main'!B35</f>
        <v/>
      </c>
      <c r="L50">
        <f>IF(OR(ISERROR(K50), ISERROR(I50), ISERROR(J50)), FALSE, AND(NOT(K50="NaT"),NOT(K50=""),NOT(K50=0)))</f>
        <v/>
      </c>
    </row>
    <row r="51">
      <c r="A51" t="inlineStr">
        <is>
          <t>Samples Data</t>
        </is>
      </c>
      <c r="B51" t="inlineStr">
        <is>
          <t>Samples sheet data available (sample date, tube empty/full weight...)</t>
        </is>
      </c>
      <c r="C51" t="inlineStr">
        <is>
          <t>Very High</t>
        </is>
      </c>
      <c r="D51" s="60" t="n">
        <v>44418</v>
      </c>
      <c r="E51" t="inlineStr">
        <is>
          <t>ottawa_lab-vc1.08.09.21</t>
        </is>
      </c>
      <c r="F51" t="inlineStr">
        <is>
          <t>covN2</t>
        </is>
      </c>
      <c r="G51" s="61">
        <f>HYPERLINK("#'Main'!B36", "'Main'!B36")</f>
        <v/>
      </c>
      <c r="I51" t="inlineStr">
        <is>
          <t>NaT, &lt;blank&gt;, 0</t>
        </is>
      </c>
      <c r="K51">
        <f>'Main'!B36</f>
        <v/>
      </c>
      <c r="L51">
        <f>IF(OR(ISERROR(K51), ISERROR(I51), ISERROR(J51)), FALSE, AND(NOT(K51="NaT"),NOT(K51=""),NOT(K51=0)))</f>
        <v/>
      </c>
    </row>
    <row r="52">
      <c r="A52" t="inlineStr">
        <is>
          <t>Samples Data</t>
        </is>
      </c>
      <c r="B52" t="inlineStr">
        <is>
          <t>Samples sheet data available (sample date, tube empty/full weight...)</t>
        </is>
      </c>
      <c r="C52" t="inlineStr">
        <is>
          <t>Very High</t>
        </is>
      </c>
      <c r="D52" s="60" t="n">
        <v>44418</v>
      </c>
      <c r="E52" t="inlineStr">
        <is>
          <t>ottawa_lab-vc2.08.09.21</t>
        </is>
      </c>
      <c r="F52" t="inlineStr">
        <is>
          <t>covN2</t>
        </is>
      </c>
      <c r="G52" s="61">
        <f>HYPERLINK("#'Main'!B37", "'Main'!B37")</f>
        <v/>
      </c>
      <c r="I52" t="inlineStr">
        <is>
          <t>NaT, &lt;blank&gt;, 0</t>
        </is>
      </c>
      <c r="K52">
        <f>'Main'!B37</f>
        <v/>
      </c>
      <c r="L52">
        <f>IF(OR(ISERROR(K52), ISERROR(I52), ISERROR(J52)), FALSE, AND(NOT(K52="NaT"),NOT(K52=""),NOT(K52=0)))</f>
        <v/>
      </c>
    </row>
    <row r="53">
      <c r="A53" t="inlineStr">
        <is>
          <t>Samples Data</t>
        </is>
      </c>
      <c r="B53" t="inlineStr">
        <is>
          <t>Samples sheet data available (sample date, tube empty/full weight...)</t>
        </is>
      </c>
      <c r="C53" t="inlineStr">
        <is>
          <t>Very High</t>
        </is>
      </c>
      <c r="D53" s="60" t="n">
        <v>44418</v>
      </c>
      <c r="E53" t="inlineStr">
        <is>
          <t>ottawa_lab-vc3.08.09.21</t>
        </is>
      </c>
      <c r="F53" t="inlineStr">
        <is>
          <t>covN2</t>
        </is>
      </c>
      <c r="G53" s="61">
        <f>HYPERLINK("#'Main'!B38", "'Main'!B38")</f>
        <v/>
      </c>
      <c r="I53" t="inlineStr">
        <is>
          <t>NaT, &lt;blank&gt;, 0</t>
        </is>
      </c>
      <c r="K53">
        <f>'Main'!B38</f>
        <v/>
      </c>
      <c r="L53">
        <f>IF(OR(ISERROR(K53), ISERROR(I53), ISERROR(J53)), FALSE, AND(NOT(K53="NaT"),NOT(K53=""),NOT(K53=0)))</f>
        <v/>
      </c>
    </row>
    <row r="54">
      <c r="A54" t="inlineStr">
        <is>
          <t>Samples Data</t>
        </is>
      </c>
      <c r="B54" t="inlineStr">
        <is>
          <t>Samples sheet data available (sample date, tube empty/full weight...)</t>
        </is>
      </c>
      <c r="C54" t="inlineStr">
        <is>
          <t>Very High</t>
        </is>
      </c>
      <c r="D54" s="60" t="n">
        <v>44418</v>
      </c>
      <c r="E54" t="inlineStr">
        <is>
          <t>ottawa_lab-__2021-08-10__aw_b97.08.09.21</t>
        </is>
      </c>
      <c r="F54" t="inlineStr">
        <is>
          <t>covN2</t>
        </is>
      </c>
      <c r="G54" s="61">
        <f>HYPERLINK("#'Main'!B39", "'Main'!B39")</f>
        <v/>
      </c>
      <c r="I54" t="inlineStr">
        <is>
          <t>NaT, &lt;blank&gt;, 0</t>
        </is>
      </c>
      <c r="K54">
        <f>'Main'!B39</f>
        <v/>
      </c>
      <c r="L54">
        <f>IF(OR(ISERROR(K54), ISERROR(I54), ISERROR(J54)), FALSE, AND(NOT(K54="NaT"),NOT(K54=""),NOT(K54=0)))</f>
        <v/>
      </c>
    </row>
    <row r="55">
      <c r="A55" t="inlineStr">
        <is>
          <t>Samples Data</t>
        </is>
      </c>
      <c r="B55" t="inlineStr">
        <is>
          <t>Samples sheet data available (sample date, tube empty/full weight...)</t>
        </is>
      </c>
      <c r="C55" t="inlineStr">
        <is>
          <t>Very High</t>
        </is>
      </c>
      <c r="D55" s="60" t="n">
        <v>44418</v>
      </c>
      <c r="E55" t="inlineStr">
        <is>
          <t>ottawa_lab-__2021-08-10__aw_sr.08.09.21</t>
        </is>
      </c>
      <c r="F55" t="inlineStr">
        <is>
          <t>covN2</t>
        </is>
      </c>
      <c r="G55" s="61">
        <f>HYPERLINK("#'Main'!B40", "'Main'!B40")</f>
        <v/>
      </c>
      <c r="I55" t="inlineStr">
        <is>
          <t>NaT, &lt;blank&gt;, 0</t>
        </is>
      </c>
      <c r="K55">
        <f>'Main'!B40</f>
        <v/>
      </c>
      <c r="L55">
        <f>IF(OR(ISERROR(K55), ISERROR(I55), ISERROR(J55)), FALSE, AND(NOT(K55="NaT"),NOT(K55=""),NOT(K55=0)))</f>
        <v/>
      </c>
    </row>
    <row r="56">
      <c r="A56" t="inlineStr">
        <is>
          <t>Samples Data</t>
        </is>
      </c>
      <c r="B56" t="inlineStr">
        <is>
          <t>Samples sheet data available (sample date, tube empty/full weight...)</t>
        </is>
      </c>
      <c r="C56" t="inlineStr">
        <is>
          <t>Very High</t>
        </is>
      </c>
      <c r="D56" s="60" t="n">
        <v>44418</v>
      </c>
      <c r="E56" t="inlineStr">
        <is>
          <t>ottawa_lab-__2021-08-10__ebmi.07.25.21</t>
        </is>
      </c>
      <c r="F56" t="inlineStr">
        <is>
          <t>covN2</t>
        </is>
      </c>
      <c r="G56" s="61">
        <f>HYPERLINK("#'Main'!B41", "'Main'!B41")</f>
        <v/>
      </c>
      <c r="I56" t="inlineStr">
        <is>
          <t>NaT, &lt;blank&gt;, 0</t>
        </is>
      </c>
      <c r="K56">
        <f>'Main'!B41</f>
        <v/>
      </c>
      <c r="L56">
        <f>IF(OR(ISERROR(K56), ISERROR(I56), ISERROR(J56)), FALSE, AND(NOT(K56="NaT"),NOT(K56=""),NOT(K56=0)))</f>
        <v/>
      </c>
    </row>
    <row r="57">
      <c r="A57" t="inlineStr">
        <is>
          <t>Samples Data</t>
        </is>
      </c>
      <c r="B57" t="inlineStr">
        <is>
          <t>Samples sheet data available (sample date, tube empty/full weight...)</t>
        </is>
      </c>
      <c r="C57" t="inlineStr">
        <is>
          <t>Very High</t>
        </is>
      </c>
      <c r="D57" s="60" t="n">
        <v>44418</v>
      </c>
      <c r="E57" t="inlineStr">
        <is>
          <t>ottawa_lab-__2021-08-10__eh.07.20.21</t>
        </is>
      </c>
      <c r="F57" t="inlineStr">
        <is>
          <t>covN2</t>
        </is>
      </c>
      <c r="G57" s="61">
        <f>HYPERLINK("#'Main'!B42", "'Main'!B42")</f>
        <v/>
      </c>
      <c r="I57" t="inlineStr">
        <is>
          <t>NaT, &lt;blank&gt;, 0</t>
        </is>
      </c>
      <c r="K57">
        <f>'Main'!B42</f>
        <v/>
      </c>
      <c r="L57">
        <f>IF(OR(ISERROR(K57), ISERROR(I57), ISERROR(J57)), FALSE, AND(NOT(K57="NaT"),NOT(K57=""),NOT(K57=0)))</f>
        <v/>
      </c>
    </row>
    <row r="58">
      <c r="A58" t="inlineStr">
        <is>
          <t>Samples Data</t>
        </is>
      </c>
      <c r="B58" t="inlineStr">
        <is>
          <t>Samples sheet data available (sample date, tube empty/full weight...)</t>
        </is>
      </c>
      <c r="C58" t="inlineStr">
        <is>
          <t>Very High</t>
        </is>
      </c>
      <c r="D58" s="60" t="n">
        <v>44418</v>
      </c>
      <c r="E58" t="inlineStr">
        <is>
          <t>ottawa_lab-__2021-08-10__emh.07.21.21</t>
        </is>
      </c>
      <c r="F58" t="inlineStr">
        <is>
          <t>covN2</t>
        </is>
      </c>
      <c r="G58" s="61">
        <f>HYPERLINK("#'Main'!B43", "'Main'!B43")</f>
        <v/>
      </c>
      <c r="I58" t="inlineStr">
        <is>
          <t>NaT, &lt;blank&gt;, 0</t>
        </is>
      </c>
      <c r="K58">
        <f>'Main'!B43</f>
        <v/>
      </c>
      <c r="L58">
        <f>IF(OR(ISERROR(K58), ISERROR(I58), ISERROR(J58)), FALSE, AND(NOT(K58="NaT"),NOT(K58=""),NOT(K58=0)))</f>
        <v/>
      </c>
    </row>
    <row r="59">
      <c r="A59" t="inlineStr">
        <is>
          <t>Samples Data</t>
        </is>
      </c>
      <c r="B59" t="inlineStr">
        <is>
          <t>Samples sheet data available (sample date, tube empty/full weight...)</t>
        </is>
      </c>
      <c r="C59" t="inlineStr">
        <is>
          <t>Very High</t>
        </is>
      </c>
      <c r="D59" s="60" t="n">
        <v>44418</v>
      </c>
      <c r="E59" t="inlineStr">
        <is>
          <t>ottawa_lab-__2021-08-10__evc1.07.02.21</t>
        </is>
      </c>
      <c r="F59" t="inlineStr">
        <is>
          <t>covN2</t>
        </is>
      </c>
      <c r="G59" s="61">
        <f>HYPERLINK("#'Main'!B44", "'Main'!B44")</f>
        <v/>
      </c>
      <c r="I59" t="inlineStr">
        <is>
          <t>NaT, &lt;blank&gt;, 0</t>
        </is>
      </c>
      <c r="K59">
        <f>'Main'!B44</f>
        <v/>
      </c>
      <c r="L59">
        <f>IF(OR(ISERROR(K59), ISERROR(I59), ISERROR(J59)), FALSE, AND(NOT(K59="NaT"),NOT(K59=""),NOT(K59=0)))</f>
        <v/>
      </c>
    </row>
    <row r="60">
      <c r="A60" t="inlineStr">
        <is>
          <t>Samples Data</t>
        </is>
      </c>
      <c r="B60" t="inlineStr">
        <is>
          <t>Samples sheet data available (sample date, tube empty/full weight...)</t>
        </is>
      </c>
      <c r="C60" t="inlineStr">
        <is>
          <t>Very High</t>
        </is>
      </c>
      <c r="D60" s="60" t="n">
        <v>44418</v>
      </c>
      <c r="E60" t="inlineStr">
        <is>
          <t>ottawa_lab-__2021-08-10__evc1.07.16.21</t>
        </is>
      </c>
      <c r="F60" t="inlineStr">
        <is>
          <t>covN2</t>
        </is>
      </c>
      <c r="G60" s="61">
        <f>HYPERLINK("#'Main'!B45", "'Main'!B45")</f>
        <v/>
      </c>
      <c r="I60" t="inlineStr">
        <is>
          <t>NaT, &lt;blank&gt;, 0</t>
        </is>
      </c>
      <c r="K60">
        <f>'Main'!B45</f>
        <v/>
      </c>
      <c r="L60">
        <f>IF(OR(ISERROR(K60), ISERROR(I60), ISERROR(J60)), FALSE, AND(NOT(K60="NaT"),NOT(K60=""),NOT(K60=0)))</f>
        <v/>
      </c>
    </row>
    <row r="61">
      <c r="A61" t="inlineStr">
        <is>
          <t>Samples Data</t>
        </is>
      </c>
      <c r="B61" t="inlineStr">
        <is>
          <t>Samples sheet data available (sample date, tube empty/full weight...)</t>
        </is>
      </c>
      <c r="C61" t="inlineStr">
        <is>
          <t>Very High</t>
        </is>
      </c>
      <c r="D61" s="60" t="n">
        <v>44418</v>
      </c>
      <c r="E61" t="inlineStr">
        <is>
          <t>ottawa_lab-__2021-08-10__evc3.07.16.21</t>
        </is>
      </c>
      <c r="F61" t="inlineStr">
        <is>
          <t>covN2</t>
        </is>
      </c>
      <c r="G61" s="61">
        <f>HYPERLINK("#'Main'!B46", "'Main'!B46")</f>
        <v/>
      </c>
      <c r="I61" t="inlineStr">
        <is>
          <t>NaT, &lt;blank&gt;, 0</t>
        </is>
      </c>
      <c r="K61">
        <f>'Main'!B46</f>
        <v/>
      </c>
      <c r="L61">
        <f>IF(OR(ISERROR(K61), ISERROR(I61), ISERROR(J61)), FALSE, AND(NOT(K61="NaT"),NOT(K61=""),NOT(K61=0)))</f>
        <v/>
      </c>
    </row>
    <row r="62">
      <c r="A62" t="inlineStr">
        <is>
          <t>Calibration Curves</t>
        </is>
      </c>
      <c r="B62" t="inlineStr">
        <is>
          <t>Calibration R-sq in range [covN1]</t>
        </is>
      </c>
      <c r="C62" t="inlineStr">
        <is>
          <t>High</t>
        </is>
      </c>
      <c r="D62" s="60" t="n">
        <v>44418</v>
      </c>
      <c r="E62" t="inlineStr"/>
      <c r="F62" t="inlineStr">
        <is>
          <t>covN1</t>
        </is>
      </c>
      <c r="G62" s="61">
        <f>HYPERLINK("#'Main'!G58", "'Main'!G58")</f>
        <v/>
      </c>
      <c r="I62" t="n">
        <v>0.95</v>
      </c>
      <c r="K62">
        <f>'Main'!G58</f>
        <v/>
      </c>
      <c r="L62">
        <f>IF(OR(ISERROR(K62), ISERROR(I62), ISERROR(J62)), FALSE, OR(AND(LEFT(K62, 1)="[", RIGHT(K62, 1)="]"), AND(ISNUMBER(K62), OR(K62&gt;=I62, I62=""), OR(K62&lt;=J62, J62=""))))</f>
        <v/>
      </c>
    </row>
    <row r="63">
      <c r="A63" t="inlineStr">
        <is>
          <t>Calibration Curves</t>
        </is>
      </c>
      <c r="B63" t="inlineStr">
        <is>
          <t>Calibration slope in range [covN1]</t>
        </is>
      </c>
      <c r="C63" t="inlineStr">
        <is>
          <t>High</t>
        </is>
      </c>
      <c r="D63" s="60" t="n">
        <v>44418</v>
      </c>
      <c r="E63" t="inlineStr"/>
      <c r="F63" t="inlineStr">
        <is>
          <t>covN1</t>
        </is>
      </c>
      <c r="G63" s="61">
        <f>HYPERLINK("#'Main'!G55", "'Main'!G55")</f>
        <v/>
      </c>
      <c r="I63" t="n">
        <v>-3.74</v>
      </c>
      <c r="J63" t="n">
        <v>-3</v>
      </c>
      <c r="K63">
        <f>'Main'!G55</f>
        <v/>
      </c>
      <c r="L63">
        <f>IF(OR(ISERROR(K63), ISERROR(I63), ISERROR(J63)), FALSE, OR(AND(LEFT(K63, 1)="[", RIGHT(K63, 1)="]"), AND(ISNUMBER(K63), OR(K63&gt;=I63, I63=""), OR(K63&lt;=J63, J63=""))))</f>
        <v/>
      </c>
    </row>
    <row r="64">
      <c r="A64" t="inlineStr">
        <is>
          <t>Calibration Curves</t>
        </is>
      </c>
      <c r="B64" t="inlineStr">
        <is>
          <t>Calibration intercept in range [covN1]</t>
        </is>
      </c>
      <c r="C64" t="inlineStr">
        <is>
          <t>High</t>
        </is>
      </c>
      <c r="D64" s="60" t="n">
        <v>44418</v>
      </c>
      <c r="E64" t="inlineStr"/>
      <c r="F64" t="inlineStr">
        <is>
          <t>covN1</t>
        </is>
      </c>
      <c r="G64" s="61">
        <f>HYPERLINK("#'Main'!G56", "'Main'!G56")</f>
        <v/>
      </c>
      <c r="I64" t="n">
        <v>38.28</v>
      </c>
      <c r="J64" t="n">
        <v>39.45</v>
      </c>
      <c r="K64">
        <f>'Main'!G56</f>
        <v/>
      </c>
      <c r="L64">
        <f>IF(OR(ISERROR(K64), ISERROR(I64), ISERROR(J64)), FALSE, OR(AND(LEFT(K64, 1)="[", RIGHT(K64, 1)="]"), AND(ISNUMBER(K64), OR(K64&gt;=I64, I64=""), OR(K64&lt;=J64, J64=""))))</f>
        <v/>
      </c>
    </row>
    <row r="65">
      <c r="A65" t="inlineStr">
        <is>
          <t>Calibration Curves</t>
        </is>
      </c>
      <c r="B65" t="inlineStr">
        <is>
          <t>Average standard #1 in range [covN1, Ct]</t>
        </is>
      </c>
      <c r="C65" t="inlineStr">
        <is>
          <t>High</t>
        </is>
      </c>
      <c r="D65" s="60" t="n">
        <v>44418</v>
      </c>
      <c r="E65" t="inlineStr"/>
      <c r="F65" t="inlineStr">
        <is>
          <t>covN1</t>
        </is>
      </c>
      <c r="G65" s="61">
        <f>HYPERLINK("#'Main'!G49", "'Main'!G49")</f>
        <v/>
      </c>
      <c r="I65" t="n">
        <v>29</v>
      </c>
      <c r="J65" t="n">
        <v>30.99</v>
      </c>
      <c r="K65">
        <f>'Main'!G49</f>
        <v/>
      </c>
      <c r="L65">
        <f>IF(OR(ISERROR(K65), ISERROR(I65), ISERROR(J65)), FALSE, OR(AND(LEFT(K65, 1)="[", RIGHT(K65, 1)="]"), AND(ISNUMBER(K65), OR(K65&gt;=I65, I65=""), OR(K65&lt;=J65, J65=""))))</f>
        <v/>
      </c>
    </row>
    <row r="66">
      <c r="A66" t="inlineStr">
        <is>
          <t>Calibration Curves</t>
        </is>
      </c>
      <c r="B66" t="inlineStr">
        <is>
          <t>Average standard #2 in range [covN1, Ct]</t>
        </is>
      </c>
      <c r="C66" t="inlineStr">
        <is>
          <t>High</t>
        </is>
      </c>
      <c r="D66" s="60" t="n">
        <v>44418</v>
      </c>
      <c r="E66" t="inlineStr"/>
      <c r="F66" t="inlineStr">
        <is>
          <t>covN1</t>
        </is>
      </c>
      <c r="G66" s="61">
        <f>HYPERLINK("#'Main'!G50", "'Main'!G50")</f>
        <v/>
      </c>
      <c r="I66" t="n">
        <v>30.91</v>
      </c>
      <c r="J66" t="n">
        <v>33.52</v>
      </c>
      <c r="K66">
        <f>'Main'!G50</f>
        <v/>
      </c>
      <c r="L66">
        <f>IF(OR(ISERROR(K66), ISERROR(I66), ISERROR(J66)), FALSE, OR(AND(LEFT(K66, 1)="[", RIGHT(K66, 1)="]"), AND(ISNUMBER(K66), OR(K66&gt;=I66, I66=""), OR(K66&lt;=J66, J66=""))))</f>
        <v/>
      </c>
    </row>
    <row r="67">
      <c r="A67" t="inlineStr">
        <is>
          <t>Calibration Curves</t>
        </is>
      </c>
      <c r="B67" t="inlineStr">
        <is>
          <t>Average standard #3 in range [covN1, Ct]</t>
        </is>
      </c>
      <c r="C67" t="inlineStr">
        <is>
          <t>High</t>
        </is>
      </c>
      <c r="D67" s="60" t="n">
        <v>44418</v>
      </c>
      <c r="E67" t="inlineStr"/>
      <c r="F67" t="inlineStr">
        <is>
          <t>covN1</t>
        </is>
      </c>
      <c r="G67" s="61">
        <f>HYPERLINK("#'Main'!G51", "'Main'!G51")</f>
        <v/>
      </c>
      <c r="I67" t="n">
        <v>32.88</v>
      </c>
      <c r="J67" t="n">
        <v>35.5</v>
      </c>
      <c r="K67">
        <f>'Main'!G51</f>
        <v/>
      </c>
      <c r="L67">
        <f>IF(OR(ISERROR(K67), ISERROR(I67), ISERROR(J67)), FALSE, OR(AND(LEFT(K67, 1)="[", RIGHT(K67, 1)="]"), AND(ISNUMBER(K67), OR(K67&gt;=I67, I67=""), OR(K67&lt;=J67, J67=""))))</f>
        <v/>
      </c>
    </row>
    <row r="68">
      <c r="A68" t="inlineStr">
        <is>
          <t>Calibration Curves</t>
        </is>
      </c>
      <c r="B68" t="inlineStr">
        <is>
          <t>Average standard #4 in range [covN1, Ct]</t>
        </is>
      </c>
      <c r="C68" t="inlineStr">
        <is>
          <t>High</t>
        </is>
      </c>
      <c r="D68" s="60" t="n">
        <v>44418</v>
      </c>
      <c r="E68" t="inlineStr"/>
      <c r="F68" t="inlineStr">
        <is>
          <t>covN1</t>
        </is>
      </c>
      <c r="G68" s="61">
        <f>HYPERLINK("#'Main'!G52", "'Main'!G52")</f>
        <v/>
      </c>
      <c r="I68" t="n">
        <v>34.36</v>
      </c>
      <c r="J68" t="n">
        <v>36.47</v>
      </c>
      <c r="K68">
        <f>'Main'!G52</f>
        <v/>
      </c>
      <c r="L68">
        <f>IF(OR(ISERROR(K68), ISERROR(I68), ISERROR(J68)), FALSE, OR(AND(LEFT(K68, 1)="[", RIGHT(K68, 1)="]"), AND(ISNUMBER(K68), OR(K68&gt;=I68, I68=""), OR(K68&lt;=J68, J68=""))))</f>
        <v/>
      </c>
    </row>
    <row r="69">
      <c r="A69" t="inlineStr">
        <is>
          <t>Calibration Curves</t>
        </is>
      </c>
      <c r="B69" t="inlineStr">
        <is>
          <t>Average standard #5 in range [covN1, Ct]</t>
        </is>
      </c>
      <c r="C69" t="inlineStr">
        <is>
          <t>High</t>
        </is>
      </c>
      <c r="D69" s="60" t="n">
        <v>44418</v>
      </c>
      <c r="E69" t="inlineStr"/>
      <c r="F69" t="inlineStr">
        <is>
          <t>covN1</t>
        </is>
      </c>
      <c r="G69" s="61">
        <f>HYPERLINK("#'Main'!G53", "'Main'!G53")</f>
        <v/>
      </c>
      <c r="I69" t="n">
        <v>35.05</v>
      </c>
      <c r="J69" t="n">
        <v>37.65</v>
      </c>
      <c r="K69">
        <f>'Main'!G53</f>
        <v/>
      </c>
      <c r="L69">
        <f>IF(OR(ISERROR(K69), ISERROR(I69), ISERROR(J69)), FALSE, OR(AND(LEFT(K69, 1)="[", RIGHT(K69, 1)="]"), AND(ISNUMBER(K69), OR(K69&gt;=I69, I69=""), OR(K69&lt;=J69, J69=""))))</f>
        <v/>
      </c>
    </row>
    <row r="70">
      <c r="A70" t="inlineStr">
        <is>
          <t>Calibration Curves</t>
        </is>
      </c>
      <c r="B70" t="inlineStr">
        <is>
          <t>Calibration R-sq in range [covN2]</t>
        </is>
      </c>
      <c r="C70" t="inlineStr">
        <is>
          <t>High</t>
        </is>
      </c>
      <c r="D70" s="60" t="n">
        <v>44418</v>
      </c>
      <c r="E70" t="inlineStr"/>
      <c r="F70" t="inlineStr">
        <is>
          <t>covN2</t>
        </is>
      </c>
      <c r="G70" s="61">
        <f>HYPERLINK("#'Main'!R58", "'Main'!R58")</f>
        <v/>
      </c>
      <c r="I70" t="n">
        <v>0.95</v>
      </c>
      <c r="K70">
        <f>'Main'!R58</f>
        <v/>
      </c>
      <c r="L70">
        <f>IF(OR(ISERROR(K70), ISERROR(I70), ISERROR(J70)), FALSE, OR(AND(LEFT(K70, 1)="[", RIGHT(K70, 1)="]"), AND(ISNUMBER(K70), OR(K70&gt;=I70, I70=""), OR(K70&lt;=J70, J70=""))))</f>
        <v/>
      </c>
    </row>
    <row r="71">
      <c r="A71" t="inlineStr">
        <is>
          <t>Calibration Curves</t>
        </is>
      </c>
      <c r="B71" t="inlineStr">
        <is>
          <t>Calibration slope in range [covN2]</t>
        </is>
      </c>
      <c r="C71" t="inlineStr">
        <is>
          <t>High</t>
        </is>
      </c>
      <c r="D71" s="60" t="n">
        <v>44418</v>
      </c>
      <c r="E71" t="inlineStr"/>
      <c r="F71" t="inlineStr">
        <is>
          <t>covN2</t>
        </is>
      </c>
      <c r="G71" s="61">
        <f>HYPERLINK("#'Main'!R55", "'Main'!R55")</f>
        <v/>
      </c>
      <c r="I71" t="n">
        <v>-3.74</v>
      </c>
      <c r="J71" t="n">
        <v>-3</v>
      </c>
      <c r="K71">
        <f>'Main'!R55</f>
        <v/>
      </c>
      <c r="L71">
        <f>IF(OR(ISERROR(K71), ISERROR(I71), ISERROR(J71)), FALSE, OR(AND(LEFT(K71, 1)="[", RIGHT(K71, 1)="]"), AND(ISNUMBER(K71), OR(K71&gt;=I71, I71=""), OR(K71&lt;=J71, J71=""))))</f>
        <v/>
      </c>
    </row>
    <row r="72">
      <c r="A72" t="inlineStr">
        <is>
          <t>Calibration Curves</t>
        </is>
      </c>
      <c r="B72" t="inlineStr">
        <is>
          <t>Calibration intercept in range [covN2]</t>
        </is>
      </c>
      <c r="C72" t="inlineStr">
        <is>
          <t>High</t>
        </is>
      </c>
      <c r="D72" s="60" t="n">
        <v>44418</v>
      </c>
      <c r="E72" t="inlineStr"/>
      <c r="F72" t="inlineStr">
        <is>
          <t>covN2</t>
        </is>
      </c>
      <c r="G72" s="61">
        <f>HYPERLINK("#'Main'!R56", "'Main'!R56")</f>
        <v/>
      </c>
      <c r="I72" t="n">
        <v>38.28</v>
      </c>
      <c r="J72" t="n">
        <v>39.45</v>
      </c>
      <c r="K72">
        <f>'Main'!R56</f>
        <v/>
      </c>
      <c r="L72">
        <f>IF(OR(ISERROR(K72), ISERROR(I72), ISERROR(J72)), FALSE, OR(AND(LEFT(K72, 1)="[", RIGHT(K72, 1)="]"), AND(ISNUMBER(K72), OR(K72&gt;=I72, I72=""), OR(K72&lt;=J72, J72=""))))</f>
        <v/>
      </c>
    </row>
    <row r="73">
      <c r="A73" t="inlineStr">
        <is>
          <t>Calibration Curves</t>
        </is>
      </c>
      <c r="B73" t="inlineStr">
        <is>
          <t>Average standard #1 in range [covN2, Ct]</t>
        </is>
      </c>
      <c r="C73" t="inlineStr">
        <is>
          <t>High</t>
        </is>
      </c>
      <c r="D73" s="60" t="n">
        <v>44418</v>
      </c>
      <c r="E73" t="inlineStr"/>
      <c r="F73" t="inlineStr">
        <is>
          <t>covN2</t>
        </is>
      </c>
      <c r="G73" s="61">
        <f>HYPERLINK("#'Main'!R49", "'Main'!R49")</f>
        <v/>
      </c>
      <c r="I73" t="n">
        <v>29</v>
      </c>
      <c r="J73" t="n">
        <v>30.99</v>
      </c>
      <c r="K73">
        <f>'Main'!R49</f>
        <v/>
      </c>
      <c r="L73">
        <f>IF(OR(ISERROR(K73), ISERROR(I73), ISERROR(J73)), FALSE, OR(AND(LEFT(K73, 1)="[", RIGHT(K73, 1)="]"), AND(ISNUMBER(K73), OR(K73&gt;=I73, I73=""), OR(K73&lt;=J73, J73=""))))</f>
        <v/>
      </c>
    </row>
    <row r="74">
      <c r="A74" t="inlineStr">
        <is>
          <t>Calibration Curves</t>
        </is>
      </c>
      <c r="B74" t="inlineStr">
        <is>
          <t>Average standard #2 in range [covN2, Ct]</t>
        </is>
      </c>
      <c r="C74" t="inlineStr">
        <is>
          <t>High</t>
        </is>
      </c>
      <c r="D74" s="60" t="n">
        <v>44418</v>
      </c>
      <c r="E74" t="inlineStr"/>
      <c r="F74" t="inlineStr">
        <is>
          <t>covN2</t>
        </is>
      </c>
      <c r="G74" s="61">
        <f>HYPERLINK("#'Main'!R50", "'Main'!R50")</f>
        <v/>
      </c>
      <c r="I74" t="n">
        <v>30.91</v>
      </c>
      <c r="J74" t="n">
        <v>33.52</v>
      </c>
      <c r="K74">
        <f>'Main'!R50</f>
        <v/>
      </c>
      <c r="L74">
        <f>IF(OR(ISERROR(K74), ISERROR(I74), ISERROR(J74)), FALSE, OR(AND(LEFT(K74, 1)="[", RIGHT(K74, 1)="]"), AND(ISNUMBER(K74), OR(K74&gt;=I74, I74=""), OR(K74&lt;=J74, J74=""))))</f>
        <v/>
      </c>
    </row>
    <row r="75">
      <c r="A75" t="inlineStr">
        <is>
          <t>Calibration Curves</t>
        </is>
      </c>
      <c r="B75" t="inlineStr">
        <is>
          <t>Average standard #3 in range [covN2, Ct]</t>
        </is>
      </c>
      <c r="C75" t="inlineStr">
        <is>
          <t>High</t>
        </is>
      </c>
      <c r="D75" s="60" t="n">
        <v>44418</v>
      </c>
      <c r="E75" t="inlineStr"/>
      <c r="F75" t="inlineStr">
        <is>
          <t>covN2</t>
        </is>
      </c>
      <c r="G75" s="61">
        <f>HYPERLINK("#'Main'!R51", "'Main'!R51")</f>
        <v/>
      </c>
      <c r="I75" t="n">
        <v>32.88</v>
      </c>
      <c r="J75" t="n">
        <v>35.5</v>
      </c>
      <c r="K75">
        <f>'Main'!R51</f>
        <v/>
      </c>
      <c r="L75">
        <f>IF(OR(ISERROR(K75), ISERROR(I75), ISERROR(J75)), FALSE, OR(AND(LEFT(K75, 1)="[", RIGHT(K75, 1)="]"), AND(ISNUMBER(K75), OR(K75&gt;=I75, I75=""), OR(K75&lt;=J75, J75=""))))</f>
        <v/>
      </c>
    </row>
    <row r="76">
      <c r="A76" t="inlineStr">
        <is>
          <t>Calibration Curves</t>
        </is>
      </c>
      <c r="B76" t="inlineStr">
        <is>
          <t>Average standard #4 in range [covN2, Ct]</t>
        </is>
      </c>
      <c r="C76" t="inlineStr">
        <is>
          <t>High</t>
        </is>
      </c>
      <c r="D76" s="60" t="n">
        <v>44418</v>
      </c>
      <c r="E76" t="inlineStr"/>
      <c r="F76" t="inlineStr">
        <is>
          <t>covN2</t>
        </is>
      </c>
      <c r="G76" s="61">
        <f>HYPERLINK("#'Main'!R52", "'Main'!R52")</f>
        <v/>
      </c>
      <c r="I76" t="n">
        <v>34.36</v>
      </c>
      <c r="J76" t="n">
        <v>36.47</v>
      </c>
      <c r="K76">
        <f>'Main'!R52</f>
        <v/>
      </c>
      <c r="L76">
        <f>IF(OR(ISERROR(K76), ISERROR(I76), ISERROR(J76)), FALSE, OR(AND(LEFT(K76, 1)="[", RIGHT(K76, 1)="]"), AND(ISNUMBER(K76), OR(K76&gt;=I76, I76=""), OR(K76&lt;=J76, J76=""))))</f>
        <v/>
      </c>
    </row>
    <row r="77">
      <c r="A77" t="inlineStr">
        <is>
          <t>Calibration Curves</t>
        </is>
      </c>
      <c r="B77" t="inlineStr">
        <is>
          <t>Average standard #5 in range [covN2, Ct]</t>
        </is>
      </c>
      <c r="C77" t="inlineStr">
        <is>
          <t>High</t>
        </is>
      </c>
      <c r="D77" s="60" t="n">
        <v>44418</v>
      </c>
      <c r="E77" t="inlineStr"/>
      <c r="F77" t="inlineStr">
        <is>
          <t>covN2</t>
        </is>
      </c>
      <c r="G77" s="61">
        <f>HYPERLINK("#'Main'!R53", "'Main'!R53")</f>
        <v/>
      </c>
      <c r="I77" t="n">
        <v>35.05</v>
      </c>
      <c r="J77" t="n">
        <v>37.65</v>
      </c>
      <c r="K77">
        <f>'Main'!R53</f>
        <v/>
      </c>
      <c r="L77">
        <f>IF(OR(ISERROR(K77), ISERROR(I77), ISERROR(J77)), FALSE, OR(AND(LEFT(K77, 1)="[", RIGHT(K77, 1)="]"), AND(ISNUMBER(K77), OR(K77&gt;=I77, I77=""), OR(K77&lt;=J77, J77=""))))</f>
        <v/>
      </c>
    </row>
    <row r="78">
      <c r="A78" t="inlineStr">
        <is>
          <t>Calibration Curves</t>
        </is>
      </c>
      <c r="B78" t="inlineStr">
        <is>
          <t>Calibration R-sq in range [nPMMoV]</t>
        </is>
      </c>
      <c r="C78" t="inlineStr">
        <is>
          <t>High</t>
        </is>
      </c>
      <c r="D78" s="60" t="n">
        <v>44418</v>
      </c>
      <c r="E78" t="inlineStr"/>
      <c r="F78" t="inlineStr">
        <is>
          <t>nPMMoV</t>
        </is>
      </c>
      <c r="G78" s="61">
        <f>HYPERLINK("#'Main'!AC57", "'Main'!AC57")</f>
        <v/>
      </c>
      <c r="I78" t="n">
        <v>0.95</v>
      </c>
      <c r="K78">
        <f>'Main'!AC57</f>
        <v/>
      </c>
      <c r="L78">
        <f>IF(OR(ISERROR(K78), ISERROR(I78), ISERROR(J78)), FALSE, OR(AND(LEFT(K78, 1)="[", RIGHT(K78, 1)="]"), AND(ISNUMBER(K78), OR(K78&gt;=I78, I78=""), OR(K78&lt;=J78, J78=""))))</f>
        <v/>
      </c>
    </row>
    <row r="79">
      <c r="A79" t="inlineStr">
        <is>
          <t>Calibration Curves</t>
        </is>
      </c>
      <c r="B79" t="inlineStr">
        <is>
          <t>Calibration slope in range [nPMMoV]</t>
        </is>
      </c>
      <c r="C79" t="inlineStr">
        <is>
          <t>High</t>
        </is>
      </c>
      <c r="D79" s="60" t="n">
        <v>44418</v>
      </c>
      <c r="E79" t="inlineStr"/>
      <c r="F79" t="inlineStr">
        <is>
          <t>nPMMoV</t>
        </is>
      </c>
      <c r="G79" s="61">
        <f>HYPERLINK("#'Main'!AC54", "'Main'!AC54")</f>
        <v/>
      </c>
      <c r="I79" t="n">
        <v>-3.5</v>
      </c>
      <c r="J79" t="n">
        <v>-2.78</v>
      </c>
      <c r="K79">
        <f>'Main'!AC54</f>
        <v/>
      </c>
      <c r="L79">
        <f>IF(OR(ISERROR(K79), ISERROR(I79), ISERROR(J79)), FALSE, OR(AND(LEFT(K79, 1)="[", RIGHT(K79, 1)="]"), AND(ISNUMBER(K79), OR(K79&gt;=I79, I79=""), OR(K79&lt;=J79, J79=""))))</f>
        <v/>
      </c>
    </row>
    <row r="80">
      <c r="A80" t="inlineStr">
        <is>
          <t>Calibration Curves</t>
        </is>
      </c>
      <c r="B80" t="inlineStr">
        <is>
          <t>Calibration intercept in range [nPMMoV]</t>
        </is>
      </c>
      <c r="C80" t="inlineStr">
        <is>
          <t>High</t>
        </is>
      </c>
      <c r="D80" s="60" t="n">
        <v>44418</v>
      </c>
      <c r="E80" t="inlineStr"/>
      <c r="F80" t="inlineStr">
        <is>
          <t>nPMMoV</t>
        </is>
      </c>
      <c r="G80" s="61">
        <f>HYPERLINK("#'Main'!AC55", "'Main'!AC55")</f>
        <v/>
      </c>
      <c r="I80" t="n">
        <v>37.23</v>
      </c>
      <c r="J80" t="n">
        <v>40.84</v>
      </c>
      <c r="K80">
        <f>'Main'!AC55</f>
        <v/>
      </c>
      <c r="L80">
        <f>IF(OR(ISERROR(K80), ISERROR(I80), ISERROR(J80)), FALSE, OR(AND(LEFT(K80, 1)="[", RIGHT(K80, 1)="]"), AND(ISNUMBER(K80), OR(K80&gt;=I80, I80=""), OR(K80&lt;=J80, J80=""))))</f>
        <v/>
      </c>
    </row>
    <row r="81">
      <c r="A81" t="inlineStr">
        <is>
          <t>Calibration Curves</t>
        </is>
      </c>
      <c r="B81" t="inlineStr">
        <is>
          <t>Average standard #1 in range [nPMMoV, Ct]</t>
        </is>
      </c>
      <c r="C81" t="inlineStr">
        <is>
          <t>High</t>
        </is>
      </c>
      <c r="D81" s="60" t="n">
        <v>44418</v>
      </c>
      <c r="E81" t="inlineStr"/>
      <c r="F81" t="inlineStr">
        <is>
          <t>nPMMoV</t>
        </is>
      </c>
      <c r="G81" s="61">
        <f>HYPERLINK("#'Main'!AC49", "'Main'!AC49")</f>
        <v/>
      </c>
      <c r="I81" t="n">
        <v>22.61</v>
      </c>
      <c r="J81" t="n">
        <v>24.77</v>
      </c>
      <c r="K81">
        <f>'Main'!AC49</f>
        <v/>
      </c>
      <c r="L81">
        <f>IF(OR(ISERROR(K81), ISERROR(I81), ISERROR(J81)), FALSE, OR(AND(LEFT(K81, 1)="[", RIGHT(K81, 1)="]"), AND(ISNUMBER(K81), OR(K81&gt;=I81, I81=""), OR(K81&lt;=J81, J81=""))))</f>
        <v/>
      </c>
    </row>
    <row r="82">
      <c r="A82" t="inlineStr">
        <is>
          <t>Calibration Curves</t>
        </is>
      </c>
      <c r="B82" t="inlineStr">
        <is>
          <t>Average standard #2 in range [nPMMoV, Ct]</t>
        </is>
      </c>
      <c r="C82" t="inlineStr">
        <is>
          <t>High</t>
        </is>
      </c>
      <c r="D82" s="60" t="n">
        <v>44418</v>
      </c>
      <c r="E82" t="inlineStr"/>
      <c r="F82" t="inlineStr">
        <is>
          <t>nPMMoV</t>
        </is>
      </c>
      <c r="G82" s="61">
        <f>HYPERLINK("#'Main'!AC50", "'Main'!AC50")</f>
        <v/>
      </c>
      <c r="I82" t="n">
        <v>24.4</v>
      </c>
      <c r="J82" t="n">
        <v>26.61</v>
      </c>
      <c r="K82">
        <f>'Main'!AC50</f>
        <v/>
      </c>
      <c r="L82">
        <f>IF(OR(ISERROR(K82), ISERROR(I82), ISERROR(J82)), FALSE, OR(AND(LEFT(K82, 1)="[", RIGHT(K82, 1)="]"), AND(ISNUMBER(K82), OR(K82&gt;=I82, I82=""), OR(K82&lt;=J82, J82=""))))</f>
        <v/>
      </c>
    </row>
    <row r="83">
      <c r="A83" t="inlineStr">
        <is>
          <t>Calibration Curves</t>
        </is>
      </c>
      <c r="B83" t="inlineStr">
        <is>
          <t>Average standard #3 in range [nPMMoV, Ct]</t>
        </is>
      </c>
      <c r="C83" t="inlineStr">
        <is>
          <t>High</t>
        </is>
      </c>
      <c r="D83" s="60" t="n">
        <v>44418</v>
      </c>
      <c r="E83" t="inlineStr"/>
      <c r="F83" t="inlineStr">
        <is>
          <t>nPMMoV</t>
        </is>
      </c>
      <c r="G83" s="61">
        <f>HYPERLINK("#'Main'!AC51", "'Main'!AC51")</f>
        <v/>
      </c>
      <c r="I83" t="n">
        <v>26.12</v>
      </c>
      <c r="J83" t="n">
        <v>28.7</v>
      </c>
      <c r="K83">
        <f>'Main'!AC51</f>
        <v/>
      </c>
      <c r="L83">
        <f>IF(OR(ISERROR(K83), ISERROR(I83), ISERROR(J83)), FALSE, OR(AND(LEFT(K83, 1)="[", RIGHT(K83, 1)="]"), AND(ISNUMBER(K83), OR(K83&gt;=I83, I83=""), OR(K83&lt;=J83, J83=""))))</f>
        <v/>
      </c>
    </row>
    <row r="84">
      <c r="A84" t="inlineStr">
        <is>
          <t>Calibration Curves</t>
        </is>
      </c>
      <c r="B84" t="inlineStr">
        <is>
          <t>Average standard #4 in range [nPMMoV, Ct]</t>
        </is>
      </c>
      <c r="C84" t="inlineStr">
        <is>
          <t>High</t>
        </is>
      </c>
      <c r="D84" s="60" t="n">
        <v>44418</v>
      </c>
      <c r="E84" t="inlineStr"/>
      <c r="F84" t="inlineStr">
        <is>
          <t>nPMMoV</t>
        </is>
      </c>
      <c r="G84" s="61">
        <f>HYPERLINK("#'Main'!AC52", "'Main'!AC52")</f>
        <v/>
      </c>
      <c r="I84" t="n">
        <v>28.19</v>
      </c>
      <c r="J84" t="n">
        <v>30.6</v>
      </c>
      <c r="K84">
        <f>'Main'!AC52</f>
        <v/>
      </c>
      <c r="L84">
        <f>IF(OR(ISERROR(K84), ISERROR(I84), ISERROR(J84)), FALSE, OR(AND(LEFT(K84, 1)="[", RIGHT(K84, 1)="]"), AND(ISNUMBER(K84), OR(K84&gt;=I84, I84=""), OR(K84&lt;=J84, J84=""))))</f>
        <v/>
      </c>
    </row>
    <row r="85">
      <c r="A85" t="inlineStr">
        <is>
          <t>Calibration Curves</t>
        </is>
      </c>
      <c r="B85" t="inlineStr">
        <is>
          <t>Average standard #5 in range [nPMMoV, Ct]</t>
        </is>
      </c>
      <c r="C85" t="inlineStr">
        <is>
          <t>High</t>
        </is>
      </c>
      <c r="D85" s="60" t="n">
        <v>44418</v>
      </c>
      <c r="E85" t="inlineStr"/>
      <c r="F85" t="inlineStr">
        <is>
          <t>nPMMoV</t>
        </is>
      </c>
      <c r="G85" s="61">
        <f>HYPERLINK("#'Main'!AC53", "'Main'!AC53")</f>
        <v/>
      </c>
      <c r="I85" t="n">
        <v>29.97</v>
      </c>
      <c r="J85" t="n">
        <v>32.88</v>
      </c>
      <c r="K85">
        <f>'Main'!AC53</f>
        <v/>
      </c>
      <c r="L85">
        <f>IF(OR(ISERROR(K85), ISERROR(I85), ISERROR(J85)), FALSE, OR(AND(LEFT(K85, 1)="[", RIGHT(K85, 1)="]"), AND(ISNUMBER(K85), OR(K85&gt;=I85, I85=""), OR(K85&lt;=J85, J85=""))))</f>
        <v/>
      </c>
    </row>
    <row r="86">
      <c r="A86" t="inlineStr">
        <is>
          <t>Calibration Curves</t>
        </is>
      </c>
      <c r="B86" t="inlineStr">
        <is>
          <t>Calibration R-sq in range [nPMMoV]</t>
        </is>
      </c>
      <c r="C86" t="inlineStr">
        <is>
          <t>High</t>
        </is>
      </c>
      <c r="D86" s="60" t="n">
        <v>44418</v>
      </c>
      <c r="E86" t="inlineStr"/>
      <c r="F86" t="inlineStr">
        <is>
          <t>nPMMoV</t>
        </is>
      </c>
      <c r="G86" s="61">
        <f>HYPERLINK("#'Main'!AN57", "'Main'!AN57")</f>
        <v/>
      </c>
      <c r="I86" t="n">
        <v>0.95</v>
      </c>
      <c r="K86">
        <f>'Main'!AN57</f>
        <v/>
      </c>
      <c r="L86">
        <f>IF(OR(ISERROR(K86), ISERROR(I86), ISERROR(J86)), FALSE, OR(AND(LEFT(K86, 1)="[", RIGHT(K86, 1)="]"), AND(ISNUMBER(K86), OR(K86&gt;=I86, I86=""), OR(K86&lt;=J86, J86=""))))</f>
        <v/>
      </c>
    </row>
    <row r="87">
      <c r="A87" t="inlineStr">
        <is>
          <t>Calibration Curves</t>
        </is>
      </c>
      <c r="B87" t="inlineStr">
        <is>
          <t>Calibration slope in range [nPMMoV]</t>
        </is>
      </c>
      <c r="C87" t="inlineStr">
        <is>
          <t>High</t>
        </is>
      </c>
      <c r="D87" s="60" t="n">
        <v>44418</v>
      </c>
      <c r="E87" t="inlineStr"/>
      <c r="F87" t="inlineStr">
        <is>
          <t>nPMMoV</t>
        </is>
      </c>
      <c r="G87" s="61">
        <f>HYPERLINK("#'Main'!AN54", "'Main'!AN54")</f>
        <v/>
      </c>
      <c r="I87" t="n">
        <v>-3.5</v>
      </c>
      <c r="J87" t="n">
        <v>-2.78</v>
      </c>
      <c r="K87">
        <f>'Main'!AN54</f>
        <v/>
      </c>
      <c r="L87">
        <f>IF(OR(ISERROR(K87), ISERROR(I87), ISERROR(J87)), FALSE, OR(AND(LEFT(K87, 1)="[", RIGHT(K87, 1)="]"), AND(ISNUMBER(K87), OR(K87&gt;=I87, I87=""), OR(K87&lt;=J87, J87=""))))</f>
        <v/>
      </c>
    </row>
    <row r="88">
      <c r="A88" t="inlineStr">
        <is>
          <t>Calibration Curves</t>
        </is>
      </c>
      <c r="B88" t="inlineStr">
        <is>
          <t>Calibration intercept in range [nPMMoV]</t>
        </is>
      </c>
      <c r="C88" t="inlineStr">
        <is>
          <t>High</t>
        </is>
      </c>
      <c r="D88" s="60" t="n">
        <v>44418</v>
      </c>
      <c r="E88" t="inlineStr"/>
      <c r="F88" t="inlineStr">
        <is>
          <t>nPMMoV</t>
        </is>
      </c>
      <c r="G88" s="61">
        <f>HYPERLINK("#'Main'!AN55", "'Main'!AN55")</f>
        <v/>
      </c>
      <c r="I88" t="n">
        <v>37.23</v>
      </c>
      <c r="J88" t="n">
        <v>40.84</v>
      </c>
      <c r="K88">
        <f>'Main'!AN55</f>
        <v/>
      </c>
      <c r="L88">
        <f>IF(OR(ISERROR(K88), ISERROR(I88), ISERROR(J88)), FALSE, OR(AND(LEFT(K88, 1)="[", RIGHT(K88, 1)="]"), AND(ISNUMBER(K88), OR(K88&gt;=I88, I88=""), OR(K88&lt;=J88, J88=""))))</f>
        <v/>
      </c>
    </row>
    <row r="89">
      <c r="A89" t="inlineStr">
        <is>
          <t>Calibration Curves</t>
        </is>
      </c>
      <c r="B89" t="inlineStr">
        <is>
          <t>Average standard #1 in range [nPMMoV, Ct]</t>
        </is>
      </c>
      <c r="C89" t="inlineStr">
        <is>
          <t>High</t>
        </is>
      </c>
      <c r="D89" s="60" t="n">
        <v>44418</v>
      </c>
      <c r="E89" t="inlineStr"/>
      <c r="F89" t="inlineStr">
        <is>
          <t>nPMMoV</t>
        </is>
      </c>
      <c r="G89" s="61">
        <f>HYPERLINK("#'Main'!AN49", "'Main'!AN49")</f>
        <v/>
      </c>
      <c r="I89" t="n">
        <v>22.61</v>
      </c>
      <c r="J89" t="n">
        <v>24.77</v>
      </c>
      <c r="K89">
        <f>'Main'!AN49</f>
        <v/>
      </c>
      <c r="L89">
        <f>IF(OR(ISERROR(K89), ISERROR(I89), ISERROR(J89)), FALSE, OR(AND(LEFT(K89, 1)="[", RIGHT(K89, 1)="]"), AND(ISNUMBER(K89), OR(K89&gt;=I89, I89=""), OR(K89&lt;=J89, J89=""))))</f>
        <v/>
      </c>
    </row>
    <row r="90">
      <c r="A90" t="inlineStr">
        <is>
          <t>Calibration Curves</t>
        </is>
      </c>
      <c r="B90" t="inlineStr">
        <is>
          <t>Average standard #2 in range [nPMMoV, Ct]</t>
        </is>
      </c>
      <c r="C90" t="inlineStr">
        <is>
          <t>High</t>
        </is>
      </c>
      <c r="D90" s="60" t="n">
        <v>44418</v>
      </c>
      <c r="E90" t="inlineStr"/>
      <c r="F90" t="inlineStr">
        <is>
          <t>nPMMoV</t>
        </is>
      </c>
      <c r="G90" s="61">
        <f>HYPERLINK("#'Main'!AN50", "'Main'!AN50")</f>
        <v/>
      </c>
      <c r="I90" t="n">
        <v>24.4</v>
      </c>
      <c r="J90" t="n">
        <v>26.61</v>
      </c>
      <c r="K90">
        <f>'Main'!AN50</f>
        <v/>
      </c>
      <c r="L90">
        <f>IF(OR(ISERROR(K90), ISERROR(I90), ISERROR(J90)), FALSE, OR(AND(LEFT(K90, 1)="[", RIGHT(K90, 1)="]"), AND(ISNUMBER(K90), OR(K90&gt;=I90, I90=""), OR(K90&lt;=J90, J90=""))))</f>
        <v/>
      </c>
    </row>
    <row r="91">
      <c r="A91" t="inlineStr">
        <is>
          <t>Calibration Curves</t>
        </is>
      </c>
      <c r="B91" t="inlineStr">
        <is>
          <t>Average standard #3 in range [nPMMoV, Ct]</t>
        </is>
      </c>
      <c r="C91" t="inlineStr">
        <is>
          <t>High</t>
        </is>
      </c>
      <c r="D91" s="60" t="n">
        <v>44418</v>
      </c>
      <c r="E91" t="inlineStr"/>
      <c r="F91" t="inlineStr">
        <is>
          <t>nPMMoV</t>
        </is>
      </c>
      <c r="G91" s="61">
        <f>HYPERLINK("#'Main'!AN51", "'Main'!AN51")</f>
        <v/>
      </c>
      <c r="I91" t="n">
        <v>26.12</v>
      </c>
      <c r="J91" t="n">
        <v>28.7</v>
      </c>
      <c r="K91">
        <f>'Main'!AN51</f>
        <v/>
      </c>
      <c r="L91">
        <f>IF(OR(ISERROR(K91), ISERROR(I91), ISERROR(J91)), FALSE, OR(AND(LEFT(K91, 1)="[", RIGHT(K91, 1)="]"), AND(ISNUMBER(K91), OR(K91&gt;=I91, I91=""), OR(K91&lt;=J91, J91=""))))</f>
        <v/>
      </c>
    </row>
    <row r="92">
      <c r="A92" t="inlineStr">
        <is>
          <t>Calibration Curves</t>
        </is>
      </c>
      <c r="B92" t="inlineStr">
        <is>
          <t>Average standard #4 in range [nPMMoV, Ct]</t>
        </is>
      </c>
      <c r="C92" t="inlineStr">
        <is>
          <t>High</t>
        </is>
      </c>
      <c r="D92" s="60" t="n">
        <v>44418</v>
      </c>
      <c r="E92" t="inlineStr"/>
      <c r="F92" t="inlineStr">
        <is>
          <t>nPMMoV</t>
        </is>
      </c>
      <c r="G92" s="61">
        <f>HYPERLINK("#'Main'!AN52", "'Main'!AN52")</f>
        <v/>
      </c>
      <c r="I92" t="n">
        <v>28.19</v>
      </c>
      <c r="J92" t="n">
        <v>30.6</v>
      </c>
      <c r="K92">
        <f>'Main'!AN52</f>
        <v/>
      </c>
      <c r="L92">
        <f>IF(OR(ISERROR(K92), ISERROR(I92), ISERROR(J92)), FALSE, OR(AND(LEFT(K92, 1)="[", RIGHT(K92, 1)="]"), AND(ISNUMBER(K92), OR(K92&gt;=I92, I92=""), OR(K92&lt;=J92, J92=""))))</f>
        <v/>
      </c>
    </row>
    <row r="93">
      <c r="A93" t="inlineStr">
        <is>
          <t>Calibration Curves</t>
        </is>
      </c>
      <c r="B93" t="inlineStr">
        <is>
          <t>Average standard #5 in range [nPMMoV, Ct]</t>
        </is>
      </c>
      <c r="C93" t="inlineStr">
        <is>
          <t>High</t>
        </is>
      </c>
      <c r="D93" s="60" t="n">
        <v>44418</v>
      </c>
      <c r="E93" t="inlineStr"/>
      <c r="F93" t="inlineStr">
        <is>
          <t>nPMMoV</t>
        </is>
      </c>
      <c r="G93" s="61">
        <f>HYPERLINK("#'Main'!AN53", "'Main'!AN53")</f>
        <v/>
      </c>
      <c r="I93" t="n">
        <v>29.97</v>
      </c>
      <c r="J93" t="n">
        <v>32.88</v>
      </c>
      <c r="K93">
        <f>'Main'!AN53</f>
        <v/>
      </c>
      <c r="L93">
        <f>IF(OR(ISERROR(K93), ISERROR(I93), ISERROR(J93)), FALSE, OR(AND(LEFT(K93, 1)="[", RIGHT(K93, 1)="]"), AND(ISNUMBER(K93), OR(K93&gt;=I93, I93=""), OR(K93&lt;=J93, J93=""))))</f>
        <v/>
      </c>
    </row>
    <row r="94">
      <c r="A94" t="inlineStr">
        <is>
          <t>Calibration Curve</t>
        </is>
      </c>
      <c r="B94" t="inlineStr">
        <is>
          <t>covN1, covN2 standards #1 comparable</t>
        </is>
      </c>
      <c r="C94" t="inlineStr">
        <is>
          <t>High</t>
        </is>
      </c>
      <c r="D94" s="60" t="n">
        <v>44418</v>
      </c>
      <c r="E94" t="inlineStr"/>
      <c r="F94" t="inlineStr">
        <is>
          <t>covN1,covN2</t>
        </is>
      </c>
      <c r="G94" s="61">
        <f>HYPERLINK("#'Main'!G49", "'Main'!G49")</f>
        <v/>
      </c>
      <c r="H94" s="61">
        <f>HYPERLINK("#'Main'!R49", "'Main'!R49")</f>
        <v/>
      </c>
      <c r="J94" t="n">
        <v>0.6</v>
      </c>
      <c r="K94">
        <f>ABS('Main'!G49-'Main'!R49)</f>
        <v/>
      </c>
      <c r="L94">
        <f>IF(OR(ISERROR(K94), ISERROR(I94), ISERROR(J94)), FALSE, OR(AND(LEFT(K94, 1)="[", RIGHT(K94, 1)="]"), AND(ISNUMBER(K94), OR(K94&gt;=I94, I94=""), OR(K94&lt;=J94, J94=""))))</f>
        <v/>
      </c>
    </row>
    <row r="95">
      <c r="A95" t="inlineStr">
        <is>
          <t>Calibration Curve</t>
        </is>
      </c>
      <c r="B95" t="inlineStr">
        <is>
          <t>covN1, covN2 standards #2 comparable</t>
        </is>
      </c>
      <c r="C95" t="inlineStr">
        <is>
          <t>High</t>
        </is>
      </c>
      <c r="D95" s="60" t="n">
        <v>44418</v>
      </c>
      <c r="E95" t="inlineStr"/>
      <c r="F95" t="inlineStr">
        <is>
          <t>covN1,covN2</t>
        </is>
      </c>
      <c r="G95" s="61">
        <f>HYPERLINK("#'Main'!G50", "'Main'!G50")</f>
        <v/>
      </c>
      <c r="H95" s="61">
        <f>HYPERLINK("#'Main'!R50", "'Main'!R50")</f>
        <v/>
      </c>
      <c r="J95" t="n">
        <v>0.6</v>
      </c>
      <c r="K95">
        <f>ABS('Main'!G50-'Main'!R50)</f>
        <v/>
      </c>
      <c r="L95">
        <f>IF(OR(ISERROR(K95), ISERROR(I95), ISERROR(J95)), FALSE, OR(AND(LEFT(K95, 1)="[", RIGHT(K95, 1)="]"), AND(ISNUMBER(K95), OR(K95&gt;=I95, I95=""), OR(K95&lt;=J95, J95=""))))</f>
        <v/>
      </c>
    </row>
    <row r="96">
      <c r="A96" t="inlineStr">
        <is>
          <t>Calibration Curve</t>
        </is>
      </c>
      <c r="B96" t="inlineStr">
        <is>
          <t>covN1, covN2 standards #3 comparable</t>
        </is>
      </c>
      <c r="C96" t="inlineStr">
        <is>
          <t>High</t>
        </is>
      </c>
      <c r="D96" s="60" t="n">
        <v>44418</v>
      </c>
      <c r="E96" t="inlineStr"/>
      <c r="F96" t="inlineStr">
        <is>
          <t>covN1,covN2</t>
        </is>
      </c>
      <c r="G96" s="61">
        <f>HYPERLINK("#'Main'!G51", "'Main'!G51")</f>
        <v/>
      </c>
      <c r="H96" s="61">
        <f>HYPERLINK("#'Main'!R51", "'Main'!R51")</f>
        <v/>
      </c>
      <c r="J96" t="n">
        <v>1</v>
      </c>
      <c r="K96">
        <f>ABS('Main'!G51-'Main'!R51)</f>
        <v/>
      </c>
      <c r="L96">
        <f>IF(OR(ISERROR(K96), ISERROR(I96), ISERROR(J96)), FALSE, OR(AND(LEFT(K96, 1)="[", RIGHT(K96, 1)="]"), AND(ISNUMBER(K96), OR(K96&gt;=I96, I96=""), OR(K96&lt;=J96, J96=""))))</f>
        <v/>
      </c>
    </row>
    <row r="97">
      <c r="A97" t="inlineStr">
        <is>
          <t>Calibration Curve</t>
        </is>
      </c>
      <c r="B97" t="inlineStr">
        <is>
          <t>covN1, covN2 standards #4 comparable</t>
        </is>
      </c>
      <c r="C97" t="inlineStr">
        <is>
          <t>High</t>
        </is>
      </c>
      <c r="D97" s="60" t="n">
        <v>44418</v>
      </c>
      <c r="E97" t="inlineStr"/>
      <c r="F97" t="inlineStr">
        <is>
          <t>covN1,covN2</t>
        </is>
      </c>
      <c r="G97" s="61">
        <f>HYPERLINK("#'Main'!G52", "'Main'!G52")</f>
        <v/>
      </c>
      <c r="H97" s="61">
        <f>HYPERLINK("#'Main'!R52", "'Main'!R52")</f>
        <v/>
      </c>
      <c r="J97" t="n">
        <v>1</v>
      </c>
      <c r="K97">
        <f>ABS('Main'!G52-'Main'!R52)</f>
        <v/>
      </c>
      <c r="L97">
        <f>IF(OR(ISERROR(K97), ISERROR(I97), ISERROR(J97)), FALSE, OR(AND(LEFT(K97, 1)="[", RIGHT(K97, 1)="]"), AND(ISNUMBER(K97), OR(K97&gt;=I97, I97=""), OR(K97&lt;=J97, J97=""))))</f>
        <v/>
      </c>
    </row>
    <row r="98">
      <c r="A98" t="inlineStr">
        <is>
          <t>Calibration Curve</t>
        </is>
      </c>
      <c r="B98" t="inlineStr">
        <is>
          <t>covN1, covN2 standards #5 comparable</t>
        </is>
      </c>
      <c r="C98" t="inlineStr">
        <is>
          <t>High</t>
        </is>
      </c>
      <c r="D98" s="60" t="n">
        <v>44418</v>
      </c>
      <c r="E98" t="inlineStr"/>
      <c r="F98" t="inlineStr">
        <is>
          <t>covN1,covN2</t>
        </is>
      </c>
      <c r="G98" s="61">
        <f>HYPERLINK("#'Main'!G53", "'Main'!G53")</f>
        <v/>
      </c>
      <c r="H98" s="61">
        <f>HYPERLINK("#'Main'!R53", "'Main'!R53")</f>
        <v/>
      </c>
      <c r="J98" t="n">
        <v>1</v>
      </c>
      <c r="K98">
        <f>ABS('Main'!G53-'Main'!R53)</f>
        <v/>
      </c>
      <c r="L98">
        <f>IF(OR(ISERROR(K98), ISERROR(I98), ISERROR(J98)), FALSE, OR(AND(LEFT(K98, 1)="[", RIGHT(K98, 1)="]"), AND(ISNUMBER(K98), OR(K98&gt;=I98, I98=""), OR(K98&lt;=J98, J98=""))))</f>
        <v/>
      </c>
    </row>
    <row r="99">
      <c r="A99" t="inlineStr">
        <is>
          <t>Calibration Curve</t>
        </is>
      </c>
      <c r="B99" t="inlineStr">
        <is>
          <t>Sample Ct values within calibration curve limits [covN1]</t>
        </is>
      </c>
      <c r="C99" t="inlineStr">
        <is>
          <t>High</t>
        </is>
      </c>
      <c r="D99" s="60" t="n">
        <v>44418</v>
      </c>
      <c r="E99" t="inlineStr">
        <is>
          <t>ottawa_lab-ac.08.05.21</t>
        </is>
      </c>
      <c r="F99" t="inlineStr">
        <is>
          <t>covN1</t>
        </is>
      </c>
      <c r="G99" s="61">
        <f>HYPERLINK("#'Main'!F4", "'Main'!F4")</f>
        <v/>
      </c>
      <c r="I99">
        <f>'Main'!G49</f>
        <v/>
      </c>
      <c r="J99">
        <f>'Main'!G54</f>
        <v/>
      </c>
      <c r="K99">
        <f>'Main'!F4</f>
        <v/>
      </c>
      <c r="L99">
        <f>IF(OR(ISERROR(K99), ISERROR(I99), ISERROR(J99)), FALSE, OR(AND(LEFT(K99, 1)="[", RIGHT(K99, 1)="]"), AND(ISNUMBER(K99), OR(K99&gt;=I99, I99=""), OR(K99&lt;=J99, J99=""))))</f>
        <v/>
      </c>
    </row>
    <row r="100">
      <c r="A100" t="inlineStr">
        <is>
          <t>Calibration Curve</t>
        </is>
      </c>
      <c r="B100" t="inlineStr">
        <is>
          <t>Sample Ct values within calibration curve limits [covN1]</t>
        </is>
      </c>
      <c r="C100" t="inlineStr">
        <is>
          <t>High</t>
        </is>
      </c>
      <c r="D100" s="60" t="n">
        <v>44418</v>
      </c>
      <c r="E100" t="inlineStr">
        <is>
          <t>ottawa_lab-ac.08.05.21</t>
        </is>
      </c>
      <c r="F100" t="inlineStr">
        <is>
          <t>covN1</t>
        </is>
      </c>
      <c r="G100" s="61">
        <f>HYPERLINK("#'Main'!G4", "'Main'!G4")</f>
        <v/>
      </c>
      <c r="I100">
        <f>'Main'!G49</f>
        <v/>
      </c>
      <c r="J100">
        <f>'Main'!G54</f>
        <v/>
      </c>
      <c r="K100">
        <f>'Main'!G4</f>
        <v/>
      </c>
      <c r="L100">
        <f>IF(OR(ISERROR(K100), ISERROR(I100), ISERROR(J100)), FALSE, OR(AND(LEFT(K100, 1)="[", RIGHT(K100, 1)="]"), AND(ISNUMBER(K100), OR(K100&gt;=I100, I100=""), OR(K100&lt;=J100, J100=""))))</f>
        <v/>
      </c>
    </row>
    <row r="101">
      <c r="A101" t="inlineStr">
        <is>
          <t>Calibration Curve</t>
        </is>
      </c>
      <c r="B101" t="inlineStr">
        <is>
          <t>Sample Ct values within calibration curve limits [covN1]</t>
        </is>
      </c>
      <c r="C101" t="inlineStr">
        <is>
          <t>High</t>
        </is>
      </c>
      <c r="D101" s="60" t="n">
        <v>44418</v>
      </c>
      <c r="E101" t="inlineStr">
        <is>
          <t>ottawa_lab-ac.08.05.21</t>
        </is>
      </c>
      <c r="F101" t="inlineStr">
        <is>
          <t>covN1</t>
        </is>
      </c>
      <c r="G101" s="61">
        <f>HYPERLINK("#'Main'!H4", "'Main'!H4")</f>
        <v/>
      </c>
      <c r="I101">
        <f>'Main'!G49</f>
        <v/>
      </c>
      <c r="J101">
        <f>'Main'!G54</f>
        <v/>
      </c>
      <c r="K101">
        <f>'Main'!H4</f>
        <v/>
      </c>
      <c r="L101">
        <f>IF(OR(ISERROR(K101), ISERROR(I101), ISERROR(J101)), FALSE, OR(AND(LEFT(K101, 1)="[", RIGHT(K101, 1)="]"), AND(ISNUMBER(K101), OR(K101&gt;=I101, I101=""), OR(K101&lt;=J101, J101=""))))</f>
        <v/>
      </c>
    </row>
    <row r="102">
      <c r="A102" t="inlineStr">
        <is>
          <t>Calibration Curve</t>
        </is>
      </c>
      <c r="B102" t="inlineStr">
        <is>
          <t>Sample Ct values within calibration curve limits [nPMMoV]</t>
        </is>
      </c>
      <c r="C102" t="inlineStr">
        <is>
          <t>High</t>
        </is>
      </c>
      <c r="D102" s="60" t="n">
        <v>44418</v>
      </c>
      <c r="E102" t="inlineStr">
        <is>
          <t>ottawa_lab-ac.08.05.21</t>
        </is>
      </c>
      <c r="F102" t="inlineStr">
        <is>
          <t>nPMMoV</t>
        </is>
      </c>
      <c r="G102" s="61">
        <f>HYPERLINK("#'Main'!P4", "'Main'!P4")</f>
        <v/>
      </c>
      <c r="I102">
        <f>'Main'!AC49</f>
        <v/>
      </c>
      <c r="J102">
        <f>'Main'!AC53</f>
        <v/>
      </c>
      <c r="K102">
        <f>'Main'!P4</f>
        <v/>
      </c>
      <c r="L102">
        <f>IF(OR(ISERROR(K102), ISERROR(I102), ISERROR(J102)), FALSE, OR(AND(LEFT(K102, 1)="[", RIGHT(K102, 1)="]"), AND(ISNUMBER(K102), OR(K102&gt;=I102, I102=""), OR(K102&lt;=J102, J102=""))))</f>
        <v/>
      </c>
    </row>
    <row r="103">
      <c r="A103" t="inlineStr">
        <is>
          <t>Calibration Curve</t>
        </is>
      </c>
      <c r="B103" t="inlineStr">
        <is>
          <t>Sample Ct values within calibration curve limits [nPMMoV]</t>
        </is>
      </c>
      <c r="C103" t="inlineStr">
        <is>
          <t>High</t>
        </is>
      </c>
      <c r="D103" s="60" t="n">
        <v>44418</v>
      </c>
      <c r="E103" t="inlineStr">
        <is>
          <t>ottawa_lab-ac.08.05.21</t>
        </is>
      </c>
      <c r="F103" t="inlineStr">
        <is>
          <t>nPMMoV</t>
        </is>
      </c>
      <c r="G103" s="61">
        <f>HYPERLINK("#'Main'!Q4", "'Main'!Q4")</f>
        <v/>
      </c>
      <c r="I103">
        <f>'Main'!AC49</f>
        <v/>
      </c>
      <c r="J103">
        <f>'Main'!AC53</f>
        <v/>
      </c>
      <c r="K103">
        <f>'Main'!Q4</f>
        <v/>
      </c>
      <c r="L103">
        <f>IF(OR(ISERROR(K103), ISERROR(I103), ISERROR(J103)), FALSE, OR(AND(LEFT(K103, 1)="[", RIGHT(K103, 1)="]"), AND(ISNUMBER(K103), OR(K103&gt;=I103, I103=""), OR(K103&lt;=J103, J103=""))))</f>
        <v/>
      </c>
    </row>
    <row r="104">
      <c r="A104" t="inlineStr">
        <is>
          <t>Calibration Curve</t>
        </is>
      </c>
      <c r="B104" t="inlineStr">
        <is>
          <t>Sample Ct values within calibration curve limits [nPMMoV]</t>
        </is>
      </c>
      <c r="C104" t="inlineStr">
        <is>
          <t>High</t>
        </is>
      </c>
      <c r="D104" s="60" t="n">
        <v>44418</v>
      </c>
      <c r="E104" t="inlineStr">
        <is>
          <t>ottawa_lab-ac.08.05.21</t>
        </is>
      </c>
      <c r="F104" t="inlineStr">
        <is>
          <t>nPMMoV</t>
        </is>
      </c>
      <c r="G104" s="61">
        <f>HYPERLINK("#'Main'!R4", "'Main'!R4")</f>
        <v/>
      </c>
      <c r="I104">
        <f>'Main'!AC49</f>
        <v/>
      </c>
      <c r="J104">
        <f>'Main'!AC53</f>
        <v/>
      </c>
      <c r="K104">
        <f>'Main'!R4</f>
        <v/>
      </c>
      <c r="L104">
        <f>IF(OR(ISERROR(K104), ISERROR(I104), ISERROR(J104)), FALSE, OR(AND(LEFT(K104, 1)="[", RIGHT(K104, 1)="]"), AND(ISNUMBER(K104), OR(K104&gt;=I104, I104=""), OR(K104&lt;=J104, J104=""))))</f>
        <v/>
      </c>
    </row>
    <row r="105">
      <c r="A105" t="inlineStr">
        <is>
          <t>Calibration Curve</t>
        </is>
      </c>
      <c r="B105" t="inlineStr">
        <is>
          <t>Sample Ct values within calibration curve limits [covN1]</t>
        </is>
      </c>
      <c r="C105" t="inlineStr">
        <is>
          <t>High</t>
        </is>
      </c>
      <c r="D105" s="60" t="n">
        <v>44418</v>
      </c>
      <c r="E105" t="inlineStr">
        <is>
          <t>ottawa_lab-h.08.05.21</t>
        </is>
      </c>
      <c r="F105" t="inlineStr">
        <is>
          <t>covN1</t>
        </is>
      </c>
      <c r="G105" s="61">
        <f>HYPERLINK("#'Main'!F5", "'Main'!F5")</f>
        <v/>
      </c>
      <c r="I105">
        <f>'Main'!G49</f>
        <v/>
      </c>
      <c r="J105">
        <f>'Main'!G54</f>
        <v/>
      </c>
      <c r="K105">
        <f>'Main'!F5</f>
        <v/>
      </c>
      <c r="L105">
        <f>IF(OR(ISERROR(K105), ISERROR(I105), ISERROR(J105)), FALSE, OR(AND(LEFT(K105, 1)="[", RIGHT(K105, 1)="]"), AND(ISNUMBER(K105), OR(K105&gt;=I105, I105=""), OR(K105&lt;=J105, J105=""))))</f>
        <v/>
      </c>
    </row>
    <row r="106">
      <c r="A106" t="inlineStr">
        <is>
          <t>Calibration Curve</t>
        </is>
      </c>
      <c r="B106" t="inlineStr">
        <is>
          <t>Sample Ct values within calibration curve limits [covN1]</t>
        </is>
      </c>
      <c r="C106" t="inlineStr">
        <is>
          <t>High</t>
        </is>
      </c>
      <c r="D106" s="60" t="n">
        <v>44418</v>
      </c>
      <c r="E106" t="inlineStr">
        <is>
          <t>ottawa_lab-h.08.05.21</t>
        </is>
      </c>
      <c r="F106" t="inlineStr">
        <is>
          <t>covN1</t>
        </is>
      </c>
      <c r="G106" s="61">
        <f>HYPERLINK("#'Main'!G5", "'Main'!G5")</f>
        <v/>
      </c>
      <c r="I106">
        <f>'Main'!G49</f>
        <v/>
      </c>
      <c r="J106">
        <f>'Main'!G54</f>
        <v/>
      </c>
      <c r="K106">
        <f>'Main'!G5</f>
        <v/>
      </c>
      <c r="L106">
        <f>IF(OR(ISERROR(K106), ISERROR(I106), ISERROR(J106)), FALSE, OR(AND(LEFT(K106, 1)="[", RIGHT(K106, 1)="]"), AND(ISNUMBER(K106), OR(K106&gt;=I106, I106=""), OR(K106&lt;=J106, J106=""))))</f>
        <v/>
      </c>
    </row>
    <row r="107">
      <c r="A107" t="inlineStr">
        <is>
          <t>Calibration Curve</t>
        </is>
      </c>
      <c r="B107" t="inlineStr">
        <is>
          <t>Sample Ct values within calibration curve limits [covN1]</t>
        </is>
      </c>
      <c r="C107" t="inlineStr">
        <is>
          <t>High</t>
        </is>
      </c>
      <c r="D107" s="60" t="n">
        <v>44418</v>
      </c>
      <c r="E107" t="inlineStr">
        <is>
          <t>ottawa_lab-h.08.05.21</t>
        </is>
      </c>
      <c r="F107" t="inlineStr">
        <is>
          <t>covN1</t>
        </is>
      </c>
      <c r="G107" s="61">
        <f>HYPERLINK("#'Main'!H5", "'Main'!H5")</f>
        <v/>
      </c>
      <c r="I107">
        <f>'Main'!G49</f>
        <v/>
      </c>
      <c r="J107">
        <f>'Main'!G54</f>
        <v/>
      </c>
      <c r="K107">
        <f>'Main'!H5</f>
        <v/>
      </c>
      <c r="L107">
        <f>IF(OR(ISERROR(K107), ISERROR(I107), ISERROR(J107)), FALSE, OR(AND(LEFT(K107, 1)="[", RIGHT(K107, 1)="]"), AND(ISNUMBER(K107), OR(K107&gt;=I107, I107=""), OR(K107&lt;=J107, J107=""))))</f>
        <v/>
      </c>
    </row>
    <row r="108">
      <c r="A108" t="inlineStr">
        <is>
          <t>Calibration Curve</t>
        </is>
      </c>
      <c r="B108" t="inlineStr">
        <is>
          <t>Sample Ct values within calibration curve limits [nPMMoV]</t>
        </is>
      </c>
      <c r="C108" t="inlineStr">
        <is>
          <t>High</t>
        </is>
      </c>
      <c r="D108" s="60" t="n">
        <v>44418</v>
      </c>
      <c r="E108" t="inlineStr">
        <is>
          <t>ottawa_lab-h.08.05.21</t>
        </is>
      </c>
      <c r="F108" t="inlineStr">
        <is>
          <t>nPMMoV</t>
        </is>
      </c>
      <c r="G108" s="61">
        <f>HYPERLINK("#'Main'!P5", "'Main'!P5")</f>
        <v/>
      </c>
      <c r="I108">
        <f>'Main'!AC49</f>
        <v/>
      </c>
      <c r="J108">
        <f>'Main'!AC53</f>
        <v/>
      </c>
      <c r="K108">
        <f>'Main'!P5</f>
        <v/>
      </c>
      <c r="L108">
        <f>IF(OR(ISERROR(K108), ISERROR(I108), ISERROR(J108)), FALSE, OR(AND(LEFT(K108, 1)="[", RIGHT(K108, 1)="]"), AND(ISNUMBER(K108), OR(K108&gt;=I108, I108=""), OR(K108&lt;=J108, J108=""))))</f>
        <v/>
      </c>
    </row>
    <row r="109">
      <c r="A109" t="inlineStr">
        <is>
          <t>Calibration Curve</t>
        </is>
      </c>
      <c r="B109" t="inlineStr">
        <is>
          <t>Sample Ct values within calibration curve limits [nPMMoV]</t>
        </is>
      </c>
      <c r="C109" t="inlineStr">
        <is>
          <t>High</t>
        </is>
      </c>
      <c r="D109" s="60" t="n">
        <v>44418</v>
      </c>
      <c r="E109" t="inlineStr">
        <is>
          <t>ottawa_lab-h.08.05.21</t>
        </is>
      </c>
      <c r="F109" t="inlineStr">
        <is>
          <t>nPMMoV</t>
        </is>
      </c>
      <c r="G109" s="61">
        <f>HYPERLINK("#'Main'!Q5", "'Main'!Q5")</f>
        <v/>
      </c>
      <c r="I109">
        <f>'Main'!AC49</f>
        <v/>
      </c>
      <c r="J109">
        <f>'Main'!AC53</f>
        <v/>
      </c>
      <c r="K109">
        <f>'Main'!Q5</f>
        <v/>
      </c>
      <c r="L109">
        <f>IF(OR(ISERROR(K109), ISERROR(I109), ISERROR(J109)), FALSE, OR(AND(LEFT(K109, 1)="[", RIGHT(K109, 1)="]"), AND(ISNUMBER(K109), OR(K109&gt;=I109, I109=""), OR(K109&lt;=J109, J109=""))))</f>
        <v/>
      </c>
    </row>
    <row r="110">
      <c r="A110" t="inlineStr">
        <is>
          <t>Calibration Curve</t>
        </is>
      </c>
      <c r="B110" t="inlineStr">
        <is>
          <t>Sample Ct values within calibration curve limits [nPMMoV]</t>
        </is>
      </c>
      <c r="C110" t="inlineStr">
        <is>
          <t>High</t>
        </is>
      </c>
      <c r="D110" s="60" t="n">
        <v>44418</v>
      </c>
      <c r="E110" t="inlineStr">
        <is>
          <t>ottawa_lab-h.08.05.21</t>
        </is>
      </c>
      <c r="F110" t="inlineStr">
        <is>
          <t>nPMMoV</t>
        </is>
      </c>
      <c r="G110" s="61">
        <f>HYPERLINK("#'Main'!R5", "'Main'!R5")</f>
        <v/>
      </c>
      <c r="I110">
        <f>'Main'!AC49</f>
        <v/>
      </c>
      <c r="J110">
        <f>'Main'!AC53</f>
        <v/>
      </c>
      <c r="K110">
        <f>'Main'!R5</f>
        <v/>
      </c>
      <c r="L110">
        <f>IF(OR(ISERROR(K110), ISERROR(I110), ISERROR(J110)), FALSE, OR(AND(LEFT(K110, 1)="[", RIGHT(K110, 1)="]"), AND(ISNUMBER(K110), OR(K110&gt;=I110, I110=""), OR(K110&lt;=J110, J110=""))))</f>
        <v/>
      </c>
    </row>
    <row r="111">
      <c r="A111" t="inlineStr">
        <is>
          <t>Calibration Curve</t>
        </is>
      </c>
      <c r="B111" t="inlineStr">
        <is>
          <t>Sample Ct values within calibration curve limits [covN1]</t>
        </is>
      </c>
      <c r="C111" t="inlineStr">
        <is>
          <t>High</t>
        </is>
      </c>
      <c r="D111" s="60" t="n">
        <v>44418</v>
      </c>
      <c r="E111" t="inlineStr">
        <is>
          <t>ottawa_lab-ac.08.06.21</t>
        </is>
      </c>
      <c r="F111" t="inlineStr">
        <is>
          <t>covN1</t>
        </is>
      </c>
      <c r="G111" s="61">
        <f>HYPERLINK("#'Main'!F6", "'Main'!F6")</f>
        <v/>
      </c>
      <c r="I111">
        <f>'Main'!G49</f>
        <v/>
      </c>
      <c r="J111">
        <f>'Main'!G54</f>
        <v/>
      </c>
      <c r="K111">
        <f>'Main'!F6</f>
        <v/>
      </c>
      <c r="L111">
        <f>IF(OR(ISERROR(K111), ISERROR(I111), ISERROR(J111)), FALSE, OR(AND(LEFT(K111, 1)="[", RIGHT(K111, 1)="]"), AND(ISNUMBER(K111), OR(K111&gt;=I111, I111=""), OR(K111&lt;=J111, J111=""))))</f>
        <v/>
      </c>
    </row>
    <row r="112">
      <c r="A112" t="inlineStr">
        <is>
          <t>Calibration Curve</t>
        </is>
      </c>
      <c r="B112" t="inlineStr">
        <is>
          <t>Sample Ct values within calibration curve limits [covN1]</t>
        </is>
      </c>
      <c r="C112" t="inlineStr">
        <is>
          <t>High</t>
        </is>
      </c>
      <c r="D112" s="60" t="n">
        <v>44418</v>
      </c>
      <c r="E112" t="inlineStr">
        <is>
          <t>ottawa_lab-ac.08.06.21</t>
        </is>
      </c>
      <c r="F112" t="inlineStr">
        <is>
          <t>covN1</t>
        </is>
      </c>
      <c r="G112" s="61">
        <f>HYPERLINK("#'Main'!G6", "'Main'!G6")</f>
        <v/>
      </c>
      <c r="I112">
        <f>'Main'!G49</f>
        <v/>
      </c>
      <c r="J112">
        <f>'Main'!G54</f>
        <v/>
      </c>
      <c r="K112">
        <f>'Main'!G6</f>
        <v/>
      </c>
      <c r="L112">
        <f>IF(OR(ISERROR(K112), ISERROR(I112), ISERROR(J112)), FALSE, OR(AND(LEFT(K112, 1)="[", RIGHT(K112, 1)="]"), AND(ISNUMBER(K112), OR(K112&gt;=I112, I112=""), OR(K112&lt;=J112, J112=""))))</f>
        <v/>
      </c>
    </row>
    <row r="113">
      <c r="A113" t="inlineStr">
        <is>
          <t>Calibration Curve</t>
        </is>
      </c>
      <c r="B113" t="inlineStr">
        <is>
          <t>Sample Ct values within calibration curve limits [covN1]</t>
        </is>
      </c>
      <c r="C113" t="inlineStr">
        <is>
          <t>High</t>
        </is>
      </c>
      <c r="D113" s="60" t="n">
        <v>44418</v>
      </c>
      <c r="E113" t="inlineStr">
        <is>
          <t>ottawa_lab-ac.08.06.21</t>
        </is>
      </c>
      <c r="F113" t="inlineStr">
        <is>
          <t>covN1</t>
        </is>
      </c>
      <c r="G113" s="61">
        <f>HYPERLINK("#'Main'!H6", "'Main'!H6")</f>
        <v/>
      </c>
      <c r="I113">
        <f>'Main'!G49</f>
        <v/>
      </c>
      <c r="J113">
        <f>'Main'!G54</f>
        <v/>
      </c>
      <c r="K113">
        <f>'Main'!H6</f>
        <v/>
      </c>
      <c r="L113">
        <f>IF(OR(ISERROR(K113), ISERROR(I113), ISERROR(J113)), FALSE, OR(AND(LEFT(K113, 1)="[", RIGHT(K113, 1)="]"), AND(ISNUMBER(K113), OR(K113&gt;=I113, I113=""), OR(K113&lt;=J113, J113=""))))</f>
        <v/>
      </c>
    </row>
    <row r="114">
      <c r="A114" t="inlineStr">
        <is>
          <t>Calibration Curve</t>
        </is>
      </c>
      <c r="B114" t="inlineStr">
        <is>
          <t>Sample Ct values within calibration curve limits [nPMMoV]</t>
        </is>
      </c>
      <c r="C114" t="inlineStr">
        <is>
          <t>High</t>
        </is>
      </c>
      <c r="D114" s="60" t="n">
        <v>44418</v>
      </c>
      <c r="E114" t="inlineStr">
        <is>
          <t>ottawa_lab-ac.08.06.21</t>
        </is>
      </c>
      <c r="F114" t="inlineStr">
        <is>
          <t>nPMMoV</t>
        </is>
      </c>
      <c r="G114" s="61">
        <f>HYPERLINK("#'Main'!P6", "'Main'!P6")</f>
        <v/>
      </c>
      <c r="I114">
        <f>'Main'!AC49</f>
        <v/>
      </c>
      <c r="J114">
        <f>'Main'!AC53</f>
        <v/>
      </c>
      <c r="K114">
        <f>'Main'!P6</f>
        <v/>
      </c>
      <c r="L114">
        <f>IF(OR(ISERROR(K114), ISERROR(I114), ISERROR(J114)), FALSE, OR(AND(LEFT(K114, 1)="[", RIGHT(K114, 1)="]"), AND(ISNUMBER(K114), OR(K114&gt;=I114, I114=""), OR(K114&lt;=J114, J114=""))))</f>
        <v/>
      </c>
    </row>
    <row r="115">
      <c r="A115" t="inlineStr">
        <is>
          <t>Calibration Curve</t>
        </is>
      </c>
      <c r="B115" t="inlineStr">
        <is>
          <t>Sample Ct values within calibration curve limits [nPMMoV]</t>
        </is>
      </c>
      <c r="C115" t="inlineStr">
        <is>
          <t>High</t>
        </is>
      </c>
      <c r="D115" s="60" t="n">
        <v>44418</v>
      </c>
      <c r="E115" t="inlineStr">
        <is>
          <t>ottawa_lab-ac.08.06.21</t>
        </is>
      </c>
      <c r="F115" t="inlineStr">
        <is>
          <t>nPMMoV</t>
        </is>
      </c>
      <c r="G115" s="61">
        <f>HYPERLINK("#'Main'!Q6", "'Main'!Q6")</f>
        <v/>
      </c>
      <c r="I115">
        <f>'Main'!AC49</f>
        <v/>
      </c>
      <c r="J115">
        <f>'Main'!AC53</f>
        <v/>
      </c>
      <c r="K115">
        <f>'Main'!Q6</f>
        <v/>
      </c>
      <c r="L115">
        <f>IF(OR(ISERROR(K115), ISERROR(I115), ISERROR(J115)), FALSE, OR(AND(LEFT(K115, 1)="[", RIGHT(K115, 1)="]"), AND(ISNUMBER(K115), OR(K115&gt;=I115, I115=""), OR(K115&lt;=J115, J115=""))))</f>
        <v/>
      </c>
    </row>
    <row r="116">
      <c r="A116" t="inlineStr">
        <is>
          <t>Calibration Curve</t>
        </is>
      </c>
      <c r="B116" t="inlineStr">
        <is>
          <t>Sample Ct values within calibration curve limits [nPMMoV]</t>
        </is>
      </c>
      <c r="C116" t="inlineStr">
        <is>
          <t>High</t>
        </is>
      </c>
      <c r="D116" s="60" t="n">
        <v>44418</v>
      </c>
      <c r="E116" t="inlineStr">
        <is>
          <t>ottawa_lab-ac.08.06.21</t>
        </is>
      </c>
      <c r="F116" t="inlineStr">
        <is>
          <t>nPMMoV</t>
        </is>
      </c>
      <c r="G116" s="61">
        <f>HYPERLINK("#'Main'!R6", "'Main'!R6")</f>
        <v/>
      </c>
      <c r="I116">
        <f>'Main'!AC49</f>
        <v/>
      </c>
      <c r="J116">
        <f>'Main'!AC53</f>
        <v/>
      </c>
      <c r="K116">
        <f>'Main'!R6</f>
        <v/>
      </c>
      <c r="L116">
        <f>IF(OR(ISERROR(K116), ISERROR(I116), ISERROR(J116)), FALSE, OR(AND(LEFT(K116, 1)="[", RIGHT(K116, 1)="]"), AND(ISNUMBER(K116), OR(K116&gt;=I116, I116=""), OR(K116&lt;=J116, J116=""))))</f>
        <v/>
      </c>
    </row>
    <row r="117">
      <c r="A117" t="inlineStr">
        <is>
          <t>Calibration Curve</t>
        </is>
      </c>
      <c r="B117" t="inlineStr">
        <is>
          <t>Sample Ct values within calibration curve limits [covN1]</t>
        </is>
      </c>
      <c r="C117" t="inlineStr">
        <is>
          <t>High</t>
        </is>
      </c>
      <c r="D117" s="60" t="n">
        <v>44418</v>
      </c>
      <c r="E117" t="inlineStr">
        <is>
          <t>ottawa_lab-h_d.08.06.21</t>
        </is>
      </c>
      <c r="F117" t="inlineStr">
        <is>
          <t>covN1</t>
        </is>
      </c>
      <c r="G117" s="61">
        <f>HYPERLINK("#'Main'!F7", "'Main'!F7")</f>
        <v/>
      </c>
      <c r="I117">
        <f>'Main'!G49</f>
        <v/>
      </c>
      <c r="J117">
        <f>'Main'!G54</f>
        <v/>
      </c>
      <c r="K117">
        <f>'Main'!F7</f>
        <v/>
      </c>
      <c r="L117">
        <f>IF(OR(ISERROR(K117), ISERROR(I117), ISERROR(J117)), FALSE, OR(AND(LEFT(K117, 1)="[", RIGHT(K117, 1)="]"), AND(ISNUMBER(K117), OR(K117&gt;=I117, I117=""), OR(K117&lt;=J117, J117=""))))</f>
        <v/>
      </c>
    </row>
    <row r="118">
      <c r="A118" t="inlineStr">
        <is>
          <t>Calibration Curve</t>
        </is>
      </c>
      <c r="B118" t="inlineStr">
        <is>
          <t>Sample Ct values within calibration curve limits [covN1]</t>
        </is>
      </c>
      <c r="C118" t="inlineStr">
        <is>
          <t>High</t>
        </is>
      </c>
      <c r="D118" s="60" t="n">
        <v>44418</v>
      </c>
      <c r="E118" t="inlineStr">
        <is>
          <t>ottawa_lab-h_d.08.06.21</t>
        </is>
      </c>
      <c r="F118" t="inlineStr">
        <is>
          <t>covN1</t>
        </is>
      </c>
      <c r="G118" s="61">
        <f>HYPERLINK("#'Main'!G7", "'Main'!G7")</f>
        <v/>
      </c>
      <c r="I118">
        <f>'Main'!G49</f>
        <v/>
      </c>
      <c r="J118">
        <f>'Main'!G54</f>
        <v/>
      </c>
      <c r="K118">
        <f>'Main'!G7</f>
        <v/>
      </c>
      <c r="L118">
        <f>IF(OR(ISERROR(K118), ISERROR(I118), ISERROR(J118)), FALSE, OR(AND(LEFT(K118, 1)="[", RIGHT(K118, 1)="]"), AND(ISNUMBER(K118), OR(K118&gt;=I118, I118=""), OR(K118&lt;=J118, J118=""))))</f>
        <v/>
      </c>
    </row>
    <row r="119">
      <c r="A119" t="inlineStr">
        <is>
          <t>Calibration Curve</t>
        </is>
      </c>
      <c r="B119" t="inlineStr">
        <is>
          <t>Sample Ct values within calibration curve limits [covN1]</t>
        </is>
      </c>
      <c r="C119" t="inlineStr">
        <is>
          <t>High</t>
        </is>
      </c>
      <c r="D119" s="60" t="n">
        <v>44418</v>
      </c>
      <c r="E119" t="inlineStr">
        <is>
          <t>ottawa_lab-h_d.08.06.21</t>
        </is>
      </c>
      <c r="F119" t="inlineStr">
        <is>
          <t>covN1</t>
        </is>
      </c>
      <c r="G119" s="61">
        <f>HYPERLINK("#'Main'!H7", "'Main'!H7")</f>
        <v/>
      </c>
      <c r="I119">
        <f>'Main'!G49</f>
        <v/>
      </c>
      <c r="J119">
        <f>'Main'!G54</f>
        <v/>
      </c>
      <c r="K119">
        <f>'Main'!H7</f>
        <v/>
      </c>
      <c r="L119">
        <f>IF(OR(ISERROR(K119), ISERROR(I119), ISERROR(J119)), FALSE, OR(AND(LEFT(K119, 1)="[", RIGHT(K119, 1)="]"), AND(ISNUMBER(K119), OR(K119&gt;=I119, I119=""), OR(K119&lt;=J119, J119=""))))</f>
        <v/>
      </c>
    </row>
    <row r="120">
      <c r="A120" t="inlineStr">
        <is>
          <t>Calibration Curve</t>
        </is>
      </c>
      <c r="B120" t="inlineStr">
        <is>
          <t>Sample Ct values within calibration curve limits [nPMMoV]</t>
        </is>
      </c>
      <c r="C120" t="inlineStr">
        <is>
          <t>High</t>
        </is>
      </c>
      <c r="D120" s="60" t="n">
        <v>44418</v>
      </c>
      <c r="E120" t="inlineStr">
        <is>
          <t>ottawa_lab-h_d.08.06.21</t>
        </is>
      </c>
      <c r="F120" t="inlineStr">
        <is>
          <t>nPMMoV</t>
        </is>
      </c>
      <c r="G120" s="61">
        <f>HYPERLINK("#'Main'!P7", "'Main'!P7")</f>
        <v/>
      </c>
      <c r="I120">
        <f>'Main'!AC49</f>
        <v/>
      </c>
      <c r="J120">
        <f>'Main'!AC53</f>
        <v/>
      </c>
      <c r="K120">
        <f>'Main'!P7</f>
        <v/>
      </c>
      <c r="L120">
        <f>IF(OR(ISERROR(K120), ISERROR(I120), ISERROR(J120)), FALSE, OR(AND(LEFT(K120, 1)="[", RIGHT(K120, 1)="]"), AND(ISNUMBER(K120), OR(K120&gt;=I120, I120=""), OR(K120&lt;=J120, J120=""))))</f>
        <v/>
      </c>
    </row>
    <row r="121">
      <c r="A121" t="inlineStr">
        <is>
          <t>Calibration Curve</t>
        </is>
      </c>
      <c r="B121" t="inlineStr">
        <is>
          <t>Sample Ct values within calibration curve limits [nPMMoV]</t>
        </is>
      </c>
      <c r="C121" t="inlineStr">
        <is>
          <t>High</t>
        </is>
      </c>
      <c r="D121" s="60" t="n">
        <v>44418</v>
      </c>
      <c r="E121" t="inlineStr">
        <is>
          <t>ottawa_lab-h_d.08.06.21</t>
        </is>
      </c>
      <c r="F121" t="inlineStr">
        <is>
          <t>nPMMoV</t>
        </is>
      </c>
      <c r="G121" s="61">
        <f>HYPERLINK("#'Main'!Q7", "'Main'!Q7")</f>
        <v/>
      </c>
      <c r="I121">
        <f>'Main'!AC49</f>
        <v/>
      </c>
      <c r="J121">
        <f>'Main'!AC53</f>
        <v/>
      </c>
      <c r="K121">
        <f>'Main'!Q7</f>
        <v/>
      </c>
      <c r="L121">
        <f>IF(OR(ISERROR(K121), ISERROR(I121), ISERROR(J121)), FALSE, OR(AND(LEFT(K121, 1)="[", RIGHT(K121, 1)="]"), AND(ISNUMBER(K121), OR(K121&gt;=I121, I121=""), OR(K121&lt;=J121, J121=""))))</f>
        <v/>
      </c>
    </row>
    <row r="122">
      <c r="A122" t="inlineStr">
        <is>
          <t>Calibration Curve</t>
        </is>
      </c>
      <c r="B122" t="inlineStr">
        <is>
          <t>Sample Ct values within calibration curve limits [nPMMoV]</t>
        </is>
      </c>
      <c r="C122" t="inlineStr">
        <is>
          <t>High</t>
        </is>
      </c>
      <c r="D122" s="60" t="n">
        <v>44418</v>
      </c>
      <c r="E122" t="inlineStr">
        <is>
          <t>ottawa_lab-h_d.08.06.21</t>
        </is>
      </c>
      <c r="F122" t="inlineStr">
        <is>
          <t>nPMMoV</t>
        </is>
      </c>
      <c r="G122" s="61">
        <f>HYPERLINK("#'Main'!R7", "'Main'!R7")</f>
        <v/>
      </c>
      <c r="I122">
        <f>'Main'!AC49</f>
        <v/>
      </c>
      <c r="J122">
        <f>'Main'!AC53</f>
        <v/>
      </c>
      <c r="K122">
        <f>'Main'!R7</f>
        <v/>
      </c>
      <c r="L122">
        <f>IF(OR(ISERROR(K122), ISERROR(I122), ISERROR(J122)), FALSE, OR(AND(LEFT(K122, 1)="[", RIGHT(K122, 1)="]"), AND(ISNUMBER(K122), OR(K122&gt;=I122, I122=""), OR(K122&lt;=J122, J122=""))))</f>
        <v/>
      </c>
    </row>
    <row r="123">
      <c r="A123" t="inlineStr">
        <is>
          <t>Calibration Curve</t>
        </is>
      </c>
      <c r="B123" t="inlineStr">
        <is>
          <t>Sample Ct values within calibration curve limits [covN1]</t>
        </is>
      </c>
      <c r="C123" t="inlineStr">
        <is>
          <t>High</t>
        </is>
      </c>
      <c r="D123" s="60" t="n">
        <v>44418</v>
      </c>
      <c r="E123" t="inlineStr">
        <is>
          <t>ottawa_lab-h.08.07.21</t>
        </is>
      </c>
      <c r="F123" t="inlineStr">
        <is>
          <t>covN1</t>
        </is>
      </c>
      <c r="G123" s="61">
        <f>HYPERLINK("#'Main'!F8", "'Main'!F8")</f>
        <v/>
      </c>
      <c r="I123">
        <f>'Main'!G49</f>
        <v/>
      </c>
      <c r="J123">
        <f>'Main'!G54</f>
        <v/>
      </c>
      <c r="K123">
        <f>'Main'!F8</f>
        <v/>
      </c>
      <c r="L123">
        <f>IF(OR(ISERROR(K123), ISERROR(I123), ISERROR(J123)), FALSE, OR(AND(LEFT(K123, 1)="[", RIGHT(K123, 1)="]"), AND(ISNUMBER(K123), OR(K123&gt;=I123, I123=""), OR(K123&lt;=J123, J123=""))))</f>
        <v/>
      </c>
    </row>
    <row r="124">
      <c r="A124" t="inlineStr">
        <is>
          <t>Calibration Curve</t>
        </is>
      </c>
      <c r="B124" t="inlineStr">
        <is>
          <t>Sample Ct values within calibration curve limits [covN1]</t>
        </is>
      </c>
      <c r="C124" t="inlineStr">
        <is>
          <t>High</t>
        </is>
      </c>
      <c r="D124" s="60" t="n">
        <v>44418</v>
      </c>
      <c r="E124" t="inlineStr">
        <is>
          <t>ottawa_lab-h.08.07.21</t>
        </is>
      </c>
      <c r="F124" t="inlineStr">
        <is>
          <t>covN1</t>
        </is>
      </c>
      <c r="G124" s="61">
        <f>HYPERLINK("#'Main'!G8", "'Main'!G8")</f>
        <v/>
      </c>
      <c r="I124">
        <f>'Main'!G49</f>
        <v/>
      </c>
      <c r="J124">
        <f>'Main'!G54</f>
        <v/>
      </c>
      <c r="K124">
        <f>'Main'!G8</f>
        <v/>
      </c>
      <c r="L124">
        <f>IF(OR(ISERROR(K124), ISERROR(I124), ISERROR(J124)), FALSE, OR(AND(LEFT(K124, 1)="[", RIGHT(K124, 1)="]"), AND(ISNUMBER(K124), OR(K124&gt;=I124, I124=""), OR(K124&lt;=J124, J124=""))))</f>
        <v/>
      </c>
    </row>
    <row r="125">
      <c r="A125" t="inlineStr">
        <is>
          <t>Calibration Curve</t>
        </is>
      </c>
      <c r="B125" t="inlineStr">
        <is>
          <t>Sample Ct values within calibration curve limits [covN1]</t>
        </is>
      </c>
      <c r="C125" t="inlineStr">
        <is>
          <t>High</t>
        </is>
      </c>
      <c r="D125" s="60" t="n">
        <v>44418</v>
      </c>
      <c r="E125" t="inlineStr">
        <is>
          <t>ottawa_lab-h.08.07.21</t>
        </is>
      </c>
      <c r="F125" t="inlineStr">
        <is>
          <t>covN1</t>
        </is>
      </c>
      <c r="G125" s="61">
        <f>HYPERLINK("#'Main'!H8", "'Main'!H8")</f>
        <v/>
      </c>
      <c r="I125">
        <f>'Main'!G49</f>
        <v/>
      </c>
      <c r="J125">
        <f>'Main'!G54</f>
        <v/>
      </c>
      <c r="K125">
        <f>'Main'!H8</f>
        <v/>
      </c>
      <c r="L125">
        <f>IF(OR(ISERROR(K125), ISERROR(I125), ISERROR(J125)), FALSE, OR(AND(LEFT(K125, 1)="[", RIGHT(K125, 1)="]"), AND(ISNUMBER(K125), OR(K125&gt;=I125, I125=""), OR(K125&lt;=J125, J125=""))))</f>
        <v/>
      </c>
    </row>
    <row r="126">
      <c r="A126" t="inlineStr">
        <is>
          <t>Calibration Curve</t>
        </is>
      </c>
      <c r="B126" t="inlineStr">
        <is>
          <t>Sample Ct values within calibration curve limits [nPMMoV]</t>
        </is>
      </c>
      <c r="C126" t="inlineStr">
        <is>
          <t>High</t>
        </is>
      </c>
      <c r="D126" s="60" t="n">
        <v>44418</v>
      </c>
      <c r="E126" t="inlineStr">
        <is>
          <t>ottawa_lab-h.08.07.21</t>
        </is>
      </c>
      <c r="F126" t="inlineStr">
        <is>
          <t>nPMMoV</t>
        </is>
      </c>
      <c r="G126" s="61">
        <f>HYPERLINK("#'Main'!P8", "'Main'!P8")</f>
        <v/>
      </c>
      <c r="I126">
        <f>'Main'!AC49</f>
        <v/>
      </c>
      <c r="J126">
        <f>'Main'!AC53</f>
        <v/>
      </c>
      <c r="K126">
        <f>'Main'!P8</f>
        <v/>
      </c>
      <c r="L126">
        <f>IF(OR(ISERROR(K126), ISERROR(I126), ISERROR(J126)), FALSE, OR(AND(LEFT(K126, 1)="[", RIGHT(K126, 1)="]"), AND(ISNUMBER(K126), OR(K126&gt;=I126, I126=""), OR(K126&lt;=J126, J126=""))))</f>
        <v/>
      </c>
    </row>
    <row r="127">
      <c r="A127" t="inlineStr">
        <is>
          <t>Calibration Curve</t>
        </is>
      </c>
      <c r="B127" t="inlineStr">
        <is>
          <t>Sample Ct values within calibration curve limits [nPMMoV]</t>
        </is>
      </c>
      <c r="C127" t="inlineStr">
        <is>
          <t>High</t>
        </is>
      </c>
      <c r="D127" s="60" t="n">
        <v>44418</v>
      </c>
      <c r="E127" t="inlineStr">
        <is>
          <t>ottawa_lab-h.08.07.21</t>
        </is>
      </c>
      <c r="F127" t="inlineStr">
        <is>
          <t>nPMMoV</t>
        </is>
      </c>
      <c r="G127" s="61">
        <f>HYPERLINK("#'Main'!Q8", "'Main'!Q8")</f>
        <v/>
      </c>
      <c r="I127">
        <f>'Main'!AC49</f>
        <v/>
      </c>
      <c r="J127">
        <f>'Main'!AC53</f>
        <v/>
      </c>
      <c r="K127">
        <f>'Main'!Q8</f>
        <v/>
      </c>
      <c r="L127">
        <f>IF(OR(ISERROR(K127), ISERROR(I127), ISERROR(J127)), FALSE, OR(AND(LEFT(K127, 1)="[", RIGHT(K127, 1)="]"), AND(ISNUMBER(K127), OR(K127&gt;=I127, I127=""), OR(K127&lt;=J127, J127=""))))</f>
        <v/>
      </c>
    </row>
    <row r="128">
      <c r="A128" t="inlineStr">
        <is>
          <t>Calibration Curve</t>
        </is>
      </c>
      <c r="B128" t="inlineStr">
        <is>
          <t>Sample Ct values within calibration curve limits [nPMMoV]</t>
        </is>
      </c>
      <c r="C128" t="inlineStr">
        <is>
          <t>High</t>
        </is>
      </c>
      <c r="D128" s="60" t="n">
        <v>44418</v>
      </c>
      <c r="E128" t="inlineStr">
        <is>
          <t>ottawa_lab-h.08.07.21</t>
        </is>
      </c>
      <c r="F128" t="inlineStr">
        <is>
          <t>nPMMoV</t>
        </is>
      </c>
      <c r="G128" s="61">
        <f>HYPERLINK("#'Main'!R8", "'Main'!R8")</f>
        <v/>
      </c>
      <c r="I128">
        <f>'Main'!AC49</f>
        <v/>
      </c>
      <c r="J128">
        <f>'Main'!AC53</f>
        <v/>
      </c>
      <c r="K128">
        <f>'Main'!R8</f>
        <v/>
      </c>
      <c r="L128">
        <f>IF(OR(ISERROR(K128), ISERROR(I128), ISERROR(J128)), FALSE, OR(AND(LEFT(K128, 1)="[", RIGHT(K128, 1)="]"), AND(ISNUMBER(K128), OR(K128&gt;=I128, I128=""), OR(K128&lt;=J128, J128=""))))</f>
        <v/>
      </c>
    </row>
    <row r="129">
      <c r="A129" t="inlineStr">
        <is>
          <t>Calibration Curve</t>
        </is>
      </c>
      <c r="B129" t="inlineStr">
        <is>
          <t>Sample Ct values within calibration curve limits [covN1]</t>
        </is>
      </c>
      <c r="C129" t="inlineStr">
        <is>
          <t>High</t>
        </is>
      </c>
      <c r="D129" s="60" t="n">
        <v>44418</v>
      </c>
      <c r="E129" t="inlineStr">
        <is>
          <t>ottawa_lab-h.08.08.21</t>
        </is>
      </c>
      <c r="F129" t="inlineStr">
        <is>
          <t>covN1</t>
        </is>
      </c>
      <c r="G129" s="61">
        <f>HYPERLINK("#'Main'!F9", "'Main'!F9")</f>
        <v/>
      </c>
      <c r="I129">
        <f>'Main'!G49</f>
        <v/>
      </c>
      <c r="J129">
        <f>'Main'!G54</f>
        <v/>
      </c>
      <c r="K129">
        <f>'Main'!F9</f>
        <v/>
      </c>
      <c r="L129">
        <f>IF(OR(ISERROR(K129), ISERROR(I129), ISERROR(J129)), FALSE, OR(AND(LEFT(K129, 1)="[", RIGHT(K129, 1)="]"), AND(ISNUMBER(K129), OR(K129&gt;=I129, I129=""), OR(K129&lt;=J129, J129=""))))</f>
        <v/>
      </c>
    </row>
    <row r="130">
      <c r="A130" t="inlineStr">
        <is>
          <t>Calibration Curve</t>
        </is>
      </c>
      <c r="B130" t="inlineStr">
        <is>
          <t>Sample Ct values within calibration curve limits [covN1]</t>
        </is>
      </c>
      <c r="C130" t="inlineStr">
        <is>
          <t>High</t>
        </is>
      </c>
      <c r="D130" s="60" t="n">
        <v>44418</v>
      </c>
      <c r="E130" t="inlineStr">
        <is>
          <t>ottawa_lab-h.08.08.21</t>
        </is>
      </c>
      <c r="F130" t="inlineStr">
        <is>
          <t>covN1</t>
        </is>
      </c>
      <c r="G130" s="61">
        <f>HYPERLINK("#'Main'!G9", "'Main'!G9")</f>
        <v/>
      </c>
      <c r="I130">
        <f>'Main'!G49</f>
        <v/>
      </c>
      <c r="J130">
        <f>'Main'!G54</f>
        <v/>
      </c>
      <c r="K130">
        <f>'Main'!G9</f>
        <v/>
      </c>
      <c r="L130">
        <f>IF(OR(ISERROR(K130), ISERROR(I130), ISERROR(J130)), FALSE, OR(AND(LEFT(K130, 1)="[", RIGHT(K130, 1)="]"), AND(ISNUMBER(K130), OR(K130&gt;=I130, I130=""), OR(K130&lt;=J130, J130=""))))</f>
        <v/>
      </c>
    </row>
    <row r="131">
      <c r="A131" t="inlineStr">
        <is>
          <t>Calibration Curve</t>
        </is>
      </c>
      <c r="B131" t="inlineStr">
        <is>
          <t>Sample Ct values within calibration curve limits [covN1]</t>
        </is>
      </c>
      <c r="C131" t="inlineStr">
        <is>
          <t>High</t>
        </is>
      </c>
      <c r="D131" s="60" t="n">
        <v>44418</v>
      </c>
      <c r="E131" t="inlineStr">
        <is>
          <t>ottawa_lab-h.08.08.21</t>
        </is>
      </c>
      <c r="F131" t="inlineStr">
        <is>
          <t>covN1</t>
        </is>
      </c>
      <c r="G131" s="61">
        <f>HYPERLINK("#'Main'!H9", "'Main'!H9")</f>
        <v/>
      </c>
      <c r="I131">
        <f>'Main'!G49</f>
        <v/>
      </c>
      <c r="J131">
        <f>'Main'!G54</f>
        <v/>
      </c>
      <c r="K131">
        <f>'Main'!H9</f>
        <v/>
      </c>
      <c r="L131">
        <f>IF(OR(ISERROR(K131), ISERROR(I131), ISERROR(J131)), FALSE, OR(AND(LEFT(K131, 1)="[", RIGHT(K131, 1)="]"), AND(ISNUMBER(K131), OR(K131&gt;=I131, I131=""), OR(K131&lt;=J131, J131=""))))</f>
        <v/>
      </c>
    </row>
    <row r="132">
      <c r="A132" t="inlineStr">
        <is>
          <t>Calibration Curve</t>
        </is>
      </c>
      <c r="B132" t="inlineStr">
        <is>
          <t>Sample Ct values within calibration curve limits [nPMMoV]</t>
        </is>
      </c>
      <c r="C132" t="inlineStr">
        <is>
          <t>High</t>
        </is>
      </c>
      <c r="D132" s="60" t="n">
        <v>44418</v>
      </c>
      <c r="E132" t="inlineStr">
        <is>
          <t>ottawa_lab-h.08.08.21</t>
        </is>
      </c>
      <c r="F132" t="inlineStr">
        <is>
          <t>nPMMoV</t>
        </is>
      </c>
      <c r="G132" s="61">
        <f>HYPERLINK("#'Main'!P9", "'Main'!P9")</f>
        <v/>
      </c>
      <c r="I132">
        <f>'Main'!AC49</f>
        <v/>
      </c>
      <c r="J132">
        <f>'Main'!AC53</f>
        <v/>
      </c>
      <c r="K132">
        <f>'Main'!P9</f>
        <v/>
      </c>
      <c r="L132">
        <f>IF(OR(ISERROR(K132), ISERROR(I132), ISERROR(J132)), FALSE, OR(AND(LEFT(K132, 1)="[", RIGHT(K132, 1)="]"), AND(ISNUMBER(K132), OR(K132&gt;=I132, I132=""), OR(K132&lt;=J132, J132=""))))</f>
        <v/>
      </c>
    </row>
    <row r="133">
      <c r="A133" t="inlineStr">
        <is>
          <t>Calibration Curve</t>
        </is>
      </c>
      <c r="B133" t="inlineStr">
        <is>
          <t>Sample Ct values within calibration curve limits [nPMMoV]</t>
        </is>
      </c>
      <c r="C133" t="inlineStr">
        <is>
          <t>High</t>
        </is>
      </c>
      <c r="D133" s="60" t="n">
        <v>44418</v>
      </c>
      <c r="E133" t="inlineStr">
        <is>
          <t>ottawa_lab-h.08.08.21</t>
        </is>
      </c>
      <c r="F133" t="inlineStr">
        <is>
          <t>nPMMoV</t>
        </is>
      </c>
      <c r="G133" s="61">
        <f>HYPERLINK("#'Main'!Q9", "'Main'!Q9")</f>
        <v/>
      </c>
      <c r="I133">
        <f>'Main'!AC49</f>
        <v/>
      </c>
      <c r="J133">
        <f>'Main'!AC53</f>
        <v/>
      </c>
      <c r="K133">
        <f>'Main'!Q9</f>
        <v/>
      </c>
      <c r="L133">
        <f>IF(OR(ISERROR(K133), ISERROR(I133), ISERROR(J133)), FALSE, OR(AND(LEFT(K133, 1)="[", RIGHT(K133, 1)="]"), AND(ISNUMBER(K133), OR(K133&gt;=I133, I133=""), OR(K133&lt;=J133, J133=""))))</f>
        <v/>
      </c>
    </row>
    <row r="134">
      <c r="A134" t="inlineStr">
        <is>
          <t>Calibration Curve</t>
        </is>
      </c>
      <c r="B134" t="inlineStr">
        <is>
          <t>Sample Ct values within calibration curve limits [nPMMoV]</t>
        </is>
      </c>
      <c r="C134" t="inlineStr">
        <is>
          <t>High</t>
        </is>
      </c>
      <c r="D134" s="60" t="n">
        <v>44418</v>
      </c>
      <c r="E134" t="inlineStr">
        <is>
          <t>ottawa_lab-h.08.08.21</t>
        </is>
      </c>
      <c r="F134" t="inlineStr">
        <is>
          <t>nPMMoV</t>
        </is>
      </c>
      <c r="G134" s="61">
        <f>HYPERLINK("#'Main'!R9", "'Main'!R9")</f>
        <v/>
      </c>
      <c r="I134">
        <f>'Main'!AC49</f>
        <v/>
      </c>
      <c r="J134">
        <f>'Main'!AC53</f>
        <v/>
      </c>
      <c r="K134">
        <f>'Main'!R9</f>
        <v/>
      </c>
      <c r="L134">
        <f>IF(OR(ISERROR(K134), ISERROR(I134), ISERROR(J134)), FALSE, OR(AND(LEFT(K134, 1)="[", RIGHT(K134, 1)="]"), AND(ISNUMBER(K134), OR(K134&gt;=I134, I134=""), OR(K134&lt;=J134, J134=""))))</f>
        <v/>
      </c>
    </row>
    <row r="135">
      <c r="A135" t="inlineStr">
        <is>
          <t>Calibration Curve</t>
        </is>
      </c>
      <c r="B135" t="inlineStr">
        <is>
          <t>Sample Ct values within calibration curve limits [covN1]</t>
        </is>
      </c>
      <c r="C135" t="inlineStr">
        <is>
          <t>High</t>
        </is>
      </c>
      <c r="D135" s="60" t="n">
        <v>44418</v>
      </c>
      <c r="E135" t="inlineStr">
        <is>
          <t>ottawa_lab-h_d.08.08.21</t>
        </is>
      </c>
      <c r="F135" t="inlineStr">
        <is>
          <t>covN1</t>
        </is>
      </c>
      <c r="G135" s="61">
        <f>HYPERLINK("#'Main'!F10", "'Main'!F10")</f>
        <v/>
      </c>
      <c r="I135">
        <f>'Main'!G49</f>
        <v/>
      </c>
      <c r="J135">
        <f>'Main'!G54</f>
        <v/>
      </c>
      <c r="K135">
        <f>'Main'!F10</f>
        <v/>
      </c>
      <c r="L135">
        <f>IF(OR(ISERROR(K135), ISERROR(I135), ISERROR(J135)), FALSE, OR(AND(LEFT(K135, 1)="[", RIGHT(K135, 1)="]"), AND(ISNUMBER(K135), OR(K135&gt;=I135, I135=""), OR(K135&lt;=J135, J135=""))))</f>
        <v/>
      </c>
    </row>
    <row r="136">
      <c r="A136" t="inlineStr">
        <is>
          <t>Calibration Curve</t>
        </is>
      </c>
      <c r="B136" t="inlineStr">
        <is>
          <t>Sample Ct values within calibration curve limits [covN1]</t>
        </is>
      </c>
      <c r="C136" t="inlineStr">
        <is>
          <t>High</t>
        </is>
      </c>
      <c r="D136" s="60" t="n">
        <v>44418</v>
      </c>
      <c r="E136" t="inlineStr">
        <is>
          <t>ottawa_lab-h_d.08.08.21</t>
        </is>
      </c>
      <c r="F136" t="inlineStr">
        <is>
          <t>covN1</t>
        </is>
      </c>
      <c r="G136" s="61">
        <f>HYPERLINK("#'Main'!G10", "'Main'!G10")</f>
        <v/>
      </c>
      <c r="I136">
        <f>'Main'!G49</f>
        <v/>
      </c>
      <c r="J136">
        <f>'Main'!G54</f>
        <v/>
      </c>
      <c r="K136">
        <f>'Main'!G10</f>
        <v/>
      </c>
      <c r="L136">
        <f>IF(OR(ISERROR(K136), ISERROR(I136), ISERROR(J136)), FALSE, OR(AND(LEFT(K136, 1)="[", RIGHT(K136, 1)="]"), AND(ISNUMBER(K136), OR(K136&gt;=I136, I136=""), OR(K136&lt;=J136, J136=""))))</f>
        <v/>
      </c>
    </row>
    <row r="137">
      <c r="A137" t="inlineStr">
        <is>
          <t>Calibration Curve</t>
        </is>
      </c>
      <c r="B137" t="inlineStr">
        <is>
          <t>Sample Ct values within calibration curve limits [covN1]</t>
        </is>
      </c>
      <c r="C137" t="inlineStr">
        <is>
          <t>High</t>
        </is>
      </c>
      <c r="D137" s="60" t="n">
        <v>44418</v>
      </c>
      <c r="E137" t="inlineStr">
        <is>
          <t>ottawa_lab-h_d.08.08.21</t>
        </is>
      </c>
      <c r="F137" t="inlineStr">
        <is>
          <t>covN1</t>
        </is>
      </c>
      <c r="G137" s="61">
        <f>HYPERLINK("#'Main'!H10", "'Main'!H10")</f>
        <v/>
      </c>
      <c r="I137">
        <f>'Main'!G49</f>
        <v/>
      </c>
      <c r="J137">
        <f>'Main'!G54</f>
        <v/>
      </c>
      <c r="K137">
        <f>'Main'!H10</f>
        <v/>
      </c>
      <c r="L137">
        <f>IF(OR(ISERROR(K137), ISERROR(I137), ISERROR(J137)), FALSE, OR(AND(LEFT(K137, 1)="[", RIGHT(K137, 1)="]"), AND(ISNUMBER(K137), OR(K137&gt;=I137, I137=""), OR(K137&lt;=J137, J137=""))))</f>
        <v/>
      </c>
    </row>
    <row r="138">
      <c r="A138" t="inlineStr">
        <is>
          <t>Calibration Curve</t>
        </is>
      </c>
      <c r="B138" t="inlineStr">
        <is>
          <t>Sample Ct values within calibration curve limits [nPMMoV]</t>
        </is>
      </c>
      <c r="C138" t="inlineStr">
        <is>
          <t>High</t>
        </is>
      </c>
      <c r="D138" s="60" t="n">
        <v>44418</v>
      </c>
      <c r="E138" t="inlineStr">
        <is>
          <t>ottawa_lab-h_d.08.08.21</t>
        </is>
      </c>
      <c r="F138" t="inlineStr">
        <is>
          <t>nPMMoV</t>
        </is>
      </c>
      <c r="G138" s="61">
        <f>HYPERLINK("#'Main'!P10", "'Main'!P10")</f>
        <v/>
      </c>
      <c r="I138">
        <f>'Main'!AC49</f>
        <v/>
      </c>
      <c r="J138">
        <f>'Main'!AC53</f>
        <v/>
      </c>
      <c r="K138">
        <f>'Main'!P10</f>
        <v/>
      </c>
      <c r="L138">
        <f>IF(OR(ISERROR(K138), ISERROR(I138), ISERROR(J138)), FALSE, OR(AND(LEFT(K138, 1)="[", RIGHT(K138, 1)="]"), AND(ISNUMBER(K138), OR(K138&gt;=I138, I138=""), OR(K138&lt;=J138, J138=""))))</f>
        <v/>
      </c>
    </row>
    <row r="139">
      <c r="A139" t="inlineStr">
        <is>
          <t>Calibration Curve</t>
        </is>
      </c>
      <c r="B139" t="inlineStr">
        <is>
          <t>Sample Ct values within calibration curve limits [nPMMoV]</t>
        </is>
      </c>
      <c r="C139" t="inlineStr">
        <is>
          <t>High</t>
        </is>
      </c>
      <c r="D139" s="60" t="n">
        <v>44418</v>
      </c>
      <c r="E139" t="inlineStr">
        <is>
          <t>ottawa_lab-h_d.08.08.21</t>
        </is>
      </c>
      <c r="F139" t="inlineStr">
        <is>
          <t>nPMMoV</t>
        </is>
      </c>
      <c r="G139" s="61">
        <f>HYPERLINK("#'Main'!Q10", "'Main'!Q10")</f>
        <v/>
      </c>
      <c r="I139">
        <f>'Main'!AC49</f>
        <v/>
      </c>
      <c r="J139">
        <f>'Main'!AC53</f>
        <v/>
      </c>
      <c r="K139">
        <f>'Main'!Q10</f>
        <v/>
      </c>
      <c r="L139">
        <f>IF(OR(ISERROR(K139), ISERROR(I139), ISERROR(J139)), FALSE, OR(AND(LEFT(K139, 1)="[", RIGHT(K139, 1)="]"), AND(ISNUMBER(K139), OR(K139&gt;=I139, I139=""), OR(K139&lt;=J139, J139=""))))</f>
        <v/>
      </c>
    </row>
    <row r="140">
      <c r="A140" t="inlineStr">
        <is>
          <t>Calibration Curve</t>
        </is>
      </c>
      <c r="B140" t="inlineStr">
        <is>
          <t>Sample Ct values within calibration curve limits [nPMMoV]</t>
        </is>
      </c>
      <c r="C140" t="inlineStr">
        <is>
          <t>High</t>
        </is>
      </c>
      <c r="D140" s="60" t="n">
        <v>44418</v>
      </c>
      <c r="E140" t="inlineStr">
        <is>
          <t>ottawa_lab-h_d.08.08.21</t>
        </is>
      </c>
      <c r="F140" t="inlineStr">
        <is>
          <t>nPMMoV</t>
        </is>
      </c>
      <c r="G140" s="61">
        <f>HYPERLINK("#'Main'!R10", "'Main'!R10")</f>
        <v/>
      </c>
      <c r="I140">
        <f>'Main'!AC49</f>
        <v/>
      </c>
      <c r="J140">
        <f>'Main'!AC53</f>
        <v/>
      </c>
      <c r="K140">
        <f>'Main'!R10</f>
        <v/>
      </c>
      <c r="L140">
        <f>IF(OR(ISERROR(K140), ISERROR(I140), ISERROR(J140)), FALSE, OR(AND(LEFT(K140, 1)="[", RIGHT(K140, 1)="]"), AND(ISNUMBER(K140), OR(K140&gt;=I140, I140=""), OR(K140&lt;=J140, J140=""))))</f>
        <v/>
      </c>
    </row>
    <row r="141">
      <c r="A141" t="inlineStr">
        <is>
          <t>Calibration Curve</t>
        </is>
      </c>
      <c r="B141" t="inlineStr">
        <is>
          <t>Sample Ct values within calibration curve limits [covN1]</t>
        </is>
      </c>
      <c r="C141" t="inlineStr">
        <is>
          <t>High</t>
        </is>
      </c>
      <c r="D141" s="60" t="n">
        <v>44418</v>
      </c>
      <c r="E141" t="inlineStr">
        <is>
          <t>ottawa_lab-bmi.08.09.21</t>
        </is>
      </c>
      <c r="F141" t="inlineStr">
        <is>
          <t>covN1</t>
        </is>
      </c>
      <c r="G141" s="61">
        <f>HYPERLINK("#'Main'!F11", "'Main'!F11")</f>
        <v/>
      </c>
      <c r="I141">
        <f>'Main'!G49</f>
        <v/>
      </c>
      <c r="J141">
        <f>'Main'!G54</f>
        <v/>
      </c>
      <c r="K141">
        <f>'Main'!F11</f>
        <v/>
      </c>
      <c r="L141">
        <f>IF(OR(ISERROR(K141), ISERROR(I141), ISERROR(J141)), FALSE, OR(AND(LEFT(K141, 1)="[", RIGHT(K141, 1)="]"), AND(ISNUMBER(K141), OR(K141&gt;=I141, I141=""), OR(K141&lt;=J141, J141=""))))</f>
        <v/>
      </c>
    </row>
    <row r="142">
      <c r="A142" t="inlineStr">
        <is>
          <t>Calibration Curve</t>
        </is>
      </c>
      <c r="B142" t="inlineStr">
        <is>
          <t>Sample Ct values within calibration curve limits [covN1]</t>
        </is>
      </c>
      <c r="C142" t="inlineStr">
        <is>
          <t>High</t>
        </is>
      </c>
      <c r="D142" s="60" t="n">
        <v>44418</v>
      </c>
      <c r="E142" t="inlineStr">
        <is>
          <t>ottawa_lab-bmi.08.09.21</t>
        </is>
      </c>
      <c r="F142" t="inlineStr">
        <is>
          <t>covN1</t>
        </is>
      </c>
      <c r="G142" s="61">
        <f>HYPERLINK("#'Main'!G11", "'Main'!G11")</f>
        <v/>
      </c>
      <c r="I142">
        <f>'Main'!G49</f>
        <v/>
      </c>
      <c r="J142">
        <f>'Main'!G54</f>
        <v/>
      </c>
      <c r="K142">
        <f>'Main'!G11</f>
        <v/>
      </c>
      <c r="L142">
        <f>IF(OR(ISERROR(K142), ISERROR(I142), ISERROR(J142)), FALSE, OR(AND(LEFT(K142, 1)="[", RIGHT(K142, 1)="]"), AND(ISNUMBER(K142), OR(K142&gt;=I142, I142=""), OR(K142&lt;=J142, J142=""))))</f>
        <v/>
      </c>
    </row>
    <row r="143">
      <c r="A143" t="inlineStr">
        <is>
          <t>Calibration Curve</t>
        </is>
      </c>
      <c r="B143" t="inlineStr">
        <is>
          <t>Sample Ct values within calibration curve limits [covN1]</t>
        </is>
      </c>
      <c r="C143" t="inlineStr">
        <is>
          <t>High</t>
        </is>
      </c>
      <c r="D143" s="60" t="n">
        <v>44418</v>
      </c>
      <c r="E143" t="inlineStr">
        <is>
          <t>ottawa_lab-bmi.08.09.21</t>
        </is>
      </c>
      <c r="F143" t="inlineStr">
        <is>
          <t>covN1</t>
        </is>
      </c>
      <c r="G143" s="61">
        <f>HYPERLINK("#'Main'!H11", "'Main'!H11")</f>
        <v/>
      </c>
      <c r="I143">
        <f>'Main'!G49</f>
        <v/>
      </c>
      <c r="J143">
        <f>'Main'!G54</f>
        <v/>
      </c>
      <c r="K143">
        <f>'Main'!H11</f>
        <v/>
      </c>
      <c r="L143">
        <f>IF(OR(ISERROR(K143), ISERROR(I143), ISERROR(J143)), FALSE, OR(AND(LEFT(K143, 1)="[", RIGHT(K143, 1)="]"), AND(ISNUMBER(K143), OR(K143&gt;=I143, I143=""), OR(K143&lt;=J143, J143=""))))</f>
        <v/>
      </c>
    </row>
    <row r="144">
      <c r="A144" t="inlineStr">
        <is>
          <t>Calibration Curve</t>
        </is>
      </c>
      <c r="B144" t="inlineStr">
        <is>
          <t>Sample Ct values within calibration curve limits [nPMMoV]</t>
        </is>
      </c>
      <c r="C144" t="inlineStr">
        <is>
          <t>High</t>
        </is>
      </c>
      <c r="D144" s="60" t="n">
        <v>44418</v>
      </c>
      <c r="E144" t="inlineStr">
        <is>
          <t>ottawa_lab-bmi.08.09.21</t>
        </is>
      </c>
      <c r="F144" t="inlineStr">
        <is>
          <t>nPMMoV</t>
        </is>
      </c>
      <c r="G144" s="61">
        <f>HYPERLINK("#'Main'!P11", "'Main'!P11")</f>
        <v/>
      </c>
      <c r="I144">
        <f>'Main'!AC49</f>
        <v/>
      </c>
      <c r="J144">
        <f>'Main'!AC53</f>
        <v/>
      </c>
      <c r="K144">
        <f>'Main'!P11</f>
        <v/>
      </c>
      <c r="L144">
        <f>IF(OR(ISERROR(K144), ISERROR(I144), ISERROR(J144)), FALSE, OR(AND(LEFT(K144, 1)="[", RIGHT(K144, 1)="]"), AND(ISNUMBER(K144), OR(K144&gt;=I144, I144=""), OR(K144&lt;=J144, J144=""))))</f>
        <v/>
      </c>
    </row>
    <row r="145">
      <c r="A145" t="inlineStr">
        <is>
          <t>Calibration Curve</t>
        </is>
      </c>
      <c r="B145" t="inlineStr">
        <is>
          <t>Sample Ct values within calibration curve limits [nPMMoV]</t>
        </is>
      </c>
      <c r="C145" t="inlineStr">
        <is>
          <t>High</t>
        </is>
      </c>
      <c r="D145" s="60" t="n">
        <v>44418</v>
      </c>
      <c r="E145" t="inlineStr">
        <is>
          <t>ottawa_lab-bmi.08.09.21</t>
        </is>
      </c>
      <c r="F145" t="inlineStr">
        <is>
          <t>nPMMoV</t>
        </is>
      </c>
      <c r="G145" s="61">
        <f>HYPERLINK("#'Main'!Q11", "'Main'!Q11")</f>
        <v/>
      </c>
      <c r="I145">
        <f>'Main'!AC49</f>
        <v/>
      </c>
      <c r="J145">
        <f>'Main'!AC53</f>
        <v/>
      </c>
      <c r="K145">
        <f>'Main'!Q11</f>
        <v/>
      </c>
      <c r="L145">
        <f>IF(OR(ISERROR(K145), ISERROR(I145), ISERROR(J145)), FALSE, OR(AND(LEFT(K145, 1)="[", RIGHT(K145, 1)="]"), AND(ISNUMBER(K145), OR(K145&gt;=I145, I145=""), OR(K145&lt;=J145, J145=""))))</f>
        <v/>
      </c>
    </row>
    <row r="146">
      <c r="A146" t="inlineStr">
        <is>
          <t>Calibration Curve</t>
        </is>
      </c>
      <c r="B146" t="inlineStr">
        <is>
          <t>Sample Ct values within calibration curve limits [nPMMoV]</t>
        </is>
      </c>
      <c r="C146" t="inlineStr">
        <is>
          <t>High</t>
        </is>
      </c>
      <c r="D146" s="60" t="n">
        <v>44418</v>
      </c>
      <c r="E146" t="inlineStr">
        <is>
          <t>ottawa_lab-bmi.08.09.21</t>
        </is>
      </c>
      <c r="F146" t="inlineStr">
        <is>
          <t>nPMMoV</t>
        </is>
      </c>
      <c r="G146" s="61">
        <f>HYPERLINK("#'Main'!R11", "'Main'!R11")</f>
        <v/>
      </c>
      <c r="I146">
        <f>'Main'!AC49</f>
        <v/>
      </c>
      <c r="J146">
        <f>'Main'!AC53</f>
        <v/>
      </c>
      <c r="K146">
        <f>'Main'!R11</f>
        <v/>
      </c>
      <c r="L146">
        <f>IF(OR(ISERROR(K146), ISERROR(I146), ISERROR(J146)), FALSE, OR(AND(LEFT(K146, 1)="[", RIGHT(K146, 1)="]"), AND(ISNUMBER(K146), OR(K146&gt;=I146, I146=""), OR(K146&lt;=J146, J146=""))))</f>
        <v/>
      </c>
    </row>
    <row r="147">
      <c r="A147" t="inlineStr">
        <is>
          <t>Calibration Curve</t>
        </is>
      </c>
      <c r="B147" t="inlineStr">
        <is>
          <t>Sample Ct values within calibration curve limits [covN1]</t>
        </is>
      </c>
      <c r="C147" t="inlineStr">
        <is>
          <t>High</t>
        </is>
      </c>
      <c r="D147" s="60" t="n">
        <v>44418</v>
      </c>
      <c r="E147" t="inlineStr">
        <is>
          <t>ottawa_lab-mh.08.09.21</t>
        </is>
      </c>
      <c r="F147" t="inlineStr">
        <is>
          <t>covN1</t>
        </is>
      </c>
      <c r="G147" s="61">
        <f>HYPERLINK("#'Main'!F12", "'Main'!F12")</f>
        <v/>
      </c>
      <c r="I147">
        <f>'Main'!G49</f>
        <v/>
      </c>
      <c r="J147">
        <f>'Main'!G54</f>
        <v/>
      </c>
      <c r="K147">
        <f>'Main'!F12</f>
        <v/>
      </c>
      <c r="L147">
        <f>IF(OR(ISERROR(K147), ISERROR(I147), ISERROR(J147)), FALSE, OR(AND(LEFT(K147, 1)="[", RIGHT(K147, 1)="]"), AND(ISNUMBER(K147), OR(K147&gt;=I147, I147=""), OR(K147&lt;=J147, J147=""))))</f>
        <v/>
      </c>
    </row>
    <row r="148">
      <c r="A148" t="inlineStr">
        <is>
          <t>Calibration Curve</t>
        </is>
      </c>
      <c r="B148" t="inlineStr">
        <is>
          <t>Sample Ct values within calibration curve limits [covN1]</t>
        </is>
      </c>
      <c r="C148" t="inlineStr">
        <is>
          <t>High</t>
        </is>
      </c>
      <c r="D148" s="60" t="n">
        <v>44418</v>
      </c>
      <c r="E148" t="inlineStr">
        <is>
          <t>ottawa_lab-mh.08.09.21</t>
        </is>
      </c>
      <c r="F148" t="inlineStr">
        <is>
          <t>covN1</t>
        </is>
      </c>
      <c r="G148" s="61">
        <f>HYPERLINK("#'Main'!G12", "'Main'!G12")</f>
        <v/>
      </c>
      <c r="I148">
        <f>'Main'!G49</f>
        <v/>
      </c>
      <c r="J148">
        <f>'Main'!G54</f>
        <v/>
      </c>
      <c r="K148">
        <f>'Main'!G12</f>
        <v/>
      </c>
      <c r="L148">
        <f>IF(OR(ISERROR(K148), ISERROR(I148), ISERROR(J148)), FALSE, OR(AND(LEFT(K148, 1)="[", RIGHT(K148, 1)="]"), AND(ISNUMBER(K148), OR(K148&gt;=I148, I148=""), OR(K148&lt;=J148, J148=""))))</f>
        <v/>
      </c>
    </row>
    <row r="149">
      <c r="A149" t="inlineStr">
        <is>
          <t>Calibration Curve</t>
        </is>
      </c>
      <c r="B149" t="inlineStr">
        <is>
          <t>Sample Ct values within calibration curve limits [covN1]</t>
        </is>
      </c>
      <c r="C149" t="inlineStr">
        <is>
          <t>High</t>
        </is>
      </c>
      <c r="D149" s="60" t="n">
        <v>44418</v>
      </c>
      <c r="E149" t="inlineStr">
        <is>
          <t>ottawa_lab-mh.08.09.21</t>
        </is>
      </c>
      <c r="F149" t="inlineStr">
        <is>
          <t>covN1</t>
        </is>
      </c>
      <c r="G149" s="61">
        <f>HYPERLINK("#'Main'!H12", "'Main'!H12")</f>
        <v/>
      </c>
      <c r="I149">
        <f>'Main'!G49</f>
        <v/>
      </c>
      <c r="J149">
        <f>'Main'!G54</f>
        <v/>
      </c>
      <c r="K149">
        <f>'Main'!H12</f>
        <v/>
      </c>
      <c r="L149">
        <f>IF(OR(ISERROR(K149), ISERROR(I149), ISERROR(J149)), FALSE, OR(AND(LEFT(K149, 1)="[", RIGHT(K149, 1)="]"), AND(ISNUMBER(K149), OR(K149&gt;=I149, I149=""), OR(K149&lt;=J149, J149=""))))</f>
        <v/>
      </c>
    </row>
    <row r="150">
      <c r="A150" t="inlineStr">
        <is>
          <t>Calibration Curve</t>
        </is>
      </c>
      <c r="B150" t="inlineStr">
        <is>
          <t>Sample Ct values within calibration curve limits [nPMMoV]</t>
        </is>
      </c>
      <c r="C150" t="inlineStr">
        <is>
          <t>High</t>
        </is>
      </c>
      <c r="D150" s="60" t="n">
        <v>44418</v>
      </c>
      <c r="E150" t="inlineStr">
        <is>
          <t>ottawa_lab-mh.08.09.21</t>
        </is>
      </c>
      <c r="F150" t="inlineStr">
        <is>
          <t>nPMMoV</t>
        </is>
      </c>
      <c r="G150" s="61">
        <f>HYPERLINK("#'Main'!P12", "'Main'!P12")</f>
        <v/>
      </c>
      <c r="I150">
        <f>'Main'!AC49</f>
        <v/>
      </c>
      <c r="J150">
        <f>'Main'!AC53</f>
        <v/>
      </c>
      <c r="K150">
        <f>'Main'!P12</f>
        <v/>
      </c>
      <c r="L150">
        <f>IF(OR(ISERROR(K150), ISERROR(I150), ISERROR(J150)), FALSE, OR(AND(LEFT(K150, 1)="[", RIGHT(K150, 1)="]"), AND(ISNUMBER(K150), OR(K150&gt;=I150, I150=""), OR(K150&lt;=J150, J150=""))))</f>
        <v/>
      </c>
    </row>
    <row r="151">
      <c r="A151" t="inlineStr">
        <is>
          <t>Calibration Curve</t>
        </is>
      </c>
      <c r="B151" t="inlineStr">
        <is>
          <t>Sample Ct values within calibration curve limits [nPMMoV]</t>
        </is>
      </c>
      <c r="C151" t="inlineStr">
        <is>
          <t>High</t>
        </is>
      </c>
      <c r="D151" s="60" t="n">
        <v>44418</v>
      </c>
      <c r="E151" t="inlineStr">
        <is>
          <t>ottawa_lab-mh.08.09.21</t>
        </is>
      </c>
      <c r="F151" t="inlineStr">
        <is>
          <t>nPMMoV</t>
        </is>
      </c>
      <c r="G151" s="61">
        <f>HYPERLINK("#'Main'!Q12", "'Main'!Q12")</f>
        <v/>
      </c>
      <c r="I151">
        <f>'Main'!AC49</f>
        <v/>
      </c>
      <c r="J151">
        <f>'Main'!AC53</f>
        <v/>
      </c>
      <c r="K151">
        <f>'Main'!Q12</f>
        <v/>
      </c>
      <c r="L151">
        <f>IF(OR(ISERROR(K151), ISERROR(I151), ISERROR(J151)), FALSE, OR(AND(LEFT(K151, 1)="[", RIGHT(K151, 1)="]"), AND(ISNUMBER(K151), OR(K151&gt;=I151, I151=""), OR(K151&lt;=J151, J151=""))))</f>
        <v/>
      </c>
    </row>
    <row r="152">
      <c r="A152" t="inlineStr">
        <is>
          <t>Calibration Curve</t>
        </is>
      </c>
      <c r="B152" t="inlineStr">
        <is>
          <t>Sample Ct values within calibration curve limits [nPMMoV]</t>
        </is>
      </c>
      <c r="C152" t="inlineStr">
        <is>
          <t>High</t>
        </is>
      </c>
      <c r="D152" s="60" t="n">
        <v>44418</v>
      </c>
      <c r="E152" t="inlineStr">
        <is>
          <t>ottawa_lab-mh.08.09.21</t>
        </is>
      </c>
      <c r="F152" t="inlineStr">
        <is>
          <t>nPMMoV</t>
        </is>
      </c>
      <c r="G152" s="61">
        <f>HYPERLINK("#'Main'!R12", "'Main'!R12")</f>
        <v/>
      </c>
      <c r="I152">
        <f>'Main'!AC49</f>
        <v/>
      </c>
      <c r="J152">
        <f>'Main'!AC53</f>
        <v/>
      </c>
      <c r="K152">
        <f>'Main'!R12</f>
        <v/>
      </c>
      <c r="L152">
        <f>IF(OR(ISERROR(K152), ISERROR(I152), ISERROR(J152)), FALSE, OR(AND(LEFT(K152, 1)="[", RIGHT(K152, 1)="]"), AND(ISNUMBER(K152), OR(K152&gt;=I152, I152=""), OR(K152&lt;=J152, J152=""))))</f>
        <v/>
      </c>
    </row>
    <row r="153">
      <c r="A153" t="inlineStr">
        <is>
          <t>Calibration Curve</t>
        </is>
      </c>
      <c r="B153" t="inlineStr">
        <is>
          <t>Sample Ct values within calibration curve limits [covN1]</t>
        </is>
      </c>
      <c r="C153" t="inlineStr">
        <is>
          <t>High</t>
        </is>
      </c>
      <c r="D153" s="60" t="n">
        <v>44418</v>
      </c>
      <c r="E153" t="inlineStr">
        <is>
          <t>ottawa_lab-o.08.09.21</t>
        </is>
      </c>
      <c r="F153" t="inlineStr">
        <is>
          <t>covN1</t>
        </is>
      </c>
      <c r="G153" s="61">
        <f>HYPERLINK("#'Main'!F13", "'Main'!F13")</f>
        <v/>
      </c>
      <c r="I153">
        <f>'Main'!G49</f>
        <v/>
      </c>
      <c r="J153">
        <f>'Main'!G54</f>
        <v/>
      </c>
      <c r="K153">
        <f>'Main'!F13</f>
        <v/>
      </c>
      <c r="L153">
        <f>IF(OR(ISERROR(K153), ISERROR(I153), ISERROR(J153)), FALSE, OR(AND(LEFT(K153, 1)="[", RIGHT(K153, 1)="]"), AND(ISNUMBER(K153), OR(K153&gt;=I153, I153=""), OR(K153&lt;=J153, J153=""))))</f>
        <v/>
      </c>
    </row>
    <row r="154">
      <c r="A154" t="inlineStr">
        <is>
          <t>Calibration Curve</t>
        </is>
      </c>
      <c r="B154" t="inlineStr">
        <is>
          <t>Sample Ct values within calibration curve limits [covN1]</t>
        </is>
      </c>
      <c r="C154" t="inlineStr">
        <is>
          <t>High</t>
        </is>
      </c>
      <c r="D154" s="60" t="n">
        <v>44418</v>
      </c>
      <c r="E154" t="inlineStr">
        <is>
          <t>ottawa_lab-o.08.09.21</t>
        </is>
      </c>
      <c r="F154" t="inlineStr">
        <is>
          <t>covN1</t>
        </is>
      </c>
      <c r="G154" s="61">
        <f>HYPERLINK("#'Main'!G13", "'Main'!G13")</f>
        <v/>
      </c>
      <c r="I154">
        <f>'Main'!G49</f>
        <v/>
      </c>
      <c r="J154">
        <f>'Main'!G54</f>
        <v/>
      </c>
      <c r="K154">
        <f>'Main'!G13</f>
        <v/>
      </c>
      <c r="L154">
        <f>IF(OR(ISERROR(K154), ISERROR(I154), ISERROR(J154)), FALSE, OR(AND(LEFT(K154, 1)="[", RIGHT(K154, 1)="]"), AND(ISNUMBER(K154), OR(K154&gt;=I154, I154=""), OR(K154&lt;=J154, J154=""))))</f>
        <v/>
      </c>
    </row>
    <row r="155">
      <c r="A155" t="inlineStr">
        <is>
          <t>Calibration Curve</t>
        </is>
      </c>
      <c r="B155" t="inlineStr">
        <is>
          <t>Sample Ct values within calibration curve limits [covN1]</t>
        </is>
      </c>
      <c r="C155" t="inlineStr">
        <is>
          <t>High</t>
        </is>
      </c>
      <c r="D155" s="60" t="n">
        <v>44418</v>
      </c>
      <c r="E155" t="inlineStr">
        <is>
          <t>ottawa_lab-o.08.09.21</t>
        </is>
      </c>
      <c r="F155" t="inlineStr">
        <is>
          <t>covN1</t>
        </is>
      </c>
      <c r="G155" s="61">
        <f>HYPERLINK("#'Main'!H13", "'Main'!H13")</f>
        <v/>
      </c>
      <c r="I155">
        <f>'Main'!G49</f>
        <v/>
      </c>
      <c r="J155">
        <f>'Main'!G54</f>
        <v/>
      </c>
      <c r="K155">
        <f>'Main'!H13</f>
        <v/>
      </c>
      <c r="L155">
        <f>IF(OR(ISERROR(K155), ISERROR(I155), ISERROR(J155)), FALSE, OR(AND(LEFT(K155, 1)="[", RIGHT(K155, 1)="]"), AND(ISNUMBER(K155), OR(K155&gt;=I155, I155=""), OR(K155&lt;=J155, J155=""))))</f>
        <v/>
      </c>
    </row>
    <row r="156">
      <c r="A156" t="inlineStr">
        <is>
          <t>Calibration Curve</t>
        </is>
      </c>
      <c r="B156" t="inlineStr">
        <is>
          <t>Sample Ct values within calibration curve limits [nPMMoV]</t>
        </is>
      </c>
      <c r="C156" t="inlineStr">
        <is>
          <t>High</t>
        </is>
      </c>
      <c r="D156" s="60" t="n">
        <v>44418</v>
      </c>
      <c r="E156" t="inlineStr">
        <is>
          <t>ottawa_lab-o.08.09.21</t>
        </is>
      </c>
      <c r="F156" t="inlineStr">
        <is>
          <t>nPMMoV</t>
        </is>
      </c>
      <c r="G156" s="61">
        <f>HYPERLINK("#'Main'!P13", "'Main'!P13")</f>
        <v/>
      </c>
      <c r="I156">
        <f>'Main'!AC49</f>
        <v/>
      </c>
      <c r="J156">
        <f>'Main'!AC53</f>
        <v/>
      </c>
      <c r="K156">
        <f>'Main'!P13</f>
        <v/>
      </c>
      <c r="L156">
        <f>IF(OR(ISERROR(K156), ISERROR(I156), ISERROR(J156)), FALSE, OR(AND(LEFT(K156, 1)="[", RIGHT(K156, 1)="]"), AND(ISNUMBER(K156), OR(K156&gt;=I156, I156=""), OR(K156&lt;=J156, J156=""))))</f>
        <v/>
      </c>
    </row>
    <row r="157">
      <c r="A157" t="inlineStr">
        <is>
          <t>Calibration Curve</t>
        </is>
      </c>
      <c r="B157" t="inlineStr">
        <is>
          <t>Sample Ct values within calibration curve limits [nPMMoV]</t>
        </is>
      </c>
      <c r="C157" t="inlineStr">
        <is>
          <t>High</t>
        </is>
      </c>
      <c r="D157" s="60" t="n">
        <v>44418</v>
      </c>
      <c r="E157" t="inlineStr">
        <is>
          <t>ottawa_lab-o.08.09.21</t>
        </is>
      </c>
      <c r="F157" t="inlineStr">
        <is>
          <t>nPMMoV</t>
        </is>
      </c>
      <c r="G157" s="61">
        <f>HYPERLINK("#'Main'!Q13", "'Main'!Q13")</f>
        <v/>
      </c>
      <c r="I157">
        <f>'Main'!AC49</f>
        <v/>
      </c>
      <c r="J157">
        <f>'Main'!AC53</f>
        <v/>
      </c>
      <c r="K157">
        <f>'Main'!Q13</f>
        <v/>
      </c>
      <c r="L157">
        <f>IF(OR(ISERROR(K157), ISERROR(I157), ISERROR(J157)), FALSE, OR(AND(LEFT(K157, 1)="[", RIGHT(K157, 1)="]"), AND(ISNUMBER(K157), OR(K157&gt;=I157, I157=""), OR(K157&lt;=J157, J157=""))))</f>
        <v/>
      </c>
    </row>
    <row r="158">
      <c r="A158" t="inlineStr">
        <is>
          <t>Calibration Curve</t>
        </is>
      </c>
      <c r="B158" t="inlineStr">
        <is>
          <t>Sample Ct values within calibration curve limits [nPMMoV]</t>
        </is>
      </c>
      <c r="C158" t="inlineStr">
        <is>
          <t>High</t>
        </is>
      </c>
      <c r="D158" s="60" t="n">
        <v>44418</v>
      </c>
      <c r="E158" t="inlineStr">
        <is>
          <t>ottawa_lab-o.08.09.21</t>
        </is>
      </c>
      <c r="F158" t="inlineStr">
        <is>
          <t>nPMMoV</t>
        </is>
      </c>
      <c r="G158" s="61">
        <f>HYPERLINK("#'Main'!R13", "'Main'!R13")</f>
        <v/>
      </c>
      <c r="I158">
        <f>'Main'!AC49</f>
        <v/>
      </c>
      <c r="J158">
        <f>'Main'!AC53</f>
        <v/>
      </c>
      <c r="K158">
        <f>'Main'!R13</f>
        <v/>
      </c>
      <c r="L158">
        <f>IF(OR(ISERROR(K158), ISERROR(I158), ISERROR(J158)), FALSE, OR(AND(LEFT(K158, 1)="[", RIGHT(K158, 1)="]"), AND(ISNUMBER(K158), OR(K158&gt;=I158, I158=""), OR(K158&lt;=J158, J158=""))))</f>
        <v/>
      </c>
    </row>
    <row r="159">
      <c r="A159" t="inlineStr">
        <is>
          <t>Calibration Curve</t>
        </is>
      </c>
      <c r="B159" t="inlineStr">
        <is>
          <t>Sample Ct values within calibration curve limits [covN1]</t>
        </is>
      </c>
      <c r="C159" t="inlineStr">
        <is>
          <t>High</t>
        </is>
      </c>
      <c r="D159" s="60" t="n">
        <v>44418</v>
      </c>
      <c r="E159" t="inlineStr">
        <is>
          <t>ottawa_lab-vc1.08.09.21</t>
        </is>
      </c>
      <c r="F159" t="inlineStr">
        <is>
          <t>covN1</t>
        </is>
      </c>
      <c r="G159" s="61">
        <f>HYPERLINK("#'Main'!F14", "'Main'!F14")</f>
        <v/>
      </c>
      <c r="I159">
        <f>'Main'!G49</f>
        <v/>
      </c>
      <c r="J159">
        <f>'Main'!G54</f>
        <v/>
      </c>
      <c r="K159">
        <f>'Main'!F14</f>
        <v/>
      </c>
      <c r="L159">
        <f>IF(OR(ISERROR(K159), ISERROR(I159), ISERROR(J159)), FALSE, OR(AND(LEFT(K159, 1)="[", RIGHT(K159, 1)="]"), AND(ISNUMBER(K159), OR(K159&gt;=I159, I159=""), OR(K159&lt;=J159, J159=""))))</f>
        <v/>
      </c>
    </row>
    <row r="160">
      <c r="A160" t="inlineStr">
        <is>
          <t>Calibration Curve</t>
        </is>
      </c>
      <c r="B160" t="inlineStr">
        <is>
          <t>Sample Ct values within calibration curve limits [covN1]</t>
        </is>
      </c>
      <c r="C160" t="inlineStr">
        <is>
          <t>High</t>
        </is>
      </c>
      <c r="D160" s="60" t="n">
        <v>44418</v>
      </c>
      <c r="E160" t="inlineStr">
        <is>
          <t>ottawa_lab-vc1.08.09.21</t>
        </is>
      </c>
      <c r="F160" t="inlineStr">
        <is>
          <t>covN1</t>
        </is>
      </c>
      <c r="G160" s="61">
        <f>HYPERLINK("#'Main'!G14", "'Main'!G14")</f>
        <v/>
      </c>
      <c r="I160">
        <f>'Main'!G49</f>
        <v/>
      </c>
      <c r="J160">
        <f>'Main'!G54</f>
        <v/>
      </c>
      <c r="K160">
        <f>'Main'!G14</f>
        <v/>
      </c>
      <c r="L160">
        <f>IF(OR(ISERROR(K160), ISERROR(I160), ISERROR(J160)), FALSE, OR(AND(LEFT(K160, 1)="[", RIGHT(K160, 1)="]"), AND(ISNUMBER(K160), OR(K160&gt;=I160, I160=""), OR(K160&lt;=J160, J160=""))))</f>
        <v/>
      </c>
    </row>
    <row r="161">
      <c r="A161" t="inlineStr">
        <is>
          <t>Calibration Curve</t>
        </is>
      </c>
      <c r="B161" t="inlineStr">
        <is>
          <t>Sample Ct values within calibration curve limits [covN1]</t>
        </is>
      </c>
      <c r="C161" t="inlineStr">
        <is>
          <t>High</t>
        </is>
      </c>
      <c r="D161" s="60" t="n">
        <v>44418</v>
      </c>
      <c r="E161" t="inlineStr">
        <is>
          <t>ottawa_lab-vc1.08.09.21</t>
        </is>
      </c>
      <c r="F161" t="inlineStr">
        <is>
          <t>covN1</t>
        </is>
      </c>
      <c r="G161" s="61">
        <f>HYPERLINK("#'Main'!H14", "'Main'!H14")</f>
        <v/>
      </c>
      <c r="I161">
        <f>'Main'!G49</f>
        <v/>
      </c>
      <c r="J161">
        <f>'Main'!G54</f>
        <v/>
      </c>
      <c r="K161">
        <f>'Main'!H14</f>
        <v/>
      </c>
      <c r="L161">
        <f>IF(OR(ISERROR(K161), ISERROR(I161), ISERROR(J161)), FALSE, OR(AND(LEFT(K161, 1)="[", RIGHT(K161, 1)="]"), AND(ISNUMBER(K161), OR(K161&gt;=I161, I161=""), OR(K161&lt;=J161, J161=""))))</f>
        <v/>
      </c>
    </row>
    <row r="162">
      <c r="A162" t="inlineStr">
        <is>
          <t>Calibration Curve</t>
        </is>
      </c>
      <c r="B162" t="inlineStr">
        <is>
          <t>Sample Ct values within calibration curve limits [covN1]</t>
        </is>
      </c>
      <c r="C162" t="inlineStr">
        <is>
          <t>High</t>
        </is>
      </c>
      <c r="D162" s="60" t="n">
        <v>44418</v>
      </c>
      <c r="E162" t="inlineStr">
        <is>
          <t>ottawa_lab-vc2.08.09.21</t>
        </is>
      </c>
      <c r="F162" t="inlineStr">
        <is>
          <t>covN1</t>
        </is>
      </c>
      <c r="G162" s="61">
        <f>HYPERLINK("#'Main'!F15", "'Main'!F15")</f>
        <v/>
      </c>
      <c r="I162">
        <f>'Main'!G49</f>
        <v/>
      </c>
      <c r="J162">
        <f>'Main'!G54</f>
        <v/>
      </c>
      <c r="K162">
        <f>'Main'!F15</f>
        <v/>
      </c>
      <c r="L162">
        <f>IF(OR(ISERROR(K162), ISERROR(I162), ISERROR(J162)), FALSE, OR(AND(LEFT(K162, 1)="[", RIGHT(K162, 1)="]"), AND(ISNUMBER(K162), OR(K162&gt;=I162, I162=""), OR(K162&lt;=J162, J162=""))))</f>
        <v/>
      </c>
    </row>
    <row r="163">
      <c r="A163" t="inlineStr">
        <is>
          <t>Calibration Curve</t>
        </is>
      </c>
      <c r="B163" t="inlineStr">
        <is>
          <t>Sample Ct values within calibration curve limits [covN1]</t>
        </is>
      </c>
      <c r="C163" t="inlineStr">
        <is>
          <t>High</t>
        </is>
      </c>
      <c r="D163" s="60" t="n">
        <v>44418</v>
      </c>
      <c r="E163" t="inlineStr">
        <is>
          <t>ottawa_lab-vc2.08.09.21</t>
        </is>
      </c>
      <c r="F163" t="inlineStr">
        <is>
          <t>covN1</t>
        </is>
      </c>
      <c r="G163" s="61">
        <f>HYPERLINK("#'Main'!G15", "'Main'!G15")</f>
        <v/>
      </c>
      <c r="I163">
        <f>'Main'!G49</f>
        <v/>
      </c>
      <c r="J163">
        <f>'Main'!G54</f>
        <v/>
      </c>
      <c r="K163">
        <f>'Main'!G15</f>
        <v/>
      </c>
      <c r="L163">
        <f>IF(OR(ISERROR(K163), ISERROR(I163), ISERROR(J163)), FALSE, OR(AND(LEFT(K163, 1)="[", RIGHT(K163, 1)="]"), AND(ISNUMBER(K163), OR(K163&gt;=I163, I163=""), OR(K163&lt;=J163, J163=""))))</f>
        <v/>
      </c>
    </row>
    <row r="164">
      <c r="A164" t="inlineStr">
        <is>
          <t>Calibration Curve</t>
        </is>
      </c>
      <c r="B164" t="inlineStr">
        <is>
          <t>Sample Ct values within calibration curve limits [covN1]</t>
        </is>
      </c>
      <c r="C164" t="inlineStr">
        <is>
          <t>High</t>
        </is>
      </c>
      <c r="D164" s="60" t="n">
        <v>44418</v>
      </c>
      <c r="E164" t="inlineStr">
        <is>
          <t>ottawa_lab-vc2.08.09.21</t>
        </is>
      </c>
      <c r="F164" t="inlineStr">
        <is>
          <t>covN1</t>
        </is>
      </c>
      <c r="G164" s="61">
        <f>HYPERLINK("#'Main'!H15", "'Main'!H15")</f>
        <v/>
      </c>
      <c r="I164">
        <f>'Main'!G49</f>
        <v/>
      </c>
      <c r="J164">
        <f>'Main'!G54</f>
        <v/>
      </c>
      <c r="K164">
        <f>'Main'!H15</f>
        <v/>
      </c>
      <c r="L164">
        <f>IF(OR(ISERROR(K164), ISERROR(I164), ISERROR(J164)), FALSE, OR(AND(LEFT(K164, 1)="[", RIGHT(K164, 1)="]"), AND(ISNUMBER(K164), OR(K164&gt;=I164, I164=""), OR(K164&lt;=J164, J164=""))))</f>
        <v/>
      </c>
    </row>
    <row r="165">
      <c r="A165" t="inlineStr">
        <is>
          <t>Calibration Curve</t>
        </is>
      </c>
      <c r="B165" t="inlineStr">
        <is>
          <t>Sample Ct values within calibration curve limits [nPMMoV]</t>
        </is>
      </c>
      <c r="C165" t="inlineStr">
        <is>
          <t>High</t>
        </is>
      </c>
      <c r="D165" s="60" t="n">
        <v>44418</v>
      </c>
      <c r="E165" t="inlineStr">
        <is>
          <t>ottawa_lab-vc2.08.09.21</t>
        </is>
      </c>
      <c r="F165" t="inlineStr">
        <is>
          <t>nPMMoV</t>
        </is>
      </c>
      <c r="G165" s="61">
        <f>HYPERLINK("#'Main'!P15", "'Main'!P15")</f>
        <v/>
      </c>
      <c r="I165">
        <f>'Main'!AN49</f>
        <v/>
      </c>
      <c r="J165">
        <f>'Main'!AN53</f>
        <v/>
      </c>
      <c r="K165">
        <f>'Main'!P15</f>
        <v/>
      </c>
      <c r="L165">
        <f>IF(OR(ISERROR(K165), ISERROR(I165), ISERROR(J165)), FALSE, OR(AND(LEFT(K165, 1)="[", RIGHT(K165, 1)="]"), AND(ISNUMBER(K165), OR(K165&gt;=I165, I165=""), OR(K165&lt;=J165, J165=""))))</f>
        <v/>
      </c>
    </row>
    <row r="166">
      <c r="A166" t="inlineStr">
        <is>
          <t>Calibration Curve</t>
        </is>
      </c>
      <c r="B166" t="inlineStr">
        <is>
          <t>Sample Ct values within calibration curve limits [nPMMoV]</t>
        </is>
      </c>
      <c r="C166" t="inlineStr">
        <is>
          <t>High</t>
        </is>
      </c>
      <c r="D166" s="60" t="n">
        <v>44418</v>
      </c>
      <c r="E166" t="inlineStr">
        <is>
          <t>ottawa_lab-vc2.08.09.21</t>
        </is>
      </c>
      <c r="F166" t="inlineStr">
        <is>
          <t>nPMMoV</t>
        </is>
      </c>
      <c r="G166" s="61">
        <f>HYPERLINK("#'Main'!Q15", "'Main'!Q15")</f>
        <v/>
      </c>
      <c r="I166">
        <f>'Main'!AN49</f>
        <v/>
      </c>
      <c r="J166">
        <f>'Main'!AN53</f>
        <v/>
      </c>
      <c r="K166">
        <f>'Main'!Q15</f>
        <v/>
      </c>
      <c r="L166">
        <f>IF(OR(ISERROR(K166), ISERROR(I166), ISERROR(J166)), FALSE, OR(AND(LEFT(K166, 1)="[", RIGHT(K166, 1)="]"), AND(ISNUMBER(K166), OR(K166&gt;=I166, I166=""), OR(K166&lt;=J166, J166=""))))</f>
        <v/>
      </c>
    </row>
    <row r="167">
      <c r="A167" t="inlineStr">
        <is>
          <t>Calibration Curve</t>
        </is>
      </c>
      <c r="B167" t="inlineStr">
        <is>
          <t>Sample Ct values within calibration curve limits [nPMMoV]</t>
        </is>
      </c>
      <c r="C167" t="inlineStr">
        <is>
          <t>High</t>
        </is>
      </c>
      <c r="D167" s="60" t="n">
        <v>44418</v>
      </c>
      <c r="E167" t="inlineStr">
        <is>
          <t>ottawa_lab-vc2.08.09.21</t>
        </is>
      </c>
      <c r="F167" t="inlineStr">
        <is>
          <t>nPMMoV</t>
        </is>
      </c>
      <c r="G167" s="61">
        <f>HYPERLINK("#'Main'!R15", "'Main'!R15")</f>
        <v/>
      </c>
      <c r="I167">
        <f>'Main'!AN49</f>
        <v/>
      </c>
      <c r="J167">
        <f>'Main'!AN53</f>
        <v/>
      </c>
      <c r="K167">
        <f>'Main'!R15</f>
        <v/>
      </c>
      <c r="L167">
        <f>IF(OR(ISERROR(K167), ISERROR(I167), ISERROR(J167)), FALSE, OR(AND(LEFT(K167, 1)="[", RIGHT(K167, 1)="]"), AND(ISNUMBER(K167), OR(K167&gt;=I167, I167=""), OR(K167&lt;=J167, J167=""))))</f>
        <v/>
      </c>
    </row>
    <row r="168">
      <c r="A168" t="inlineStr">
        <is>
          <t>Calibration Curve</t>
        </is>
      </c>
      <c r="B168" t="inlineStr">
        <is>
          <t>Sample Ct values within calibration curve limits [covN1]</t>
        </is>
      </c>
      <c r="C168" t="inlineStr">
        <is>
          <t>High</t>
        </is>
      </c>
      <c r="D168" s="60" t="n">
        <v>44418</v>
      </c>
      <c r="E168" t="inlineStr">
        <is>
          <t>ottawa_lab-vc3.08.09.21</t>
        </is>
      </c>
      <c r="F168" t="inlineStr">
        <is>
          <t>covN1</t>
        </is>
      </c>
      <c r="G168" s="61">
        <f>HYPERLINK("#'Main'!F16", "'Main'!F16")</f>
        <v/>
      </c>
      <c r="I168">
        <f>'Main'!G49</f>
        <v/>
      </c>
      <c r="J168">
        <f>'Main'!G54</f>
        <v/>
      </c>
      <c r="K168">
        <f>'Main'!F16</f>
        <v/>
      </c>
      <c r="L168">
        <f>IF(OR(ISERROR(K168), ISERROR(I168), ISERROR(J168)), FALSE, OR(AND(LEFT(K168, 1)="[", RIGHT(K168, 1)="]"), AND(ISNUMBER(K168), OR(K168&gt;=I168, I168=""), OR(K168&lt;=J168, J168=""))))</f>
        <v/>
      </c>
    </row>
    <row r="169">
      <c r="A169" t="inlineStr">
        <is>
          <t>Calibration Curve</t>
        </is>
      </c>
      <c r="B169" t="inlineStr">
        <is>
          <t>Sample Ct values within calibration curve limits [covN1]</t>
        </is>
      </c>
      <c r="C169" t="inlineStr">
        <is>
          <t>High</t>
        </is>
      </c>
      <c r="D169" s="60" t="n">
        <v>44418</v>
      </c>
      <c r="E169" t="inlineStr">
        <is>
          <t>ottawa_lab-vc3.08.09.21</t>
        </is>
      </c>
      <c r="F169" t="inlineStr">
        <is>
          <t>covN1</t>
        </is>
      </c>
      <c r="G169" s="61">
        <f>HYPERLINK("#'Main'!G16", "'Main'!G16")</f>
        <v/>
      </c>
      <c r="I169">
        <f>'Main'!G49</f>
        <v/>
      </c>
      <c r="J169">
        <f>'Main'!G54</f>
        <v/>
      </c>
      <c r="K169">
        <f>'Main'!G16</f>
        <v/>
      </c>
      <c r="L169">
        <f>IF(OR(ISERROR(K169), ISERROR(I169), ISERROR(J169)), FALSE, OR(AND(LEFT(K169, 1)="[", RIGHT(K169, 1)="]"), AND(ISNUMBER(K169), OR(K169&gt;=I169, I169=""), OR(K169&lt;=J169, J169=""))))</f>
        <v/>
      </c>
    </row>
    <row r="170">
      <c r="A170" t="inlineStr">
        <is>
          <t>Calibration Curve</t>
        </is>
      </c>
      <c r="B170" t="inlineStr">
        <is>
          <t>Sample Ct values within calibration curve limits [covN1]</t>
        </is>
      </c>
      <c r="C170" t="inlineStr">
        <is>
          <t>High</t>
        </is>
      </c>
      <c r="D170" s="60" t="n">
        <v>44418</v>
      </c>
      <c r="E170" t="inlineStr">
        <is>
          <t>ottawa_lab-vc3.08.09.21</t>
        </is>
      </c>
      <c r="F170" t="inlineStr">
        <is>
          <t>covN1</t>
        </is>
      </c>
      <c r="G170" s="61">
        <f>HYPERLINK("#'Main'!H16", "'Main'!H16")</f>
        <v/>
      </c>
      <c r="I170">
        <f>'Main'!G49</f>
        <v/>
      </c>
      <c r="J170">
        <f>'Main'!G54</f>
        <v/>
      </c>
      <c r="K170">
        <f>'Main'!H16</f>
        <v/>
      </c>
      <c r="L170">
        <f>IF(OR(ISERROR(K170), ISERROR(I170), ISERROR(J170)), FALSE, OR(AND(LEFT(K170, 1)="[", RIGHT(K170, 1)="]"), AND(ISNUMBER(K170), OR(K170&gt;=I170, I170=""), OR(K170&lt;=J170, J170=""))))</f>
        <v/>
      </c>
    </row>
    <row r="171">
      <c r="A171" t="inlineStr">
        <is>
          <t>Calibration Curve</t>
        </is>
      </c>
      <c r="B171" t="inlineStr">
        <is>
          <t>Sample Ct values within calibration curve limits [nPMMoV]</t>
        </is>
      </c>
      <c r="C171" t="inlineStr">
        <is>
          <t>High</t>
        </is>
      </c>
      <c r="D171" s="60" t="n">
        <v>44418</v>
      </c>
      <c r="E171" t="inlineStr">
        <is>
          <t>ottawa_lab-vc3.08.09.21</t>
        </is>
      </c>
      <c r="F171" t="inlineStr">
        <is>
          <t>nPMMoV</t>
        </is>
      </c>
      <c r="G171" s="61">
        <f>HYPERLINK("#'Main'!P16", "'Main'!P16")</f>
        <v/>
      </c>
      <c r="I171">
        <f>'Main'!AN49</f>
        <v/>
      </c>
      <c r="J171">
        <f>'Main'!AN53</f>
        <v/>
      </c>
      <c r="K171">
        <f>'Main'!P16</f>
        <v/>
      </c>
      <c r="L171">
        <f>IF(OR(ISERROR(K171), ISERROR(I171), ISERROR(J171)), FALSE, OR(AND(LEFT(K171, 1)="[", RIGHT(K171, 1)="]"), AND(ISNUMBER(K171), OR(K171&gt;=I171, I171=""), OR(K171&lt;=J171, J171=""))))</f>
        <v/>
      </c>
    </row>
    <row r="172">
      <c r="A172" t="inlineStr">
        <is>
          <t>Calibration Curve</t>
        </is>
      </c>
      <c r="B172" t="inlineStr">
        <is>
          <t>Sample Ct values within calibration curve limits [nPMMoV]</t>
        </is>
      </c>
      <c r="C172" t="inlineStr">
        <is>
          <t>High</t>
        </is>
      </c>
      <c r="D172" s="60" t="n">
        <v>44418</v>
      </c>
      <c r="E172" t="inlineStr">
        <is>
          <t>ottawa_lab-vc3.08.09.21</t>
        </is>
      </c>
      <c r="F172" t="inlineStr">
        <is>
          <t>nPMMoV</t>
        </is>
      </c>
      <c r="G172" s="61">
        <f>HYPERLINK("#'Main'!Q16", "'Main'!Q16")</f>
        <v/>
      </c>
      <c r="I172">
        <f>'Main'!AN49</f>
        <v/>
      </c>
      <c r="J172">
        <f>'Main'!AN53</f>
        <v/>
      </c>
      <c r="K172">
        <f>'Main'!Q16</f>
        <v/>
      </c>
      <c r="L172">
        <f>IF(OR(ISERROR(K172), ISERROR(I172), ISERROR(J172)), FALSE, OR(AND(LEFT(K172, 1)="[", RIGHT(K172, 1)="]"), AND(ISNUMBER(K172), OR(K172&gt;=I172, I172=""), OR(K172&lt;=J172, J172=""))))</f>
        <v/>
      </c>
    </row>
    <row r="173">
      <c r="A173" t="inlineStr">
        <is>
          <t>Calibration Curve</t>
        </is>
      </c>
      <c r="B173" t="inlineStr">
        <is>
          <t>Sample Ct values within calibration curve limits [nPMMoV]</t>
        </is>
      </c>
      <c r="C173" t="inlineStr">
        <is>
          <t>High</t>
        </is>
      </c>
      <c r="D173" s="60" t="n">
        <v>44418</v>
      </c>
      <c r="E173" t="inlineStr">
        <is>
          <t>ottawa_lab-vc3.08.09.21</t>
        </is>
      </c>
      <c r="F173" t="inlineStr">
        <is>
          <t>nPMMoV</t>
        </is>
      </c>
      <c r="G173" s="61">
        <f>HYPERLINK("#'Main'!R16", "'Main'!R16")</f>
        <v/>
      </c>
      <c r="I173">
        <f>'Main'!AN49</f>
        <v/>
      </c>
      <c r="J173">
        <f>'Main'!AN53</f>
        <v/>
      </c>
      <c r="K173">
        <f>'Main'!R16</f>
        <v/>
      </c>
      <c r="L173">
        <f>IF(OR(ISERROR(K173), ISERROR(I173), ISERROR(J173)), FALSE, OR(AND(LEFT(K173, 1)="[", RIGHT(K173, 1)="]"), AND(ISNUMBER(K173), OR(K173&gt;=I173, I173=""), OR(K173&lt;=J173, J173=""))))</f>
        <v/>
      </c>
    </row>
    <row r="174">
      <c r="A174" t="inlineStr">
        <is>
          <t>Calibration Curve</t>
        </is>
      </c>
      <c r="B174" t="inlineStr">
        <is>
          <t>Sample Ct values within calibration curve limits [covN1]</t>
        </is>
      </c>
      <c r="C174" t="inlineStr">
        <is>
          <t>High</t>
        </is>
      </c>
      <c r="D174" s="60" t="n">
        <v>44418</v>
      </c>
      <c r="E174" t="inlineStr">
        <is>
          <t>ottawa_lab-__2021-08-10__aw_b97.08.09.21</t>
        </is>
      </c>
      <c r="F174" t="inlineStr">
        <is>
          <t>covN1</t>
        </is>
      </c>
      <c r="G174" s="61">
        <f>HYPERLINK("#'Main'!F17", "'Main'!F17")</f>
        <v/>
      </c>
      <c r="I174">
        <f>'Main'!G49</f>
        <v/>
      </c>
      <c r="J174">
        <f>'Main'!G54</f>
        <v/>
      </c>
      <c r="K174">
        <f>'Main'!F17</f>
        <v/>
      </c>
      <c r="L174">
        <f>IF(OR(ISERROR(K174), ISERROR(I174), ISERROR(J174)), FALSE, OR(AND(LEFT(K174, 1)="[", RIGHT(K174, 1)="]"), AND(ISNUMBER(K174), OR(K174&gt;=I174, I174=""), OR(K174&lt;=J174, J174=""))))</f>
        <v/>
      </c>
    </row>
    <row r="175">
      <c r="A175" t="inlineStr">
        <is>
          <t>Calibration Curve</t>
        </is>
      </c>
      <c r="B175" t="inlineStr">
        <is>
          <t>Sample Ct values within calibration curve limits [covN1]</t>
        </is>
      </c>
      <c r="C175" t="inlineStr">
        <is>
          <t>High</t>
        </is>
      </c>
      <c r="D175" s="60" t="n">
        <v>44418</v>
      </c>
      <c r="E175" t="inlineStr">
        <is>
          <t>ottawa_lab-__2021-08-10__aw_b97.08.09.21</t>
        </is>
      </c>
      <c r="F175" t="inlineStr">
        <is>
          <t>covN1</t>
        </is>
      </c>
      <c r="G175" s="61">
        <f>HYPERLINK("#'Main'!G17", "'Main'!G17")</f>
        <v/>
      </c>
      <c r="I175">
        <f>'Main'!G49</f>
        <v/>
      </c>
      <c r="J175">
        <f>'Main'!G54</f>
        <v/>
      </c>
      <c r="K175">
        <f>'Main'!G17</f>
        <v/>
      </c>
      <c r="L175">
        <f>IF(OR(ISERROR(K175), ISERROR(I175), ISERROR(J175)), FALSE, OR(AND(LEFT(K175, 1)="[", RIGHT(K175, 1)="]"), AND(ISNUMBER(K175), OR(K175&gt;=I175, I175=""), OR(K175&lt;=J175, J175=""))))</f>
        <v/>
      </c>
    </row>
    <row r="176">
      <c r="A176" t="inlineStr">
        <is>
          <t>Calibration Curve</t>
        </is>
      </c>
      <c r="B176" t="inlineStr">
        <is>
          <t>Sample Ct values within calibration curve limits [covN1]</t>
        </is>
      </c>
      <c r="C176" t="inlineStr">
        <is>
          <t>High</t>
        </is>
      </c>
      <c r="D176" s="60" t="n">
        <v>44418</v>
      </c>
      <c r="E176" t="inlineStr">
        <is>
          <t>ottawa_lab-__2021-08-10__aw_b97.08.09.21</t>
        </is>
      </c>
      <c r="F176" t="inlineStr">
        <is>
          <t>covN1</t>
        </is>
      </c>
      <c r="G176" s="61">
        <f>HYPERLINK("#'Main'!H17", "'Main'!H17")</f>
        <v/>
      </c>
      <c r="I176">
        <f>'Main'!G49</f>
        <v/>
      </c>
      <c r="J176">
        <f>'Main'!G54</f>
        <v/>
      </c>
      <c r="K176">
        <f>'Main'!H17</f>
        <v/>
      </c>
      <c r="L176">
        <f>IF(OR(ISERROR(K176), ISERROR(I176), ISERROR(J176)), FALSE, OR(AND(LEFT(K176, 1)="[", RIGHT(K176, 1)="]"), AND(ISNUMBER(K176), OR(K176&gt;=I176, I176=""), OR(K176&lt;=J176, J176=""))))</f>
        <v/>
      </c>
    </row>
    <row r="177">
      <c r="A177" t="inlineStr">
        <is>
          <t>Calibration Curve</t>
        </is>
      </c>
      <c r="B177" t="inlineStr">
        <is>
          <t>Sample Ct values within calibration curve limits [nPMMoV]</t>
        </is>
      </c>
      <c r="C177" t="inlineStr">
        <is>
          <t>High</t>
        </is>
      </c>
      <c r="D177" s="60" t="n">
        <v>44418</v>
      </c>
      <c r="E177" t="inlineStr">
        <is>
          <t>ottawa_lab-__2021-08-10__aw_b97.08.09.21</t>
        </is>
      </c>
      <c r="F177" t="inlineStr">
        <is>
          <t>nPMMoV</t>
        </is>
      </c>
      <c r="G177" s="61">
        <f>HYPERLINK("#'Main'!P17", "'Main'!P17")</f>
        <v/>
      </c>
      <c r="I177">
        <f>'Main'!AN49</f>
        <v/>
      </c>
      <c r="J177">
        <f>'Main'!AN53</f>
        <v/>
      </c>
      <c r="K177">
        <f>'Main'!P17</f>
        <v/>
      </c>
      <c r="L177">
        <f>IF(OR(ISERROR(K177), ISERROR(I177), ISERROR(J177)), FALSE, OR(AND(LEFT(K177, 1)="[", RIGHT(K177, 1)="]"), AND(ISNUMBER(K177), OR(K177&gt;=I177, I177=""), OR(K177&lt;=J177, J177=""))))</f>
        <v/>
      </c>
    </row>
    <row r="178">
      <c r="A178" t="inlineStr">
        <is>
          <t>Calibration Curve</t>
        </is>
      </c>
      <c r="B178" t="inlineStr">
        <is>
          <t>Sample Ct values within calibration curve limits [nPMMoV]</t>
        </is>
      </c>
      <c r="C178" t="inlineStr">
        <is>
          <t>High</t>
        </is>
      </c>
      <c r="D178" s="60" t="n">
        <v>44418</v>
      </c>
      <c r="E178" t="inlineStr">
        <is>
          <t>ottawa_lab-__2021-08-10__aw_b97.08.09.21</t>
        </is>
      </c>
      <c r="F178" t="inlineStr">
        <is>
          <t>nPMMoV</t>
        </is>
      </c>
      <c r="G178" s="61">
        <f>HYPERLINK("#'Main'!Q17", "'Main'!Q17")</f>
        <v/>
      </c>
      <c r="I178">
        <f>'Main'!AN49</f>
        <v/>
      </c>
      <c r="J178">
        <f>'Main'!AN53</f>
        <v/>
      </c>
      <c r="K178">
        <f>'Main'!Q17</f>
        <v/>
      </c>
      <c r="L178">
        <f>IF(OR(ISERROR(K178), ISERROR(I178), ISERROR(J178)), FALSE, OR(AND(LEFT(K178, 1)="[", RIGHT(K178, 1)="]"), AND(ISNUMBER(K178), OR(K178&gt;=I178, I178=""), OR(K178&lt;=J178, J178=""))))</f>
        <v/>
      </c>
    </row>
    <row r="179">
      <c r="A179" t="inlineStr">
        <is>
          <t>Calibration Curve</t>
        </is>
      </c>
      <c r="B179" t="inlineStr">
        <is>
          <t>Sample Ct values within calibration curve limits [nPMMoV]</t>
        </is>
      </c>
      <c r="C179" t="inlineStr">
        <is>
          <t>High</t>
        </is>
      </c>
      <c r="D179" s="60" t="n">
        <v>44418</v>
      </c>
      <c r="E179" t="inlineStr">
        <is>
          <t>ottawa_lab-__2021-08-10__aw_b97.08.09.21</t>
        </is>
      </c>
      <c r="F179" t="inlineStr">
        <is>
          <t>nPMMoV</t>
        </is>
      </c>
      <c r="G179" s="61">
        <f>HYPERLINK("#'Main'!R17", "'Main'!R17")</f>
        <v/>
      </c>
      <c r="I179">
        <f>'Main'!AN49</f>
        <v/>
      </c>
      <c r="J179">
        <f>'Main'!AN53</f>
        <v/>
      </c>
      <c r="K179">
        <f>'Main'!R17</f>
        <v/>
      </c>
      <c r="L179">
        <f>IF(OR(ISERROR(K179), ISERROR(I179), ISERROR(J179)), FALSE, OR(AND(LEFT(K179, 1)="[", RIGHT(K179, 1)="]"), AND(ISNUMBER(K179), OR(K179&gt;=I179, I179=""), OR(K179&lt;=J179, J179=""))))</f>
        <v/>
      </c>
    </row>
    <row r="180">
      <c r="A180" t="inlineStr">
        <is>
          <t>Calibration Curve</t>
        </is>
      </c>
      <c r="B180" t="inlineStr">
        <is>
          <t>Sample Ct values within calibration curve limits [covN1]</t>
        </is>
      </c>
      <c r="C180" t="inlineStr">
        <is>
          <t>High</t>
        </is>
      </c>
      <c r="D180" s="60" t="n">
        <v>44418</v>
      </c>
      <c r="E180" t="inlineStr">
        <is>
          <t>ottawa_lab-__2021-08-10__aw_sr.08.09.21</t>
        </is>
      </c>
      <c r="F180" t="inlineStr">
        <is>
          <t>covN1</t>
        </is>
      </c>
      <c r="G180" s="61">
        <f>HYPERLINK("#'Main'!F18", "'Main'!F18")</f>
        <v/>
      </c>
      <c r="I180">
        <f>'Main'!G49</f>
        <v/>
      </c>
      <c r="J180">
        <f>'Main'!G54</f>
        <v/>
      </c>
      <c r="K180">
        <f>'Main'!F18</f>
        <v/>
      </c>
      <c r="L180">
        <f>IF(OR(ISERROR(K180), ISERROR(I180), ISERROR(J180)), FALSE, OR(AND(LEFT(K180, 1)="[", RIGHT(K180, 1)="]"), AND(ISNUMBER(K180), OR(K180&gt;=I180, I180=""), OR(K180&lt;=J180, J180=""))))</f>
        <v/>
      </c>
    </row>
    <row r="181">
      <c r="A181" t="inlineStr">
        <is>
          <t>Calibration Curve</t>
        </is>
      </c>
      <c r="B181" t="inlineStr">
        <is>
          <t>Sample Ct values within calibration curve limits [covN1]</t>
        </is>
      </c>
      <c r="C181" t="inlineStr">
        <is>
          <t>High</t>
        </is>
      </c>
      <c r="D181" s="60" t="n">
        <v>44418</v>
      </c>
      <c r="E181" t="inlineStr">
        <is>
          <t>ottawa_lab-__2021-08-10__aw_sr.08.09.21</t>
        </is>
      </c>
      <c r="F181" t="inlineStr">
        <is>
          <t>covN1</t>
        </is>
      </c>
      <c r="G181" s="61">
        <f>HYPERLINK("#'Main'!G18", "'Main'!G18")</f>
        <v/>
      </c>
      <c r="I181">
        <f>'Main'!G49</f>
        <v/>
      </c>
      <c r="J181">
        <f>'Main'!G54</f>
        <v/>
      </c>
      <c r="K181">
        <f>'Main'!G18</f>
        <v/>
      </c>
      <c r="L181">
        <f>IF(OR(ISERROR(K181), ISERROR(I181), ISERROR(J181)), FALSE, OR(AND(LEFT(K181, 1)="[", RIGHT(K181, 1)="]"), AND(ISNUMBER(K181), OR(K181&gt;=I181, I181=""), OR(K181&lt;=J181, J181=""))))</f>
        <v/>
      </c>
    </row>
    <row r="182">
      <c r="A182" t="inlineStr">
        <is>
          <t>Calibration Curve</t>
        </is>
      </c>
      <c r="B182" t="inlineStr">
        <is>
          <t>Sample Ct values within calibration curve limits [covN1]</t>
        </is>
      </c>
      <c r="C182" t="inlineStr">
        <is>
          <t>High</t>
        </is>
      </c>
      <c r="D182" s="60" t="n">
        <v>44418</v>
      </c>
      <c r="E182" t="inlineStr">
        <is>
          <t>ottawa_lab-__2021-08-10__aw_sr.08.09.21</t>
        </is>
      </c>
      <c r="F182" t="inlineStr">
        <is>
          <t>covN1</t>
        </is>
      </c>
      <c r="G182" s="61">
        <f>HYPERLINK("#'Main'!H18", "'Main'!H18")</f>
        <v/>
      </c>
      <c r="I182">
        <f>'Main'!G49</f>
        <v/>
      </c>
      <c r="J182">
        <f>'Main'!G54</f>
        <v/>
      </c>
      <c r="K182">
        <f>'Main'!H18</f>
        <v/>
      </c>
      <c r="L182">
        <f>IF(OR(ISERROR(K182), ISERROR(I182), ISERROR(J182)), FALSE, OR(AND(LEFT(K182, 1)="[", RIGHT(K182, 1)="]"), AND(ISNUMBER(K182), OR(K182&gt;=I182, I182=""), OR(K182&lt;=J182, J182=""))))</f>
        <v/>
      </c>
    </row>
    <row r="183">
      <c r="A183" t="inlineStr">
        <is>
          <t>Calibration Curve</t>
        </is>
      </c>
      <c r="B183" t="inlineStr">
        <is>
          <t>Sample Ct values within calibration curve limits [covN1]</t>
        </is>
      </c>
      <c r="C183" t="inlineStr">
        <is>
          <t>High</t>
        </is>
      </c>
      <c r="D183" s="60" t="n">
        <v>44418</v>
      </c>
      <c r="E183" t="inlineStr">
        <is>
          <t>ottawa_lab-__2021-08-10__ebmi.07.25.21</t>
        </is>
      </c>
      <c r="F183" t="inlineStr">
        <is>
          <t>covN1</t>
        </is>
      </c>
      <c r="G183" s="61">
        <f>HYPERLINK("#'Main'!F19", "'Main'!F19")</f>
        <v/>
      </c>
      <c r="I183">
        <f>'Main'!G49</f>
        <v/>
      </c>
      <c r="J183">
        <f>'Main'!G54</f>
        <v/>
      </c>
      <c r="K183">
        <f>'Main'!F19</f>
        <v/>
      </c>
      <c r="L183">
        <f>IF(OR(ISERROR(K183), ISERROR(I183), ISERROR(J183)), FALSE, OR(AND(LEFT(K183, 1)="[", RIGHT(K183, 1)="]"), AND(ISNUMBER(K183), OR(K183&gt;=I183, I183=""), OR(K183&lt;=J183, J183=""))))</f>
        <v/>
      </c>
    </row>
    <row r="184">
      <c r="A184" t="inlineStr">
        <is>
          <t>Calibration Curve</t>
        </is>
      </c>
      <c r="B184" t="inlineStr">
        <is>
          <t>Sample Ct values within calibration curve limits [covN1]</t>
        </is>
      </c>
      <c r="C184" t="inlineStr">
        <is>
          <t>High</t>
        </is>
      </c>
      <c r="D184" s="60" t="n">
        <v>44418</v>
      </c>
      <c r="E184" t="inlineStr">
        <is>
          <t>ottawa_lab-__2021-08-10__ebmi.07.25.21</t>
        </is>
      </c>
      <c r="F184" t="inlineStr">
        <is>
          <t>covN1</t>
        </is>
      </c>
      <c r="G184" s="61">
        <f>HYPERLINK("#'Main'!G19", "'Main'!G19")</f>
        <v/>
      </c>
      <c r="I184">
        <f>'Main'!G49</f>
        <v/>
      </c>
      <c r="J184">
        <f>'Main'!G54</f>
        <v/>
      </c>
      <c r="K184">
        <f>'Main'!G19</f>
        <v/>
      </c>
      <c r="L184">
        <f>IF(OR(ISERROR(K184), ISERROR(I184), ISERROR(J184)), FALSE, OR(AND(LEFT(K184, 1)="[", RIGHT(K184, 1)="]"), AND(ISNUMBER(K184), OR(K184&gt;=I184, I184=""), OR(K184&lt;=J184, J184=""))))</f>
        <v/>
      </c>
    </row>
    <row r="185">
      <c r="A185" t="inlineStr">
        <is>
          <t>Calibration Curve</t>
        </is>
      </c>
      <c r="B185" t="inlineStr">
        <is>
          <t>Sample Ct values within calibration curve limits [covN1]</t>
        </is>
      </c>
      <c r="C185" t="inlineStr">
        <is>
          <t>High</t>
        </is>
      </c>
      <c r="D185" s="60" t="n">
        <v>44418</v>
      </c>
      <c r="E185" t="inlineStr">
        <is>
          <t>ottawa_lab-__2021-08-10__ebmi.07.25.21</t>
        </is>
      </c>
      <c r="F185" t="inlineStr">
        <is>
          <t>covN1</t>
        </is>
      </c>
      <c r="G185" s="61">
        <f>HYPERLINK("#'Main'!H19", "'Main'!H19")</f>
        <v/>
      </c>
      <c r="I185">
        <f>'Main'!G49</f>
        <v/>
      </c>
      <c r="J185">
        <f>'Main'!G54</f>
        <v/>
      </c>
      <c r="K185">
        <f>'Main'!H19</f>
        <v/>
      </c>
      <c r="L185">
        <f>IF(OR(ISERROR(K185), ISERROR(I185), ISERROR(J185)), FALSE, OR(AND(LEFT(K185, 1)="[", RIGHT(K185, 1)="]"), AND(ISNUMBER(K185), OR(K185&gt;=I185, I185=""), OR(K185&lt;=J185, J185=""))))</f>
        <v/>
      </c>
    </row>
    <row r="186">
      <c r="A186" t="inlineStr">
        <is>
          <t>Calibration Curve</t>
        </is>
      </c>
      <c r="B186" t="inlineStr">
        <is>
          <t>Sample Ct values within calibration curve limits [covN1]</t>
        </is>
      </c>
      <c r="C186" t="inlineStr">
        <is>
          <t>High</t>
        </is>
      </c>
      <c r="D186" s="60" t="n">
        <v>44418</v>
      </c>
      <c r="E186" t="inlineStr">
        <is>
          <t>ottawa_lab-__2021-08-10__eh.07.20.21</t>
        </is>
      </c>
      <c r="F186" t="inlineStr">
        <is>
          <t>covN1</t>
        </is>
      </c>
      <c r="G186" s="61">
        <f>HYPERLINK("#'Main'!F20", "'Main'!F20")</f>
        <v/>
      </c>
      <c r="I186">
        <f>'Main'!G49</f>
        <v/>
      </c>
      <c r="J186">
        <f>'Main'!G54</f>
        <v/>
      </c>
      <c r="K186">
        <f>'Main'!F20</f>
        <v/>
      </c>
      <c r="L186">
        <f>IF(OR(ISERROR(K186), ISERROR(I186), ISERROR(J186)), FALSE, OR(AND(LEFT(K186, 1)="[", RIGHT(K186, 1)="]"), AND(ISNUMBER(K186), OR(K186&gt;=I186, I186=""), OR(K186&lt;=J186, J186=""))))</f>
        <v/>
      </c>
    </row>
    <row r="187">
      <c r="A187" t="inlineStr">
        <is>
          <t>Calibration Curve</t>
        </is>
      </c>
      <c r="B187" t="inlineStr">
        <is>
          <t>Sample Ct values within calibration curve limits [covN1]</t>
        </is>
      </c>
      <c r="C187" t="inlineStr">
        <is>
          <t>High</t>
        </is>
      </c>
      <c r="D187" s="60" t="n">
        <v>44418</v>
      </c>
      <c r="E187" t="inlineStr">
        <is>
          <t>ottawa_lab-__2021-08-10__eh.07.20.21</t>
        </is>
      </c>
      <c r="F187" t="inlineStr">
        <is>
          <t>covN1</t>
        </is>
      </c>
      <c r="G187" s="61">
        <f>HYPERLINK("#'Main'!G20", "'Main'!G20")</f>
        <v/>
      </c>
      <c r="I187">
        <f>'Main'!G49</f>
        <v/>
      </c>
      <c r="J187">
        <f>'Main'!G54</f>
        <v/>
      </c>
      <c r="K187">
        <f>'Main'!G20</f>
        <v/>
      </c>
      <c r="L187">
        <f>IF(OR(ISERROR(K187), ISERROR(I187), ISERROR(J187)), FALSE, OR(AND(LEFT(K187, 1)="[", RIGHT(K187, 1)="]"), AND(ISNUMBER(K187), OR(K187&gt;=I187, I187=""), OR(K187&lt;=J187, J187=""))))</f>
        <v/>
      </c>
    </row>
    <row r="188">
      <c r="A188" t="inlineStr">
        <is>
          <t>Calibration Curve</t>
        </is>
      </c>
      <c r="B188" t="inlineStr">
        <is>
          <t>Sample Ct values within calibration curve limits [covN1]</t>
        </is>
      </c>
      <c r="C188" t="inlineStr">
        <is>
          <t>High</t>
        </is>
      </c>
      <c r="D188" s="60" t="n">
        <v>44418</v>
      </c>
      <c r="E188" t="inlineStr">
        <is>
          <t>ottawa_lab-__2021-08-10__eh.07.20.21</t>
        </is>
      </c>
      <c r="F188" t="inlineStr">
        <is>
          <t>covN1</t>
        </is>
      </c>
      <c r="G188" s="61">
        <f>HYPERLINK("#'Main'!H20", "'Main'!H20")</f>
        <v/>
      </c>
      <c r="I188">
        <f>'Main'!G49</f>
        <v/>
      </c>
      <c r="J188">
        <f>'Main'!G54</f>
        <v/>
      </c>
      <c r="K188">
        <f>'Main'!H20</f>
        <v/>
      </c>
      <c r="L188">
        <f>IF(OR(ISERROR(K188), ISERROR(I188), ISERROR(J188)), FALSE, OR(AND(LEFT(K188, 1)="[", RIGHT(K188, 1)="]"), AND(ISNUMBER(K188), OR(K188&gt;=I188, I188=""), OR(K188&lt;=J188, J188=""))))</f>
        <v/>
      </c>
    </row>
    <row r="189">
      <c r="A189" t="inlineStr">
        <is>
          <t>Calibration Curve</t>
        </is>
      </c>
      <c r="B189" t="inlineStr">
        <is>
          <t>Sample Ct values within calibration curve limits [covN1]</t>
        </is>
      </c>
      <c r="C189" t="inlineStr">
        <is>
          <t>High</t>
        </is>
      </c>
      <c r="D189" s="60" t="n">
        <v>44418</v>
      </c>
      <c r="E189" t="inlineStr">
        <is>
          <t>ottawa_lab-__2021-08-10__emh.07.21.21</t>
        </is>
      </c>
      <c r="F189" t="inlineStr">
        <is>
          <t>covN1</t>
        </is>
      </c>
      <c r="G189" s="61">
        <f>HYPERLINK("#'Main'!F21", "'Main'!F21")</f>
        <v/>
      </c>
      <c r="I189">
        <f>'Main'!G49</f>
        <v/>
      </c>
      <c r="J189">
        <f>'Main'!G54</f>
        <v/>
      </c>
      <c r="K189">
        <f>'Main'!F21</f>
        <v/>
      </c>
      <c r="L189">
        <f>IF(OR(ISERROR(K189), ISERROR(I189), ISERROR(J189)), FALSE, OR(AND(LEFT(K189, 1)="[", RIGHT(K189, 1)="]"), AND(ISNUMBER(K189), OR(K189&gt;=I189, I189=""), OR(K189&lt;=J189, J189=""))))</f>
        <v/>
      </c>
    </row>
    <row r="190">
      <c r="A190" t="inlineStr">
        <is>
          <t>Calibration Curve</t>
        </is>
      </c>
      <c r="B190" t="inlineStr">
        <is>
          <t>Sample Ct values within calibration curve limits [covN1]</t>
        </is>
      </c>
      <c r="C190" t="inlineStr">
        <is>
          <t>High</t>
        </is>
      </c>
      <c r="D190" s="60" t="n">
        <v>44418</v>
      </c>
      <c r="E190" t="inlineStr">
        <is>
          <t>ottawa_lab-__2021-08-10__emh.07.21.21</t>
        </is>
      </c>
      <c r="F190" t="inlineStr">
        <is>
          <t>covN1</t>
        </is>
      </c>
      <c r="G190" s="61">
        <f>HYPERLINK("#'Main'!G21", "'Main'!G21")</f>
        <v/>
      </c>
      <c r="I190">
        <f>'Main'!G49</f>
        <v/>
      </c>
      <c r="J190">
        <f>'Main'!G54</f>
        <v/>
      </c>
      <c r="K190">
        <f>'Main'!G21</f>
        <v/>
      </c>
      <c r="L190">
        <f>IF(OR(ISERROR(K190), ISERROR(I190), ISERROR(J190)), FALSE, OR(AND(LEFT(K190, 1)="[", RIGHT(K190, 1)="]"), AND(ISNUMBER(K190), OR(K190&gt;=I190, I190=""), OR(K190&lt;=J190, J190=""))))</f>
        <v/>
      </c>
    </row>
    <row r="191">
      <c r="A191" t="inlineStr">
        <is>
          <t>Calibration Curve</t>
        </is>
      </c>
      <c r="B191" t="inlineStr">
        <is>
          <t>Sample Ct values within calibration curve limits [covN1]</t>
        </is>
      </c>
      <c r="C191" t="inlineStr">
        <is>
          <t>High</t>
        </is>
      </c>
      <c r="D191" s="60" t="n">
        <v>44418</v>
      </c>
      <c r="E191" t="inlineStr">
        <is>
          <t>ottawa_lab-__2021-08-10__emh.07.21.21</t>
        </is>
      </c>
      <c r="F191" t="inlineStr">
        <is>
          <t>covN1</t>
        </is>
      </c>
      <c r="G191" s="61">
        <f>HYPERLINK("#'Main'!H21", "'Main'!H21")</f>
        <v/>
      </c>
      <c r="I191">
        <f>'Main'!G49</f>
        <v/>
      </c>
      <c r="J191">
        <f>'Main'!G54</f>
        <v/>
      </c>
      <c r="K191">
        <f>'Main'!H21</f>
        <v/>
      </c>
      <c r="L191">
        <f>IF(OR(ISERROR(K191), ISERROR(I191), ISERROR(J191)), FALSE, OR(AND(LEFT(K191, 1)="[", RIGHT(K191, 1)="]"), AND(ISNUMBER(K191), OR(K191&gt;=I191, I191=""), OR(K191&lt;=J191, J191=""))))</f>
        <v/>
      </c>
    </row>
    <row r="192">
      <c r="A192" t="inlineStr">
        <is>
          <t>Calibration Curve</t>
        </is>
      </c>
      <c r="B192" t="inlineStr">
        <is>
          <t>Sample Ct values within calibration curve limits [covN1]</t>
        </is>
      </c>
      <c r="C192" t="inlineStr">
        <is>
          <t>High</t>
        </is>
      </c>
      <c r="D192" s="60" t="n">
        <v>44418</v>
      </c>
      <c r="E192" t="inlineStr">
        <is>
          <t>ottawa_lab-__2021-08-10__evc1.07.02.21</t>
        </is>
      </c>
      <c r="F192" t="inlineStr">
        <is>
          <t>covN1</t>
        </is>
      </c>
      <c r="G192" s="61">
        <f>HYPERLINK("#'Main'!F22", "'Main'!F22")</f>
        <v/>
      </c>
      <c r="I192">
        <f>'Main'!G49</f>
        <v/>
      </c>
      <c r="J192">
        <f>'Main'!G54</f>
        <v/>
      </c>
      <c r="K192">
        <f>'Main'!F22</f>
        <v/>
      </c>
      <c r="L192">
        <f>IF(OR(ISERROR(K192), ISERROR(I192), ISERROR(J192)), FALSE, OR(AND(LEFT(K192, 1)="[", RIGHT(K192, 1)="]"), AND(ISNUMBER(K192), OR(K192&gt;=I192, I192=""), OR(K192&lt;=J192, J192=""))))</f>
        <v/>
      </c>
    </row>
    <row r="193">
      <c r="A193" t="inlineStr">
        <is>
          <t>Calibration Curve</t>
        </is>
      </c>
      <c r="B193" t="inlineStr">
        <is>
          <t>Sample Ct values within calibration curve limits [covN1]</t>
        </is>
      </c>
      <c r="C193" t="inlineStr">
        <is>
          <t>High</t>
        </is>
      </c>
      <c r="D193" s="60" t="n">
        <v>44418</v>
      </c>
      <c r="E193" t="inlineStr">
        <is>
          <t>ottawa_lab-__2021-08-10__evc1.07.02.21</t>
        </is>
      </c>
      <c r="F193" t="inlineStr">
        <is>
          <t>covN1</t>
        </is>
      </c>
      <c r="G193" s="61">
        <f>HYPERLINK("#'Main'!G22", "'Main'!G22")</f>
        <v/>
      </c>
      <c r="I193">
        <f>'Main'!G49</f>
        <v/>
      </c>
      <c r="J193">
        <f>'Main'!G54</f>
        <v/>
      </c>
      <c r="K193">
        <f>'Main'!G22</f>
        <v/>
      </c>
      <c r="L193">
        <f>IF(OR(ISERROR(K193), ISERROR(I193), ISERROR(J193)), FALSE, OR(AND(LEFT(K193, 1)="[", RIGHT(K193, 1)="]"), AND(ISNUMBER(K193), OR(K193&gt;=I193, I193=""), OR(K193&lt;=J193, J193=""))))</f>
        <v/>
      </c>
    </row>
    <row r="194">
      <c r="A194" t="inlineStr">
        <is>
          <t>Calibration Curve</t>
        </is>
      </c>
      <c r="B194" t="inlineStr">
        <is>
          <t>Sample Ct values within calibration curve limits [covN1]</t>
        </is>
      </c>
      <c r="C194" t="inlineStr">
        <is>
          <t>High</t>
        </is>
      </c>
      <c r="D194" s="60" t="n">
        <v>44418</v>
      </c>
      <c r="E194" t="inlineStr">
        <is>
          <t>ottawa_lab-__2021-08-10__evc1.07.02.21</t>
        </is>
      </c>
      <c r="F194" t="inlineStr">
        <is>
          <t>covN1</t>
        </is>
      </c>
      <c r="G194" s="61">
        <f>HYPERLINK("#'Main'!H22", "'Main'!H22")</f>
        <v/>
      </c>
      <c r="I194">
        <f>'Main'!G49</f>
        <v/>
      </c>
      <c r="J194">
        <f>'Main'!G54</f>
        <v/>
      </c>
      <c r="K194">
        <f>'Main'!H22</f>
        <v/>
      </c>
      <c r="L194">
        <f>IF(OR(ISERROR(K194), ISERROR(I194), ISERROR(J194)), FALSE, OR(AND(LEFT(K194, 1)="[", RIGHT(K194, 1)="]"), AND(ISNUMBER(K194), OR(K194&gt;=I194, I194=""), OR(K194&lt;=J194, J194=""))))</f>
        <v/>
      </c>
    </row>
    <row r="195">
      <c r="A195" t="inlineStr">
        <is>
          <t>Calibration Curve</t>
        </is>
      </c>
      <c r="B195" t="inlineStr">
        <is>
          <t>Sample Ct values within calibration curve limits [covN1]</t>
        </is>
      </c>
      <c r="C195" t="inlineStr">
        <is>
          <t>High</t>
        </is>
      </c>
      <c r="D195" s="60" t="n">
        <v>44418</v>
      </c>
      <c r="E195" t="inlineStr">
        <is>
          <t>ottawa_lab-__2021-08-10__evc1.07.16.21</t>
        </is>
      </c>
      <c r="F195" t="inlineStr">
        <is>
          <t>covN1</t>
        </is>
      </c>
      <c r="G195" s="61">
        <f>HYPERLINK("#'Main'!F23", "'Main'!F23")</f>
        <v/>
      </c>
      <c r="I195">
        <f>'Main'!G49</f>
        <v/>
      </c>
      <c r="J195">
        <f>'Main'!G54</f>
        <v/>
      </c>
      <c r="K195">
        <f>'Main'!F23</f>
        <v/>
      </c>
      <c r="L195">
        <f>IF(OR(ISERROR(K195), ISERROR(I195), ISERROR(J195)), FALSE, OR(AND(LEFT(K195, 1)="[", RIGHT(K195, 1)="]"), AND(ISNUMBER(K195), OR(K195&gt;=I195, I195=""), OR(K195&lt;=J195, J195=""))))</f>
        <v/>
      </c>
    </row>
    <row r="196">
      <c r="A196" t="inlineStr">
        <is>
          <t>Calibration Curve</t>
        </is>
      </c>
      <c r="B196" t="inlineStr">
        <is>
          <t>Sample Ct values within calibration curve limits [covN1]</t>
        </is>
      </c>
      <c r="C196" t="inlineStr">
        <is>
          <t>High</t>
        </is>
      </c>
      <c r="D196" s="60" t="n">
        <v>44418</v>
      </c>
      <c r="E196" t="inlineStr">
        <is>
          <t>ottawa_lab-__2021-08-10__evc1.07.16.21</t>
        </is>
      </c>
      <c r="F196" t="inlineStr">
        <is>
          <t>covN1</t>
        </is>
      </c>
      <c r="G196" s="61">
        <f>HYPERLINK("#'Main'!G23", "'Main'!G23")</f>
        <v/>
      </c>
      <c r="I196">
        <f>'Main'!G49</f>
        <v/>
      </c>
      <c r="J196">
        <f>'Main'!G54</f>
        <v/>
      </c>
      <c r="K196">
        <f>'Main'!G23</f>
        <v/>
      </c>
      <c r="L196">
        <f>IF(OR(ISERROR(K196), ISERROR(I196), ISERROR(J196)), FALSE, OR(AND(LEFT(K196, 1)="[", RIGHT(K196, 1)="]"), AND(ISNUMBER(K196), OR(K196&gt;=I196, I196=""), OR(K196&lt;=J196, J196=""))))</f>
        <v/>
      </c>
    </row>
    <row r="197">
      <c r="A197" t="inlineStr">
        <is>
          <t>Calibration Curve</t>
        </is>
      </c>
      <c r="B197" t="inlineStr">
        <is>
          <t>Sample Ct values within calibration curve limits [covN1]</t>
        </is>
      </c>
      <c r="C197" t="inlineStr">
        <is>
          <t>High</t>
        </is>
      </c>
      <c r="D197" s="60" t="n">
        <v>44418</v>
      </c>
      <c r="E197" t="inlineStr">
        <is>
          <t>ottawa_lab-__2021-08-10__evc1.07.16.21</t>
        </is>
      </c>
      <c r="F197" t="inlineStr">
        <is>
          <t>covN1</t>
        </is>
      </c>
      <c r="G197" s="61">
        <f>HYPERLINK("#'Main'!H23", "'Main'!H23")</f>
        <v/>
      </c>
      <c r="I197">
        <f>'Main'!G49</f>
        <v/>
      </c>
      <c r="J197">
        <f>'Main'!G54</f>
        <v/>
      </c>
      <c r="K197">
        <f>'Main'!H23</f>
        <v/>
      </c>
      <c r="L197">
        <f>IF(OR(ISERROR(K197), ISERROR(I197), ISERROR(J197)), FALSE, OR(AND(LEFT(K197, 1)="[", RIGHT(K197, 1)="]"), AND(ISNUMBER(K197), OR(K197&gt;=I197, I197=""), OR(K197&lt;=J197, J197=""))))</f>
        <v/>
      </c>
    </row>
    <row r="198">
      <c r="A198" t="inlineStr">
        <is>
          <t>Calibration Curve</t>
        </is>
      </c>
      <c r="B198" t="inlineStr">
        <is>
          <t>Sample Ct values within calibration curve limits [covN1]</t>
        </is>
      </c>
      <c r="C198" t="inlineStr">
        <is>
          <t>High</t>
        </is>
      </c>
      <c r="D198" s="60" t="n">
        <v>44418</v>
      </c>
      <c r="E198" t="inlineStr">
        <is>
          <t>ottawa_lab-__2021-08-10__evc3.07.16.21</t>
        </is>
      </c>
      <c r="F198" t="inlineStr">
        <is>
          <t>covN1</t>
        </is>
      </c>
      <c r="G198" s="61">
        <f>HYPERLINK("#'Main'!F24", "'Main'!F24")</f>
        <v/>
      </c>
      <c r="I198">
        <f>'Main'!G49</f>
        <v/>
      </c>
      <c r="J198">
        <f>'Main'!G54</f>
        <v/>
      </c>
      <c r="K198">
        <f>'Main'!F24</f>
        <v/>
      </c>
      <c r="L198">
        <f>IF(OR(ISERROR(K198), ISERROR(I198), ISERROR(J198)), FALSE, OR(AND(LEFT(K198, 1)="[", RIGHT(K198, 1)="]"), AND(ISNUMBER(K198), OR(K198&gt;=I198, I198=""), OR(K198&lt;=J198, J198=""))))</f>
        <v/>
      </c>
    </row>
    <row r="199">
      <c r="A199" t="inlineStr">
        <is>
          <t>Calibration Curve</t>
        </is>
      </c>
      <c r="B199" t="inlineStr">
        <is>
          <t>Sample Ct values within calibration curve limits [covN1]</t>
        </is>
      </c>
      <c r="C199" t="inlineStr">
        <is>
          <t>High</t>
        </is>
      </c>
      <c r="D199" s="60" t="n">
        <v>44418</v>
      </c>
      <c r="E199" t="inlineStr">
        <is>
          <t>ottawa_lab-__2021-08-10__evc3.07.16.21</t>
        </is>
      </c>
      <c r="F199" t="inlineStr">
        <is>
          <t>covN1</t>
        </is>
      </c>
      <c r="G199" s="61">
        <f>HYPERLINK("#'Main'!G24", "'Main'!G24")</f>
        <v/>
      </c>
      <c r="I199">
        <f>'Main'!G49</f>
        <v/>
      </c>
      <c r="J199">
        <f>'Main'!G54</f>
        <v/>
      </c>
      <c r="K199">
        <f>'Main'!G24</f>
        <v/>
      </c>
      <c r="L199">
        <f>IF(OR(ISERROR(K199), ISERROR(I199), ISERROR(J199)), FALSE, OR(AND(LEFT(K199, 1)="[", RIGHT(K199, 1)="]"), AND(ISNUMBER(K199), OR(K199&gt;=I199, I199=""), OR(K199&lt;=J199, J199=""))))</f>
        <v/>
      </c>
    </row>
    <row r="200">
      <c r="A200" t="inlineStr">
        <is>
          <t>Calibration Curve</t>
        </is>
      </c>
      <c r="B200" t="inlineStr">
        <is>
          <t>Sample Ct values within calibration curve limits [covN1]</t>
        </is>
      </c>
      <c r="C200" t="inlineStr">
        <is>
          <t>High</t>
        </is>
      </c>
      <c r="D200" s="60" t="n">
        <v>44418</v>
      </c>
      <c r="E200" t="inlineStr">
        <is>
          <t>ottawa_lab-__2021-08-10__evc3.07.16.21</t>
        </is>
      </c>
      <c r="F200" t="inlineStr">
        <is>
          <t>covN1</t>
        </is>
      </c>
      <c r="G200" s="61">
        <f>HYPERLINK("#'Main'!H24", "'Main'!H24")</f>
        <v/>
      </c>
      <c r="I200">
        <f>'Main'!G49</f>
        <v/>
      </c>
      <c r="J200">
        <f>'Main'!G54</f>
        <v/>
      </c>
      <c r="K200">
        <f>'Main'!H24</f>
        <v/>
      </c>
      <c r="L200">
        <f>IF(OR(ISERROR(K200), ISERROR(I200), ISERROR(J200)), FALSE, OR(AND(LEFT(K200, 1)="[", RIGHT(K200, 1)="]"), AND(ISNUMBER(K200), OR(K200&gt;=I200, I200=""), OR(K200&lt;=J200, J200=""))))</f>
        <v/>
      </c>
    </row>
    <row r="201">
      <c r="A201" t="inlineStr">
        <is>
          <t>Calibration Curve</t>
        </is>
      </c>
      <c r="B201" t="inlineStr">
        <is>
          <t>Sample Ct values within calibration curve limits [covN2]</t>
        </is>
      </c>
      <c r="C201" t="inlineStr">
        <is>
          <t>High</t>
        </is>
      </c>
      <c r="D201" s="60" t="n">
        <v>44418</v>
      </c>
      <c r="E201" t="inlineStr">
        <is>
          <t>ottawa_lab-ac.08.05.21</t>
        </is>
      </c>
      <c r="F201" t="inlineStr">
        <is>
          <t>covN2</t>
        </is>
      </c>
      <c r="G201" s="61">
        <f>HYPERLINK("#'Main'!F26", "'Main'!F26")</f>
        <v/>
      </c>
      <c r="I201">
        <f>'Main'!R49</f>
        <v/>
      </c>
      <c r="J201">
        <f>'Main'!R54</f>
        <v/>
      </c>
      <c r="K201">
        <f>'Main'!F26</f>
        <v/>
      </c>
      <c r="L201">
        <f>IF(OR(ISERROR(K201), ISERROR(I201), ISERROR(J201)), FALSE, OR(AND(LEFT(K201, 1)="[", RIGHT(K201, 1)="]"), AND(ISNUMBER(K201), OR(K201&gt;=I201, I201=""), OR(K201&lt;=J201, J201=""))))</f>
        <v/>
      </c>
    </row>
    <row r="202">
      <c r="A202" t="inlineStr">
        <is>
          <t>Calibration Curve</t>
        </is>
      </c>
      <c r="B202" t="inlineStr">
        <is>
          <t>Sample Ct values within calibration curve limits [covN2]</t>
        </is>
      </c>
      <c r="C202" t="inlineStr">
        <is>
          <t>High</t>
        </is>
      </c>
      <c r="D202" s="60" t="n">
        <v>44418</v>
      </c>
      <c r="E202" t="inlineStr">
        <is>
          <t>ottawa_lab-ac.08.05.21</t>
        </is>
      </c>
      <c r="F202" t="inlineStr">
        <is>
          <t>covN2</t>
        </is>
      </c>
      <c r="G202" s="61">
        <f>HYPERLINK("#'Main'!G26", "'Main'!G26")</f>
        <v/>
      </c>
      <c r="I202">
        <f>'Main'!R49</f>
        <v/>
      </c>
      <c r="J202">
        <f>'Main'!R54</f>
        <v/>
      </c>
      <c r="K202">
        <f>'Main'!G26</f>
        <v/>
      </c>
      <c r="L202">
        <f>IF(OR(ISERROR(K202), ISERROR(I202), ISERROR(J202)), FALSE, OR(AND(LEFT(K202, 1)="[", RIGHT(K202, 1)="]"), AND(ISNUMBER(K202), OR(K202&gt;=I202, I202=""), OR(K202&lt;=J202, J202=""))))</f>
        <v/>
      </c>
    </row>
    <row r="203">
      <c r="A203" t="inlineStr">
        <is>
          <t>Calibration Curve</t>
        </is>
      </c>
      <c r="B203" t="inlineStr">
        <is>
          <t>Sample Ct values within calibration curve limits [covN2]</t>
        </is>
      </c>
      <c r="C203" t="inlineStr">
        <is>
          <t>High</t>
        </is>
      </c>
      <c r="D203" s="60" t="n">
        <v>44418</v>
      </c>
      <c r="E203" t="inlineStr">
        <is>
          <t>ottawa_lab-ac.08.05.21</t>
        </is>
      </c>
      <c r="F203" t="inlineStr">
        <is>
          <t>covN2</t>
        </is>
      </c>
      <c r="G203" s="61">
        <f>HYPERLINK("#'Main'!H26", "'Main'!H26")</f>
        <v/>
      </c>
      <c r="I203">
        <f>'Main'!R49</f>
        <v/>
      </c>
      <c r="J203">
        <f>'Main'!R54</f>
        <v/>
      </c>
      <c r="K203">
        <f>'Main'!H26</f>
        <v/>
      </c>
      <c r="L203">
        <f>IF(OR(ISERROR(K203), ISERROR(I203), ISERROR(J203)), FALSE, OR(AND(LEFT(K203, 1)="[", RIGHT(K203, 1)="]"), AND(ISNUMBER(K203), OR(K203&gt;=I203, I203=""), OR(K203&lt;=J203, J203=""))))</f>
        <v/>
      </c>
    </row>
    <row r="204">
      <c r="A204" t="inlineStr">
        <is>
          <t>Calibration Curve</t>
        </is>
      </c>
      <c r="B204" t="inlineStr">
        <is>
          <t>Sample Ct values within calibration curve limits [nPMMoV]</t>
        </is>
      </c>
      <c r="C204" t="inlineStr">
        <is>
          <t>High</t>
        </is>
      </c>
      <c r="D204" s="60" t="n">
        <v>44418</v>
      </c>
      <c r="E204" t="inlineStr">
        <is>
          <t>ottawa_lab-ac.08.05.21</t>
        </is>
      </c>
      <c r="F204" t="inlineStr">
        <is>
          <t>nPMMoV</t>
        </is>
      </c>
      <c r="G204" s="61">
        <f>HYPERLINK("#'Main'!P26", "'Main'!P26")</f>
        <v/>
      </c>
      <c r="I204">
        <f>'Main'!AC49</f>
        <v/>
      </c>
      <c r="J204">
        <f>'Main'!AC53</f>
        <v/>
      </c>
      <c r="K204">
        <f>'Main'!P26</f>
        <v/>
      </c>
      <c r="L204">
        <f>IF(OR(ISERROR(K204), ISERROR(I204), ISERROR(J204)), FALSE, OR(AND(LEFT(K204, 1)="[", RIGHT(K204, 1)="]"), AND(ISNUMBER(K204), OR(K204&gt;=I204, I204=""), OR(K204&lt;=J204, J204=""))))</f>
        <v/>
      </c>
    </row>
    <row r="205">
      <c r="A205" t="inlineStr">
        <is>
          <t>Calibration Curve</t>
        </is>
      </c>
      <c r="B205" t="inlineStr">
        <is>
          <t>Sample Ct values within calibration curve limits [nPMMoV]</t>
        </is>
      </c>
      <c r="C205" t="inlineStr">
        <is>
          <t>High</t>
        </is>
      </c>
      <c r="D205" s="60" t="n">
        <v>44418</v>
      </c>
      <c r="E205" t="inlineStr">
        <is>
          <t>ottawa_lab-ac.08.05.21</t>
        </is>
      </c>
      <c r="F205" t="inlineStr">
        <is>
          <t>nPMMoV</t>
        </is>
      </c>
      <c r="G205" s="61">
        <f>HYPERLINK("#'Main'!Q26", "'Main'!Q26")</f>
        <v/>
      </c>
      <c r="I205">
        <f>'Main'!AC49</f>
        <v/>
      </c>
      <c r="J205">
        <f>'Main'!AC53</f>
        <v/>
      </c>
      <c r="K205">
        <f>'Main'!Q26</f>
        <v/>
      </c>
      <c r="L205">
        <f>IF(OR(ISERROR(K205), ISERROR(I205), ISERROR(J205)), FALSE, OR(AND(LEFT(K205, 1)="[", RIGHT(K205, 1)="]"), AND(ISNUMBER(K205), OR(K205&gt;=I205, I205=""), OR(K205&lt;=J205, J205=""))))</f>
        <v/>
      </c>
    </row>
    <row r="206">
      <c r="A206" t="inlineStr">
        <is>
          <t>Calibration Curve</t>
        </is>
      </c>
      <c r="B206" t="inlineStr">
        <is>
          <t>Sample Ct values within calibration curve limits [nPMMoV]</t>
        </is>
      </c>
      <c r="C206" t="inlineStr">
        <is>
          <t>High</t>
        </is>
      </c>
      <c r="D206" s="60" t="n">
        <v>44418</v>
      </c>
      <c r="E206" t="inlineStr">
        <is>
          <t>ottawa_lab-ac.08.05.21</t>
        </is>
      </c>
      <c r="F206" t="inlineStr">
        <is>
          <t>nPMMoV</t>
        </is>
      </c>
      <c r="G206" s="61">
        <f>HYPERLINK("#'Main'!R26", "'Main'!R26")</f>
        <v/>
      </c>
      <c r="I206">
        <f>'Main'!AC49</f>
        <v/>
      </c>
      <c r="J206">
        <f>'Main'!AC53</f>
        <v/>
      </c>
      <c r="K206">
        <f>'Main'!R26</f>
        <v/>
      </c>
      <c r="L206">
        <f>IF(OR(ISERROR(K206), ISERROR(I206), ISERROR(J206)), FALSE, OR(AND(LEFT(K206, 1)="[", RIGHT(K206, 1)="]"), AND(ISNUMBER(K206), OR(K206&gt;=I206, I206=""), OR(K206&lt;=J206, J206=""))))</f>
        <v/>
      </c>
    </row>
    <row r="207">
      <c r="A207" t="inlineStr">
        <is>
          <t>Calibration Curve</t>
        </is>
      </c>
      <c r="B207" t="inlineStr">
        <is>
          <t>Sample Ct values within calibration curve limits [covN2]</t>
        </is>
      </c>
      <c r="C207" t="inlineStr">
        <is>
          <t>High</t>
        </is>
      </c>
      <c r="D207" s="60" t="n">
        <v>44418</v>
      </c>
      <c r="E207" t="inlineStr">
        <is>
          <t>ottawa_lab-h.08.05.21</t>
        </is>
      </c>
      <c r="F207" t="inlineStr">
        <is>
          <t>covN2</t>
        </is>
      </c>
      <c r="G207" s="61">
        <f>HYPERLINK("#'Main'!F27", "'Main'!F27")</f>
        <v/>
      </c>
      <c r="I207">
        <f>'Main'!R49</f>
        <v/>
      </c>
      <c r="J207">
        <f>'Main'!R54</f>
        <v/>
      </c>
      <c r="K207">
        <f>'Main'!F27</f>
        <v/>
      </c>
      <c r="L207">
        <f>IF(OR(ISERROR(K207), ISERROR(I207), ISERROR(J207)), FALSE, OR(AND(LEFT(K207, 1)="[", RIGHT(K207, 1)="]"), AND(ISNUMBER(K207), OR(K207&gt;=I207, I207=""), OR(K207&lt;=J207, J207=""))))</f>
        <v/>
      </c>
    </row>
    <row r="208">
      <c r="A208" t="inlineStr">
        <is>
          <t>Calibration Curve</t>
        </is>
      </c>
      <c r="B208" t="inlineStr">
        <is>
          <t>Sample Ct values within calibration curve limits [covN2]</t>
        </is>
      </c>
      <c r="C208" t="inlineStr">
        <is>
          <t>High</t>
        </is>
      </c>
      <c r="D208" s="60" t="n">
        <v>44418</v>
      </c>
      <c r="E208" t="inlineStr">
        <is>
          <t>ottawa_lab-h.08.05.21</t>
        </is>
      </c>
      <c r="F208" t="inlineStr">
        <is>
          <t>covN2</t>
        </is>
      </c>
      <c r="G208" s="61">
        <f>HYPERLINK("#'Main'!G27", "'Main'!G27")</f>
        <v/>
      </c>
      <c r="I208">
        <f>'Main'!R49</f>
        <v/>
      </c>
      <c r="J208">
        <f>'Main'!R54</f>
        <v/>
      </c>
      <c r="K208">
        <f>'Main'!G27</f>
        <v/>
      </c>
      <c r="L208">
        <f>IF(OR(ISERROR(K208), ISERROR(I208), ISERROR(J208)), FALSE, OR(AND(LEFT(K208, 1)="[", RIGHT(K208, 1)="]"), AND(ISNUMBER(K208), OR(K208&gt;=I208, I208=""), OR(K208&lt;=J208, J208=""))))</f>
        <v/>
      </c>
    </row>
    <row r="209">
      <c r="A209" t="inlineStr">
        <is>
          <t>Calibration Curve</t>
        </is>
      </c>
      <c r="B209" t="inlineStr">
        <is>
          <t>Sample Ct values within calibration curve limits [covN2]</t>
        </is>
      </c>
      <c r="C209" t="inlineStr">
        <is>
          <t>High</t>
        </is>
      </c>
      <c r="D209" s="60" t="n">
        <v>44418</v>
      </c>
      <c r="E209" t="inlineStr">
        <is>
          <t>ottawa_lab-h.08.05.21</t>
        </is>
      </c>
      <c r="F209" t="inlineStr">
        <is>
          <t>covN2</t>
        </is>
      </c>
      <c r="G209" s="61">
        <f>HYPERLINK("#'Main'!H27", "'Main'!H27")</f>
        <v/>
      </c>
      <c r="I209">
        <f>'Main'!R49</f>
        <v/>
      </c>
      <c r="J209">
        <f>'Main'!R54</f>
        <v/>
      </c>
      <c r="K209">
        <f>'Main'!H27</f>
        <v/>
      </c>
      <c r="L209">
        <f>IF(OR(ISERROR(K209), ISERROR(I209), ISERROR(J209)), FALSE, OR(AND(LEFT(K209, 1)="[", RIGHT(K209, 1)="]"), AND(ISNUMBER(K209), OR(K209&gt;=I209, I209=""), OR(K209&lt;=J209, J209=""))))</f>
        <v/>
      </c>
    </row>
    <row r="210">
      <c r="A210" t="inlineStr">
        <is>
          <t>Calibration Curve</t>
        </is>
      </c>
      <c r="B210" t="inlineStr">
        <is>
          <t>Sample Ct values within calibration curve limits [nPMMoV]</t>
        </is>
      </c>
      <c r="C210" t="inlineStr">
        <is>
          <t>High</t>
        </is>
      </c>
      <c r="D210" s="60" t="n">
        <v>44418</v>
      </c>
      <c r="E210" t="inlineStr">
        <is>
          <t>ottawa_lab-h.08.05.21</t>
        </is>
      </c>
      <c r="F210" t="inlineStr">
        <is>
          <t>nPMMoV</t>
        </is>
      </c>
      <c r="G210" s="61">
        <f>HYPERLINK("#'Main'!P27", "'Main'!P27")</f>
        <v/>
      </c>
      <c r="I210">
        <f>'Main'!AC49</f>
        <v/>
      </c>
      <c r="J210">
        <f>'Main'!AC53</f>
        <v/>
      </c>
      <c r="K210">
        <f>'Main'!P27</f>
        <v/>
      </c>
      <c r="L210">
        <f>IF(OR(ISERROR(K210), ISERROR(I210), ISERROR(J210)), FALSE, OR(AND(LEFT(K210, 1)="[", RIGHT(K210, 1)="]"), AND(ISNUMBER(K210), OR(K210&gt;=I210, I210=""), OR(K210&lt;=J210, J210=""))))</f>
        <v/>
      </c>
    </row>
    <row r="211">
      <c r="A211" t="inlineStr">
        <is>
          <t>Calibration Curve</t>
        </is>
      </c>
      <c r="B211" t="inlineStr">
        <is>
          <t>Sample Ct values within calibration curve limits [nPMMoV]</t>
        </is>
      </c>
      <c r="C211" t="inlineStr">
        <is>
          <t>High</t>
        </is>
      </c>
      <c r="D211" s="60" t="n">
        <v>44418</v>
      </c>
      <c r="E211" t="inlineStr">
        <is>
          <t>ottawa_lab-h.08.05.21</t>
        </is>
      </c>
      <c r="F211" t="inlineStr">
        <is>
          <t>nPMMoV</t>
        </is>
      </c>
      <c r="G211" s="61">
        <f>HYPERLINK("#'Main'!Q27", "'Main'!Q27")</f>
        <v/>
      </c>
      <c r="I211">
        <f>'Main'!AC49</f>
        <v/>
      </c>
      <c r="J211">
        <f>'Main'!AC53</f>
        <v/>
      </c>
      <c r="K211">
        <f>'Main'!Q27</f>
        <v/>
      </c>
      <c r="L211">
        <f>IF(OR(ISERROR(K211), ISERROR(I211), ISERROR(J211)), FALSE, OR(AND(LEFT(K211, 1)="[", RIGHT(K211, 1)="]"), AND(ISNUMBER(K211), OR(K211&gt;=I211, I211=""), OR(K211&lt;=J211, J211=""))))</f>
        <v/>
      </c>
    </row>
    <row r="212">
      <c r="A212" t="inlineStr">
        <is>
          <t>Calibration Curve</t>
        </is>
      </c>
      <c r="B212" t="inlineStr">
        <is>
          <t>Sample Ct values within calibration curve limits [nPMMoV]</t>
        </is>
      </c>
      <c r="C212" t="inlineStr">
        <is>
          <t>High</t>
        </is>
      </c>
      <c r="D212" s="60" t="n">
        <v>44418</v>
      </c>
      <c r="E212" t="inlineStr">
        <is>
          <t>ottawa_lab-h.08.05.21</t>
        </is>
      </c>
      <c r="F212" t="inlineStr">
        <is>
          <t>nPMMoV</t>
        </is>
      </c>
      <c r="G212" s="61">
        <f>HYPERLINK("#'Main'!R27", "'Main'!R27")</f>
        <v/>
      </c>
      <c r="I212">
        <f>'Main'!AC49</f>
        <v/>
      </c>
      <c r="J212">
        <f>'Main'!AC53</f>
        <v/>
      </c>
      <c r="K212">
        <f>'Main'!R27</f>
        <v/>
      </c>
      <c r="L212">
        <f>IF(OR(ISERROR(K212), ISERROR(I212), ISERROR(J212)), FALSE, OR(AND(LEFT(K212, 1)="[", RIGHT(K212, 1)="]"), AND(ISNUMBER(K212), OR(K212&gt;=I212, I212=""), OR(K212&lt;=J212, J212=""))))</f>
        <v/>
      </c>
    </row>
    <row r="213">
      <c r="A213" t="inlineStr">
        <is>
          <t>Calibration Curve</t>
        </is>
      </c>
      <c r="B213" t="inlineStr">
        <is>
          <t>Sample Ct values within calibration curve limits [covN2]</t>
        </is>
      </c>
      <c r="C213" t="inlineStr">
        <is>
          <t>High</t>
        </is>
      </c>
      <c r="D213" s="60" t="n">
        <v>44418</v>
      </c>
      <c r="E213" t="inlineStr">
        <is>
          <t>ottawa_lab-ac.08.06.21</t>
        </is>
      </c>
      <c r="F213" t="inlineStr">
        <is>
          <t>covN2</t>
        </is>
      </c>
      <c r="G213" s="61">
        <f>HYPERLINK("#'Main'!F28", "'Main'!F28")</f>
        <v/>
      </c>
      <c r="I213">
        <f>'Main'!R49</f>
        <v/>
      </c>
      <c r="J213">
        <f>'Main'!R54</f>
        <v/>
      </c>
      <c r="K213">
        <f>'Main'!F28</f>
        <v/>
      </c>
      <c r="L213">
        <f>IF(OR(ISERROR(K213), ISERROR(I213), ISERROR(J213)), FALSE, OR(AND(LEFT(K213, 1)="[", RIGHT(K213, 1)="]"), AND(ISNUMBER(K213), OR(K213&gt;=I213, I213=""), OR(K213&lt;=J213, J213=""))))</f>
        <v/>
      </c>
    </row>
    <row r="214">
      <c r="A214" t="inlineStr">
        <is>
          <t>Calibration Curve</t>
        </is>
      </c>
      <c r="B214" t="inlineStr">
        <is>
          <t>Sample Ct values within calibration curve limits [covN2]</t>
        </is>
      </c>
      <c r="C214" t="inlineStr">
        <is>
          <t>High</t>
        </is>
      </c>
      <c r="D214" s="60" t="n">
        <v>44418</v>
      </c>
      <c r="E214" t="inlineStr">
        <is>
          <t>ottawa_lab-ac.08.06.21</t>
        </is>
      </c>
      <c r="F214" t="inlineStr">
        <is>
          <t>covN2</t>
        </is>
      </c>
      <c r="G214" s="61">
        <f>HYPERLINK("#'Main'!G28", "'Main'!G28")</f>
        <v/>
      </c>
      <c r="I214">
        <f>'Main'!R49</f>
        <v/>
      </c>
      <c r="J214">
        <f>'Main'!R54</f>
        <v/>
      </c>
      <c r="K214">
        <f>'Main'!G28</f>
        <v/>
      </c>
      <c r="L214">
        <f>IF(OR(ISERROR(K214), ISERROR(I214), ISERROR(J214)), FALSE, OR(AND(LEFT(K214, 1)="[", RIGHT(K214, 1)="]"), AND(ISNUMBER(K214), OR(K214&gt;=I214, I214=""), OR(K214&lt;=J214, J214=""))))</f>
        <v/>
      </c>
    </row>
    <row r="215">
      <c r="A215" t="inlineStr">
        <is>
          <t>Calibration Curve</t>
        </is>
      </c>
      <c r="B215" t="inlineStr">
        <is>
          <t>Sample Ct values within calibration curve limits [covN2]</t>
        </is>
      </c>
      <c r="C215" t="inlineStr">
        <is>
          <t>High</t>
        </is>
      </c>
      <c r="D215" s="60" t="n">
        <v>44418</v>
      </c>
      <c r="E215" t="inlineStr">
        <is>
          <t>ottawa_lab-ac.08.06.21</t>
        </is>
      </c>
      <c r="F215" t="inlineStr">
        <is>
          <t>covN2</t>
        </is>
      </c>
      <c r="G215" s="61">
        <f>HYPERLINK("#'Main'!H28", "'Main'!H28")</f>
        <v/>
      </c>
      <c r="I215">
        <f>'Main'!R49</f>
        <v/>
      </c>
      <c r="J215">
        <f>'Main'!R54</f>
        <v/>
      </c>
      <c r="K215">
        <f>'Main'!H28</f>
        <v/>
      </c>
      <c r="L215">
        <f>IF(OR(ISERROR(K215), ISERROR(I215), ISERROR(J215)), FALSE, OR(AND(LEFT(K215, 1)="[", RIGHT(K215, 1)="]"), AND(ISNUMBER(K215), OR(K215&gt;=I215, I215=""), OR(K215&lt;=J215, J215=""))))</f>
        <v/>
      </c>
    </row>
    <row r="216">
      <c r="A216" t="inlineStr">
        <is>
          <t>Calibration Curve</t>
        </is>
      </c>
      <c r="B216" t="inlineStr">
        <is>
          <t>Sample Ct values within calibration curve limits [nPMMoV]</t>
        </is>
      </c>
      <c r="C216" t="inlineStr">
        <is>
          <t>High</t>
        </is>
      </c>
      <c r="D216" s="60" t="n">
        <v>44418</v>
      </c>
      <c r="E216" t="inlineStr">
        <is>
          <t>ottawa_lab-ac.08.06.21</t>
        </is>
      </c>
      <c r="F216" t="inlineStr">
        <is>
          <t>nPMMoV</t>
        </is>
      </c>
      <c r="G216" s="61">
        <f>HYPERLINK("#'Main'!P28", "'Main'!P28")</f>
        <v/>
      </c>
      <c r="I216">
        <f>'Main'!AC49</f>
        <v/>
      </c>
      <c r="J216">
        <f>'Main'!AC53</f>
        <v/>
      </c>
      <c r="K216">
        <f>'Main'!P28</f>
        <v/>
      </c>
      <c r="L216">
        <f>IF(OR(ISERROR(K216), ISERROR(I216), ISERROR(J216)), FALSE, OR(AND(LEFT(K216, 1)="[", RIGHT(K216, 1)="]"), AND(ISNUMBER(K216), OR(K216&gt;=I216, I216=""), OR(K216&lt;=J216, J216=""))))</f>
        <v/>
      </c>
    </row>
    <row r="217">
      <c r="A217" t="inlineStr">
        <is>
          <t>Calibration Curve</t>
        </is>
      </c>
      <c r="B217" t="inlineStr">
        <is>
          <t>Sample Ct values within calibration curve limits [nPMMoV]</t>
        </is>
      </c>
      <c r="C217" t="inlineStr">
        <is>
          <t>High</t>
        </is>
      </c>
      <c r="D217" s="60" t="n">
        <v>44418</v>
      </c>
      <c r="E217" t="inlineStr">
        <is>
          <t>ottawa_lab-ac.08.06.21</t>
        </is>
      </c>
      <c r="F217" t="inlineStr">
        <is>
          <t>nPMMoV</t>
        </is>
      </c>
      <c r="G217" s="61">
        <f>HYPERLINK("#'Main'!Q28", "'Main'!Q28")</f>
        <v/>
      </c>
      <c r="I217">
        <f>'Main'!AC49</f>
        <v/>
      </c>
      <c r="J217">
        <f>'Main'!AC53</f>
        <v/>
      </c>
      <c r="K217">
        <f>'Main'!Q28</f>
        <v/>
      </c>
      <c r="L217">
        <f>IF(OR(ISERROR(K217), ISERROR(I217), ISERROR(J217)), FALSE, OR(AND(LEFT(K217, 1)="[", RIGHT(K217, 1)="]"), AND(ISNUMBER(K217), OR(K217&gt;=I217, I217=""), OR(K217&lt;=J217, J217=""))))</f>
        <v/>
      </c>
    </row>
    <row r="218">
      <c r="A218" t="inlineStr">
        <is>
          <t>Calibration Curve</t>
        </is>
      </c>
      <c r="B218" t="inlineStr">
        <is>
          <t>Sample Ct values within calibration curve limits [nPMMoV]</t>
        </is>
      </c>
      <c r="C218" t="inlineStr">
        <is>
          <t>High</t>
        </is>
      </c>
      <c r="D218" s="60" t="n">
        <v>44418</v>
      </c>
      <c r="E218" t="inlineStr">
        <is>
          <t>ottawa_lab-ac.08.06.21</t>
        </is>
      </c>
      <c r="F218" t="inlineStr">
        <is>
          <t>nPMMoV</t>
        </is>
      </c>
      <c r="G218" s="61">
        <f>HYPERLINK("#'Main'!R28", "'Main'!R28")</f>
        <v/>
      </c>
      <c r="I218">
        <f>'Main'!AC49</f>
        <v/>
      </c>
      <c r="J218">
        <f>'Main'!AC53</f>
        <v/>
      </c>
      <c r="K218">
        <f>'Main'!R28</f>
        <v/>
      </c>
      <c r="L218">
        <f>IF(OR(ISERROR(K218), ISERROR(I218), ISERROR(J218)), FALSE, OR(AND(LEFT(K218, 1)="[", RIGHT(K218, 1)="]"), AND(ISNUMBER(K218), OR(K218&gt;=I218, I218=""), OR(K218&lt;=J218, J218=""))))</f>
        <v/>
      </c>
    </row>
    <row r="219">
      <c r="A219" t="inlineStr">
        <is>
          <t>Calibration Curve</t>
        </is>
      </c>
      <c r="B219" t="inlineStr">
        <is>
          <t>Sample Ct values within calibration curve limits [covN2]</t>
        </is>
      </c>
      <c r="C219" t="inlineStr">
        <is>
          <t>High</t>
        </is>
      </c>
      <c r="D219" s="60" t="n">
        <v>44418</v>
      </c>
      <c r="E219" t="inlineStr">
        <is>
          <t>ottawa_lab-h_d.08.06.21</t>
        </is>
      </c>
      <c r="F219" t="inlineStr">
        <is>
          <t>covN2</t>
        </is>
      </c>
      <c r="G219" s="61">
        <f>HYPERLINK("#'Main'!F29", "'Main'!F29")</f>
        <v/>
      </c>
      <c r="I219">
        <f>'Main'!R49</f>
        <v/>
      </c>
      <c r="J219">
        <f>'Main'!R54</f>
        <v/>
      </c>
      <c r="K219">
        <f>'Main'!F29</f>
        <v/>
      </c>
      <c r="L219">
        <f>IF(OR(ISERROR(K219), ISERROR(I219), ISERROR(J219)), FALSE, OR(AND(LEFT(K219, 1)="[", RIGHT(K219, 1)="]"), AND(ISNUMBER(K219), OR(K219&gt;=I219, I219=""), OR(K219&lt;=J219, J219=""))))</f>
        <v/>
      </c>
    </row>
    <row r="220">
      <c r="A220" t="inlineStr">
        <is>
          <t>Calibration Curve</t>
        </is>
      </c>
      <c r="B220" t="inlineStr">
        <is>
          <t>Sample Ct values within calibration curve limits [covN2]</t>
        </is>
      </c>
      <c r="C220" t="inlineStr">
        <is>
          <t>High</t>
        </is>
      </c>
      <c r="D220" s="60" t="n">
        <v>44418</v>
      </c>
      <c r="E220" t="inlineStr">
        <is>
          <t>ottawa_lab-h_d.08.06.21</t>
        </is>
      </c>
      <c r="F220" t="inlineStr">
        <is>
          <t>covN2</t>
        </is>
      </c>
      <c r="G220" s="61">
        <f>HYPERLINK("#'Main'!G29", "'Main'!G29")</f>
        <v/>
      </c>
      <c r="I220">
        <f>'Main'!R49</f>
        <v/>
      </c>
      <c r="J220">
        <f>'Main'!R54</f>
        <v/>
      </c>
      <c r="K220">
        <f>'Main'!G29</f>
        <v/>
      </c>
      <c r="L220">
        <f>IF(OR(ISERROR(K220), ISERROR(I220), ISERROR(J220)), FALSE, OR(AND(LEFT(K220, 1)="[", RIGHT(K220, 1)="]"), AND(ISNUMBER(K220), OR(K220&gt;=I220, I220=""), OR(K220&lt;=J220, J220=""))))</f>
        <v/>
      </c>
    </row>
    <row r="221">
      <c r="A221" t="inlineStr">
        <is>
          <t>Calibration Curve</t>
        </is>
      </c>
      <c r="B221" t="inlineStr">
        <is>
          <t>Sample Ct values within calibration curve limits [covN2]</t>
        </is>
      </c>
      <c r="C221" t="inlineStr">
        <is>
          <t>High</t>
        </is>
      </c>
      <c r="D221" s="60" t="n">
        <v>44418</v>
      </c>
      <c r="E221" t="inlineStr">
        <is>
          <t>ottawa_lab-h_d.08.06.21</t>
        </is>
      </c>
      <c r="F221" t="inlineStr">
        <is>
          <t>covN2</t>
        </is>
      </c>
      <c r="G221" s="61">
        <f>HYPERLINK("#'Main'!H29", "'Main'!H29")</f>
        <v/>
      </c>
      <c r="I221">
        <f>'Main'!R49</f>
        <v/>
      </c>
      <c r="J221">
        <f>'Main'!R54</f>
        <v/>
      </c>
      <c r="K221">
        <f>'Main'!H29</f>
        <v/>
      </c>
      <c r="L221">
        <f>IF(OR(ISERROR(K221), ISERROR(I221), ISERROR(J221)), FALSE, OR(AND(LEFT(K221, 1)="[", RIGHT(K221, 1)="]"), AND(ISNUMBER(K221), OR(K221&gt;=I221, I221=""), OR(K221&lt;=J221, J221=""))))</f>
        <v/>
      </c>
    </row>
    <row r="222">
      <c r="A222" t="inlineStr">
        <is>
          <t>Calibration Curve</t>
        </is>
      </c>
      <c r="B222" t="inlineStr">
        <is>
          <t>Sample Ct values within calibration curve limits [nPMMoV]</t>
        </is>
      </c>
      <c r="C222" t="inlineStr">
        <is>
          <t>High</t>
        </is>
      </c>
      <c r="D222" s="60" t="n">
        <v>44418</v>
      </c>
      <c r="E222" t="inlineStr">
        <is>
          <t>ottawa_lab-h_d.08.06.21</t>
        </is>
      </c>
      <c r="F222" t="inlineStr">
        <is>
          <t>nPMMoV</t>
        </is>
      </c>
      <c r="G222" s="61">
        <f>HYPERLINK("#'Main'!P29", "'Main'!P29")</f>
        <v/>
      </c>
      <c r="I222">
        <f>'Main'!AC49</f>
        <v/>
      </c>
      <c r="J222">
        <f>'Main'!AC53</f>
        <v/>
      </c>
      <c r="K222">
        <f>'Main'!P29</f>
        <v/>
      </c>
      <c r="L222">
        <f>IF(OR(ISERROR(K222), ISERROR(I222), ISERROR(J222)), FALSE, OR(AND(LEFT(K222, 1)="[", RIGHT(K222, 1)="]"), AND(ISNUMBER(K222), OR(K222&gt;=I222, I222=""), OR(K222&lt;=J222, J222=""))))</f>
        <v/>
      </c>
    </row>
    <row r="223">
      <c r="A223" t="inlineStr">
        <is>
          <t>Calibration Curve</t>
        </is>
      </c>
      <c r="B223" t="inlineStr">
        <is>
          <t>Sample Ct values within calibration curve limits [nPMMoV]</t>
        </is>
      </c>
      <c r="C223" t="inlineStr">
        <is>
          <t>High</t>
        </is>
      </c>
      <c r="D223" s="60" t="n">
        <v>44418</v>
      </c>
      <c r="E223" t="inlineStr">
        <is>
          <t>ottawa_lab-h_d.08.06.21</t>
        </is>
      </c>
      <c r="F223" t="inlineStr">
        <is>
          <t>nPMMoV</t>
        </is>
      </c>
      <c r="G223" s="61">
        <f>HYPERLINK("#'Main'!Q29", "'Main'!Q29")</f>
        <v/>
      </c>
      <c r="I223">
        <f>'Main'!AC49</f>
        <v/>
      </c>
      <c r="J223">
        <f>'Main'!AC53</f>
        <v/>
      </c>
      <c r="K223">
        <f>'Main'!Q29</f>
        <v/>
      </c>
      <c r="L223">
        <f>IF(OR(ISERROR(K223), ISERROR(I223), ISERROR(J223)), FALSE, OR(AND(LEFT(K223, 1)="[", RIGHT(K223, 1)="]"), AND(ISNUMBER(K223), OR(K223&gt;=I223, I223=""), OR(K223&lt;=J223, J223=""))))</f>
        <v/>
      </c>
    </row>
    <row r="224">
      <c r="A224" t="inlineStr">
        <is>
          <t>Calibration Curve</t>
        </is>
      </c>
      <c r="B224" t="inlineStr">
        <is>
          <t>Sample Ct values within calibration curve limits [nPMMoV]</t>
        </is>
      </c>
      <c r="C224" t="inlineStr">
        <is>
          <t>High</t>
        </is>
      </c>
      <c r="D224" s="60" t="n">
        <v>44418</v>
      </c>
      <c r="E224" t="inlineStr">
        <is>
          <t>ottawa_lab-h_d.08.06.21</t>
        </is>
      </c>
      <c r="F224" t="inlineStr">
        <is>
          <t>nPMMoV</t>
        </is>
      </c>
      <c r="G224" s="61">
        <f>HYPERLINK("#'Main'!R29", "'Main'!R29")</f>
        <v/>
      </c>
      <c r="I224">
        <f>'Main'!AC49</f>
        <v/>
      </c>
      <c r="J224">
        <f>'Main'!AC53</f>
        <v/>
      </c>
      <c r="K224">
        <f>'Main'!R29</f>
        <v/>
      </c>
      <c r="L224">
        <f>IF(OR(ISERROR(K224), ISERROR(I224), ISERROR(J224)), FALSE, OR(AND(LEFT(K224, 1)="[", RIGHT(K224, 1)="]"), AND(ISNUMBER(K224), OR(K224&gt;=I224, I224=""), OR(K224&lt;=J224, J224=""))))</f>
        <v/>
      </c>
    </row>
    <row r="225">
      <c r="A225" t="inlineStr">
        <is>
          <t>Calibration Curve</t>
        </is>
      </c>
      <c r="B225" t="inlineStr">
        <is>
          <t>Sample Ct values within calibration curve limits [covN2]</t>
        </is>
      </c>
      <c r="C225" t="inlineStr">
        <is>
          <t>High</t>
        </is>
      </c>
      <c r="D225" s="60" t="n">
        <v>44418</v>
      </c>
      <c r="E225" t="inlineStr">
        <is>
          <t>ottawa_lab-h.08.07.21</t>
        </is>
      </c>
      <c r="F225" t="inlineStr">
        <is>
          <t>covN2</t>
        </is>
      </c>
      <c r="G225" s="61">
        <f>HYPERLINK("#'Main'!F30", "'Main'!F30")</f>
        <v/>
      </c>
      <c r="I225">
        <f>'Main'!R49</f>
        <v/>
      </c>
      <c r="J225">
        <f>'Main'!R54</f>
        <v/>
      </c>
      <c r="K225">
        <f>'Main'!F30</f>
        <v/>
      </c>
      <c r="L225">
        <f>IF(OR(ISERROR(K225), ISERROR(I225), ISERROR(J225)), FALSE, OR(AND(LEFT(K225, 1)="[", RIGHT(K225, 1)="]"), AND(ISNUMBER(K225), OR(K225&gt;=I225, I225=""), OR(K225&lt;=J225, J225=""))))</f>
        <v/>
      </c>
    </row>
    <row r="226">
      <c r="A226" t="inlineStr">
        <is>
          <t>Calibration Curve</t>
        </is>
      </c>
      <c r="B226" t="inlineStr">
        <is>
          <t>Sample Ct values within calibration curve limits [covN2]</t>
        </is>
      </c>
      <c r="C226" t="inlineStr">
        <is>
          <t>High</t>
        </is>
      </c>
      <c r="D226" s="60" t="n">
        <v>44418</v>
      </c>
      <c r="E226" t="inlineStr">
        <is>
          <t>ottawa_lab-h.08.07.21</t>
        </is>
      </c>
      <c r="F226" t="inlineStr">
        <is>
          <t>covN2</t>
        </is>
      </c>
      <c r="G226" s="61">
        <f>HYPERLINK("#'Main'!G30", "'Main'!G30")</f>
        <v/>
      </c>
      <c r="I226">
        <f>'Main'!R49</f>
        <v/>
      </c>
      <c r="J226">
        <f>'Main'!R54</f>
        <v/>
      </c>
      <c r="K226">
        <f>'Main'!G30</f>
        <v/>
      </c>
      <c r="L226">
        <f>IF(OR(ISERROR(K226), ISERROR(I226), ISERROR(J226)), FALSE, OR(AND(LEFT(K226, 1)="[", RIGHT(K226, 1)="]"), AND(ISNUMBER(K226), OR(K226&gt;=I226, I226=""), OR(K226&lt;=J226, J226=""))))</f>
        <v/>
      </c>
    </row>
    <row r="227">
      <c r="A227" t="inlineStr">
        <is>
          <t>Calibration Curve</t>
        </is>
      </c>
      <c r="B227" t="inlineStr">
        <is>
          <t>Sample Ct values within calibration curve limits [covN2]</t>
        </is>
      </c>
      <c r="C227" t="inlineStr">
        <is>
          <t>High</t>
        </is>
      </c>
      <c r="D227" s="60" t="n">
        <v>44418</v>
      </c>
      <c r="E227" t="inlineStr">
        <is>
          <t>ottawa_lab-h.08.07.21</t>
        </is>
      </c>
      <c r="F227" t="inlineStr">
        <is>
          <t>covN2</t>
        </is>
      </c>
      <c r="G227" s="61">
        <f>HYPERLINK("#'Main'!H30", "'Main'!H30")</f>
        <v/>
      </c>
      <c r="I227">
        <f>'Main'!R49</f>
        <v/>
      </c>
      <c r="J227">
        <f>'Main'!R54</f>
        <v/>
      </c>
      <c r="K227">
        <f>'Main'!H30</f>
        <v/>
      </c>
      <c r="L227">
        <f>IF(OR(ISERROR(K227), ISERROR(I227), ISERROR(J227)), FALSE, OR(AND(LEFT(K227, 1)="[", RIGHT(K227, 1)="]"), AND(ISNUMBER(K227), OR(K227&gt;=I227, I227=""), OR(K227&lt;=J227, J227=""))))</f>
        <v/>
      </c>
    </row>
    <row r="228">
      <c r="A228" t="inlineStr">
        <is>
          <t>Calibration Curve</t>
        </is>
      </c>
      <c r="B228" t="inlineStr">
        <is>
          <t>Sample Ct values within calibration curve limits [nPMMoV]</t>
        </is>
      </c>
      <c r="C228" t="inlineStr">
        <is>
          <t>High</t>
        </is>
      </c>
      <c r="D228" s="60" t="n">
        <v>44418</v>
      </c>
      <c r="E228" t="inlineStr">
        <is>
          <t>ottawa_lab-h.08.07.21</t>
        </is>
      </c>
      <c r="F228" t="inlineStr">
        <is>
          <t>nPMMoV</t>
        </is>
      </c>
      <c r="G228" s="61">
        <f>HYPERLINK("#'Main'!P30", "'Main'!P30")</f>
        <v/>
      </c>
      <c r="I228">
        <f>'Main'!AC49</f>
        <v/>
      </c>
      <c r="J228">
        <f>'Main'!AC53</f>
        <v/>
      </c>
      <c r="K228">
        <f>'Main'!P30</f>
        <v/>
      </c>
      <c r="L228">
        <f>IF(OR(ISERROR(K228), ISERROR(I228), ISERROR(J228)), FALSE, OR(AND(LEFT(K228, 1)="[", RIGHT(K228, 1)="]"), AND(ISNUMBER(K228), OR(K228&gt;=I228, I228=""), OR(K228&lt;=J228, J228=""))))</f>
        <v/>
      </c>
    </row>
    <row r="229">
      <c r="A229" t="inlineStr">
        <is>
          <t>Calibration Curve</t>
        </is>
      </c>
      <c r="B229" t="inlineStr">
        <is>
          <t>Sample Ct values within calibration curve limits [nPMMoV]</t>
        </is>
      </c>
      <c r="C229" t="inlineStr">
        <is>
          <t>High</t>
        </is>
      </c>
      <c r="D229" s="60" t="n">
        <v>44418</v>
      </c>
      <c r="E229" t="inlineStr">
        <is>
          <t>ottawa_lab-h.08.07.21</t>
        </is>
      </c>
      <c r="F229" t="inlineStr">
        <is>
          <t>nPMMoV</t>
        </is>
      </c>
      <c r="G229" s="61">
        <f>HYPERLINK("#'Main'!Q30", "'Main'!Q30")</f>
        <v/>
      </c>
      <c r="I229">
        <f>'Main'!AC49</f>
        <v/>
      </c>
      <c r="J229">
        <f>'Main'!AC53</f>
        <v/>
      </c>
      <c r="K229">
        <f>'Main'!Q30</f>
        <v/>
      </c>
      <c r="L229">
        <f>IF(OR(ISERROR(K229), ISERROR(I229), ISERROR(J229)), FALSE, OR(AND(LEFT(K229, 1)="[", RIGHT(K229, 1)="]"), AND(ISNUMBER(K229), OR(K229&gt;=I229, I229=""), OR(K229&lt;=J229, J229=""))))</f>
        <v/>
      </c>
    </row>
    <row r="230">
      <c r="A230" t="inlineStr">
        <is>
          <t>Calibration Curve</t>
        </is>
      </c>
      <c r="B230" t="inlineStr">
        <is>
          <t>Sample Ct values within calibration curve limits [nPMMoV]</t>
        </is>
      </c>
      <c r="C230" t="inlineStr">
        <is>
          <t>High</t>
        </is>
      </c>
      <c r="D230" s="60" t="n">
        <v>44418</v>
      </c>
      <c r="E230" t="inlineStr">
        <is>
          <t>ottawa_lab-h.08.07.21</t>
        </is>
      </c>
      <c r="F230" t="inlineStr">
        <is>
          <t>nPMMoV</t>
        </is>
      </c>
      <c r="G230" s="61">
        <f>HYPERLINK("#'Main'!R30", "'Main'!R30")</f>
        <v/>
      </c>
      <c r="I230">
        <f>'Main'!AC49</f>
        <v/>
      </c>
      <c r="J230">
        <f>'Main'!AC53</f>
        <v/>
      </c>
      <c r="K230">
        <f>'Main'!R30</f>
        <v/>
      </c>
      <c r="L230">
        <f>IF(OR(ISERROR(K230), ISERROR(I230), ISERROR(J230)), FALSE, OR(AND(LEFT(K230, 1)="[", RIGHT(K230, 1)="]"), AND(ISNUMBER(K230), OR(K230&gt;=I230, I230=""), OR(K230&lt;=J230, J230=""))))</f>
        <v/>
      </c>
    </row>
    <row r="231">
      <c r="A231" t="inlineStr">
        <is>
          <t>Calibration Curve</t>
        </is>
      </c>
      <c r="B231" t="inlineStr">
        <is>
          <t>Sample Ct values within calibration curve limits [covN2]</t>
        </is>
      </c>
      <c r="C231" t="inlineStr">
        <is>
          <t>High</t>
        </is>
      </c>
      <c r="D231" s="60" t="n">
        <v>44418</v>
      </c>
      <c r="E231" t="inlineStr">
        <is>
          <t>ottawa_lab-h.08.08.21</t>
        </is>
      </c>
      <c r="F231" t="inlineStr">
        <is>
          <t>covN2</t>
        </is>
      </c>
      <c r="G231" s="61">
        <f>HYPERLINK("#'Main'!F31", "'Main'!F31")</f>
        <v/>
      </c>
      <c r="I231">
        <f>'Main'!R49</f>
        <v/>
      </c>
      <c r="J231">
        <f>'Main'!R54</f>
        <v/>
      </c>
      <c r="K231">
        <f>'Main'!F31</f>
        <v/>
      </c>
      <c r="L231">
        <f>IF(OR(ISERROR(K231), ISERROR(I231), ISERROR(J231)), FALSE, OR(AND(LEFT(K231, 1)="[", RIGHT(K231, 1)="]"), AND(ISNUMBER(K231), OR(K231&gt;=I231, I231=""), OR(K231&lt;=J231, J231=""))))</f>
        <v/>
      </c>
    </row>
    <row r="232">
      <c r="A232" t="inlineStr">
        <is>
          <t>Calibration Curve</t>
        </is>
      </c>
      <c r="B232" t="inlineStr">
        <is>
          <t>Sample Ct values within calibration curve limits [covN2]</t>
        </is>
      </c>
      <c r="C232" t="inlineStr">
        <is>
          <t>High</t>
        </is>
      </c>
      <c r="D232" s="60" t="n">
        <v>44418</v>
      </c>
      <c r="E232" t="inlineStr">
        <is>
          <t>ottawa_lab-h.08.08.21</t>
        </is>
      </c>
      <c r="F232" t="inlineStr">
        <is>
          <t>covN2</t>
        </is>
      </c>
      <c r="G232" s="61">
        <f>HYPERLINK("#'Main'!G31", "'Main'!G31")</f>
        <v/>
      </c>
      <c r="I232">
        <f>'Main'!R49</f>
        <v/>
      </c>
      <c r="J232">
        <f>'Main'!R54</f>
        <v/>
      </c>
      <c r="K232">
        <f>'Main'!G31</f>
        <v/>
      </c>
      <c r="L232">
        <f>IF(OR(ISERROR(K232), ISERROR(I232), ISERROR(J232)), FALSE, OR(AND(LEFT(K232, 1)="[", RIGHT(K232, 1)="]"), AND(ISNUMBER(K232), OR(K232&gt;=I232, I232=""), OR(K232&lt;=J232, J232=""))))</f>
        <v/>
      </c>
    </row>
    <row r="233">
      <c r="A233" t="inlineStr">
        <is>
          <t>Calibration Curve</t>
        </is>
      </c>
      <c r="B233" t="inlineStr">
        <is>
          <t>Sample Ct values within calibration curve limits [covN2]</t>
        </is>
      </c>
      <c r="C233" t="inlineStr">
        <is>
          <t>High</t>
        </is>
      </c>
      <c r="D233" s="60" t="n">
        <v>44418</v>
      </c>
      <c r="E233" t="inlineStr">
        <is>
          <t>ottawa_lab-h.08.08.21</t>
        </is>
      </c>
      <c r="F233" t="inlineStr">
        <is>
          <t>covN2</t>
        </is>
      </c>
      <c r="G233" s="61">
        <f>HYPERLINK("#'Main'!H31", "'Main'!H31")</f>
        <v/>
      </c>
      <c r="I233">
        <f>'Main'!R49</f>
        <v/>
      </c>
      <c r="J233">
        <f>'Main'!R54</f>
        <v/>
      </c>
      <c r="K233">
        <f>'Main'!H31</f>
        <v/>
      </c>
      <c r="L233">
        <f>IF(OR(ISERROR(K233), ISERROR(I233), ISERROR(J233)), FALSE, OR(AND(LEFT(K233, 1)="[", RIGHT(K233, 1)="]"), AND(ISNUMBER(K233), OR(K233&gt;=I233, I233=""), OR(K233&lt;=J233, J233=""))))</f>
        <v/>
      </c>
    </row>
    <row r="234">
      <c r="A234" t="inlineStr">
        <is>
          <t>Calibration Curve</t>
        </is>
      </c>
      <c r="B234" t="inlineStr">
        <is>
          <t>Sample Ct values within calibration curve limits [nPMMoV]</t>
        </is>
      </c>
      <c r="C234" t="inlineStr">
        <is>
          <t>High</t>
        </is>
      </c>
      <c r="D234" s="60" t="n">
        <v>44418</v>
      </c>
      <c r="E234" t="inlineStr">
        <is>
          <t>ottawa_lab-h.08.08.21</t>
        </is>
      </c>
      <c r="F234" t="inlineStr">
        <is>
          <t>nPMMoV</t>
        </is>
      </c>
      <c r="G234" s="61">
        <f>HYPERLINK("#'Main'!P31", "'Main'!P31")</f>
        <v/>
      </c>
      <c r="I234">
        <f>'Main'!AC49</f>
        <v/>
      </c>
      <c r="J234">
        <f>'Main'!AC53</f>
        <v/>
      </c>
      <c r="K234">
        <f>'Main'!P31</f>
        <v/>
      </c>
      <c r="L234">
        <f>IF(OR(ISERROR(K234), ISERROR(I234), ISERROR(J234)), FALSE, OR(AND(LEFT(K234, 1)="[", RIGHT(K234, 1)="]"), AND(ISNUMBER(K234), OR(K234&gt;=I234, I234=""), OR(K234&lt;=J234, J234=""))))</f>
        <v/>
      </c>
    </row>
    <row r="235">
      <c r="A235" t="inlineStr">
        <is>
          <t>Calibration Curve</t>
        </is>
      </c>
      <c r="B235" t="inlineStr">
        <is>
          <t>Sample Ct values within calibration curve limits [nPMMoV]</t>
        </is>
      </c>
      <c r="C235" t="inlineStr">
        <is>
          <t>High</t>
        </is>
      </c>
      <c r="D235" s="60" t="n">
        <v>44418</v>
      </c>
      <c r="E235" t="inlineStr">
        <is>
          <t>ottawa_lab-h.08.08.21</t>
        </is>
      </c>
      <c r="F235" t="inlineStr">
        <is>
          <t>nPMMoV</t>
        </is>
      </c>
      <c r="G235" s="61">
        <f>HYPERLINK("#'Main'!Q31", "'Main'!Q31")</f>
        <v/>
      </c>
      <c r="I235">
        <f>'Main'!AC49</f>
        <v/>
      </c>
      <c r="J235">
        <f>'Main'!AC53</f>
        <v/>
      </c>
      <c r="K235">
        <f>'Main'!Q31</f>
        <v/>
      </c>
      <c r="L235">
        <f>IF(OR(ISERROR(K235), ISERROR(I235), ISERROR(J235)), FALSE, OR(AND(LEFT(K235, 1)="[", RIGHT(K235, 1)="]"), AND(ISNUMBER(K235), OR(K235&gt;=I235, I235=""), OR(K235&lt;=J235, J235=""))))</f>
        <v/>
      </c>
    </row>
    <row r="236">
      <c r="A236" t="inlineStr">
        <is>
          <t>Calibration Curve</t>
        </is>
      </c>
      <c r="B236" t="inlineStr">
        <is>
          <t>Sample Ct values within calibration curve limits [nPMMoV]</t>
        </is>
      </c>
      <c r="C236" t="inlineStr">
        <is>
          <t>High</t>
        </is>
      </c>
      <c r="D236" s="60" t="n">
        <v>44418</v>
      </c>
      <c r="E236" t="inlineStr">
        <is>
          <t>ottawa_lab-h.08.08.21</t>
        </is>
      </c>
      <c r="F236" t="inlineStr">
        <is>
          <t>nPMMoV</t>
        </is>
      </c>
      <c r="G236" s="61">
        <f>HYPERLINK("#'Main'!R31", "'Main'!R31")</f>
        <v/>
      </c>
      <c r="I236">
        <f>'Main'!AC49</f>
        <v/>
      </c>
      <c r="J236">
        <f>'Main'!AC53</f>
        <v/>
      </c>
      <c r="K236">
        <f>'Main'!R31</f>
        <v/>
      </c>
      <c r="L236">
        <f>IF(OR(ISERROR(K236), ISERROR(I236), ISERROR(J236)), FALSE, OR(AND(LEFT(K236, 1)="[", RIGHT(K236, 1)="]"), AND(ISNUMBER(K236), OR(K236&gt;=I236, I236=""), OR(K236&lt;=J236, J236=""))))</f>
        <v/>
      </c>
    </row>
    <row r="237">
      <c r="A237" t="inlineStr">
        <is>
          <t>Calibration Curve</t>
        </is>
      </c>
      <c r="B237" t="inlineStr">
        <is>
          <t>Sample Ct values within calibration curve limits [covN2]</t>
        </is>
      </c>
      <c r="C237" t="inlineStr">
        <is>
          <t>High</t>
        </is>
      </c>
      <c r="D237" s="60" t="n">
        <v>44418</v>
      </c>
      <c r="E237" t="inlineStr">
        <is>
          <t>ottawa_lab-h_d.08.08.21</t>
        </is>
      </c>
      <c r="F237" t="inlineStr">
        <is>
          <t>covN2</t>
        </is>
      </c>
      <c r="G237" s="61">
        <f>HYPERLINK("#'Main'!F32", "'Main'!F32")</f>
        <v/>
      </c>
      <c r="I237">
        <f>'Main'!R49</f>
        <v/>
      </c>
      <c r="J237">
        <f>'Main'!R54</f>
        <v/>
      </c>
      <c r="K237">
        <f>'Main'!F32</f>
        <v/>
      </c>
      <c r="L237">
        <f>IF(OR(ISERROR(K237), ISERROR(I237), ISERROR(J237)), FALSE, OR(AND(LEFT(K237, 1)="[", RIGHT(K237, 1)="]"), AND(ISNUMBER(K237), OR(K237&gt;=I237, I237=""), OR(K237&lt;=J237, J237=""))))</f>
        <v/>
      </c>
    </row>
    <row r="238">
      <c r="A238" t="inlineStr">
        <is>
          <t>Calibration Curve</t>
        </is>
      </c>
      <c r="B238" t="inlineStr">
        <is>
          <t>Sample Ct values within calibration curve limits [covN2]</t>
        </is>
      </c>
      <c r="C238" t="inlineStr">
        <is>
          <t>High</t>
        </is>
      </c>
      <c r="D238" s="60" t="n">
        <v>44418</v>
      </c>
      <c r="E238" t="inlineStr">
        <is>
          <t>ottawa_lab-h_d.08.08.21</t>
        </is>
      </c>
      <c r="F238" t="inlineStr">
        <is>
          <t>covN2</t>
        </is>
      </c>
      <c r="G238" s="61">
        <f>HYPERLINK("#'Main'!G32", "'Main'!G32")</f>
        <v/>
      </c>
      <c r="I238">
        <f>'Main'!R49</f>
        <v/>
      </c>
      <c r="J238">
        <f>'Main'!R54</f>
        <v/>
      </c>
      <c r="K238">
        <f>'Main'!G32</f>
        <v/>
      </c>
      <c r="L238">
        <f>IF(OR(ISERROR(K238), ISERROR(I238), ISERROR(J238)), FALSE, OR(AND(LEFT(K238, 1)="[", RIGHT(K238, 1)="]"), AND(ISNUMBER(K238), OR(K238&gt;=I238, I238=""), OR(K238&lt;=J238, J238=""))))</f>
        <v/>
      </c>
    </row>
    <row r="239">
      <c r="A239" t="inlineStr">
        <is>
          <t>Calibration Curve</t>
        </is>
      </c>
      <c r="B239" t="inlineStr">
        <is>
          <t>Sample Ct values within calibration curve limits [covN2]</t>
        </is>
      </c>
      <c r="C239" t="inlineStr">
        <is>
          <t>High</t>
        </is>
      </c>
      <c r="D239" s="60" t="n">
        <v>44418</v>
      </c>
      <c r="E239" t="inlineStr">
        <is>
          <t>ottawa_lab-h_d.08.08.21</t>
        </is>
      </c>
      <c r="F239" t="inlineStr">
        <is>
          <t>covN2</t>
        </is>
      </c>
      <c r="G239" s="61">
        <f>HYPERLINK("#'Main'!H32", "'Main'!H32")</f>
        <v/>
      </c>
      <c r="I239">
        <f>'Main'!R49</f>
        <v/>
      </c>
      <c r="J239">
        <f>'Main'!R54</f>
        <v/>
      </c>
      <c r="K239">
        <f>'Main'!H32</f>
        <v/>
      </c>
      <c r="L239">
        <f>IF(OR(ISERROR(K239), ISERROR(I239), ISERROR(J239)), FALSE, OR(AND(LEFT(K239, 1)="[", RIGHT(K239, 1)="]"), AND(ISNUMBER(K239), OR(K239&gt;=I239, I239=""), OR(K239&lt;=J239, J239=""))))</f>
        <v/>
      </c>
    </row>
    <row r="240">
      <c r="A240" t="inlineStr">
        <is>
          <t>Calibration Curve</t>
        </is>
      </c>
      <c r="B240" t="inlineStr">
        <is>
          <t>Sample Ct values within calibration curve limits [nPMMoV]</t>
        </is>
      </c>
      <c r="C240" t="inlineStr">
        <is>
          <t>High</t>
        </is>
      </c>
      <c r="D240" s="60" t="n">
        <v>44418</v>
      </c>
      <c r="E240" t="inlineStr">
        <is>
          <t>ottawa_lab-h_d.08.08.21</t>
        </is>
      </c>
      <c r="F240" t="inlineStr">
        <is>
          <t>nPMMoV</t>
        </is>
      </c>
      <c r="G240" s="61">
        <f>HYPERLINK("#'Main'!P32", "'Main'!P32")</f>
        <v/>
      </c>
      <c r="I240">
        <f>'Main'!AC49</f>
        <v/>
      </c>
      <c r="J240">
        <f>'Main'!AC53</f>
        <v/>
      </c>
      <c r="K240">
        <f>'Main'!P32</f>
        <v/>
      </c>
      <c r="L240">
        <f>IF(OR(ISERROR(K240), ISERROR(I240), ISERROR(J240)), FALSE, OR(AND(LEFT(K240, 1)="[", RIGHT(K240, 1)="]"), AND(ISNUMBER(K240), OR(K240&gt;=I240, I240=""), OR(K240&lt;=J240, J240=""))))</f>
        <v/>
      </c>
    </row>
    <row r="241">
      <c r="A241" t="inlineStr">
        <is>
          <t>Calibration Curve</t>
        </is>
      </c>
      <c r="B241" t="inlineStr">
        <is>
          <t>Sample Ct values within calibration curve limits [nPMMoV]</t>
        </is>
      </c>
      <c r="C241" t="inlineStr">
        <is>
          <t>High</t>
        </is>
      </c>
      <c r="D241" s="60" t="n">
        <v>44418</v>
      </c>
      <c r="E241" t="inlineStr">
        <is>
          <t>ottawa_lab-h_d.08.08.21</t>
        </is>
      </c>
      <c r="F241" t="inlineStr">
        <is>
          <t>nPMMoV</t>
        </is>
      </c>
      <c r="G241" s="61">
        <f>HYPERLINK("#'Main'!Q32", "'Main'!Q32")</f>
        <v/>
      </c>
      <c r="I241">
        <f>'Main'!AC49</f>
        <v/>
      </c>
      <c r="J241">
        <f>'Main'!AC53</f>
        <v/>
      </c>
      <c r="K241">
        <f>'Main'!Q32</f>
        <v/>
      </c>
      <c r="L241">
        <f>IF(OR(ISERROR(K241), ISERROR(I241), ISERROR(J241)), FALSE, OR(AND(LEFT(K241, 1)="[", RIGHT(K241, 1)="]"), AND(ISNUMBER(K241), OR(K241&gt;=I241, I241=""), OR(K241&lt;=J241, J241=""))))</f>
        <v/>
      </c>
    </row>
    <row r="242">
      <c r="A242" t="inlineStr">
        <is>
          <t>Calibration Curve</t>
        </is>
      </c>
      <c r="B242" t="inlineStr">
        <is>
          <t>Sample Ct values within calibration curve limits [nPMMoV]</t>
        </is>
      </c>
      <c r="C242" t="inlineStr">
        <is>
          <t>High</t>
        </is>
      </c>
      <c r="D242" s="60" t="n">
        <v>44418</v>
      </c>
      <c r="E242" t="inlineStr">
        <is>
          <t>ottawa_lab-h_d.08.08.21</t>
        </is>
      </c>
      <c r="F242" t="inlineStr">
        <is>
          <t>nPMMoV</t>
        </is>
      </c>
      <c r="G242" s="61">
        <f>HYPERLINK("#'Main'!R32", "'Main'!R32")</f>
        <v/>
      </c>
      <c r="I242">
        <f>'Main'!AC49</f>
        <v/>
      </c>
      <c r="J242">
        <f>'Main'!AC53</f>
        <v/>
      </c>
      <c r="K242">
        <f>'Main'!R32</f>
        <v/>
      </c>
      <c r="L242">
        <f>IF(OR(ISERROR(K242), ISERROR(I242), ISERROR(J242)), FALSE, OR(AND(LEFT(K242, 1)="[", RIGHT(K242, 1)="]"), AND(ISNUMBER(K242), OR(K242&gt;=I242, I242=""), OR(K242&lt;=J242, J242=""))))</f>
        <v/>
      </c>
    </row>
    <row r="243">
      <c r="A243" t="inlineStr">
        <is>
          <t>Calibration Curve</t>
        </is>
      </c>
      <c r="B243" t="inlineStr">
        <is>
          <t>Sample Ct values within calibration curve limits [covN2]</t>
        </is>
      </c>
      <c r="C243" t="inlineStr">
        <is>
          <t>High</t>
        </is>
      </c>
      <c r="D243" s="60" t="n">
        <v>44418</v>
      </c>
      <c r="E243" t="inlineStr">
        <is>
          <t>ottawa_lab-bmi.08.09.21</t>
        </is>
      </c>
      <c r="F243" t="inlineStr">
        <is>
          <t>covN2</t>
        </is>
      </c>
      <c r="G243" s="61">
        <f>HYPERLINK("#'Main'!F33", "'Main'!F33")</f>
        <v/>
      </c>
      <c r="I243">
        <f>'Main'!R49</f>
        <v/>
      </c>
      <c r="J243">
        <f>'Main'!R54</f>
        <v/>
      </c>
      <c r="K243">
        <f>'Main'!F33</f>
        <v/>
      </c>
      <c r="L243">
        <f>IF(OR(ISERROR(K243), ISERROR(I243), ISERROR(J243)), FALSE, OR(AND(LEFT(K243, 1)="[", RIGHT(K243, 1)="]"), AND(ISNUMBER(K243), OR(K243&gt;=I243, I243=""), OR(K243&lt;=J243, J243=""))))</f>
        <v/>
      </c>
    </row>
    <row r="244">
      <c r="A244" t="inlineStr">
        <is>
          <t>Calibration Curve</t>
        </is>
      </c>
      <c r="B244" t="inlineStr">
        <is>
          <t>Sample Ct values within calibration curve limits [covN2]</t>
        </is>
      </c>
      <c r="C244" t="inlineStr">
        <is>
          <t>High</t>
        </is>
      </c>
      <c r="D244" s="60" t="n">
        <v>44418</v>
      </c>
      <c r="E244" t="inlineStr">
        <is>
          <t>ottawa_lab-bmi.08.09.21</t>
        </is>
      </c>
      <c r="F244" t="inlineStr">
        <is>
          <t>covN2</t>
        </is>
      </c>
      <c r="G244" s="61">
        <f>HYPERLINK("#'Main'!G33", "'Main'!G33")</f>
        <v/>
      </c>
      <c r="I244">
        <f>'Main'!R49</f>
        <v/>
      </c>
      <c r="J244">
        <f>'Main'!R54</f>
        <v/>
      </c>
      <c r="K244">
        <f>'Main'!G33</f>
        <v/>
      </c>
      <c r="L244">
        <f>IF(OR(ISERROR(K244), ISERROR(I244), ISERROR(J244)), FALSE, OR(AND(LEFT(K244, 1)="[", RIGHT(K244, 1)="]"), AND(ISNUMBER(K244), OR(K244&gt;=I244, I244=""), OR(K244&lt;=J244, J244=""))))</f>
        <v/>
      </c>
    </row>
    <row r="245">
      <c r="A245" t="inlineStr">
        <is>
          <t>Calibration Curve</t>
        </is>
      </c>
      <c r="B245" t="inlineStr">
        <is>
          <t>Sample Ct values within calibration curve limits [covN2]</t>
        </is>
      </c>
      <c r="C245" t="inlineStr">
        <is>
          <t>High</t>
        </is>
      </c>
      <c r="D245" s="60" t="n">
        <v>44418</v>
      </c>
      <c r="E245" t="inlineStr">
        <is>
          <t>ottawa_lab-bmi.08.09.21</t>
        </is>
      </c>
      <c r="F245" t="inlineStr">
        <is>
          <t>covN2</t>
        </is>
      </c>
      <c r="G245" s="61">
        <f>HYPERLINK("#'Main'!H33", "'Main'!H33")</f>
        <v/>
      </c>
      <c r="I245">
        <f>'Main'!R49</f>
        <v/>
      </c>
      <c r="J245">
        <f>'Main'!R54</f>
        <v/>
      </c>
      <c r="K245">
        <f>'Main'!H33</f>
        <v/>
      </c>
      <c r="L245">
        <f>IF(OR(ISERROR(K245), ISERROR(I245), ISERROR(J245)), FALSE, OR(AND(LEFT(K245, 1)="[", RIGHT(K245, 1)="]"), AND(ISNUMBER(K245), OR(K245&gt;=I245, I245=""), OR(K245&lt;=J245, J245=""))))</f>
        <v/>
      </c>
    </row>
    <row r="246">
      <c r="A246" t="inlineStr">
        <is>
          <t>Calibration Curve</t>
        </is>
      </c>
      <c r="B246" t="inlineStr">
        <is>
          <t>Sample Ct values within calibration curve limits [nPMMoV]</t>
        </is>
      </c>
      <c r="C246" t="inlineStr">
        <is>
          <t>High</t>
        </is>
      </c>
      <c r="D246" s="60" t="n">
        <v>44418</v>
      </c>
      <c r="E246" t="inlineStr">
        <is>
          <t>ottawa_lab-bmi.08.09.21</t>
        </is>
      </c>
      <c r="F246" t="inlineStr">
        <is>
          <t>nPMMoV</t>
        </is>
      </c>
      <c r="G246" s="61">
        <f>HYPERLINK("#'Main'!P33", "'Main'!P33")</f>
        <v/>
      </c>
      <c r="I246">
        <f>'Main'!AC49</f>
        <v/>
      </c>
      <c r="J246">
        <f>'Main'!AC53</f>
        <v/>
      </c>
      <c r="K246">
        <f>'Main'!P33</f>
        <v/>
      </c>
      <c r="L246">
        <f>IF(OR(ISERROR(K246), ISERROR(I246), ISERROR(J246)), FALSE, OR(AND(LEFT(K246, 1)="[", RIGHT(K246, 1)="]"), AND(ISNUMBER(K246), OR(K246&gt;=I246, I246=""), OR(K246&lt;=J246, J246=""))))</f>
        <v/>
      </c>
    </row>
    <row r="247">
      <c r="A247" t="inlineStr">
        <is>
          <t>Calibration Curve</t>
        </is>
      </c>
      <c r="B247" t="inlineStr">
        <is>
          <t>Sample Ct values within calibration curve limits [nPMMoV]</t>
        </is>
      </c>
      <c r="C247" t="inlineStr">
        <is>
          <t>High</t>
        </is>
      </c>
      <c r="D247" s="60" t="n">
        <v>44418</v>
      </c>
      <c r="E247" t="inlineStr">
        <is>
          <t>ottawa_lab-bmi.08.09.21</t>
        </is>
      </c>
      <c r="F247" t="inlineStr">
        <is>
          <t>nPMMoV</t>
        </is>
      </c>
      <c r="G247" s="61">
        <f>HYPERLINK("#'Main'!Q33", "'Main'!Q33")</f>
        <v/>
      </c>
      <c r="I247">
        <f>'Main'!AC49</f>
        <v/>
      </c>
      <c r="J247">
        <f>'Main'!AC53</f>
        <v/>
      </c>
      <c r="K247">
        <f>'Main'!Q33</f>
        <v/>
      </c>
      <c r="L247">
        <f>IF(OR(ISERROR(K247), ISERROR(I247), ISERROR(J247)), FALSE, OR(AND(LEFT(K247, 1)="[", RIGHT(K247, 1)="]"), AND(ISNUMBER(K247), OR(K247&gt;=I247, I247=""), OR(K247&lt;=J247, J247=""))))</f>
        <v/>
      </c>
    </row>
    <row r="248">
      <c r="A248" t="inlineStr">
        <is>
          <t>Calibration Curve</t>
        </is>
      </c>
      <c r="B248" t="inlineStr">
        <is>
          <t>Sample Ct values within calibration curve limits [nPMMoV]</t>
        </is>
      </c>
      <c r="C248" t="inlineStr">
        <is>
          <t>High</t>
        </is>
      </c>
      <c r="D248" s="60" t="n">
        <v>44418</v>
      </c>
      <c r="E248" t="inlineStr">
        <is>
          <t>ottawa_lab-bmi.08.09.21</t>
        </is>
      </c>
      <c r="F248" t="inlineStr">
        <is>
          <t>nPMMoV</t>
        </is>
      </c>
      <c r="G248" s="61">
        <f>HYPERLINK("#'Main'!R33", "'Main'!R33")</f>
        <v/>
      </c>
      <c r="I248">
        <f>'Main'!AC49</f>
        <v/>
      </c>
      <c r="J248">
        <f>'Main'!AC53</f>
        <v/>
      </c>
      <c r="K248">
        <f>'Main'!R33</f>
        <v/>
      </c>
      <c r="L248">
        <f>IF(OR(ISERROR(K248), ISERROR(I248), ISERROR(J248)), FALSE, OR(AND(LEFT(K248, 1)="[", RIGHT(K248, 1)="]"), AND(ISNUMBER(K248), OR(K248&gt;=I248, I248=""), OR(K248&lt;=J248, J248=""))))</f>
        <v/>
      </c>
    </row>
    <row r="249">
      <c r="A249" t="inlineStr">
        <is>
          <t>Calibration Curve</t>
        </is>
      </c>
      <c r="B249" t="inlineStr">
        <is>
          <t>Sample Ct values within calibration curve limits [covN2]</t>
        </is>
      </c>
      <c r="C249" t="inlineStr">
        <is>
          <t>High</t>
        </is>
      </c>
      <c r="D249" s="60" t="n">
        <v>44418</v>
      </c>
      <c r="E249" t="inlineStr">
        <is>
          <t>ottawa_lab-mh.08.09.21</t>
        </is>
      </c>
      <c r="F249" t="inlineStr">
        <is>
          <t>covN2</t>
        </is>
      </c>
      <c r="G249" s="61">
        <f>HYPERLINK("#'Main'!F34", "'Main'!F34")</f>
        <v/>
      </c>
      <c r="I249">
        <f>'Main'!R49</f>
        <v/>
      </c>
      <c r="J249">
        <f>'Main'!R54</f>
        <v/>
      </c>
      <c r="K249">
        <f>'Main'!F34</f>
        <v/>
      </c>
      <c r="L249">
        <f>IF(OR(ISERROR(K249), ISERROR(I249), ISERROR(J249)), FALSE, OR(AND(LEFT(K249, 1)="[", RIGHT(K249, 1)="]"), AND(ISNUMBER(K249), OR(K249&gt;=I249, I249=""), OR(K249&lt;=J249, J249=""))))</f>
        <v/>
      </c>
    </row>
    <row r="250">
      <c r="A250" t="inlineStr">
        <is>
          <t>Calibration Curve</t>
        </is>
      </c>
      <c r="B250" t="inlineStr">
        <is>
          <t>Sample Ct values within calibration curve limits [covN2]</t>
        </is>
      </c>
      <c r="C250" t="inlineStr">
        <is>
          <t>High</t>
        </is>
      </c>
      <c r="D250" s="60" t="n">
        <v>44418</v>
      </c>
      <c r="E250" t="inlineStr">
        <is>
          <t>ottawa_lab-mh.08.09.21</t>
        </is>
      </c>
      <c r="F250" t="inlineStr">
        <is>
          <t>covN2</t>
        </is>
      </c>
      <c r="G250" s="61">
        <f>HYPERLINK("#'Main'!G34", "'Main'!G34")</f>
        <v/>
      </c>
      <c r="I250">
        <f>'Main'!R49</f>
        <v/>
      </c>
      <c r="J250">
        <f>'Main'!R54</f>
        <v/>
      </c>
      <c r="K250">
        <f>'Main'!G34</f>
        <v/>
      </c>
      <c r="L250">
        <f>IF(OR(ISERROR(K250), ISERROR(I250), ISERROR(J250)), FALSE, OR(AND(LEFT(K250, 1)="[", RIGHT(K250, 1)="]"), AND(ISNUMBER(K250), OR(K250&gt;=I250, I250=""), OR(K250&lt;=J250, J250=""))))</f>
        <v/>
      </c>
    </row>
    <row r="251">
      <c r="A251" t="inlineStr">
        <is>
          <t>Calibration Curve</t>
        </is>
      </c>
      <c r="B251" t="inlineStr">
        <is>
          <t>Sample Ct values within calibration curve limits [covN2]</t>
        </is>
      </c>
      <c r="C251" t="inlineStr">
        <is>
          <t>High</t>
        </is>
      </c>
      <c r="D251" s="60" t="n">
        <v>44418</v>
      </c>
      <c r="E251" t="inlineStr">
        <is>
          <t>ottawa_lab-mh.08.09.21</t>
        </is>
      </c>
      <c r="F251" t="inlineStr">
        <is>
          <t>covN2</t>
        </is>
      </c>
      <c r="G251" s="61">
        <f>HYPERLINK("#'Main'!H34", "'Main'!H34")</f>
        <v/>
      </c>
      <c r="I251">
        <f>'Main'!R49</f>
        <v/>
      </c>
      <c r="J251">
        <f>'Main'!R54</f>
        <v/>
      </c>
      <c r="K251">
        <f>'Main'!H34</f>
        <v/>
      </c>
      <c r="L251">
        <f>IF(OR(ISERROR(K251), ISERROR(I251), ISERROR(J251)), FALSE, OR(AND(LEFT(K251, 1)="[", RIGHT(K251, 1)="]"), AND(ISNUMBER(K251), OR(K251&gt;=I251, I251=""), OR(K251&lt;=J251, J251=""))))</f>
        <v/>
      </c>
    </row>
    <row r="252">
      <c r="A252" t="inlineStr">
        <is>
          <t>Calibration Curve</t>
        </is>
      </c>
      <c r="B252" t="inlineStr">
        <is>
          <t>Sample Ct values within calibration curve limits [nPMMoV]</t>
        </is>
      </c>
      <c r="C252" t="inlineStr">
        <is>
          <t>High</t>
        </is>
      </c>
      <c r="D252" s="60" t="n">
        <v>44418</v>
      </c>
      <c r="E252" t="inlineStr">
        <is>
          <t>ottawa_lab-mh.08.09.21</t>
        </is>
      </c>
      <c r="F252" t="inlineStr">
        <is>
          <t>nPMMoV</t>
        </is>
      </c>
      <c r="G252" s="61">
        <f>HYPERLINK("#'Main'!P34", "'Main'!P34")</f>
        <v/>
      </c>
      <c r="I252">
        <f>'Main'!AC49</f>
        <v/>
      </c>
      <c r="J252">
        <f>'Main'!AC53</f>
        <v/>
      </c>
      <c r="K252">
        <f>'Main'!P34</f>
        <v/>
      </c>
      <c r="L252">
        <f>IF(OR(ISERROR(K252), ISERROR(I252), ISERROR(J252)), FALSE, OR(AND(LEFT(K252, 1)="[", RIGHT(K252, 1)="]"), AND(ISNUMBER(K252), OR(K252&gt;=I252, I252=""), OR(K252&lt;=J252, J252=""))))</f>
        <v/>
      </c>
    </row>
    <row r="253">
      <c r="A253" t="inlineStr">
        <is>
          <t>Calibration Curve</t>
        </is>
      </c>
      <c r="B253" t="inlineStr">
        <is>
          <t>Sample Ct values within calibration curve limits [nPMMoV]</t>
        </is>
      </c>
      <c r="C253" t="inlineStr">
        <is>
          <t>High</t>
        </is>
      </c>
      <c r="D253" s="60" t="n">
        <v>44418</v>
      </c>
      <c r="E253" t="inlineStr">
        <is>
          <t>ottawa_lab-mh.08.09.21</t>
        </is>
      </c>
      <c r="F253" t="inlineStr">
        <is>
          <t>nPMMoV</t>
        </is>
      </c>
      <c r="G253" s="61">
        <f>HYPERLINK("#'Main'!Q34", "'Main'!Q34")</f>
        <v/>
      </c>
      <c r="I253">
        <f>'Main'!AC49</f>
        <v/>
      </c>
      <c r="J253">
        <f>'Main'!AC53</f>
        <v/>
      </c>
      <c r="K253">
        <f>'Main'!Q34</f>
        <v/>
      </c>
      <c r="L253">
        <f>IF(OR(ISERROR(K253), ISERROR(I253), ISERROR(J253)), FALSE, OR(AND(LEFT(K253, 1)="[", RIGHT(K253, 1)="]"), AND(ISNUMBER(K253), OR(K253&gt;=I253, I253=""), OR(K253&lt;=J253, J253=""))))</f>
        <v/>
      </c>
    </row>
    <row r="254">
      <c r="A254" t="inlineStr">
        <is>
          <t>Calibration Curve</t>
        </is>
      </c>
      <c r="B254" t="inlineStr">
        <is>
          <t>Sample Ct values within calibration curve limits [nPMMoV]</t>
        </is>
      </c>
      <c r="C254" t="inlineStr">
        <is>
          <t>High</t>
        </is>
      </c>
      <c r="D254" s="60" t="n">
        <v>44418</v>
      </c>
      <c r="E254" t="inlineStr">
        <is>
          <t>ottawa_lab-mh.08.09.21</t>
        </is>
      </c>
      <c r="F254" t="inlineStr">
        <is>
          <t>nPMMoV</t>
        </is>
      </c>
      <c r="G254" s="61">
        <f>HYPERLINK("#'Main'!R34", "'Main'!R34")</f>
        <v/>
      </c>
      <c r="I254">
        <f>'Main'!AC49</f>
        <v/>
      </c>
      <c r="J254">
        <f>'Main'!AC53</f>
        <v/>
      </c>
      <c r="K254">
        <f>'Main'!R34</f>
        <v/>
      </c>
      <c r="L254">
        <f>IF(OR(ISERROR(K254), ISERROR(I254), ISERROR(J254)), FALSE, OR(AND(LEFT(K254, 1)="[", RIGHT(K254, 1)="]"), AND(ISNUMBER(K254), OR(K254&gt;=I254, I254=""), OR(K254&lt;=J254, J254=""))))</f>
        <v/>
      </c>
    </row>
    <row r="255">
      <c r="A255" t="inlineStr">
        <is>
          <t>Calibration Curve</t>
        </is>
      </c>
      <c r="B255" t="inlineStr">
        <is>
          <t>Sample Ct values within calibration curve limits [covN2]</t>
        </is>
      </c>
      <c r="C255" t="inlineStr">
        <is>
          <t>High</t>
        </is>
      </c>
      <c r="D255" s="60" t="n">
        <v>44418</v>
      </c>
      <c r="E255" t="inlineStr">
        <is>
          <t>ottawa_lab-o.08.09.21</t>
        </is>
      </c>
      <c r="F255" t="inlineStr">
        <is>
          <t>covN2</t>
        </is>
      </c>
      <c r="G255" s="61">
        <f>HYPERLINK("#'Main'!F35", "'Main'!F35")</f>
        <v/>
      </c>
      <c r="I255">
        <f>'Main'!R49</f>
        <v/>
      </c>
      <c r="J255">
        <f>'Main'!R54</f>
        <v/>
      </c>
      <c r="K255">
        <f>'Main'!F35</f>
        <v/>
      </c>
      <c r="L255">
        <f>IF(OR(ISERROR(K255), ISERROR(I255), ISERROR(J255)), FALSE, OR(AND(LEFT(K255, 1)="[", RIGHT(K255, 1)="]"), AND(ISNUMBER(K255), OR(K255&gt;=I255, I255=""), OR(K255&lt;=J255, J255=""))))</f>
        <v/>
      </c>
    </row>
    <row r="256">
      <c r="A256" t="inlineStr">
        <is>
          <t>Calibration Curve</t>
        </is>
      </c>
      <c r="B256" t="inlineStr">
        <is>
          <t>Sample Ct values within calibration curve limits [covN2]</t>
        </is>
      </c>
      <c r="C256" t="inlineStr">
        <is>
          <t>High</t>
        </is>
      </c>
      <c r="D256" s="60" t="n">
        <v>44418</v>
      </c>
      <c r="E256" t="inlineStr">
        <is>
          <t>ottawa_lab-o.08.09.21</t>
        </is>
      </c>
      <c r="F256" t="inlineStr">
        <is>
          <t>covN2</t>
        </is>
      </c>
      <c r="G256" s="61">
        <f>HYPERLINK("#'Main'!G35", "'Main'!G35")</f>
        <v/>
      </c>
      <c r="I256">
        <f>'Main'!R49</f>
        <v/>
      </c>
      <c r="J256">
        <f>'Main'!R54</f>
        <v/>
      </c>
      <c r="K256">
        <f>'Main'!G35</f>
        <v/>
      </c>
      <c r="L256">
        <f>IF(OR(ISERROR(K256), ISERROR(I256), ISERROR(J256)), FALSE, OR(AND(LEFT(K256, 1)="[", RIGHT(K256, 1)="]"), AND(ISNUMBER(K256), OR(K256&gt;=I256, I256=""), OR(K256&lt;=J256, J256=""))))</f>
        <v/>
      </c>
    </row>
    <row r="257">
      <c r="A257" t="inlineStr">
        <is>
          <t>Calibration Curve</t>
        </is>
      </c>
      <c r="B257" t="inlineStr">
        <is>
          <t>Sample Ct values within calibration curve limits [covN2]</t>
        </is>
      </c>
      <c r="C257" t="inlineStr">
        <is>
          <t>High</t>
        </is>
      </c>
      <c r="D257" s="60" t="n">
        <v>44418</v>
      </c>
      <c r="E257" t="inlineStr">
        <is>
          <t>ottawa_lab-o.08.09.21</t>
        </is>
      </c>
      <c r="F257" t="inlineStr">
        <is>
          <t>covN2</t>
        </is>
      </c>
      <c r="G257" s="61">
        <f>HYPERLINK("#'Main'!H35", "'Main'!H35")</f>
        <v/>
      </c>
      <c r="I257">
        <f>'Main'!R49</f>
        <v/>
      </c>
      <c r="J257">
        <f>'Main'!R54</f>
        <v/>
      </c>
      <c r="K257">
        <f>'Main'!H35</f>
        <v/>
      </c>
      <c r="L257">
        <f>IF(OR(ISERROR(K257), ISERROR(I257), ISERROR(J257)), FALSE, OR(AND(LEFT(K257, 1)="[", RIGHT(K257, 1)="]"), AND(ISNUMBER(K257), OR(K257&gt;=I257, I257=""), OR(K257&lt;=J257, J257=""))))</f>
        <v/>
      </c>
    </row>
    <row r="258">
      <c r="A258" t="inlineStr">
        <is>
          <t>Calibration Curve</t>
        </is>
      </c>
      <c r="B258" t="inlineStr">
        <is>
          <t>Sample Ct values within calibration curve limits [nPMMoV]</t>
        </is>
      </c>
      <c r="C258" t="inlineStr">
        <is>
          <t>High</t>
        </is>
      </c>
      <c r="D258" s="60" t="n">
        <v>44418</v>
      </c>
      <c r="E258" t="inlineStr">
        <is>
          <t>ottawa_lab-o.08.09.21</t>
        </is>
      </c>
      <c r="F258" t="inlineStr">
        <is>
          <t>nPMMoV</t>
        </is>
      </c>
      <c r="G258" s="61">
        <f>HYPERLINK("#'Main'!P35", "'Main'!P35")</f>
        <v/>
      </c>
      <c r="I258">
        <f>'Main'!AC49</f>
        <v/>
      </c>
      <c r="J258">
        <f>'Main'!AC53</f>
        <v/>
      </c>
      <c r="K258">
        <f>'Main'!P35</f>
        <v/>
      </c>
      <c r="L258">
        <f>IF(OR(ISERROR(K258), ISERROR(I258), ISERROR(J258)), FALSE, OR(AND(LEFT(K258, 1)="[", RIGHT(K258, 1)="]"), AND(ISNUMBER(K258), OR(K258&gt;=I258, I258=""), OR(K258&lt;=J258, J258=""))))</f>
        <v/>
      </c>
    </row>
    <row r="259">
      <c r="A259" t="inlineStr">
        <is>
          <t>Calibration Curve</t>
        </is>
      </c>
      <c r="B259" t="inlineStr">
        <is>
          <t>Sample Ct values within calibration curve limits [nPMMoV]</t>
        </is>
      </c>
      <c r="C259" t="inlineStr">
        <is>
          <t>High</t>
        </is>
      </c>
      <c r="D259" s="60" t="n">
        <v>44418</v>
      </c>
      <c r="E259" t="inlineStr">
        <is>
          <t>ottawa_lab-o.08.09.21</t>
        </is>
      </c>
      <c r="F259" t="inlineStr">
        <is>
          <t>nPMMoV</t>
        </is>
      </c>
      <c r="G259" s="61">
        <f>HYPERLINK("#'Main'!Q35", "'Main'!Q35")</f>
        <v/>
      </c>
      <c r="I259">
        <f>'Main'!AC49</f>
        <v/>
      </c>
      <c r="J259">
        <f>'Main'!AC53</f>
        <v/>
      </c>
      <c r="K259">
        <f>'Main'!Q35</f>
        <v/>
      </c>
      <c r="L259">
        <f>IF(OR(ISERROR(K259), ISERROR(I259), ISERROR(J259)), FALSE, OR(AND(LEFT(K259, 1)="[", RIGHT(K259, 1)="]"), AND(ISNUMBER(K259), OR(K259&gt;=I259, I259=""), OR(K259&lt;=J259, J259=""))))</f>
        <v/>
      </c>
    </row>
    <row r="260">
      <c r="A260" t="inlineStr">
        <is>
          <t>Calibration Curve</t>
        </is>
      </c>
      <c r="B260" t="inlineStr">
        <is>
          <t>Sample Ct values within calibration curve limits [nPMMoV]</t>
        </is>
      </c>
      <c r="C260" t="inlineStr">
        <is>
          <t>High</t>
        </is>
      </c>
      <c r="D260" s="60" t="n">
        <v>44418</v>
      </c>
      <c r="E260" t="inlineStr">
        <is>
          <t>ottawa_lab-o.08.09.21</t>
        </is>
      </c>
      <c r="F260" t="inlineStr">
        <is>
          <t>nPMMoV</t>
        </is>
      </c>
      <c r="G260" s="61">
        <f>HYPERLINK("#'Main'!R35", "'Main'!R35")</f>
        <v/>
      </c>
      <c r="I260">
        <f>'Main'!AC49</f>
        <v/>
      </c>
      <c r="J260">
        <f>'Main'!AC53</f>
        <v/>
      </c>
      <c r="K260">
        <f>'Main'!R35</f>
        <v/>
      </c>
      <c r="L260">
        <f>IF(OR(ISERROR(K260), ISERROR(I260), ISERROR(J260)), FALSE, OR(AND(LEFT(K260, 1)="[", RIGHT(K260, 1)="]"), AND(ISNUMBER(K260), OR(K260&gt;=I260, I260=""), OR(K260&lt;=J260, J260=""))))</f>
        <v/>
      </c>
    </row>
    <row r="261">
      <c r="A261" t="inlineStr">
        <is>
          <t>Calibration Curve</t>
        </is>
      </c>
      <c r="B261" t="inlineStr">
        <is>
          <t>Sample Ct values within calibration curve limits [covN2]</t>
        </is>
      </c>
      <c r="C261" t="inlineStr">
        <is>
          <t>High</t>
        </is>
      </c>
      <c r="D261" s="60" t="n">
        <v>44418</v>
      </c>
      <c r="E261" t="inlineStr">
        <is>
          <t>ottawa_lab-vc1.08.09.21</t>
        </is>
      </c>
      <c r="F261" t="inlineStr">
        <is>
          <t>covN2</t>
        </is>
      </c>
      <c r="G261" s="61">
        <f>HYPERLINK("#'Main'!F36", "'Main'!F36")</f>
        <v/>
      </c>
      <c r="I261">
        <f>'Main'!R49</f>
        <v/>
      </c>
      <c r="J261">
        <f>'Main'!R54</f>
        <v/>
      </c>
      <c r="K261">
        <f>'Main'!F36</f>
        <v/>
      </c>
      <c r="L261">
        <f>IF(OR(ISERROR(K261), ISERROR(I261), ISERROR(J261)), FALSE, OR(AND(LEFT(K261, 1)="[", RIGHT(K261, 1)="]"), AND(ISNUMBER(K261), OR(K261&gt;=I261, I261=""), OR(K261&lt;=J261, J261=""))))</f>
        <v/>
      </c>
    </row>
    <row r="262">
      <c r="A262" t="inlineStr">
        <is>
          <t>Calibration Curve</t>
        </is>
      </c>
      <c r="B262" t="inlineStr">
        <is>
          <t>Sample Ct values within calibration curve limits [covN2]</t>
        </is>
      </c>
      <c r="C262" t="inlineStr">
        <is>
          <t>High</t>
        </is>
      </c>
      <c r="D262" s="60" t="n">
        <v>44418</v>
      </c>
      <c r="E262" t="inlineStr">
        <is>
          <t>ottawa_lab-vc1.08.09.21</t>
        </is>
      </c>
      <c r="F262" t="inlineStr">
        <is>
          <t>covN2</t>
        </is>
      </c>
      <c r="G262" s="61">
        <f>HYPERLINK("#'Main'!G36", "'Main'!G36")</f>
        <v/>
      </c>
      <c r="I262">
        <f>'Main'!R49</f>
        <v/>
      </c>
      <c r="J262">
        <f>'Main'!R54</f>
        <v/>
      </c>
      <c r="K262">
        <f>'Main'!G36</f>
        <v/>
      </c>
      <c r="L262">
        <f>IF(OR(ISERROR(K262), ISERROR(I262), ISERROR(J262)), FALSE, OR(AND(LEFT(K262, 1)="[", RIGHT(K262, 1)="]"), AND(ISNUMBER(K262), OR(K262&gt;=I262, I262=""), OR(K262&lt;=J262, J262=""))))</f>
        <v/>
      </c>
    </row>
    <row r="263">
      <c r="A263" t="inlineStr">
        <is>
          <t>Calibration Curve</t>
        </is>
      </c>
      <c r="B263" t="inlineStr">
        <is>
          <t>Sample Ct values within calibration curve limits [covN2]</t>
        </is>
      </c>
      <c r="C263" t="inlineStr">
        <is>
          <t>High</t>
        </is>
      </c>
      <c r="D263" s="60" t="n">
        <v>44418</v>
      </c>
      <c r="E263" t="inlineStr">
        <is>
          <t>ottawa_lab-vc1.08.09.21</t>
        </is>
      </c>
      <c r="F263" t="inlineStr">
        <is>
          <t>covN2</t>
        </is>
      </c>
      <c r="G263" s="61">
        <f>HYPERLINK("#'Main'!H36", "'Main'!H36")</f>
        <v/>
      </c>
      <c r="I263">
        <f>'Main'!R49</f>
        <v/>
      </c>
      <c r="J263">
        <f>'Main'!R54</f>
        <v/>
      </c>
      <c r="K263">
        <f>'Main'!H36</f>
        <v/>
      </c>
      <c r="L263">
        <f>IF(OR(ISERROR(K263), ISERROR(I263), ISERROR(J263)), FALSE, OR(AND(LEFT(K263, 1)="[", RIGHT(K263, 1)="]"), AND(ISNUMBER(K263), OR(K263&gt;=I263, I263=""), OR(K263&lt;=J263, J263=""))))</f>
        <v/>
      </c>
    </row>
    <row r="264">
      <c r="A264" t="inlineStr">
        <is>
          <t>Calibration Curve</t>
        </is>
      </c>
      <c r="B264" t="inlineStr">
        <is>
          <t>Sample Ct values within calibration curve limits [covN2]</t>
        </is>
      </c>
      <c r="C264" t="inlineStr">
        <is>
          <t>High</t>
        </is>
      </c>
      <c r="D264" s="60" t="n">
        <v>44418</v>
      </c>
      <c r="E264" t="inlineStr">
        <is>
          <t>ottawa_lab-vc2.08.09.21</t>
        </is>
      </c>
      <c r="F264" t="inlineStr">
        <is>
          <t>covN2</t>
        </is>
      </c>
      <c r="G264" s="61">
        <f>HYPERLINK("#'Main'!F37", "'Main'!F37")</f>
        <v/>
      </c>
      <c r="I264">
        <f>'Main'!R49</f>
        <v/>
      </c>
      <c r="J264">
        <f>'Main'!R54</f>
        <v/>
      </c>
      <c r="K264">
        <f>'Main'!F37</f>
        <v/>
      </c>
      <c r="L264">
        <f>IF(OR(ISERROR(K264), ISERROR(I264), ISERROR(J264)), FALSE, OR(AND(LEFT(K264, 1)="[", RIGHT(K264, 1)="]"), AND(ISNUMBER(K264), OR(K264&gt;=I264, I264=""), OR(K264&lt;=J264, J264=""))))</f>
        <v/>
      </c>
    </row>
    <row r="265">
      <c r="A265" t="inlineStr">
        <is>
          <t>Calibration Curve</t>
        </is>
      </c>
      <c r="B265" t="inlineStr">
        <is>
          <t>Sample Ct values within calibration curve limits [covN2]</t>
        </is>
      </c>
      <c r="C265" t="inlineStr">
        <is>
          <t>High</t>
        </is>
      </c>
      <c r="D265" s="60" t="n">
        <v>44418</v>
      </c>
      <c r="E265" t="inlineStr">
        <is>
          <t>ottawa_lab-vc2.08.09.21</t>
        </is>
      </c>
      <c r="F265" t="inlineStr">
        <is>
          <t>covN2</t>
        </is>
      </c>
      <c r="G265" s="61">
        <f>HYPERLINK("#'Main'!G37", "'Main'!G37")</f>
        <v/>
      </c>
      <c r="I265">
        <f>'Main'!R49</f>
        <v/>
      </c>
      <c r="J265">
        <f>'Main'!R54</f>
        <v/>
      </c>
      <c r="K265">
        <f>'Main'!G37</f>
        <v/>
      </c>
      <c r="L265">
        <f>IF(OR(ISERROR(K265), ISERROR(I265), ISERROR(J265)), FALSE, OR(AND(LEFT(K265, 1)="[", RIGHT(K265, 1)="]"), AND(ISNUMBER(K265), OR(K265&gt;=I265, I265=""), OR(K265&lt;=J265, J265=""))))</f>
        <v/>
      </c>
    </row>
    <row r="266">
      <c r="A266" t="inlineStr">
        <is>
          <t>Calibration Curve</t>
        </is>
      </c>
      <c r="B266" t="inlineStr">
        <is>
          <t>Sample Ct values within calibration curve limits [covN2]</t>
        </is>
      </c>
      <c r="C266" t="inlineStr">
        <is>
          <t>High</t>
        </is>
      </c>
      <c r="D266" s="60" t="n">
        <v>44418</v>
      </c>
      <c r="E266" t="inlineStr">
        <is>
          <t>ottawa_lab-vc2.08.09.21</t>
        </is>
      </c>
      <c r="F266" t="inlineStr">
        <is>
          <t>covN2</t>
        </is>
      </c>
      <c r="G266" s="61">
        <f>HYPERLINK("#'Main'!H37", "'Main'!H37")</f>
        <v/>
      </c>
      <c r="I266">
        <f>'Main'!R49</f>
        <v/>
      </c>
      <c r="J266">
        <f>'Main'!R54</f>
        <v/>
      </c>
      <c r="K266">
        <f>'Main'!H37</f>
        <v/>
      </c>
      <c r="L266">
        <f>IF(OR(ISERROR(K266), ISERROR(I266), ISERROR(J266)), FALSE, OR(AND(LEFT(K266, 1)="[", RIGHT(K266, 1)="]"), AND(ISNUMBER(K266), OR(K266&gt;=I266, I266=""), OR(K266&lt;=J266, J266=""))))</f>
        <v/>
      </c>
    </row>
    <row r="267">
      <c r="A267" t="inlineStr">
        <is>
          <t>Calibration Curve</t>
        </is>
      </c>
      <c r="B267" t="inlineStr">
        <is>
          <t>Sample Ct values within calibration curve limits [nPMMoV]</t>
        </is>
      </c>
      <c r="C267" t="inlineStr">
        <is>
          <t>High</t>
        </is>
      </c>
      <c r="D267" s="60" t="n">
        <v>44418</v>
      </c>
      <c r="E267" t="inlineStr">
        <is>
          <t>ottawa_lab-vc2.08.09.21</t>
        </is>
      </c>
      <c r="F267" t="inlineStr">
        <is>
          <t>nPMMoV</t>
        </is>
      </c>
      <c r="G267" s="61">
        <f>HYPERLINK("#'Main'!P37", "'Main'!P37")</f>
        <v/>
      </c>
      <c r="I267">
        <f>'Main'!AN49</f>
        <v/>
      </c>
      <c r="J267">
        <f>'Main'!AN53</f>
        <v/>
      </c>
      <c r="K267">
        <f>'Main'!P37</f>
        <v/>
      </c>
      <c r="L267">
        <f>IF(OR(ISERROR(K267), ISERROR(I267), ISERROR(J267)), FALSE, OR(AND(LEFT(K267, 1)="[", RIGHT(K267, 1)="]"), AND(ISNUMBER(K267), OR(K267&gt;=I267, I267=""), OR(K267&lt;=J267, J267=""))))</f>
        <v/>
      </c>
    </row>
    <row r="268">
      <c r="A268" t="inlineStr">
        <is>
          <t>Calibration Curve</t>
        </is>
      </c>
      <c r="B268" t="inlineStr">
        <is>
          <t>Sample Ct values within calibration curve limits [nPMMoV]</t>
        </is>
      </c>
      <c r="C268" t="inlineStr">
        <is>
          <t>High</t>
        </is>
      </c>
      <c r="D268" s="60" t="n">
        <v>44418</v>
      </c>
      <c r="E268" t="inlineStr">
        <is>
          <t>ottawa_lab-vc2.08.09.21</t>
        </is>
      </c>
      <c r="F268" t="inlineStr">
        <is>
          <t>nPMMoV</t>
        </is>
      </c>
      <c r="G268" s="61">
        <f>HYPERLINK("#'Main'!Q37", "'Main'!Q37")</f>
        <v/>
      </c>
      <c r="I268">
        <f>'Main'!AN49</f>
        <v/>
      </c>
      <c r="J268">
        <f>'Main'!AN53</f>
        <v/>
      </c>
      <c r="K268">
        <f>'Main'!Q37</f>
        <v/>
      </c>
      <c r="L268">
        <f>IF(OR(ISERROR(K268), ISERROR(I268), ISERROR(J268)), FALSE, OR(AND(LEFT(K268, 1)="[", RIGHT(K268, 1)="]"), AND(ISNUMBER(K268), OR(K268&gt;=I268, I268=""), OR(K268&lt;=J268, J268=""))))</f>
        <v/>
      </c>
    </row>
    <row r="269">
      <c r="A269" t="inlineStr">
        <is>
          <t>Calibration Curve</t>
        </is>
      </c>
      <c r="B269" t="inlineStr">
        <is>
          <t>Sample Ct values within calibration curve limits [nPMMoV]</t>
        </is>
      </c>
      <c r="C269" t="inlineStr">
        <is>
          <t>High</t>
        </is>
      </c>
      <c r="D269" s="60" t="n">
        <v>44418</v>
      </c>
      <c r="E269" t="inlineStr">
        <is>
          <t>ottawa_lab-vc2.08.09.21</t>
        </is>
      </c>
      <c r="F269" t="inlineStr">
        <is>
          <t>nPMMoV</t>
        </is>
      </c>
      <c r="G269" s="61">
        <f>HYPERLINK("#'Main'!R37", "'Main'!R37")</f>
        <v/>
      </c>
      <c r="I269">
        <f>'Main'!AN49</f>
        <v/>
      </c>
      <c r="J269">
        <f>'Main'!AN53</f>
        <v/>
      </c>
      <c r="K269">
        <f>'Main'!R37</f>
        <v/>
      </c>
      <c r="L269">
        <f>IF(OR(ISERROR(K269), ISERROR(I269), ISERROR(J269)), FALSE, OR(AND(LEFT(K269, 1)="[", RIGHT(K269, 1)="]"), AND(ISNUMBER(K269), OR(K269&gt;=I269, I269=""), OR(K269&lt;=J269, J269=""))))</f>
        <v/>
      </c>
    </row>
    <row r="270">
      <c r="A270" t="inlineStr">
        <is>
          <t>Calibration Curve</t>
        </is>
      </c>
      <c r="B270" t="inlineStr">
        <is>
          <t>Sample Ct values within calibration curve limits [covN2]</t>
        </is>
      </c>
      <c r="C270" t="inlineStr">
        <is>
          <t>High</t>
        </is>
      </c>
      <c r="D270" s="60" t="n">
        <v>44418</v>
      </c>
      <c r="E270" t="inlineStr">
        <is>
          <t>ottawa_lab-vc3.08.09.21</t>
        </is>
      </c>
      <c r="F270" t="inlineStr">
        <is>
          <t>covN2</t>
        </is>
      </c>
      <c r="G270" s="61">
        <f>HYPERLINK("#'Main'!F38", "'Main'!F38")</f>
        <v/>
      </c>
      <c r="I270">
        <f>'Main'!R49</f>
        <v/>
      </c>
      <c r="J270">
        <f>'Main'!R54</f>
        <v/>
      </c>
      <c r="K270">
        <f>'Main'!F38</f>
        <v/>
      </c>
      <c r="L270">
        <f>IF(OR(ISERROR(K270), ISERROR(I270), ISERROR(J270)), FALSE, OR(AND(LEFT(K270, 1)="[", RIGHT(K270, 1)="]"), AND(ISNUMBER(K270), OR(K270&gt;=I270, I270=""), OR(K270&lt;=J270, J270=""))))</f>
        <v/>
      </c>
    </row>
    <row r="271">
      <c r="A271" t="inlineStr">
        <is>
          <t>Calibration Curve</t>
        </is>
      </c>
      <c r="B271" t="inlineStr">
        <is>
          <t>Sample Ct values within calibration curve limits [covN2]</t>
        </is>
      </c>
      <c r="C271" t="inlineStr">
        <is>
          <t>High</t>
        </is>
      </c>
      <c r="D271" s="60" t="n">
        <v>44418</v>
      </c>
      <c r="E271" t="inlineStr">
        <is>
          <t>ottawa_lab-vc3.08.09.21</t>
        </is>
      </c>
      <c r="F271" t="inlineStr">
        <is>
          <t>covN2</t>
        </is>
      </c>
      <c r="G271" s="61">
        <f>HYPERLINK("#'Main'!G38", "'Main'!G38")</f>
        <v/>
      </c>
      <c r="I271">
        <f>'Main'!R49</f>
        <v/>
      </c>
      <c r="J271">
        <f>'Main'!R54</f>
        <v/>
      </c>
      <c r="K271">
        <f>'Main'!G38</f>
        <v/>
      </c>
      <c r="L271">
        <f>IF(OR(ISERROR(K271), ISERROR(I271), ISERROR(J271)), FALSE, OR(AND(LEFT(K271, 1)="[", RIGHT(K271, 1)="]"), AND(ISNUMBER(K271), OR(K271&gt;=I271, I271=""), OR(K271&lt;=J271, J271=""))))</f>
        <v/>
      </c>
    </row>
    <row r="272">
      <c r="A272" t="inlineStr">
        <is>
          <t>Calibration Curve</t>
        </is>
      </c>
      <c r="B272" t="inlineStr">
        <is>
          <t>Sample Ct values within calibration curve limits [covN2]</t>
        </is>
      </c>
      <c r="C272" t="inlineStr">
        <is>
          <t>High</t>
        </is>
      </c>
      <c r="D272" s="60" t="n">
        <v>44418</v>
      </c>
      <c r="E272" t="inlineStr">
        <is>
          <t>ottawa_lab-vc3.08.09.21</t>
        </is>
      </c>
      <c r="F272" t="inlineStr">
        <is>
          <t>covN2</t>
        </is>
      </c>
      <c r="G272" s="61">
        <f>HYPERLINK("#'Main'!H38", "'Main'!H38")</f>
        <v/>
      </c>
      <c r="I272">
        <f>'Main'!R49</f>
        <v/>
      </c>
      <c r="J272">
        <f>'Main'!R54</f>
        <v/>
      </c>
      <c r="K272">
        <f>'Main'!H38</f>
        <v/>
      </c>
      <c r="L272">
        <f>IF(OR(ISERROR(K272), ISERROR(I272), ISERROR(J272)), FALSE, OR(AND(LEFT(K272, 1)="[", RIGHT(K272, 1)="]"), AND(ISNUMBER(K272), OR(K272&gt;=I272, I272=""), OR(K272&lt;=J272, J272=""))))</f>
        <v/>
      </c>
    </row>
    <row r="273">
      <c r="A273" t="inlineStr">
        <is>
          <t>Calibration Curve</t>
        </is>
      </c>
      <c r="B273" t="inlineStr">
        <is>
          <t>Sample Ct values within calibration curve limits [nPMMoV]</t>
        </is>
      </c>
      <c r="C273" t="inlineStr">
        <is>
          <t>High</t>
        </is>
      </c>
      <c r="D273" s="60" t="n">
        <v>44418</v>
      </c>
      <c r="E273" t="inlineStr">
        <is>
          <t>ottawa_lab-vc3.08.09.21</t>
        </is>
      </c>
      <c r="F273" t="inlineStr">
        <is>
          <t>nPMMoV</t>
        </is>
      </c>
      <c r="G273" s="61">
        <f>HYPERLINK("#'Main'!P38", "'Main'!P38")</f>
        <v/>
      </c>
      <c r="I273">
        <f>'Main'!AN49</f>
        <v/>
      </c>
      <c r="J273">
        <f>'Main'!AN53</f>
        <v/>
      </c>
      <c r="K273">
        <f>'Main'!P38</f>
        <v/>
      </c>
      <c r="L273">
        <f>IF(OR(ISERROR(K273), ISERROR(I273), ISERROR(J273)), FALSE, OR(AND(LEFT(K273, 1)="[", RIGHT(K273, 1)="]"), AND(ISNUMBER(K273), OR(K273&gt;=I273, I273=""), OR(K273&lt;=J273, J273=""))))</f>
        <v/>
      </c>
    </row>
    <row r="274">
      <c r="A274" t="inlineStr">
        <is>
          <t>Calibration Curve</t>
        </is>
      </c>
      <c r="B274" t="inlineStr">
        <is>
          <t>Sample Ct values within calibration curve limits [nPMMoV]</t>
        </is>
      </c>
      <c r="C274" t="inlineStr">
        <is>
          <t>High</t>
        </is>
      </c>
      <c r="D274" s="60" t="n">
        <v>44418</v>
      </c>
      <c r="E274" t="inlineStr">
        <is>
          <t>ottawa_lab-vc3.08.09.21</t>
        </is>
      </c>
      <c r="F274" t="inlineStr">
        <is>
          <t>nPMMoV</t>
        </is>
      </c>
      <c r="G274" s="61">
        <f>HYPERLINK("#'Main'!Q38", "'Main'!Q38")</f>
        <v/>
      </c>
      <c r="I274">
        <f>'Main'!AN49</f>
        <v/>
      </c>
      <c r="J274">
        <f>'Main'!AN53</f>
        <v/>
      </c>
      <c r="K274">
        <f>'Main'!Q38</f>
        <v/>
      </c>
      <c r="L274">
        <f>IF(OR(ISERROR(K274), ISERROR(I274), ISERROR(J274)), FALSE, OR(AND(LEFT(K274, 1)="[", RIGHT(K274, 1)="]"), AND(ISNUMBER(K274), OR(K274&gt;=I274, I274=""), OR(K274&lt;=J274, J274=""))))</f>
        <v/>
      </c>
    </row>
    <row r="275">
      <c r="A275" t="inlineStr">
        <is>
          <t>Calibration Curve</t>
        </is>
      </c>
      <c r="B275" t="inlineStr">
        <is>
          <t>Sample Ct values within calibration curve limits [nPMMoV]</t>
        </is>
      </c>
      <c r="C275" t="inlineStr">
        <is>
          <t>High</t>
        </is>
      </c>
      <c r="D275" s="60" t="n">
        <v>44418</v>
      </c>
      <c r="E275" t="inlineStr">
        <is>
          <t>ottawa_lab-vc3.08.09.21</t>
        </is>
      </c>
      <c r="F275" t="inlineStr">
        <is>
          <t>nPMMoV</t>
        </is>
      </c>
      <c r="G275" s="61">
        <f>HYPERLINK("#'Main'!R38", "'Main'!R38")</f>
        <v/>
      </c>
      <c r="I275">
        <f>'Main'!AN49</f>
        <v/>
      </c>
      <c r="J275">
        <f>'Main'!AN53</f>
        <v/>
      </c>
      <c r="K275">
        <f>'Main'!R38</f>
        <v/>
      </c>
      <c r="L275">
        <f>IF(OR(ISERROR(K275), ISERROR(I275), ISERROR(J275)), FALSE, OR(AND(LEFT(K275, 1)="[", RIGHT(K275, 1)="]"), AND(ISNUMBER(K275), OR(K275&gt;=I275, I275=""), OR(K275&lt;=J275, J275=""))))</f>
        <v/>
      </c>
    </row>
    <row r="276">
      <c r="A276" t="inlineStr">
        <is>
          <t>Calibration Curve</t>
        </is>
      </c>
      <c r="B276" t="inlineStr">
        <is>
          <t>Sample Ct values within calibration curve limits [covN2]</t>
        </is>
      </c>
      <c r="C276" t="inlineStr">
        <is>
          <t>High</t>
        </is>
      </c>
      <c r="D276" s="60" t="n">
        <v>44418</v>
      </c>
      <c r="E276" t="inlineStr">
        <is>
          <t>ottawa_lab-__2021-08-10__aw_b97.08.09.21</t>
        </is>
      </c>
      <c r="F276" t="inlineStr">
        <is>
          <t>covN2</t>
        </is>
      </c>
      <c r="G276" s="61">
        <f>HYPERLINK("#'Main'!F39", "'Main'!F39")</f>
        <v/>
      </c>
      <c r="I276">
        <f>'Main'!R49</f>
        <v/>
      </c>
      <c r="J276">
        <f>'Main'!R54</f>
        <v/>
      </c>
      <c r="K276">
        <f>'Main'!F39</f>
        <v/>
      </c>
      <c r="L276">
        <f>IF(OR(ISERROR(K276), ISERROR(I276), ISERROR(J276)), FALSE, OR(AND(LEFT(K276, 1)="[", RIGHT(K276, 1)="]"), AND(ISNUMBER(K276), OR(K276&gt;=I276, I276=""), OR(K276&lt;=J276, J276=""))))</f>
        <v/>
      </c>
    </row>
    <row r="277">
      <c r="A277" t="inlineStr">
        <is>
          <t>Calibration Curve</t>
        </is>
      </c>
      <c r="B277" t="inlineStr">
        <is>
          <t>Sample Ct values within calibration curve limits [covN2]</t>
        </is>
      </c>
      <c r="C277" t="inlineStr">
        <is>
          <t>High</t>
        </is>
      </c>
      <c r="D277" s="60" t="n">
        <v>44418</v>
      </c>
      <c r="E277" t="inlineStr">
        <is>
          <t>ottawa_lab-__2021-08-10__aw_b97.08.09.21</t>
        </is>
      </c>
      <c r="F277" t="inlineStr">
        <is>
          <t>covN2</t>
        </is>
      </c>
      <c r="G277" s="61">
        <f>HYPERLINK("#'Main'!G39", "'Main'!G39")</f>
        <v/>
      </c>
      <c r="I277">
        <f>'Main'!R49</f>
        <v/>
      </c>
      <c r="J277">
        <f>'Main'!R54</f>
        <v/>
      </c>
      <c r="K277">
        <f>'Main'!G39</f>
        <v/>
      </c>
      <c r="L277">
        <f>IF(OR(ISERROR(K277), ISERROR(I277), ISERROR(J277)), FALSE, OR(AND(LEFT(K277, 1)="[", RIGHT(K277, 1)="]"), AND(ISNUMBER(K277), OR(K277&gt;=I277, I277=""), OR(K277&lt;=J277, J277=""))))</f>
        <v/>
      </c>
    </row>
    <row r="278">
      <c r="A278" t="inlineStr">
        <is>
          <t>Calibration Curve</t>
        </is>
      </c>
      <c r="B278" t="inlineStr">
        <is>
          <t>Sample Ct values within calibration curve limits [covN2]</t>
        </is>
      </c>
      <c r="C278" t="inlineStr">
        <is>
          <t>High</t>
        </is>
      </c>
      <c r="D278" s="60" t="n">
        <v>44418</v>
      </c>
      <c r="E278" t="inlineStr">
        <is>
          <t>ottawa_lab-__2021-08-10__aw_b97.08.09.21</t>
        </is>
      </c>
      <c r="F278" t="inlineStr">
        <is>
          <t>covN2</t>
        </is>
      </c>
      <c r="G278" s="61">
        <f>HYPERLINK("#'Main'!H39", "'Main'!H39")</f>
        <v/>
      </c>
      <c r="I278">
        <f>'Main'!R49</f>
        <v/>
      </c>
      <c r="J278">
        <f>'Main'!R54</f>
        <v/>
      </c>
      <c r="K278">
        <f>'Main'!H39</f>
        <v/>
      </c>
      <c r="L278">
        <f>IF(OR(ISERROR(K278), ISERROR(I278), ISERROR(J278)), FALSE, OR(AND(LEFT(K278, 1)="[", RIGHT(K278, 1)="]"), AND(ISNUMBER(K278), OR(K278&gt;=I278, I278=""), OR(K278&lt;=J278, J278=""))))</f>
        <v/>
      </c>
    </row>
    <row r="279">
      <c r="A279" t="inlineStr">
        <is>
          <t>Calibration Curve</t>
        </is>
      </c>
      <c r="B279" t="inlineStr">
        <is>
          <t>Sample Ct values within calibration curve limits [nPMMoV]</t>
        </is>
      </c>
      <c r="C279" t="inlineStr">
        <is>
          <t>High</t>
        </is>
      </c>
      <c r="D279" s="60" t="n">
        <v>44418</v>
      </c>
      <c r="E279" t="inlineStr">
        <is>
          <t>ottawa_lab-__2021-08-10__aw_b97.08.09.21</t>
        </is>
      </c>
      <c r="F279" t="inlineStr">
        <is>
          <t>nPMMoV</t>
        </is>
      </c>
      <c r="G279" s="61">
        <f>HYPERLINK("#'Main'!P39", "'Main'!P39")</f>
        <v/>
      </c>
      <c r="I279">
        <f>'Main'!AN49</f>
        <v/>
      </c>
      <c r="J279">
        <f>'Main'!AN53</f>
        <v/>
      </c>
      <c r="K279">
        <f>'Main'!P39</f>
        <v/>
      </c>
      <c r="L279">
        <f>IF(OR(ISERROR(K279), ISERROR(I279), ISERROR(J279)), FALSE, OR(AND(LEFT(K279, 1)="[", RIGHT(K279, 1)="]"), AND(ISNUMBER(K279), OR(K279&gt;=I279, I279=""), OR(K279&lt;=J279, J279=""))))</f>
        <v/>
      </c>
    </row>
    <row r="280">
      <c r="A280" t="inlineStr">
        <is>
          <t>Calibration Curve</t>
        </is>
      </c>
      <c r="B280" t="inlineStr">
        <is>
          <t>Sample Ct values within calibration curve limits [nPMMoV]</t>
        </is>
      </c>
      <c r="C280" t="inlineStr">
        <is>
          <t>High</t>
        </is>
      </c>
      <c r="D280" s="60" t="n">
        <v>44418</v>
      </c>
      <c r="E280" t="inlineStr">
        <is>
          <t>ottawa_lab-__2021-08-10__aw_b97.08.09.21</t>
        </is>
      </c>
      <c r="F280" t="inlineStr">
        <is>
          <t>nPMMoV</t>
        </is>
      </c>
      <c r="G280" s="61">
        <f>HYPERLINK("#'Main'!Q39", "'Main'!Q39")</f>
        <v/>
      </c>
      <c r="I280">
        <f>'Main'!AN49</f>
        <v/>
      </c>
      <c r="J280">
        <f>'Main'!AN53</f>
        <v/>
      </c>
      <c r="K280">
        <f>'Main'!Q39</f>
        <v/>
      </c>
      <c r="L280">
        <f>IF(OR(ISERROR(K280), ISERROR(I280), ISERROR(J280)), FALSE, OR(AND(LEFT(K280, 1)="[", RIGHT(K280, 1)="]"), AND(ISNUMBER(K280), OR(K280&gt;=I280, I280=""), OR(K280&lt;=J280, J280=""))))</f>
        <v/>
      </c>
    </row>
    <row r="281">
      <c r="A281" t="inlineStr">
        <is>
          <t>Calibration Curve</t>
        </is>
      </c>
      <c r="B281" t="inlineStr">
        <is>
          <t>Sample Ct values within calibration curve limits [nPMMoV]</t>
        </is>
      </c>
      <c r="C281" t="inlineStr">
        <is>
          <t>High</t>
        </is>
      </c>
      <c r="D281" s="60" t="n">
        <v>44418</v>
      </c>
      <c r="E281" t="inlineStr">
        <is>
          <t>ottawa_lab-__2021-08-10__aw_b97.08.09.21</t>
        </is>
      </c>
      <c r="F281" t="inlineStr">
        <is>
          <t>nPMMoV</t>
        </is>
      </c>
      <c r="G281" s="61">
        <f>HYPERLINK("#'Main'!R39", "'Main'!R39")</f>
        <v/>
      </c>
      <c r="I281">
        <f>'Main'!AN49</f>
        <v/>
      </c>
      <c r="J281">
        <f>'Main'!AN53</f>
        <v/>
      </c>
      <c r="K281">
        <f>'Main'!R39</f>
        <v/>
      </c>
      <c r="L281">
        <f>IF(OR(ISERROR(K281), ISERROR(I281), ISERROR(J281)), FALSE, OR(AND(LEFT(K281, 1)="[", RIGHT(K281, 1)="]"), AND(ISNUMBER(K281), OR(K281&gt;=I281, I281=""), OR(K281&lt;=J281, J281=""))))</f>
        <v/>
      </c>
    </row>
    <row r="282">
      <c r="A282" t="inlineStr">
        <is>
          <t>Calibration Curve</t>
        </is>
      </c>
      <c r="B282" t="inlineStr">
        <is>
          <t>Sample Ct values within calibration curve limits [covN2]</t>
        </is>
      </c>
      <c r="C282" t="inlineStr">
        <is>
          <t>High</t>
        </is>
      </c>
      <c r="D282" s="60" t="n">
        <v>44418</v>
      </c>
      <c r="E282" t="inlineStr">
        <is>
          <t>ottawa_lab-__2021-08-10__aw_sr.08.09.21</t>
        </is>
      </c>
      <c r="F282" t="inlineStr">
        <is>
          <t>covN2</t>
        </is>
      </c>
      <c r="G282" s="61">
        <f>HYPERLINK("#'Main'!F40", "'Main'!F40")</f>
        <v/>
      </c>
      <c r="I282">
        <f>'Main'!R49</f>
        <v/>
      </c>
      <c r="J282">
        <f>'Main'!R54</f>
        <v/>
      </c>
      <c r="K282">
        <f>'Main'!F40</f>
        <v/>
      </c>
      <c r="L282">
        <f>IF(OR(ISERROR(K282), ISERROR(I282), ISERROR(J282)), FALSE, OR(AND(LEFT(K282, 1)="[", RIGHT(K282, 1)="]"), AND(ISNUMBER(K282), OR(K282&gt;=I282, I282=""), OR(K282&lt;=J282, J282=""))))</f>
        <v/>
      </c>
    </row>
    <row r="283">
      <c r="A283" t="inlineStr">
        <is>
          <t>Calibration Curve</t>
        </is>
      </c>
      <c r="B283" t="inlineStr">
        <is>
          <t>Sample Ct values within calibration curve limits [covN2]</t>
        </is>
      </c>
      <c r="C283" t="inlineStr">
        <is>
          <t>High</t>
        </is>
      </c>
      <c r="D283" s="60" t="n">
        <v>44418</v>
      </c>
      <c r="E283" t="inlineStr">
        <is>
          <t>ottawa_lab-__2021-08-10__aw_sr.08.09.21</t>
        </is>
      </c>
      <c r="F283" t="inlineStr">
        <is>
          <t>covN2</t>
        </is>
      </c>
      <c r="G283" s="61">
        <f>HYPERLINK("#'Main'!G40", "'Main'!G40")</f>
        <v/>
      </c>
      <c r="I283">
        <f>'Main'!R49</f>
        <v/>
      </c>
      <c r="J283">
        <f>'Main'!R54</f>
        <v/>
      </c>
      <c r="K283">
        <f>'Main'!G40</f>
        <v/>
      </c>
      <c r="L283">
        <f>IF(OR(ISERROR(K283), ISERROR(I283), ISERROR(J283)), FALSE, OR(AND(LEFT(K283, 1)="[", RIGHT(K283, 1)="]"), AND(ISNUMBER(K283), OR(K283&gt;=I283, I283=""), OR(K283&lt;=J283, J283=""))))</f>
        <v/>
      </c>
    </row>
    <row r="284">
      <c r="A284" t="inlineStr">
        <is>
          <t>Calibration Curve</t>
        </is>
      </c>
      <c r="B284" t="inlineStr">
        <is>
          <t>Sample Ct values within calibration curve limits [covN2]</t>
        </is>
      </c>
      <c r="C284" t="inlineStr">
        <is>
          <t>High</t>
        </is>
      </c>
      <c r="D284" s="60" t="n">
        <v>44418</v>
      </c>
      <c r="E284" t="inlineStr">
        <is>
          <t>ottawa_lab-__2021-08-10__aw_sr.08.09.21</t>
        </is>
      </c>
      <c r="F284" t="inlineStr">
        <is>
          <t>covN2</t>
        </is>
      </c>
      <c r="G284" s="61">
        <f>HYPERLINK("#'Main'!H40", "'Main'!H40")</f>
        <v/>
      </c>
      <c r="I284">
        <f>'Main'!R49</f>
        <v/>
      </c>
      <c r="J284">
        <f>'Main'!R54</f>
        <v/>
      </c>
      <c r="K284">
        <f>'Main'!H40</f>
        <v/>
      </c>
      <c r="L284">
        <f>IF(OR(ISERROR(K284), ISERROR(I284), ISERROR(J284)), FALSE, OR(AND(LEFT(K284, 1)="[", RIGHT(K284, 1)="]"), AND(ISNUMBER(K284), OR(K284&gt;=I284, I284=""), OR(K284&lt;=J284, J284=""))))</f>
        <v/>
      </c>
    </row>
    <row r="285">
      <c r="A285" t="inlineStr">
        <is>
          <t>Calibration Curve</t>
        </is>
      </c>
      <c r="B285" t="inlineStr">
        <is>
          <t>Sample Ct values within calibration curve limits [covN2]</t>
        </is>
      </c>
      <c r="C285" t="inlineStr">
        <is>
          <t>High</t>
        </is>
      </c>
      <c r="D285" s="60" t="n">
        <v>44418</v>
      </c>
      <c r="E285" t="inlineStr">
        <is>
          <t>ottawa_lab-__2021-08-10__ebmi.07.25.21</t>
        </is>
      </c>
      <c r="F285" t="inlineStr">
        <is>
          <t>covN2</t>
        </is>
      </c>
      <c r="G285" s="61">
        <f>HYPERLINK("#'Main'!F41", "'Main'!F41")</f>
        <v/>
      </c>
      <c r="I285">
        <f>'Main'!R49</f>
        <v/>
      </c>
      <c r="J285">
        <f>'Main'!R54</f>
        <v/>
      </c>
      <c r="K285">
        <f>'Main'!F41</f>
        <v/>
      </c>
      <c r="L285">
        <f>IF(OR(ISERROR(K285), ISERROR(I285), ISERROR(J285)), FALSE, OR(AND(LEFT(K285, 1)="[", RIGHT(K285, 1)="]"), AND(ISNUMBER(K285), OR(K285&gt;=I285, I285=""), OR(K285&lt;=J285, J285=""))))</f>
        <v/>
      </c>
    </row>
    <row r="286">
      <c r="A286" t="inlineStr">
        <is>
          <t>Calibration Curve</t>
        </is>
      </c>
      <c r="B286" t="inlineStr">
        <is>
          <t>Sample Ct values within calibration curve limits [covN2]</t>
        </is>
      </c>
      <c r="C286" t="inlineStr">
        <is>
          <t>High</t>
        </is>
      </c>
      <c r="D286" s="60" t="n">
        <v>44418</v>
      </c>
      <c r="E286" t="inlineStr">
        <is>
          <t>ottawa_lab-__2021-08-10__ebmi.07.25.21</t>
        </is>
      </c>
      <c r="F286" t="inlineStr">
        <is>
          <t>covN2</t>
        </is>
      </c>
      <c r="G286" s="61">
        <f>HYPERLINK("#'Main'!G41", "'Main'!G41")</f>
        <v/>
      </c>
      <c r="I286">
        <f>'Main'!R49</f>
        <v/>
      </c>
      <c r="J286">
        <f>'Main'!R54</f>
        <v/>
      </c>
      <c r="K286">
        <f>'Main'!G41</f>
        <v/>
      </c>
      <c r="L286">
        <f>IF(OR(ISERROR(K286), ISERROR(I286), ISERROR(J286)), FALSE, OR(AND(LEFT(K286, 1)="[", RIGHT(K286, 1)="]"), AND(ISNUMBER(K286), OR(K286&gt;=I286, I286=""), OR(K286&lt;=J286, J286=""))))</f>
        <v/>
      </c>
    </row>
    <row r="287">
      <c r="A287" t="inlineStr">
        <is>
          <t>Calibration Curve</t>
        </is>
      </c>
      <c r="B287" t="inlineStr">
        <is>
          <t>Sample Ct values within calibration curve limits [covN2]</t>
        </is>
      </c>
      <c r="C287" t="inlineStr">
        <is>
          <t>High</t>
        </is>
      </c>
      <c r="D287" s="60" t="n">
        <v>44418</v>
      </c>
      <c r="E287" t="inlineStr">
        <is>
          <t>ottawa_lab-__2021-08-10__ebmi.07.25.21</t>
        </is>
      </c>
      <c r="F287" t="inlineStr">
        <is>
          <t>covN2</t>
        </is>
      </c>
      <c r="G287" s="61">
        <f>HYPERLINK("#'Main'!H41", "'Main'!H41")</f>
        <v/>
      </c>
      <c r="I287">
        <f>'Main'!R49</f>
        <v/>
      </c>
      <c r="J287">
        <f>'Main'!R54</f>
        <v/>
      </c>
      <c r="K287">
        <f>'Main'!H41</f>
        <v/>
      </c>
      <c r="L287">
        <f>IF(OR(ISERROR(K287), ISERROR(I287), ISERROR(J287)), FALSE, OR(AND(LEFT(K287, 1)="[", RIGHT(K287, 1)="]"), AND(ISNUMBER(K287), OR(K287&gt;=I287, I287=""), OR(K287&lt;=J287, J287=""))))</f>
        <v/>
      </c>
    </row>
    <row r="288">
      <c r="A288" t="inlineStr">
        <is>
          <t>Calibration Curve</t>
        </is>
      </c>
      <c r="B288" t="inlineStr">
        <is>
          <t>Sample Ct values within calibration curve limits [covN2]</t>
        </is>
      </c>
      <c r="C288" t="inlineStr">
        <is>
          <t>High</t>
        </is>
      </c>
      <c r="D288" s="60" t="n">
        <v>44418</v>
      </c>
      <c r="E288" t="inlineStr">
        <is>
          <t>ottawa_lab-__2021-08-10__eh.07.20.21</t>
        </is>
      </c>
      <c r="F288" t="inlineStr">
        <is>
          <t>covN2</t>
        </is>
      </c>
      <c r="G288" s="61">
        <f>HYPERLINK("#'Main'!F42", "'Main'!F42")</f>
        <v/>
      </c>
      <c r="I288">
        <f>'Main'!R49</f>
        <v/>
      </c>
      <c r="J288">
        <f>'Main'!R54</f>
        <v/>
      </c>
      <c r="K288">
        <f>'Main'!F42</f>
        <v/>
      </c>
      <c r="L288">
        <f>IF(OR(ISERROR(K288), ISERROR(I288), ISERROR(J288)), FALSE, OR(AND(LEFT(K288, 1)="[", RIGHT(K288, 1)="]"), AND(ISNUMBER(K288), OR(K288&gt;=I288, I288=""), OR(K288&lt;=J288, J288=""))))</f>
        <v/>
      </c>
    </row>
    <row r="289">
      <c r="A289" t="inlineStr">
        <is>
          <t>Calibration Curve</t>
        </is>
      </c>
      <c r="B289" t="inlineStr">
        <is>
          <t>Sample Ct values within calibration curve limits [covN2]</t>
        </is>
      </c>
      <c r="C289" t="inlineStr">
        <is>
          <t>High</t>
        </is>
      </c>
      <c r="D289" s="60" t="n">
        <v>44418</v>
      </c>
      <c r="E289" t="inlineStr">
        <is>
          <t>ottawa_lab-__2021-08-10__eh.07.20.21</t>
        </is>
      </c>
      <c r="F289" t="inlineStr">
        <is>
          <t>covN2</t>
        </is>
      </c>
      <c r="G289" s="61">
        <f>HYPERLINK("#'Main'!G42", "'Main'!G42")</f>
        <v/>
      </c>
      <c r="I289">
        <f>'Main'!R49</f>
        <v/>
      </c>
      <c r="J289">
        <f>'Main'!R54</f>
        <v/>
      </c>
      <c r="K289">
        <f>'Main'!G42</f>
        <v/>
      </c>
      <c r="L289">
        <f>IF(OR(ISERROR(K289), ISERROR(I289), ISERROR(J289)), FALSE, OR(AND(LEFT(K289, 1)="[", RIGHT(K289, 1)="]"), AND(ISNUMBER(K289), OR(K289&gt;=I289, I289=""), OR(K289&lt;=J289, J289=""))))</f>
        <v/>
      </c>
    </row>
    <row r="290">
      <c r="A290" t="inlineStr">
        <is>
          <t>Calibration Curve</t>
        </is>
      </c>
      <c r="B290" t="inlineStr">
        <is>
          <t>Sample Ct values within calibration curve limits [covN2]</t>
        </is>
      </c>
      <c r="C290" t="inlineStr">
        <is>
          <t>High</t>
        </is>
      </c>
      <c r="D290" s="60" t="n">
        <v>44418</v>
      </c>
      <c r="E290" t="inlineStr">
        <is>
          <t>ottawa_lab-__2021-08-10__eh.07.20.21</t>
        </is>
      </c>
      <c r="F290" t="inlineStr">
        <is>
          <t>covN2</t>
        </is>
      </c>
      <c r="G290" s="61">
        <f>HYPERLINK("#'Main'!H42", "'Main'!H42")</f>
        <v/>
      </c>
      <c r="I290">
        <f>'Main'!R49</f>
        <v/>
      </c>
      <c r="J290">
        <f>'Main'!R54</f>
        <v/>
      </c>
      <c r="K290">
        <f>'Main'!H42</f>
        <v/>
      </c>
      <c r="L290">
        <f>IF(OR(ISERROR(K290), ISERROR(I290), ISERROR(J290)), FALSE, OR(AND(LEFT(K290, 1)="[", RIGHT(K290, 1)="]"), AND(ISNUMBER(K290), OR(K290&gt;=I290, I290=""), OR(K290&lt;=J290, J290=""))))</f>
        <v/>
      </c>
    </row>
    <row r="291">
      <c r="A291" t="inlineStr">
        <is>
          <t>Calibration Curve</t>
        </is>
      </c>
      <c r="B291" t="inlineStr">
        <is>
          <t>Sample Ct values within calibration curve limits [covN2]</t>
        </is>
      </c>
      <c r="C291" t="inlineStr">
        <is>
          <t>High</t>
        </is>
      </c>
      <c r="D291" s="60" t="n">
        <v>44418</v>
      </c>
      <c r="E291" t="inlineStr">
        <is>
          <t>ottawa_lab-__2021-08-10__emh.07.21.21</t>
        </is>
      </c>
      <c r="F291" t="inlineStr">
        <is>
          <t>covN2</t>
        </is>
      </c>
      <c r="G291" s="61">
        <f>HYPERLINK("#'Main'!F43", "'Main'!F43")</f>
        <v/>
      </c>
      <c r="I291">
        <f>'Main'!R49</f>
        <v/>
      </c>
      <c r="J291">
        <f>'Main'!R54</f>
        <v/>
      </c>
      <c r="K291">
        <f>'Main'!F43</f>
        <v/>
      </c>
      <c r="L291">
        <f>IF(OR(ISERROR(K291), ISERROR(I291), ISERROR(J291)), FALSE, OR(AND(LEFT(K291, 1)="[", RIGHT(K291, 1)="]"), AND(ISNUMBER(K291), OR(K291&gt;=I291, I291=""), OR(K291&lt;=J291, J291=""))))</f>
        <v/>
      </c>
    </row>
    <row r="292">
      <c r="A292" t="inlineStr">
        <is>
          <t>Calibration Curve</t>
        </is>
      </c>
      <c r="B292" t="inlineStr">
        <is>
          <t>Sample Ct values within calibration curve limits [covN2]</t>
        </is>
      </c>
      <c r="C292" t="inlineStr">
        <is>
          <t>High</t>
        </is>
      </c>
      <c r="D292" s="60" t="n">
        <v>44418</v>
      </c>
      <c r="E292" t="inlineStr">
        <is>
          <t>ottawa_lab-__2021-08-10__emh.07.21.21</t>
        </is>
      </c>
      <c r="F292" t="inlineStr">
        <is>
          <t>covN2</t>
        </is>
      </c>
      <c r="G292" s="61">
        <f>HYPERLINK("#'Main'!G43", "'Main'!G43")</f>
        <v/>
      </c>
      <c r="I292">
        <f>'Main'!R49</f>
        <v/>
      </c>
      <c r="J292">
        <f>'Main'!R54</f>
        <v/>
      </c>
      <c r="K292">
        <f>'Main'!G43</f>
        <v/>
      </c>
      <c r="L292">
        <f>IF(OR(ISERROR(K292), ISERROR(I292), ISERROR(J292)), FALSE, OR(AND(LEFT(K292, 1)="[", RIGHT(K292, 1)="]"), AND(ISNUMBER(K292), OR(K292&gt;=I292, I292=""), OR(K292&lt;=J292, J292=""))))</f>
        <v/>
      </c>
    </row>
    <row r="293">
      <c r="A293" t="inlineStr">
        <is>
          <t>Calibration Curve</t>
        </is>
      </c>
      <c r="B293" t="inlineStr">
        <is>
          <t>Sample Ct values within calibration curve limits [covN2]</t>
        </is>
      </c>
      <c r="C293" t="inlineStr">
        <is>
          <t>High</t>
        </is>
      </c>
      <c r="D293" s="60" t="n">
        <v>44418</v>
      </c>
      <c r="E293" t="inlineStr">
        <is>
          <t>ottawa_lab-__2021-08-10__emh.07.21.21</t>
        </is>
      </c>
      <c r="F293" t="inlineStr">
        <is>
          <t>covN2</t>
        </is>
      </c>
      <c r="G293" s="61">
        <f>HYPERLINK("#'Main'!H43", "'Main'!H43")</f>
        <v/>
      </c>
      <c r="I293">
        <f>'Main'!R49</f>
        <v/>
      </c>
      <c r="J293">
        <f>'Main'!R54</f>
        <v/>
      </c>
      <c r="K293">
        <f>'Main'!H43</f>
        <v/>
      </c>
      <c r="L293">
        <f>IF(OR(ISERROR(K293), ISERROR(I293), ISERROR(J293)), FALSE, OR(AND(LEFT(K293, 1)="[", RIGHT(K293, 1)="]"), AND(ISNUMBER(K293), OR(K293&gt;=I293, I293=""), OR(K293&lt;=J293, J293=""))))</f>
        <v/>
      </c>
    </row>
    <row r="294">
      <c r="A294" t="inlineStr">
        <is>
          <t>Calibration Curve</t>
        </is>
      </c>
      <c r="B294" t="inlineStr">
        <is>
          <t>Sample Ct values within calibration curve limits [covN2]</t>
        </is>
      </c>
      <c r="C294" t="inlineStr">
        <is>
          <t>High</t>
        </is>
      </c>
      <c r="D294" s="60" t="n">
        <v>44418</v>
      </c>
      <c r="E294" t="inlineStr">
        <is>
          <t>ottawa_lab-__2021-08-10__evc1.07.02.21</t>
        </is>
      </c>
      <c r="F294" t="inlineStr">
        <is>
          <t>covN2</t>
        </is>
      </c>
      <c r="G294" s="61">
        <f>HYPERLINK("#'Main'!F44", "'Main'!F44")</f>
        <v/>
      </c>
      <c r="I294">
        <f>'Main'!R49</f>
        <v/>
      </c>
      <c r="J294">
        <f>'Main'!R54</f>
        <v/>
      </c>
      <c r="K294">
        <f>'Main'!F44</f>
        <v/>
      </c>
      <c r="L294">
        <f>IF(OR(ISERROR(K294), ISERROR(I294), ISERROR(J294)), FALSE, OR(AND(LEFT(K294, 1)="[", RIGHT(K294, 1)="]"), AND(ISNUMBER(K294), OR(K294&gt;=I294, I294=""), OR(K294&lt;=J294, J294=""))))</f>
        <v/>
      </c>
    </row>
    <row r="295">
      <c r="A295" t="inlineStr">
        <is>
          <t>Calibration Curve</t>
        </is>
      </c>
      <c r="B295" t="inlineStr">
        <is>
          <t>Sample Ct values within calibration curve limits [covN2]</t>
        </is>
      </c>
      <c r="C295" t="inlineStr">
        <is>
          <t>High</t>
        </is>
      </c>
      <c r="D295" s="60" t="n">
        <v>44418</v>
      </c>
      <c r="E295" t="inlineStr">
        <is>
          <t>ottawa_lab-__2021-08-10__evc1.07.02.21</t>
        </is>
      </c>
      <c r="F295" t="inlineStr">
        <is>
          <t>covN2</t>
        </is>
      </c>
      <c r="G295" s="61">
        <f>HYPERLINK("#'Main'!G44", "'Main'!G44")</f>
        <v/>
      </c>
      <c r="I295">
        <f>'Main'!R49</f>
        <v/>
      </c>
      <c r="J295">
        <f>'Main'!R54</f>
        <v/>
      </c>
      <c r="K295">
        <f>'Main'!G44</f>
        <v/>
      </c>
      <c r="L295">
        <f>IF(OR(ISERROR(K295), ISERROR(I295), ISERROR(J295)), FALSE, OR(AND(LEFT(K295, 1)="[", RIGHT(K295, 1)="]"), AND(ISNUMBER(K295), OR(K295&gt;=I295, I295=""), OR(K295&lt;=J295, J295=""))))</f>
        <v/>
      </c>
    </row>
    <row r="296">
      <c r="A296" t="inlineStr">
        <is>
          <t>Calibration Curve</t>
        </is>
      </c>
      <c r="B296" t="inlineStr">
        <is>
          <t>Sample Ct values within calibration curve limits [covN2]</t>
        </is>
      </c>
      <c r="C296" t="inlineStr">
        <is>
          <t>High</t>
        </is>
      </c>
      <c r="D296" s="60" t="n">
        <v>44418</v>
      </c>
      <c r="E296" t="inlineStr">
        <is>
          <t>ottawa_lab-__2021-08-10__evc1.07.02.21</t>
        </is>
      </c>
      <c r="F296" t="inlineStr">
        <is>
          <t>covN2</t>
        </is>
      </c>
      <c r="G296" s="61">
        <f>HYPERLINK("#'Main'!H44", "'Main'!H44")</f>
        <v/>
      </c>
      <c r="I296">
        <f>'Main'!R49</f>
        <v/>
      </c>
      <c r="J296">
        <f>'Main'!R54</f>
        <v/>
      </c>
      <c r="K296">
        <f>'Main'!H44</f>
        <v/>
      </c>
      <c r="L296">
        <f>IF(OR(ISERROR(K296), ISERROR(I296), ISERROR(J296)), FALSE, OR(AND(LEFT(K296, 1)="[", RIGHT(K296, 1)="]"), AND(ISNUMBER(K296), OR(K296&gt;=I296, I296=""), OR(K296&lt;=J296, J296=""))))</f>
        <v/>
      </c>
    </row>
    <row r="297">
      <c r="A297" t="inlineStr">
        <is>
          <t>Calibration Curve</t>
        </is>
      </c>
      <c r="B297" t="inlineStr">
        <is>
          <t>Sample Ct values within calibration curve limits [covN2]</t>
        </is>
      </c>
      <c r="C297" t="inlineStr">
        <is>
          <t>High</t>
        </is>
      </c>
      <c r="D297" s="60" t="n">
        <v>44418</v>
      </c>
      <c r="E297" t="inlineStr">
        <is>
          <t>ottawa_lab-__2021-08-10__evc1.07.16.21</t>
        </is>
      </c>
      <c r="F297" t="inlineStr">
        <is>
          <t>covN2</t>
        </is>
      </c>
      <c r="G297" s="61">
        <f>HYPERLINK("#'Main'!F45", "'Main'!F45")</f>
        <v/>
      </c>
      <c r="I297">
        <f>'Main'!R49</f>
        <v/>
      </c>
      <c r="J297">
        <f>'Main'!R54</f>
        <v/>
      </c>
      <c r="K297">
        <f>'Main'!F45</f>
        <v/>
      </c>
      <c r="L297">
        <f>IF(OR(ISERROR(K297), ISERROR(I297), ISERROR(J297)), FALSE, OR(AND(LEFT(K297, 1)="[", RIGHT(K297, 1)="]"), AND(ISNUMBER(K297), OR(K297&gt;=I297, I297=""), OR(K297&lt;=J297, J297=""))))</f>
        <v/>
      </c>
    </row>
    <row r="298">
      <c r="A298" t="inlineStr">
        <is>
          <t>Calibration Curve</t>
        </is>
      </c>
      <c r="B298" t="inlineStr">
        <is>
          <t>Sample Ct values within calibration curve limits [covN2]</t>
        </is>
      </c>
      <c r="C298" t="inlineStr">
        <is>
          <t>High</t>
        </is>
      </c>
      <c r="D298" s="60" t="n">
        <v>44418</v>
      </c>
      <c r="E298" t="inlineStr">
        <is>
          <t>ottawa_lab-__2021-08-10__evc1.07.16.21</t>
        </is>
      </c>
      <c r="F298" t="inlineStr">
        <is>
          <t>covN2</t>
        </is>
      </c>
      <c r="G298" s="61">
        <f>HYPERLINK("#'Main'!G45", "'Main'!G45")</f>
        <v/>
      </c>
      <c r="I298">
        <f>'Main'!R49</f>
        <v/>
      </c>
      <c r="J298">
        <f>'Main'!R54</f>
        <v/>
      </c>
      <c r="K298">
        <f>'Main'!G45</f>
        <v/>
      </c>
      <c r="L298">
        <f>IF(OR(ISERROR(K298), ISERROR(I298), ISERROR(J298)), FALSE, OR(AND(LEFT(K298, 1)="[", RIGHT(K298, 1)="]"), AND(ISNUMBER(K298), OR(K298&gt;=I298, I298=""), OR(K298&lt;=J298, J298=""))))</f>
        <v/>
      </c>
    </row>
    <row r="299">
      <c r="A299" t="inlineStr">
        <is>
          <t>Calibration Curve</t>
        </is>
      </c>
      <c r="B299" t="inlineStr">
        <is>
          <t>Sample Ct values within calibration curve limits [covN2]</t>
        </is>
      </c>
      <c r="C299" t="inlineStr">
        <is>
          <t>High</t>
        </is>
      </c>
      <c r="D299" s="60" t="n">
        <v>44418</v>
      </c>
      <c r="E299" t="inlineStr">
        <is>
          <t>ottawa_lab-__2021-08-10__evc1.07.16.21</t>
        </is>
      </c>
      <c r="F299" t="inlineStr">
        <is>
          <t>covN2</t>
        </is>
      </c>
      <c r="G299" s="61">
        <f>HYPERLINK("#'Main'!H45", "'Main'!H45")</f>
        <v/>
      </c>
      <c r="I299">
        <f>'Main'!R49</f>
        <v/>
      </c>
      <c r="J299">
        <f>'Main'!R54</f>
        <v/>
      </c>
      <c r="K299">
        <f>'Main'!H45</f>
        <v/>
      </c>
      <c r="L299">
        <f>IF(OR(ISERROR(K299), ISERROR(I299), ISERROR(J299)), FALSE, OR(AND(LEFT(K299, 1)="[", RIGHT(K299, 1)="]"), AND(ISNUMBER(K299), OR(K299&gt;=I299, I299=""), OR(K299&lt;=J299, J299=""))))</f>
        <v/>
      </c>
    </row>
    <row r="300">
      <c r="A300" t="inlineStr">
        <is>
          <t>Calibration Curve</t>
        </is>
      </c>
      <c r="B300" t="inlineStr">
        <is>
          <t>Sample Ct values within calibration curve limits [covN2]</t>
        </is>
      </c>
      <c r="C300" t="inlineStr">
        <is>
          <t>High</t>
        </is>
      </c>
      <c r="D300" s="60" t="n">
        <v>44418</v>
      </c>
      <c r="E300" t="inlineStr">
        <is>
          <t>ottawa_lab-__2021-08-10__evc3.07.16.21</t>
        </is>
      </c>
      <c r="F300" t="inlineStr">
        <is>
          <t>covN2</t>
        </is>
      </c>
      <c r="G300" s="61">
        <f>HYPERLINK("#'Main'!F46", "'Main'!F46")</f>
        <v/>
      </c>
      <c r="I300">
        <f>'Main'!R49</f>
        <v/>
      </c>
      <c r="J300">
        <f>'Main'!R54</f>
        <v/>
      </c>
      <c r="K300">
        <f>'Main'!F46</f>
        <v/>
      </c>
      <c r="L300">
        <f>IF(OR(ISERROR(K300), ISERROR(I300), ISERROR(J300)), FALSE, OR(AND(LEFT(K300, 1)="[", RIGHT(K300, 1)="]"), AND(ISNUMBER(K300), OR(K300&gt;=I300, I300=""), OR(K300&lt;=J300, J300=""))))</f>
        <v/>
      </c>
    </row>
    <row r="301">
      <c r="A301" t="inlineStr">
        <is>
          <t>Calibration Curve</t>
        </is>
      </c>
      <c r="B301" t="inlineStr">
        <is>
          <t>Sample Ct values within calibration curve limits [covN2]</t>
        </is>
      </c>
      <c r="C301" t="inlineStr">
        <is>
          <t>High</t>
        </is>
      </c>
      <c r="D301" s="60" t="n">
        <v>44418</v>
      </c>
      <c r="E301" t="inlineStr">
        <is>
          <t>ottawa_lab-__2021-08-10__evc3.07.16.21</t>
        </is>
      </c>
      <c r="F301" t="inlineStr">
        <is>
          <t>covN2</t>
        </is>
      </c>
      <c r="G301" s="61">
        <f>HYPERLINK("#'Main'!G46", "'Main'!G46")</f>
        <v/>
      </c>
      <c r="I301">
        <f>'Main'!R49</f>
        <v/>
      </c>
      <c r="J301">
        <f>'Main'!R54</f>
        <v/>
      </c>
      <c r="K301">
        <f>'Main'!G46</f>
        <v/>
      </c>
      <c r="L301">
        <f>IF(OR(ISERROR(K301), ISERROR(I301), ISERROR(J301)), FALSE, OR(AND(LEFT(K301, 1)="[", RIGHT(K301, 1)="]"), AND(ISNUMBER(K301), OR(K301&gt;=I301, I301=""), OR(K301&lt;=J301, J301=""))))</f>
        <v/>
      </c>
    </row>
    <row r="302">
      <c r="A302" t="inlineStr">
        <is>
          <t>Calibration Curve</t>
        </is>
      </c>
      <c r="B302" t="inlineStr">
        <is>
          <t>Sample Ct values within calibration curve limits [covN2]</t>
        </is>
      </c>
      <c r="C302" t="inlineStr">
        <is>
          <t>High</t>
        </is>
      </c>
      <c r="D302" s="60" t="n">
        <v>44418</v>
      </c>
      <c r="E302" t="inlineStr">
        <is>
          <t>ottawa_lab-__2021-08-10__evc3.07.16.21</t>
        </is>
      </c>
      <c r="F302" t="inlineStr">
        <is>
          <t>covN2</t>
        </is>
      </c>
      <c r="G302" s="61">
        <f>HYPERLINK("#'Main'!H46", "'Main'!H46")</f>
        <v/>
      </c>
      <c r="I302">
        <f>'Main'!R49</f>
        <v/>
      </c>
      <c r="J302">
        <f>'Main'!R54</f>
        <v/>
      </c>
      <c r="K302">
        <f>'Main'!H46</f>
        <v/>
      </c>
      <c r="L302">
        <f>IF(OR(ISERROR(K302), ISERROR(I302), ISERROR(J302)), FALSE, OR(AND(LEFT(K302, 1)="[", RIGHT(K302, 1)="]"), AND(ISNUMBER(K302), OR(K302&gt;=I302, I302=""), OR(K302&lt;=J302, J302=""))))</f>
        <v/>
      </c>
    </row>
    <row r="303">
      <c r="A303" t="inlineStr">
        <is>
          <t>LOQ</t>
        </is>
      </c>
      <c r="B303" t="inlineStr">
        <is>
          <t>Test above LOQ [copies per well, covN1]</t>
        </is>
      </c>
      <c r="C303" t="inlineStr">
        <is>
          <t>High</t>
        </is>
      </c>
      <c r="D303" s="60" t="n">
        <v>44418</v>
      </c>
      <c r="E303" t="inlineStr">
        <is>
          <t>ottawa_lab-ac.08.05.21</t>
        </is>
      </c>
      <c r="F303" t="inlineStr">
        <is>
          <t>covN1</t>
        </is>
      </c>
      <c r="G303" s="61">
        <f>HYPERLINK("#'Main'!K4", "'Main'!K4")</f>
        <v/>
      </c>
      <c r="I303" t="n">
        <v>0.6</v>
      </c>
      <c r="K303">
        <f>'Main'!K4</f>
        <v/>
      </c>
      <c r="L303">
        <f>IF(OR(ISERROR(K303), ISERROR(I303), ISERROR(J303)), FALSE, OR(OR(AND(LEFT(K303, 1)="[", RIGHT(K303, 1)="]"), AND(ISNUMBER(K303), OR(K303&gt;=I303, I303=""), OR(K303&lt;=J303, J303=""))), K303=""))</f>
        <v/>
      </c>
    </row>
    <row r="304">
      <c r="A304" t="inlineStr">
        <is>
          <t>LOQ</t>
        </is>
      </c>
      <c r="B304" t="inlineStr">
        <is>
          <t>Test above LOQ [copies per well, covN1]</t>
        </is>
      </c>
      <c r="C304" t="inlineStr">
        <is>
          <t>High</t>
        </is>
      </c>
      <c r="D304" s="60" t="n">
        <v>44418</v>
      </c>
      <c r="E304" t="inlineStr">
        <is>
          <t>ottawa_lab-ac.08.05.21</t>
        </is>
      </c>
      <c r="F304" t="inlineStr">
        <is>
          <t>covN1</t>
        </is>
      </c>
      <c r="G304" s="61">
        <f>HYPERLINK("#'Main'!L4", "'Main'!L4")</f>
        <v/>
      </c>
      <c r="I304" t="n">
        <v>0.6</v>
      </c>
      <c r="K304">
        <f>'Main'!L4</f>
        <v/>
      </c>
      <c r="L304">
        <f>IF(OR(ISERROR(K304), ISERROR(I304), ISERROR(J304)), FALSE, OR(OR(AND(LEFT(K304, 1)="[", RIGHT(K304, 1)="]"), AND(ISNUMBER(K304), OR(K304&gt;=I304, I304=""), OR(K304&lt;=J304, J304=""))), K304=""))</f>
        <v/>
      </c>
    </row>
    <row r="305">
      <c r="A305" t="inlineStr">
        <is>
          <t>LOQ</t>
        </is>
      </c>
      <c r="B305" t="inlineStr">
        <is>
          <t>Test above LOQ [copies per well, covN1]</t>
        </is>
      </c>
      <c r="C305" t="inlineStr">
        <is>
          <t>High</t>
        </is>
      </c>
      <c r="D305" s="60" t="n">
        <v>44418</v>
      </c>
      <c r="E305" t="inlineStr">
        <is>
          <t>ottawa_lab-ac.08.05.21</t>
        </is>
      </c>
      <c r="F305" t="inlineStr">
        <is>
          <t>covN1</t>
        </is>
      </c>
      <c r="G305" s="61">
        <f>HYPERLINK("#'Main'!M4", "'Main'!M4")</f>
        <v/>
      </c>
      <c r="I305" t="n">
        <v>0.6</v>
      </c>
      <c r="K305">
        <f>'Main'!M4</f>
        <v/>
      </c>
      <c r="L305">
        <f>IF(OR(ISERROR(K305), ISERROR(I305), ISERROR(J305)), FALSE, OR(OR(AND(LEFT(K305, 1)="[", RIGHT(K305, 1)="]"), AND(ISNUMBER(K305), OR(K305&gt;=I305, I305=""), OR(K305&lt;=J305, J305=""))), K305=""))</f>
        <v/>
      </c>
    </row>
    <row r="306">
      <c r="A306" t="inlineStr">
        <is>
          <t>LOQ</t>
        </is>
      </c>
      <c r="B306" t="inlineStr">
        <is>
          <t>Test above LOQ [copies per well, covN1]</t>
        </is>
      </c>
      <c r="C306" t="inlineStr">
        <is>
          <t>High</t>
        </is>
      </c>
      <c r="D306" s="60" t="n">
        <v>44418</v>
      </c>
      <c r="E306" t="inlineStr">
        <is>
          <t>ottawa_lab-h.08.05.21</t>
        </is>
      </c>
      <c r="F306" t="inlineStr">
        <is>
          <t>covN1</t>
        </is>
      </c>
      <c r="G306" s="61">
        <f>HYPERLINK("#'Main'!K5", "'Main'!K5")</f>
        <v/>
      </c>
      <c r="I306" t="n">
        <v>0.6</v>
      </c>
      <c r="K306">
        <f>'Main'!K5</f>
        <v/>
      </c>
      <c r="L306">
        <f>IF(OR(ISERROR(K306), ISERROR(I306), ISERROR(J306)), FALSE, OR(OR(AND(LEFT(K306, 1)="[", RIGHT(K306, 1)="]"), AND(ISNUMBER(K306), OR(K306&gt;=I306, I306=""), OR(K306&lt;=J306, J306=""))), K306=""))</f>
        <v/>
      </c>
    </row>
    <row r="307">
      <c r="A307" t="inlineStr">
        <is>
          <t>LOQ</t>
        </is>
      </c>
      <c r="B307" t="inlineStr">
        <is>
          <t>Test above LOQ [copies per well, covN1]</t>
        </is>
      </c>
      <c r="C307" t="inlineStr">
        <is>
          <t>High</t>
        </is>
      </c>
      <c r="D307" s="60" t="n">
        <v>44418</v>
      </c>
      <c r="E307" t="inlineStr">
        <is>
          <t>ottawa_lab-h.08.05.21</t>
        </is>
      </c>
      <c r="F307" t="inlineStr">
        <is>
          <t>covN1</t>
        </is>
      </c>
      <c r="G307" s="61">
        <f>HYPERLINK("#'Main'!L5", "'Main'!L5")</f>
        <v/>
      </c>
      <c r="I307" t="n">
        <v>0.6</v>
      </c>
      <c r="K307">
        <f>'Main'!L5</f>
        <v/>
      </c>
      <c r="L307">
        <f>IF(OR(ISERROR(K307), ISERROR(I307), ISERROR(J307)), FALSE, OR(OR(AND(LEFT(K307, 1)="[", RIGHT(K307, 1)="]"), AND(ISNUMBER(K307), OR(K307&gt;=I307, I307=""), OR(K307&lt;=J307, J307=""))), K307=""))</f>
        <v/>
      </c>
    </row>
    <row r="308">
      <c r="A308" t="inlineStr">
        <is>
          <t>LOQ</t>
        </is>
      </c>
      <c r="B308" t="inlineStr">
        <is>
          <t>Test above LOQ [copies per well, covN1]</t>
        </is>
      </c>
      <c r="C308" t="inlineStr">
        <is>
          <t>High</t>
        </is>
      </c>
      <c r="D308" s="60" t="n">
        <v>44418</v>
      </c>
      <c r="E308" t="inlineStr">
        <is>
          <t>ottawa_lab-h.08.05.21</t>
        </is>
      </c>
      <c r="F308" t="inlineStr">
        <is>
          <t>covN1</t>
        </is>
      </c>
      <c r="G308" s="61">
        <f>HYPERLINK("#'Main'!M5", "'Main'!M5")</f>
        <v/>
      </c>
      <c r="I308" t="n">
        <v>0.6</v>
      </c>
      <c r="K308">
        <f>'Main'!M5</f>
        <v/>
      </c>
      <c r="L308">
        <f>IF(OR(ISERROR(K308), ISERROR(I308), ISERROR(J308)), FALSE, OR(OR(AND(LEFT(K308, 1)="[", RIGHT(K308, 1)="]"), AND(ISNUMBER(K308), OR(K308&gt;=I308, I308=""), OR(K308&lt;=J308, J308=""))), K308=""))</f>
        <v/>
      </c>
    </row>
    <row r="309">
      <c r="A309" t="inlineStr">
        <is>
          <t>LOQ</t>
        </is>
      </c>
      <c r="B309" t="inlineStr">
        <is>
          <t>Test above LOQ [copies per well, covN1]</t>
        </is>
      </c>
      <c r="C309" t="inlineStr">
        <is>
          <t>High</t>
        </is>
      </c>
      <c r="D309" s="60" t="n">
        <v>44418</v>
      </c>
      <c r="E309" t="inlineStr">
        <is>
          <t>ottawa_lab-ac.08.06.21</t>
        </is>
      </c>
      <c r="F309" t="inlineStr">
        <is>
          <t>covN1</t>
        </is>
      </c>
      <c r="G309" s="61">
        <f>HYPERLINK("#'Main'!K6", "'Main'!K6")</f>
        <v/>
      </c>
      <c r="I309" t="n">
        <v>0.6</v>
      </c>
      <c r="K309">
        <f>'Main'!K6</f>
        <v/>
      </c>
      <c r="L309">
        <f>IF(OR(ISERROR(K309), ISERROR(I309), ISERROR(J309)), FALSE, OR(OR(AND(LEFT(K309, 1)="[", RIGHT(K309, 1)="]"), AND(ISNUMBER(K309), OR(K309&gt;=I309, I309=""), OR(K309&lt;=J309, J309=""))), K309=""))</f>
        <v/>
      </c>
    </row>
    <row r="310">
      <c r="A310" t="inlineStr">
        <is>
          <t>LOQ</t>
        </is>
      </c>
      <c r="B310" t="inlineStr">
        <is>
          <t>Test above LOQ [copies per well, covN1]</t>
        </is>
      </c>
      <c r="C310" t="inlineStr">
        <is>
          <t>High</t>
        </is>
      </c>
      <c r="D310" s="60" t="n">
        <v>44418</v>
      </c>
      <c r="E310" t="inlineStr">
        <is>
          <t>ottawa_lab-ac.08.06.21</t>
        </is>
      </c>
      <c r="F310" t="inlineStr">
        <is>
          <t>covN1</t>
        </is>
      </c>
      <c r="G310" s="61">
        <f>HYPERLINK("#'Main'!L6", "'Main'!L6")</f>
        <v/>
      </c>
      <c r="I310" t="n">
        <v>0.6</v>
      </c>
      <c r="K310">
        <f>'Main'!L6</f>
        <v/>
      </c>
      <c r="L310">
        <f>IF(OR(ISERROR(K310), ISERROR(I310), ISERROR(J310)), FALSE, OR(OR(AND(LEFT(K310, 1)="[", RIGHT(K310, 1)="]"), AND(ISNUMBER(K310), OR(K310&gt;=I310, I310=""), OR(K310&lt;=J310, J310=""))), K310=""))</f>
        <v/>
      </c>
    </row>
    <row r="311">
      <c r="A311" t="inlineStr">
        <is>
          <t>LOQ</t>
        </is>
      </c>
      <c r="B311" t="inlineStr">
        <is>
          <t>Test above LOQ [copies per well, covN1]</t>
        </is>
      </c>
      <c r="C311" t="inlineStr">
        <is>
          <t>High</t>
        </is>
      </c>
      <c r="D311" s="60" t="n">
        <v>44418</v>
      </c>
      <c r="E311" t="inlineStr">
        <is>
          <t>ottawa_lab-ac.08.06.21</t>
        </is>
      </c>
      <c r="F311" t="inlineStr">
        <is>
          <t>covN1</t>
        </is>
      </c>
      <c r="G311" s="61">
        <f>HYPERLINK("#'Main'!M6", "'Main'!M6")</f>
        <v/>
      </c>
      <c r="I311" t="n">
        <v>0.6</v>
      </c>
      <c r="K311">
        <f>'Main'!M6</f>
        <v/>
      </c>
      <c r="L311">
        <f>IF(OR(ISERROR(K311), ISERROR(I311), ISERROR(J311)), FALSE, OR(OR(AND(LEFT(K311, 1)="[", RIGHT(K311, 1)="]"), AND(ISNUMBER(K311), OR(K311&gt;=I311, I311=""), OR(K311&lt;=J311, J311=""))), K311=""))</f>
        <v/>
      </c>
    </row>
    <row r="312">
      <c r="A312" t="inlineStr">
        <is>
          <t>LOQ</t>
        </is>
      </c>
      <c r="B312" t="inlineStr">
        <is>
          <t>Test above LOQ [copies per well, covN1]</t>
        </is>
      </c>
      <c r="C312" t="inlineStr">
        <is>
          <t>High</t>
        </is>
      </c>
      <c r="D312" s="60" t="n">
        <v>44418</v>
      </c>
      <c r="E312" t="inlineStr">
        <is>
          <t>ottawa_lab-h_d.08.06.21</t>
        </is>
      </c>
      <c r="F312" t="inlineStr">
        <is>
          <t>covN1</t>
        </is>
      </c>
      <c r="G312" s="61">
        <f>HYPERLINK("#'Main'!K7", "'Main'!K7")</f>
        <v/>
      </c>
      <c r="I312" t="n">
        <v>0.6</v>
      </c>
      <c r="K312">
        <f>'Main'!K7</f>
        <v/>
      </c>
      <c r="L312">
        <f>IF(OR(ISERROR(K312), ISERROR(I312), ISERROR(J312)), FALSE, OR(OR(AND(LEFT(K312, 1)="[", RIGHT(K312, 1)="]"), AND(ISNUMBER(K312), OR(K312&gt;=I312, I312=""), OR(K312&lt;=J312, J312=""))), K312=""))</f>
        <v/>
      </c>
    </row>
    <row r="313">
      <c r="A313" t="inlineStr">
        <is>
          <t>LOQ</t>
        </is>
      </c>
      <c r="B313" t="inlineStr">
        <is>
          <t>Test above LOQ [copies per well, covN1]</t>
        </is>
      </c>
      <c r="C313" t="inlineStr">
        <is>
          <t>High</t>
        </is>
      </c>
      <c r="D313" s="60" t="n">
        <v>44418</v>
      </c>
      <c r="E313" t="inlineStr">
        <is>
          <t>ottawa_lab-h_d.08.06.21</t>
        </is>
      </c>
      <c r="F313" t="inlineStr">
        <is>
          <t>covN1</t>
        </is>
      </c>
      <c r="G313" s="61">
        <f>HYPERLINK("#'Main'!L7", "'Main'!L7")</f>
        <v/>
      </c>
      <c r="I313" t="n">
        <v>0.6</v>
      </c>
      <c r="K313">
        <f>'Main'!L7</f>
        <v/>
      </c>
      <c r="L313">
        <f>IF(OR(ISERROR(K313), ISERROR(I313), ISERROR(J313)), FALSE, OR(OR(AND(LEFT(K313, 1)="[", RIGHT(K313, 1)="]"), AND(ISNUMBER(K313), OR(K313&gt;=I313, I313=""), OR(K313&lt;=J313, J313=""))), K313=""))</f>
        <v/>
      </c>
    </row>
    <row r="314">
      <c r="A314" t="inlineStr">
        <is>
          <t>LOQ</t>
        </is>
      </c>
      <c r="B314" t="inlineStr">
        <is>
          <t>Test above LOQ [copies per well, covN1]</t>
        </is>
      </c>
      <c r="C314" t="inlineStr">
        <is>
          <t>High</t>
        </is>
      </c>
      <c r="D314" s="60" t="n">
        <v>44418</v>
      </c>
      <c r="E314" t="inlineStr">
        <is>
          <t>ottawa_lab-h_d.08.06.21</t>
        </is>
      </c>
      <c r="F314" t="inlineStr">
        <is>
          <t>covN1</t>
        </is>
      </c>
      <c r="G314" s="61">
        <f>HYPERLINK("#'Main'!M7", "'Main'!M7")</f>
        <v/>
      </c>
      <c r="I314" t="n">
        <v>0.6</v>
      </c>
      <c r="K314">
        <f>'Main'!M7</f>
        <v/>
      </c>
      <c r="L314">
        <f>IF(OR(ISERROR(K314), ISERROR(I314), ISERROR(J314)), FALSE, OR(OR(AND(LEFT(K314, 1)="[", RIGHT(K314, 1)="]"), AND(ISNUMBER(K314), OR(K314&gt;=I314, I314=""), OR(K314&lt;=J314, J314=""))), K314=""))</f>
        <v/>
      </c>
    </row>
    <row r="315">
      <c r="A315" t="inlineStr">
        <is>
          <t>LOQ</t>
        </is>
      </c>
      <c r="B315" t="inlineStr">
        <is>
          <t>Test above LOQ [copies per well, covN1]</t>
        </is>
      </c>
      <c r="C315" t="inlineStr">
        <is>
          <t>High</t>
        </is>
      </c>
      <c r="D315" s="60" t="n">
        <v>44418</v>
      </c>
      <c r="E315" t="inlineStr">
        <is>
          <t>ottawa_lab-h.08.07.21</t>
        </is>
      </c>
      <c r="F315" t="inlineStr">
        <is>
          <t>covN1</t>
        </is>
      </c>
      <c r="G315" s="61">
        <f>HYPERLINK("#'Main'!K8", "'Main'!K8")</f>
        <v/>
      </c>
      <c r="I315" t="n">
        <v>0.6</v>
      </c>
      <c r="K315">
        <f>'Main'!K8</f>
        <v/>
      </c>
      <c r="L315">
        <f>IF(OR(ISERROR(K315), ISERROR(I315), ISERROR(J315)), FALSE, OR(OR(AND(LEFT(K315, 1)="[", RIGHT(K315, 1)="]"), AND(ISNUMBER(K315), OR(K315&gt;=I315, I315=""), OR(K315&lt;=J315, J315=""))), K315=""))</f>
        <v/>
      </c>
    </row>
    <row r="316">
      <c r="A316" t="inlineStr">
        <is>
          <t>LOQ</t>
        </is>
      </c>
      <c r="B316" t="inlineStr">
        <is>
          <t>Test above LOQ [copies per well, covN1]</t>
        </is>
      </c>
      <c r="C316" t="inlineStr">
        <is>
          <t>High</t>
        </is>
      </c>
      <c r="D316" s="60" t="n">
        <v>44418</v>
      </c>
      <c r="E316" t="inlineStr">
        <is>
          <t>ottawa_lab-h.08.07.21</t>
        </is>
      </c>
      <c r="F316" t="inlineStr">
        <is>
          <t>covN1</t>
        </is>
      </c>
      <c r="G316" s="61">
        <f>HYPERLINK("#'Main'!L8", "'Main'!L8")</f>
        <v/>
      </c>
      <c r="I316" t="n">
        <v>0.6</v>
      </c>
      <c r="K316">
        <f>'Main'!L8</f>
        <v/>
      </c>
      <c r="L316">
        <f>IF(OR(ISERROR(K316), ISERROR(I316), ISERROR(J316)), FALSE, OR(OR(AND(LEFT(K316, 1)="[", RIGHT(K316, 1)="]"), AND(ISNUMBER(K316), OR(K316&gt;=I316, I316=""), OR(K316&lt;=J316, J316=""))), K316=""))</f>
        <v/>
      </c>
    </row>
    <row r="317">
      <c r="A317" t="inlineStr">
        <is>
          <t>LOQ</t>
        </is>
      </c>
      <c r="B317" t="inlineStr">
        <is>
          <t>Test above LOQ [copies per well, covN1]</t>
        </is>
      </c>
      <c r="C317" t="inlineStr">
        <is>
          <t>High</t>
        </is>
      </c>
      <c r="D317" s="60" t="n">
        <v>44418</v>
      </c>
      <c r="E317" t="inlineStr">
        <is>
          <t>ottawa_lab-h.08.07.21</t>
        </is>
      </c>
      <c r="F317" t="inlineStr">
        <is>
          <t>covN1</t>
        </is>
      </c>
      <c r="G317" s="61">
        <f>HYPERLINK("#'Main'!M8", "'Main'!M8")</f>
        <v/>
      </c>
      <c r="I317" t="n">
        <v>0.6</v>
      </c>
      <c r="K317">
        <f>'Main'!M8</f>
        <v/>
      </c>
      <c r="L317">
        <f>IF(OR(ISERROR(K317), ISERROR(I317), ISERROR(J317)), FALSE, OR(OR(AND(LEFT(K317, 1)="[", RIGHT(K317, 1)="]"), AND(ISNUMBER(K317), OR(K317&gt;=I317, I317=""), OR(K317&lt;=J317, J317=""))), K317=""))</f>
        <v/>
      </c>
    </row>
    <row r="318">
      <c r="A318" t="inlineStr">
        <is>
          <t>LOQ</t>
        </is>
      </c>
      <c r="B318" t="inlineStr">
        <is>
          <t>Test above LOQ [copies per well, covN1]</t>
        </is>
      </c>
      <c r="C318" t="inlineStr">
        <is>
          <t>High</t>
        </is>
      </c>
      <c r="D318" s="60" t="n">
        <v>44418</v>
      </c>
      <c r="E318" t="inlineStr">
        <is>
          <t>ottawa_lab-h.08.08.21</t>
        </is>
      </c>
      <c r="F318" t="inlineStr">
        <is>
          <t>covN1</t>
        </is>
      </c>
      <c r="G318" s="61">
        <f>HYPERLINK("#'Main'!K9", "'Main'!K9")</f>
        <v/>
      </c>
      <c r="I318" t="n">
        <v>0.6</v>
      </c>
      <c r="K318">
        <f>'Main'!K9</f>
        <v/>
      </c>
      <c r="L318">
        <f>IF(OR(ISERROR(K318), ISERROR(I318), ISERROR(J318)), FALSE, OR(OR(AND(LEFT(K318, 1)="[", RIGHT(K318, 1)="]"), AND(ISNUMBER(K318), OR(K318&gt;=I318, I318=""), OR(K318&lt;=J318, J318=""))), K318=""))</f>
        <v/>
      </c>
    </row>
    <row r="319">
      <c r="A319" t="inlineStr">
        <is>
          <t>LOQ</t>
        </is>
      </c>
      <c r="B319" t="inlineStr">
        <is>
          <t>Test above LOQ [copies per well, covN1]</t>
        </is>
      </c>
      <c r="C319" t="inlineStr">
        <is>
          <t>High</t>
        </is>
      </c>
      <c r="D319" s="60" t="n">
        <v>44418</v>
      </c>
      <c r="E319" t="inlineStr">
        <is>
          <t>ottawa_lab-h.08.08.21</t>
        </is>
      </c>
      <c r="F319" t="inlineStr">
        <is>
          <t>covN1</t>
        </is>
      </c>
      <c r="G319" s="61">
        <f>HYPERLINK("#'Main'!L9", "'Main'!L9")</f>
        <v/>
      </c>
      <c r="I319" t="n">
        <v>0.6</v>
      </c>
      <c r="K319">
        <f>'Main'!L9</f>
        <v/>
      </c>
      <c r="L319">
        <f>IF(OR(ISERROR(K319), ISERROR(I319), ISERROR(J319)), FALSE, OR(OR(AND(LEFT(K319, 1)="[", RIGHT(K319, 1)="]"), AND(ISNUMBER(K319), OR(K319&gt;=I319, I319=""), OR(K319&lt;=J319, J319=""))), K319=""))</f>
        <v/>
      </c>
    </row>
    <row r="320">
      <c r="A320" t="inlineStr">
        <is>
          <t>LOQ</t>
        </is>
      </c>
      <c r="B320" t="inlineStr">
        <is>
          <t>Test above LOQ [copies per well, covN1]</t>
        </is>
      </c>
      <c r="C320" t="inlineStr">
        <is>
          <t>High</t>
        </is>
      </c>
      <c r="D320" s="60" t="n">
        <v>44418</v>
      </c>
      <c r="E320" t="inlineStr">
        <is>
          <t>ottawa_lab-h.08.08.21</t>
        </is>
      </c>
      <c r="F320" t="inlineStr">
        <is>
          <t>covN1</t>
        </is>
      </c>
      <c r="G320" s="61">
        <f>HYPERLINK("#'Main'!M9", "'Main'!M9")</f>
        <v/>
      </c>
      <c r="I320" t="n">
        <v>0.6</v>
      </c>
      <c r="K320">
        <f>'Main'!M9</f>
        <v/>
      </c>
      <c r="L320">
        <f>IF(OR(ISERROR(K320), ISERROR(I320), ISERROR(J320)), FALSE, OR(OR(AND(LEFT(K320, 1)="[", RIGHT(K320, 1)="]"), AND(ISNUMBER(K320), OR(K320&gt;=I320, I320=""), OR(K320&lt;=J320, J320=""))), K320=""))</f>
        <v/>
      </c>
    </row>
    <row r="321">
      <c r="A321" t="inlineStr">
        <is>
          <t>LOQ</t>
        </is>
      </c>
      <c r="B321" t="inlineStr">
        <is>
          <t>Test above LOQ [copies per well, covN1]</t>
        </is>
      </c>
      <c r="C321" t="inlineStr">
        <is>
          <t>High</t>
        </is>
      </c>
      <c r="D321" s="60" t="n">
        <v>44418</v>
      </c>
      <c r="E321" t="inlineStr">
        <is>
          <t>ottawa_lab-h_d.08.08.21</t>
        </is>
      </c>
      <c r="F321" t="inlineStr">
        <is>
          <t>covN1</t>
        </is>
      </c>
      <c r="G321" s="61">
        <f>HYPERLINK("#'Main'!K10", "'Main'!K10")</f>
        <v/>
      </c>
      <c r="I321" t="n">
        <v>0.6</v>
      </c>
      <c r="K321">
        <f>'Main'!K10</f>
        <v/>
      </c>
      <c r="L321">
        <f>IF(OR(ISERROR(K321), ISERROR(I321), ISERROR(J321)), FALSE, OR(OR(AND(LEFT(K321, 1)="[", RIGHT(K321, 1)="]"), AND(ISNUMBER(K321), OR(K321&gt;=I321, I321=""), OR(K321&lt;=J321, J321=""))), K321=""))</f>
        <v/>
      </c>
    </row>
    <row r="322">
      <c r="A322" t="inlineStr">
        <is>
          <t>LOQ</t>
        </is>
      </c>
      <c r="B322" t="inlineStr">
        <is>
          <t>Test above LOQ [copies per well, covN1]</t>
        </is>
      </c>
      <c r="C322" t="inlineStr">
        <is>
          <t>High</t>
        </is>
      </c>
      <c r="D322" s="60" t="n">
        <v>44418</v>
      </c>
      <c r="E322" t="inlineStr">
        <is>
          <t>ottawa_lab-h_d.08.08.21</t>
        </is>
      </c>
      <c r="F322" t="inlineStr">
        <is>
          <t>covN1</t>
        </is>
      </c>
      <c r="G322" s="61">
        <f>HYPERLINK("#'Main'!L10", "'Main'!L10")</f>
        <v/>
      </c>
      <c r="I322" t="n">
        <v>0.6</v>
      </c>
      <c r="K322">
        <f>'Main'!L10</f>
        <v/>
      </c>
      <c r="L322">
        <f>IF(OR(ISERROR(K322), ISERROR(I322), ISERROR(J322)), FALSE, OR(OR(AND(LEFT(K322, 1)="[", RIGHT(K322, 1)="]"), AND(ISNUMBER(K322), OR(K322&gt;=I322, I322=""), OR(K322&lt;=J322, J322=""))), K322=""))</f>
        <v/>
      </c>
    </row>
    <row r="323">
      <c r="A323" t="inlineStr">
        <is>
          <t>LOQ</t>
        </is>
      </c>
      <c r="B323" t="inlineStr">
        <is>
          <t>Test above LOQ [copies per well, covN1]</t>
        </is>
      </c>
      <c r="C323" t="inlineStr">
        <is>
          <t>High</t>
        </is>
      </c>
      <c r="D323" s="60" t="n">
        <v>44418</v>
      </c>
      <c r="E323" t="inlineStr">
        <is>
          <t>ottawa_lab-h_d.08.08.21</t>
        </is>
      </c>
      <c r="F323" t="inlineStr">
        <is>
          <t>covN1</t>
        </is>
      </c>
      <c r="G323" s="61">
        <f>HYPERLINK("#'Main'!M10", "'Main'!M10")</f>
        <v/>
      </c>
      <c r="I323" t="n">
        <v>0.6</v>
      </c>
      <c r="K323">
        <f>'Main'!M10</f>
        <v/>
      </c>
      <c r="L323">
        <f>IF(OR(ISERROR(K323), ISERROR(I323), ISERROR(J323)), FALSE, OR(OR(AND(LEFT(K323, 1)="[", RIGHT(K323, 1)="]"), AND(ISNUMBER(K323), OR(K323&gt;=I323, I323=""), OR(K323&lt;=J323, J323=""))), K323=""))</f>
        <v/>
      </c>
    </row>
    <row r="324">
      <c r="A324" t="inlineStr">
        <is>
          <t>LOQ</t>
        </is>
      </c>
      <c r="B324" t="inlineStr">
        <is>
          <t>Test above LOQ [copies per well, covN1]</t>
        </is>
      </c>
      <c r="C324" t="inlineStr">
        <is>
          <t>High</t>
        </is>
      </c>
      <c r="D324" s="60" t="n">
        <v>44418</v>
      </c>
      <c r="E324" t="inlineStr">
        <is>
          <t>ottawa_lab-bmi.08.09.21</t>
        </is>
      </c>
      <c r="F324" t="inlineStr">
        <is>
          <t>covN1</t>
        </is>
      </c>
      <c r="G324" s="61">
        <f>HYPERLINK("#'Main'!K11", "'Main'!K11")</f>
        <v/>
      </c>
      <c r="I324" t="n">
        <v>0.6</v>
      </c>
      <c r="K324">
        <f>'Main'!K11</f>
        <v/>
      </c>
      <c r="L324">
        <f>IF(OR(ISERROR(K324), ISERROR(I324), ISERROR(J324)), FALSE, OR(OR(AND(LEFT(K324, 1)="[", RIGHT(K324, 1)="]"), AND(ISNUMBER(K324), OR(K324&gt;=I324, I324=""), OR(K324&lt;=J324, J324=""))), K324=""))</f>
        <v/>
      </c>
    </row>
    <row r="325">
      <c r="A325" t="inlineStr">
        <is>
          <t>LOQ</t>
        </is>
      </c>
      <c r="B325" t="inlineStr">
        <is>
          <t>Test above LOQ [copies per well, covN1]</t>
        </is>
      </c>
      <c r="C325" t="inlineStr">
        <is>
          <t>High</t>
        </is>
      </c>
      <c r="D325" s="60" t="n">
        <v>44418</v>
      </c>
      <c r="E325" t="inlineStr">
        <is>
          <t>ottawa_lab-bmi.08.09.21</t>
        </is>
      </c>
      <c r="F325" t="inlineStr">
        <is>
          <t>covN1</t>
        </is>
      </c>
      <c r="G325" s="61">
        <f>HYPERLINK("#'Main'!L11", "'Main'!L11")</f>
        <v/>
      </c>
      <c r="I325" t="n">
        <v>0.6</v>
      </c>
      <c r="K325">
        <f>'Main'!L11</f>
        <v/>
      </c>
      <c r="L325">
        <f>IF(OR(ISERROR(K325), ISERROR(I325), ISERROR(J325)), FALSE, OR(OR(AND(LEFT(K325, 1)="[", RIGHT(K325, 1)="]"), AND(ISNUMBER(K325), OR(K325&gt;=I325, I325=""), OR(K325&lt;=J325, J325=""))), K325=""))</f>
        <v/>
      </c>
    </row>
    <row r="326">
      <c r="A326" t="inlineStr">
        <is>
          <t>LOQ</t>
        </is>
      </c>
      <c r="B326" t="inlineStr">
        <is>
          <t>Test above LOQ [copies per well, covN1]</t>
        </is>
      </c>
      <c r="C326" t="inlineStr">
        <is>
          <t>High</t>
        </is>
      </c>
      <c r="D326" s="60" t="n">
        <v>44418</v>
      </c>
      <c r="E326" t="inlineStr">
        <is>
          <t>ottawa_lab-bmi.08.09.21</t>
        </is>
      </c>
      <c r="F326" t="inlineStr">
        <is>
          <t>covN1</t>
        </is>
      </c>
      <c r="G326" s="61">
        <f>HYPERLINK("#'Main'!M11", "'Main'!M11")</f>
        <v/>
      </c>
      <c r="I326" t="n">
        <v>0.6</v>
      </c>
      <c r="K326">
        <f>'Main'!M11</f>
        <v/>
      </c>
      <c r="L326">
        <f>IF(OR(ISERROR(K326), ISERROR(I326), ISERROR(J326)), FALSE, OR(OR(AND(LEFT(K326, 1)="[", RIGHT(K326, 1)="]"), AND(ISNUMBER(K326), OR(K326&gt;=I326, I326=""), OR(K326&lt;=J326, J326=""))), K326=""))</f>
        <v/>
      </c>
    </row>
    <row r="327">
      <c r="A327" t="inlineStr">
        <is>
          <t>LOQ</t>
        </is>
      </c>
      <c r="B327" t="inlineStr">
        <is>
          <t>Test above LOQ [copies per well, covN1]</t>
        </is>
      </c>
      <c r="C327" t="inlineStr">
        <is>
          <t>High</t>
        </is>
      </c>
      <c r="D327" s="60" t="n">
        <v>44418</v>
      </c>
      <c r="E327" t="inlineStr">
        <is>
          <t>ottawa_lab-mh.08.09.21</t>
        </is>
      </c>
      <c r="F327" t="inlineStr">
        <is>
          <t>covN1</t>
        </is>
      </c>
      <c r="G327" s="61">
        <f>HYPERLINK("#'Main'!K12", "'Main'!K12")</f>
        <v/>
      </c>
      <c r="I327" t="n">
        <v>0.6</v>
      </c>
      <c r="K327">
        <f>'Main'!K12</f>
        <v/>
      </c>
      <c r="L327">
        <f>IF(OR(ISERROR(K327), ISERROR(I327), ISERROR(J327)), FALSE, OR(OR(AND(LEFT(K327, 1)="[", RIGHT(K327, 1)="]"), AND(ISNUMBER(K327), OR(K327&gt;=I327, I327=""), OR(K327&lt;=J327, J327=""))), K327=""))</f>
        <v/>
      </c>
    </row>
    <row r="328">
      <c r="A328" t="inlineStr">
        <is>
          <t>LOQ</t>
        </is>
      </c>
      <c r="B328" t="inlineStr">
        <is>
          <t>Test above LOQ [copies per well, covN1]</t>
        </is>
      </c>
      <c r="C328" t="inlineStr">
        <is>
          <t>High</t>
        </is>
      </c>
      <c r="D328" s="60" t="n">
        <v>44418</v>
      </c>
      <c r="E328" t="inlineStr">
        <is>
          <t>ottawa_lab-mh.08.09.21</t>
        </is>
      </c>
      <c r="F328" t="inlineStr">
        <is>
          <t>covN1</t>
        </is>
      </c>
      <c r="G328" s="61">
        <f>HYPERLINK("#'Main'!L12", "'Main'!L12")</f>
        <v/>
      </c>
      <c r="I328" t="n">
        <v>0.6</v>
      </c>
      <c r="K328">
        <f>'Main'!L12</f>
        <v/>
      </c>
      <c r="L328">
        <f>IF(OR(ISERROR(K328), ISERROR(I328), ISERROR(J328)), FALSE, OR(OR(AND(LEFT(K328, 1)="[", RIGHT(K328, 1)="]"), AND(ISNUMBER(K328), OR(K328&gt;=I328, I328=""), OR(K328&lt;=J328, J328=""))), K328=""))</f>
        <v/>
      </c>
    </row>
    <row r="329">
      <c r="A329" t="inlineStr">
        <is>
          <t>LOQ</t>
        </is>
      </c>
      <c r="B329" t="inlineStr">
        <is>
          <t>Test above LOQ [copies per well, covN1]</t>
        </is>
      </c>
      <c r="C329" t="inlineStr">
        <is>
          <t>High</t>
        </is>
      </c>
      <c r="D329" s="60" t="n">
        <v>44418</v>
      </c>
      <c r="E329" t="inlineStr">
        <is>
          <t>ottawa_lab-mh.08.09.21</t>
        </is>
      </c>
      <c r="F329" t="inlineStr">
        <is>
          <t>covN1</t>
        </is>
      </c>
      <c r="G329" s="61">
        <f>HYPERLINK("#'Main'!M12", "'Main'!M12")</f>
        <v/>
      </c>
      <c r="I329" t="n">
        <v>0.6</v>
      </c>
      <c r="K329">
        <f>'Main'!M12</f>
        <v/>
      </c>
      <c r="L329">
        <f>IF(OR(ISERROR(K329), ISERROR(I329), ISERROR(J329)), FALSE, OR(OR(AND(LEFT(K329, 1)="[", RIGHT(K329, 1)="]"), AND(ISNUMBER(K329), OR(K329&gt;=I329, I329=""), OR(K329&lt;=J329, J329=""))), K329=""))</f>
        <v/>
      </c>
    </row>
    <row r="330">
      <c r="A330" t="inlineStr">
        <is>
          <t>LOQ</t>
        </is>
      </c>
      <c r="B330" t="inlineStr">
        <is>
          <t>Test above LOQ [copies per well, covN1]</t>
        </is>
      </c>
      <c r="C330" t="inlineStr">
        <is>
          <t>High</t>
        </is>
      </c>
      <c r="D330" s="60" t="n">
        <v>44418</v>
      </c>
      <c r="E330" t="inlineStr">
        <is>
          <t>ottawa_lab-o.08.09.21</t>
        </is>
      </c>
      <c r="F330" t="inlineStr">
        <is>
          <t>covN1</t>
        </is>
      </c>
      <c r="G330" s="61">
        <f>HYPERLINK("#'Main'!K13", "'Main'!K13")</f>
        <v/>
      </c>
      <c r="I330" t="n">
        <v>0.6</v>
      </c>
      <c r="K330">
        <f>'Main'!K13</f>
        <v/>
      </c>
      <c r="L330">
        <f>IF(OR(ISERROR(K330), ISERROR(I330), ISERROR(J330)), FALSE, OR(OR(AND(LEFT(K330, 1)="[", RIGHT(K330, 1)="]"), AND(ISNUMBER(K330), OR(K330&gt;=I330, I330=""), OR(K330&lt;=J330, J330=""))), K330=""))</f>
        <v/>
      </c>
    </row>
    <row r="331">
      <c r="A331" t="inlineStr">
        <is>
          <t>LOQ</t>
        </is>
      </c>
      <c r="B331" t="inlineStr">
        <is>
          <t>Test above LOQ [copies per well, covN1]</t>
        </is>
      </c>
      <c r="C331" t="inlineStr">
        <is>
          <t>High</t>
        </is>
      </c>
      <c r="D331" s="60" t="n">
        <v>44418</v>
      </c>
      <c r="E331" t="inlineStr">
        <is>
          <t>ottawa_lab-o.08.09.21</t>
        </is>
      </c>
      <c r="F331" t="inlineStr">
        <is>
          <t>covN1</t>
        </is>
      </c>
      <c r="G331" s="61">
        <f>HYPERLINK("#'Main'!L13", "'Main'!L13")</f>
        <v/>
      </c>
      <c r="I331" t="n">
        <v>0.6</v>
      </c>
      <c r="K331">
        <f>'Main'!L13</f>
        <v/>
      </c>
      <c r="L331">
        <f>IF(OR(ISERROR(K331), ISERROR(I331), ISERROR(J331)), FALSE, OR(OR(AND(LEFT(K331, 1)="[", RIGHT(K331, 1)="]"), AND(ISNUMBER(K331), OR(K331&gt;=I331, I331=""), OR(K331&lt;=J331, J331=""))), K331=""))</f>
        <v/>
      </c>
    </row>
    <row r="332">
      <c r="A332" t="inlineStr">
        <is>
          <t>LOQ</t>
        </is>
      </c>
      <c r="B332" t="inlineStr">
        <is>
          <t>Test above LOQ [copies per well, covN1]</t>
        </is>
      </c>
      <c r="C332" t="inlineStr">
        <is>
          <t>High</t>
        </is>
      </c>
      <c r="D332" s="60" t="n">
        <v>44418</v>
      </c>
      <c r="E332" t="inlineStr">
        <is>
          <t>ottawa_lab-o.08.09.21</t>
        </is>
      </c>
      <c r="F332" t="inlineStr">
        <is>
          <t>covN1</t>
        </is>
      </c>
      <c r="G332" s="61">
        <f>HYPERLINK("#'Main'!M13", "'Main'!M13")</f>
        <v/>
      </c>
      <c r="I332" t="n">
        <v>0.6</v>
      </c>
      <c r="K332">
        <f>'Main'!M13</f>
        <v/>
      </c>
      <c r="L332">
        <f>IF(OR(ISERROR(K332), ISERROR(I332), ISERROR(J332)), FALSE, OR(OR(AND(LEFT(K332, 1)="[", RIGHT(K332, 1)="]"), AND(ISNUMBER(K332), OR(K332&gt;=I332, I332=""), OR(K332&lt;=J332, J332=""))), K332=""))</f>
        <v/>
      </c>
    </row>
    <row r="333">
      <c r="A333" t="inlineStr">
        <is>
          <t>LOQ</t>
        </is>
      </c>
      <c r="B333" t="inlineStr">
        <is>
          <t>Test above LOQ [copies per well, covN1]</t>
        </is>
      </c>
      <c r="C333" t="inlineStr">
        <is>
          <t>High</t>
        </is>
      </c>
      <c r="D333" s="60" t="n">
        <v>44418</v>
      </c>
      <c r="E333" t="inlineStr">
        <is>
          <t>ottawa_lab-vc1.08.09.21</t>
        </is>
      </c>
      <c r="F333" t="inlineStr">
        <is>
          <t>covN1</t>
        </is>
      </c>
      <c r="G333" s="61">
        <f>HYPERLINK("#'Main'!K14", "'Main'!K14")</f>
        <v/>
      </c>
      <c r="I333" t="n">
        <v>0.6</v>
      </c>
      <c r="K333">
        <f>'Main'!K14</f>
        <v/>
      </c>
      <c r="L333">
        <f>IF(OR(ISERROR(K333), ISERROR(I333), ISERROR(J333)), FALSE, OR(OR(AND(LEFT(K333, 1)="[", RIGHT(K333, 1)="]"), AND(ISNUMBER(K333), OR(K333&gt;=I333, I333=""), OR(K333&lt;=J333, J333=""))), K333=""))</f>
        <v/>
      </c>
    </row>
    <row r="334">
      <c r="A334" t="inlineStr">
        <is>
          <t>LOQ</t>
        </is>
      </c>
      <c r="B334" t="inlineStr">
        <is>
          <t>Test above LOQ [copies per well, covN1]</t>
        </is>
      </c>
      <c r="C334" t="inlineStr">
        <is>
          <t>High</t>
        </is>
      </c>
      <c r="D334" s="60" t="n">
        <v>44418</v>
      </c>
      <c r="E334" t="inlineStr">
        <is>
          <t>ottawa_lab-vc1.08.09.21</t>
        </is>
      </c>
      <c r="F334" t="inlineStr">
        <is>
          <t>covN1</t>
        </is>
      </c>
      <c r="G334" s="61">
        <f>HYPERLINK("#'Main'!L14", "'Main'!L14")</f>
        <v/>
      </c>
      <c r="I334" t="n">
        <v>0.6</v>
      </c>
      <c r="K334">
        <f>'Main'!L14</f>
        <v/>
      </c>
      <c r="L334">
        <f>IF(OR(ISERROR(K334), ISERROR(I334), ISERROR(J334)), FALSE, OR(OR(AND(LEFT(K334, 1)="[", RIGHT(K334, 1)="]"), AND(ISNUMBER(K334), OR(K334&gt;=I334, I334=""), OR(K334&lt;=J334, J334=""))), K334=""))</f>
        <v/>
      </c>
    </row>
    <row r="335">
      <c r="A335" t="inlineStr">
        <is>
          <t>LOQ</t>
        </is>
      </c>
      <c r="B335" t="inlineStr">
        <is>
          <t>Test above LOQ [copies per well, covN1]</t>
        </is>
      </c>
      <c r="C335" t="inlineStr">
        <is>
          <t>High</t>
        </is>
      </c>
      <c r="D335" s="60" t="n">
        <v>44418</v>
      </c>
      <c r="E335" t="inlineStr">
        <is>
          <t>ottawa_lab-vc1.08.09.21</t>
        </is>
      </c>
      <c r="F335" t="inlineStr">
        <is>
          <t>covN1</t>
        </is>
      </c>
      <c r="G335" s="61">
        <f>HYPERLINK("#'Main'!M14", "'Main'!M14")</f>
        <v/>
      </c>
      <c r="I335" t="n">
        <v>0.6</v>
      </c>
      <c r="K335">
        <f>'Main'!M14</f>
        <v/>
      </c>
      <c r="L335">
        <f>IF(OR(ISERROR(K335), ISERROR(I335), ISERROR(J335)), FALSE, OR(OR(AND(LEFT(K335, 1)="[", RIGHT(K335, 1)="]"), AND(ISNUMBER(K335), OR(K335&gt;=I335, I335=""), OR(K335&lt;=J335, J335=""))), K335=""))</f>
        <v/>
      </c>
    </row>
    <row r="336">
      <c r="A336" t="inlineStr">
        <is>
          <t>LOQ</t>
        </is>
      </c>
      <c r="B336" t="inlineStr">
        <is>
          <t>Test above LOQ [copies per well, covN1]</t>
        </is>
      </c>
      <c r="C336" t="inlineStr">
        <is>
          <t>High</t>
        </is>
      </c>
      <c r="D336" s="60" t="n">
        <v>44418</v>
      </c>
      <c r="E336" t="inlineStr">
        <is>
          <t>ottawa_lab-vc2.08.09.21</t>
        </is>
      </c>
      <c r="F336" t="inlineStr">
        <is>
          <t>covN1</t>
        </is>
      </c>
      <c r="G336" s="61">
        <f>HYPERLINK("#'Main'!K15", "'Main'!K15")</f>
        <v/>
      </c>
      <c r="I336" t="n">
        <v>0.6</v>
      </c>
      <c r="K336">
        <f>'Main'!K15</f>
        <v/>
      </c>
      <c r="L336">
        <f>IF(OR(ISERROR(K336), ISERROR(I336), ISERROR(J336)), FALSE, OR(OR(AND(LEFT(K336, 1)="[", RIGHT(K336, 1)="]"), AND(ISNUMBER(K336), OR(K336&gt;=I336, I336=""), OR(K336&lt;=J336, J336=""))), K336=""))</f>
        <v/>
      </c>
    </row>
    <row r="337">
      <c r="A337" t="inlineStr">
        <is>
          <t>LOQ</t>
        </is>
      </c>
      <c r="B337" t="inlineStr">
        <is>
          <t>Test above LOQ [copies per well, covN1]</t>
        </is>
      </c>
      <c r="C337" t="inlineStr">
        <is>
          <t>High</t>
        </is>
      </c>
      <c r="D337" s="60" t="n">
        <v>44418</v>
      </c>
      <c r="E337" t="inlineStr">
        <is>
          <t>ottawa_lab-vc2.08.09.21</t>
        </is>
      </c>
      <c r="F337" t="inlineStr">
        <is>
          <t>covN1</t>
        </is>
      </c>
      <c r="G337" s="61">
        <f>HYPERLINK("#'Main'!L15", "'Main'!L15")</f>
        <v/>
      </c>
      <c r="I337" t="n">
        <v>0.6</v>
      </c>
      <c r="K337">
        <f>'Main'!L15</f>
        <v/>
      </c>
      <c r="L337">
        <f>IF(OR(ISERROR(K337), ISERROR(I337), ISERROR(J337)), FALSE, OR(OR(AND(LEFT(K337, 1)="[", RIGHT(K337, 1)="]"), AND(ISNUMBER(K337), OR(K337&gt;=I337, I337=""), OR(K337&lt;=J337, J337=""))), K337=""))</f>
        <v/>
      </c>
    </row>
    <row r="338">
      <c r="A338" t="inlineStr">
        <is>
          <t>LOQ</t>
        </is>
      </c>
      <c r="B338" t="inlineStr">
        <is>
          <t>Test above LOQ [copies per well, covN1]</t>
        </is>
      </c>
      <c r="C338" t="inlineStr">
        <is>
          <t>High</t>
        </is>
      </c>
      <c r="D338" s="60" t="n">
        <v>44418</v>
      </c>
      <c r="E338" t="inlineStr">
        <is>
          <t>ottawa_lab-vc2.08.09.21</t>
        </is>
      </c>
      <c r="F338" t="inlineStr">
        <is>
          <t>covN1</t>
        </is>
      </c>
      <c r="G338" s="61">
        <f>HYPERLINK("#'Main'!M15", "'Main'!M15")</f>
        <v/>
      </c>
      <c r="I338" t="n">
        <v>0.6</v>
      </c>
      <c r="K338">
        <f>'Main'!M15</f>
        <v/>
      </c>
      <c r="L338">
        <f>IF(OR(ISERROR(K338), ISERROR(I338), ISERROR(J338)), FALSE, OR(OR(AND(LEFT(K338, 1)="[", RIGHT(K338, 1)="]"), AND(ISNUMBER(K338), OR(K338&gt;=I338, I338=""), OR(K338&lt;=J338, J338=""))), K338=""))</f>
        <v/>
      </c>
    </row>
    <row r="339">
      <c r="A339" t="inlineStr">
        <is>
          <t>LOQ</t>
        </is>
      </c>
      <c r="B339" t="inlineStr">
        <is>
          <t>Test above LOQ [copies per well, covN1]</t>
        </is>
      </c>
      <c r="C339" t="inlineStr">
        <is>
          <t>High</t>
        </is>
      </c>
      <c r="D339" s="60" t="n">
        <v>44418</v>
      </c>
      <c r="E339" t="inlineStr">
        <is>
          <t>ottawa_lab-vc3.08.09.21</t>
        </is>
      </c>
      <c r="F339" t="inlineStr">
        <is>
          <t>covN1</t>
        </is>
      </c>
      <c r="G339" s="61">
        <f>HYPERLINK("#'Main'!K16", "'Main'!K16")</f>
        <v/>
      </c>
      <c r="I339" t="n">
        <v>0.6</v>
      </c>
      <c r="K339">
        <f>'Main'!K16</f>
        <v/>
      </c>
      <c r="L339">
        <f>IF(OR(ISERROR(K339), ISERROR(I339), ISERROR(J339)), FALSE, OR(OR(AND(LEFT(K339, 1)="[", RIGHT(K339, 1)="]"), AND(ISNUMBER(K339), OR(K339&gt;=I339, I339=""), OR(K339&lt;=J339, J339=""))), K339=""))</f>
        <v/>
      </c>
    </row>
    <row r="340">
      <c r="A340" t="inlineStr">
        <is>
          <t>LOQ</t>
        </is>
      </c>
      <c r="B340" t="inlineStr">
        <is>
          <t>Test above LOQ [copies per well, covN1]</t>
        </is>
      </c>
      <c r="C340" t="inlineStr">
        <is>
          <t>High</t>
        </is>
      </c>
      <c r="D340" s="60" t="n">
        <v>44418</v>
      </c>
      <c r="E340" t="inlineStr">
        <is>
          <t>ottawa_lab-vc3.08.09.21</t>
        </is>
      </c>
      <c r="F340" t="inlineStr">
        <is>
          <t>covN1</t>
        </is>
      </c>
      <c r="G340" s="61">
        <f>HYPERLINK("#'Main'!L16", "'Main'!L16")</f>
        <v/>
      </c>
      <c r="I340" t="n">
        <v>0.6</v>
      </c>
      <c r="K340">
        <f>'Main'!L16</f>
        <v/>
      </c>
      <c r="L340">
        <f>IF(OR(ISERROR(K340), ISERROR(I340), ISERROR(J340)), FALSE, OR(OR(AND(LEFT(K340, 1)="[", RIGHT(K340, 1)="]"), AND(ISNUMBER(K340), OR(K340&gt;=I340, I340=""), OR(K340&lt;=J340, J340=""))), K340=""))</f>
        <v/>
      </c>
    </row>
    <row r="341">
      <c r="A341" t="inlineStr">
        <is>
          <t>LOQ</t>
        </is>
      </c>
      <c r="B341" t="inlineStr">
        <is>
          <t>Test above LOQ [copies per well, covN1]</t>
        </is>
      </c>
      <c r="C341" t="inlineStr">
        <is>
          <t>High</t>
        </is>
      </c>
      <c r="D341" s="60" t="n">
        <v>44418</v>
      </c>
      <c r="E341" t="inlineStr">
        <is>
          <t>ottawa_lab-vc3.08.09.21</t>
        </is>
      </c>
      <c r="F341" t="inlineStr">
        <is>
          <t>covN1</t>
        </is>
      </c>
      <c r="G341" s="61">
        <f>HYPERLINK("#'Main'!M16", "'Main'!M16")</f>
        <v/>
      </c>
      <c r="I341" t="n">
        <v>0.6</v>
      </c>
      <c r="K341">
        <f>'Main'!M16</f>
        <v/>
      </c>
      <c r="L341">
        <f>IF(OR(ISERROR(K341), ISERROR(I341), ISERROR(J341)), FALSE, OR(OR(AND(LEFT(K341, 1)="[", RIGHT(K341, 1)="]"), AND(ISNUMBER(K341), OR(K341&gt;=I341, I341=""), OR(K341&lt;=J341, J341=""))), K341=""))</f>
        <v/>
      </c>
    </row>
    <row r="342">
      <c r="A342" t="inlineStr">
        <is>
          <t>LOQ</t>
        </is>
      </c>
      <c r="B342" t="inlineStr">
        <is>
          <t>Test above LOQ [copies per well, covN1]</t>
        </is>
      </c>
      <c r="C342" t="inlineStr">
        <is>
          <t>High</t>
        </is>
      </c>
      <c r="D342" s="60" t="n">
        <v>44418</v>
      </c>
      <c r="E342" t="inlineStr">
        <is>
          <t>ottawa_lab-__2021-08-10__aw_b97.08.09.21</t>
        </is>
      </c>
      <c r="F342" t="inlineStr">
        <is>
          <t>covN1</t>
        </is>
      </c>
      <c r="G342" s="61">
        <f>HYPERLINK("#'Main'!K17", "'Main'!K17")</f>
        <v/>
      </c>
      <c r="I342" t="n">
        <v>0.6</v>
      </c>
      <c r="K342">
        <f>'Main'!K17</f>
        <v/>
      </c>
      <c r="L342">
        <f>IF(OR(ISERROR(K342), ISERROR(I342), ISERROR(J342)), FALSE, OR(OR(AND(LEFT(K342, 1)="[", RIGHT(K342, 1)="]"), AND(ISNUMBER(K342), OR(K342&gt;=I342, I342=""), OR(K342&lt;=J342, J342=""))), K342=""))</f>
        <v/>
      </c>
    </row>
    <row r="343">
      <c r="A343" t="inlineStr">
        <is>
          <t>LOQ</t>
        </is>
      </c>
      <c r="B343" t="inlineStr">
        <is>
          <t>Test above LOQ [copies per well, covN1]</t>
        </is>
      </c>
      <c r="C343" t="inlineStr">
        <is>
          <t>High</t>
        </is>
      </c>
      <c r="D343" s="60" t="n">
        <v>44418</v>
      </c>
      <c r="E343" t="inlineStr">
        <is>
          <t>ottawa_lab-__2021-08-10__aw_b97.08.09.21</t>
        </is>
      </c>
      <c r="F343" t="inlineStr">
        <is>
          <t>covN1</t>
        </is>
      </c>
      <c r="G343" s="61">
        <f>HYPERLINK("#'Main'!L17", "'Main'!L17")</f>
        <v/>
      </c>
      <c r="I343" t="n">
        <v>0.6</v>
      </c>
      <c r="K343">
        <f>'Main'!L17</f>
        <v/>
      </c>
      <c r="L343">
        <f>IF(OR(ISERROR(K343), ISERROR(I343), ISERROR(J343)), FALSE, OR(OR(AND(LEFT(K343, 1)="[", RIGHT(K343, 1)="]"), AND(ISNUMBER(K343), OR(K343&gt;=I343, I343=""), OR(K343&lt;=J343, J343=""))), K343=""))</f>
        <v/>
      </c>
    </row>
    <row r="344">
      <c r="A344" t="inlineStr">
        <is>
          <t>LOQ</t>
        </is>
      </c>
      <c r="B344" t="inlineStr">
        <is>
          <t>Test above LOQ [copies per well, covN1]</t>
        </is>
      </c>
      <c r="C344" t="inlineStr">
        <is>
          <t>High</t>
        </is>
      </c>
      <c r="D344" s="60" t="n">
        <v>44418</v>
      </c>
      <c r="E344" t="inlineStr">
        <is>
          <t>ottawa_lab-__2021-08-10__aw_b97.08.09.21</t>
        </is>
      </c>
      <c r="F344" t="inlineStr">
        <is>
          <t>covN1</t>
        </is>
      </c>
      <c r="G344" s="61">
        <f>HYPERLINK("#'Main'!M17", "'Main'!M17")</f>
        <v/>
      </c>
      <c r="I344" t="n">
        <v>0.6</v>
      </c>
      <c r="K344">
        <f>'Main'!M17</f>
        <v/>
      </c>
      <c r="L344">
        <f>IF(OR(ISERROR(K344), ISERROR(I344), ISERROR(J344)), FALSE, OR(OR(AND(LEFT(K344, 1)="[", RIGHT(K344, 1)="]"), AND(ISNUMBER(K344), OR(K344&gt;=I344, I344=""), OR(K344&lt;=J344, J344=""))), K344=""))</f>
        <v/>
      </c>
    </row>
    <row r="345">
      <c r="A345" t="inlineStr">
        <is>
          <t>LOQ</t>
        </is>
      </c>
      <c r="B345" t="inlineStr">
        <is>
          <t>Test above LOQ [copies per well, covN1]</t>
        </is>
      </c>
      <c r="C345" t="inlineStr">
        <is>
          <t>High</t>
        </is>
      </c>
      <c r="D345" s="60" t="n">
        <v>44418</v>
      </c>
      <c r="E345" t="inlineStr">
        <is>
          <t>ottawa_lab-__2021-08-10__aw_sr.08.09.21</t>
        </is>
      </c>
      <c r="F345" t="inlineStr">
        <is>
          <t>covN1</t>
        </is>
      </c>
      <c r="G345" s="61">
        <f>HYPERLINK("#'Main'!K18", "'Main'!K18")</f>
        <v/>
      </c>
      <c r="I345" t="n">
        <v>0.6</v>
      </c>
      <c r="K345">
        <f>'Main'!K18</f>
        <v/>
      </c>
      <c r="L345">
        <f>IF(OR(ISERROR(K345), ISERROR(I345), ISERROR(J345)), FALSE, OR(OR(AND(LEFT(K345, 1)="[", RIGHT(K345, 1)="]"), AND(ISNUMBER(K345), OR(K345&gt;=I345, I345=""), OR(K345&lt;=J345, J345=""))), K345=""))</f>
        <v/>
      </c>
    </row>
    <row r="346">
      <c r="A346" t="inlineStr">
        <is>
          <t>LOQ</t>
        </is>
      </c>
      <c r="B346" t="inlineStr">
        <is>
          <t>Test above LOQ [copies per well, covN1]</t>
        </is>
      </c>
      <c r="C346" t="inlineStr">
        <is>
          <t>High</t>
        </is>
      </c>
      <c r="D346" s="60" t="n">
        <v>44418</v>
      </c>
      <c r="E346" t="inlineStr">
        <is>
          <t>ottawa_lab-__2021-08-10__aw_sr.08.09.21</t>
        </is>
      </c>
      <c r="F346" t="inlineStr">
        <is>
          <t>covN1</t>
        </is>
      </c>
      <c r="G346" s="61">
        <f>HYPERLINK("#'Main'!L18", "'Main'!L18")</f>
        <v/>
      </c>
      <c r="I346" t="n">
        <v>0.6</v>
      </c>
      <c r="K346">
        <f>'Main'!L18</f>
        <v/>
      </c>
      <c r="L346">
        <f>IF(OR(ISERROR(K346), ISERROR(I346), ISERROR(J346)), FALSE, OR(OR(AND(LEFT(K346, 1)="[", RIGHT(K346, 1)="]"), AND(ISNUMBER(K346), OR(K346&gt;=I346, I346=""), OR(K346&lt;=J346, J346=""))), K346=""))</f>
        <v/>
      </c>
    </row>
    <row r="347">
      <c r="A347" t="inlineStr">
        <is>
          <t>LOQ</t>
        </is>
      </c>
      <c r="B347" t="inlineStr">
        <is>
          <t>Test above LOQ [copies per well, covN1]</t>
        </is>
      </c>
      <c r="C347" t="inlineStr">
        <is>
          <t>High</t>
        </is>
      </c>
      <c r="D347" s="60" t="n">
        <v>44418</v>
      </c>
      <c r="E347" t="inlineStr">
        <is>
          <t>ottawa_lab-__2021-08-10__aw_sr.08.09.21</t>
        </is>
      </c>
      <c r="F347" t="inlineStr">
        <is>
          <t>covN1</t>
        </is>
      </c>
      <c r="G347" s="61">
        <f>HYPERLINK("#'Main'!M18", "'Main'!M18")</f>
        <v/>
      </c>
      <c r="I347" t="n">
        <v>0.6</v>
      </c>
      <c r="K347">
        <f>'Main'!M18</f>
        <v/>
      </c>
      <c r="L347">
        <f>IF(OR(ISERROR(K347), ISERROR(I347), ISERROR(J347)), FALSE, OR(OR(AND(LEFT(K347, 1)="[", RIGHT(K347, 1)="]"), AND(ISNUMBER(K347), OR(K347&gt;=I347, I347=""), OR(K347&lt;=J347, J347=""))), K347=""))</f>
        <v/>
      </c>
    </row>
    <row r="348">
      <c r="A348" t="inlineStr">
        <is>
          <t>LOQ</t>
        </is>
      </c>
      <c r="B348" t="inlineStr">
        <is>
          <t>Test above LOQ [copies per well, covN1]</t>
        </is>
      </c>
      <c r="C348" t="inlineStr">
        <is>
          <t>High</t>
        </is>
      </c>
      <c r="D348" s="60" t="n">
        <v>44418</v>
      </c>
      <c r="E348" t="inlineStr">
        <is>
          <t>ottawa_lab-__2021-08-10__ebmi.07.25.21</t>
        </is>
      </c>
      <c r="F348" t="inlineStr">
        <is>
          <t>covN1</t>
        </is>
      </c>
      <c r="G348" s="61">
        <f>HYPERLINK("#'Main'!K19", "'Main'!K19")</f>
        <v/>
      </c>
      <c r="I348" t="n">
        <v>0.6</v>
      </c>
      <c r="K348">
        <f>'Main'!K19</f>
        <v/>
      </c>
      <c r="L348">
        <f>IF(OR(ISERROR(K348), ISERROR(I348), ISERROR(J348)), FALSE, OR(OR(AND(LEFT(K348, 1)="[", RIGHT(K348, 1)="]"), AND(ISNUMBER(K348), OR(K348&gt;=I348, I348=""), OR(K348&lt;=J348, J348=""))), K348=""))</f>
        <v/>
      </c>
    </row>
    <row r="349">
      <c r="A349" t="inlineStr">
        <is>
          <t>LOQ</t>
        </is>
      </c>
      <c r="B349" t="inlineStr">
        <is>
          <t>Test above LOQ [copies per well, covN1]</t>
        </is>
      </c>
      <c r="C349" t="inlineStr">
        <is>
          <t>High</t>
        </is>
      </c>
      <c r="D349" s="60" t="n">
        <v>44418</v>
      </c>
      <c r="E349" t="inlineStr">
        <is>
          <t>ottawa_lab-__2021-08-10__ebmi.07.25.21</t>
        </is>
      </c>
      <c r="F349" t="inlineStr">
        <is>
          <t>covN1</t>
        </is>
      </c>
      <c r="G349" s="61">
        <f>HYPERLINK("#'Main'!L19", "'Main'!L19")</f>
        <v/>
      </c>
      <c r="I349" t="n">
        <v>0.6</v>
      </c>
      <c r="K349">
        <f>'Main'!L19</f>
        <v/>
      </c>
      <c r="L349">
        <f>IF(OR(ISERROR(K349), ISERROR(I349), ISERROR(J349)), FALSE, OR(OR(AND(LEFT(K349, 1)="[", RIGHT(K349, 1)="]"), AND(ISNUMBER(K349), OR(K349&gt;=I349, I349=""), OR(K349&lt;=J349, J349=""))), K349=""))</f>
        <v/>
      </c>
    </row>
    <row r="350">
      <c r="A350" t="inlineStr">
        <is>
          <t>LOQ</t>
        </is>
      </c>
      <c r="B350" t="inlineStr">
        <is>
          <t>Test above LOQ [copies per well, covN1]</t>
        </is>
      </c>
      <c r="C350" t="inlineStr">
        <is>
          <t>High</t>
        </is>
      </c>
      <c r="D350" s="60" t="n">
        <v>44418</v>
      </c>
      <c r="E350" t="inlineStr">
        <is>
          <t>ottawa_lab-__2021-08-10__ebmi.07.25.21</t>
        </is>
      </c>
      <c r="F350" t="inlineStr">
        <is>
          <t>covN1</t>
        </is>
      </c>
      <c r="G350" s="61">
        <f>HYPERLINK("#'Main'!M19", "'Main'!M19")</f>
        <v/>
      </c>
      <c r="I350" t="n">
        <v>0.6</v>
      </c>
      <c r="K350">
        <f>'Main'!M19</f>
        <v/>
      </c>
      <c r="L350">
        <f>IF(OR(ISERROR(K350), ISERROR(I350), ISERROR(J350)), FALSE, OR(OR(AND(LEFT(K350, 1)="[", RIGHT(K350, 1)="]"), AND(ISNUMBER(K350), OR(K350&gt;=I350, I350=""), OR(K350&lt;=J350, J350=""))), K350=""))</f>
        <v/>
      </c>
    </row>
    <row r="351">
      <c r="A351" t="inlineStr">
        <is>
          <t>LOQ</t>
        </is>
      </c>
      <c r="B351" t="inlineStr">
        <is>
          <t>Test above LOQ [copies per well, covN1]</t>
        </is>
      </c>
      <c r="C351" t="inlineStr">
        <is>
          <t>High</t>
        </is>
      </c>
      <c r="D351" s="60" t="n">
        <v>44418</v>
      </c>
      <c r="E351" t="inlineStr">
        <is>
          <t>ottawa_lab-__2021-08-10__eh.07.20.21</t>
        </is>
      </c>
      <c r="F351" t="inlineStr">
        <is>
          <t>covN1</t>
        </is>
      </c>
      <c r="G351" s="61">
        <f>HYPERLINK("#'Main'!K20", "'Main'!K20")</f>
        <v/>
      </c>
      <c r="I351" t="n">
        <v>0.6</v>
      </c>
      <c r="K351">
        <f>'Main'!K20</f>
        <v/>
      </c>
      <c r="L351">
        <f>IF(OR(ISERROR(K351), ISERROR(I351), ISERROR(J351)), FALSE, OR(OR(AND(LEFT(K351, 1)="[", RIGHT(K351, 1)="]"), AND(ISNUMBER(K351), OR(K351&gt;=I351, I351=""), OR(K351&lt;=J351, J351=""))), K351=""))</f>
        <v/>
      </c>
    </row>
    <row r="352">
      <c r="A352" t="inlineStr">
        <is>
          <t>LOQ</t>
        </is>
      </c>
      <c r="B352" t="inlineStr">
        <is>
          <t>Test above LOQ [copies per well, covN1]</t>
        </is>
      </c>
      <c r="C352" t="inlineStr">
        <is>
          <t>High</t>
        </is>
      </c>
      <c r="D352" s="60" t="n">
        <v>44418</v>
      </c>
      <c r="E352" t="inlineStr">
        <is>
          <t>ottawa_lab-__2021-08-10__eh.07.20.21</t>
        </is>
      </c>
      <c r="F352" t="inlineStr">
        <is>
          <t>covN1</t>
        </is>
      </c>
      <c r="G352" s="61">
        <f>HYPERLINK("#'Main'!L20", "'Main'!L20")</f>
        <v/>
      </c>
      <c r="I352" t="n">
        <v>0.6</v>
      </c>
      <c r="K352">
        <f>'Main'!L20</f>
        <v/>
      </c>
      <c r="L352">
        <f>IF(OR(ISERROR(K352), ISERROR(I352), ISERROR(J352)), FALSE, OR(OR(AND(LEFT(K352, 1)="[", RIGHT(K352, 1)="]"), AND(ISNUMBER(K352), OR(K352&gt;=I352, I352=""), OR(K352&lt;=J352, J352=""))), K352=""))</f>
        <v/>
      </c>
    </row>
    <row r="353">
      <c r="A353" t="inlineStr">
        <is>
          <t>LOQ</t>
        </is>
      </c>
      <c r="B353" t="inlineStr">
        <is>
          <t>Test above LOQ [copies per well, covN1]</t>
        </is>
      </c>
      <c r="C353" t="inlineStr">
        <is>
          <t>High</t>
        </is>
      </c>
      <c r="D353" s="60" t="n">
        <v>44418</v>
      </c>
      <c r="E353" t="inlineStr">
        <is>
          <t>ottawa_lab-__2021-08-10__eh.07.20.21</t>
        </is>
      </c>
      <c r="F353" t="inlineStr">
        <is>
          <t>covN1</t>
        </is>
      </c>
      <c r="G353" s="61">
        <f>HYPERLINK("#'Main'!M20", "'Main'!M20")</f>
        <v/>
      </c>
      <c r="I353" t="n">
        <v>0.6</v>
      </c>
      <c r="K353">
        <f>'Main'!M20</f>
        <v/>
      </c>
      <c r="L353">
        <f>IF(OR(ISERROR(K353), ISERROR(I353), ISERROR(J353)), FALSE, OR(OR(AND(LEFT(K353, 1)="[", RIGHT(K353, 1)="]"), AND(ISNUMBER(K353), OR(K353&gt;=I353, I353=""), OR(K353&lt;=J353, J353=""))), K353=""))</f>
        <v/>
      </c>
    </row>
    <row r="354">
      <c r="A354" t="inlineStr">
        <is>
          <t>LOQ</t>
        </is>
      </c>
      <c r="B354" t="inlineStr">
        <is>
          <t>Test above LOQ [copies per well, covN1]</t>
        </is>
      </c>
      <c r="C354" t="inlineStr">
        <is>
          <t>High</t>
        </is>
      </c>
      <c r="D354" s="60" t="n">
        <v>44418</v>
      </c>
      <c r="E354" t="inlineStr">
        <is>
          <t>ottawa_lab-__2021-08-10__emh.07.21.21</t>
        </is>
      </c>
      <c r="F354" t="inlineStr">
        <is>
          <t>covN1</t>
        </is>
      </c>
      <c r="G354" s="61">
        <f>HYPERLINK("#'Main'!K21", "'Main'!K21")</f>
        <v/>
      </c>
      <c r="I354" t="n">
        <v>0.6</v>
      </c>
      <c r="K354">
        <f>'Main'!K21</f>
        <v/>
      </c>
      <c r="L354">
        <f>IF(OR(ISERROR(K354), ISERROR(I354), ISERROR(J354)), FALSE, OR(OR(AND(LEFT(K354, 1)="[", RIGHT(K354, 1)="]"), AND(ISNUMBER(K354), OR(K354&gt;=I354, I354=""), OR(K354&lt;=J354, J354=""))), K354=""))</f>
        <v/>
      </c>
    </row>
    <row r="355">
      <c r="A355" t="inlineStr">
        <is>
          <t>LOQ</t>
        </is>
      </c>
      <c r="B355" t="inlineStr">
        <is>
          <t>Test above LOQ [copies per well, covN1]</t>
        </is>
      </c>
      <c r="C355" t="inlineStr">
        <is>
          <t>High</t>
        </is>
      </c>
      <c r="D355" s="60" t="n">
        <v>44418</v>
      </c>
      <c r="E355" t="inlineStr">
        <is>
          <t>ottawa_lab-__2021-08-10__emh.07.21.21</t>
        </is>
      </c>
      <c r="F355" t="inlineStr">
        <is>
          <t>covN1</t>
        </is>
      </c>
      <c r="G355" s="61">
        <f>HYPERLINK("#'Main'!L21", "'Main'!L21")</f>
        <v/>
      </c>
      <c r="I355" t="n">
        <v>0.6</v>
      </c>
      <c r="K355">
        <f>'Main'!L21</f>
        <v/>
      </c>
      <c r="L355">
        <f>IF(OR(ISERROR(K355), ISERROR(I355), ISERROR(J355)), FALSE, OR(OR(AND(LEFT(K355, 1)="[", RIGHT(K355, 1)="]"), AND(ISNUMBER(K355), OR(K355&gt;=I355, I355=""), OR(K355&lt;=J355, J355=""))), K355=""))</f>
        <v/>
      </c>
    </row>
    <row r="356">
      <c r="A356" t="inlineStr">
        <is>
          <t>LOQ</t>
        </is>
      </c>
      <c r="B356" t="inlineStr">
        <is>
          <t>Test above LOQ [copies per well, covN1]</t>
        </is>
      </c>
      <c r="C356" t="inlineStr">
        <is>
          <t>High</t>
        </is>
      </c>
      <c r="D356" s="60" t="n">
        <v>44418</v>
      </c>
      <c r="E356" t="inlineStr">
        <is>
          <t>ottawa_lab-__2021-08-10__emh.07.21.21</t>
        </is>
      </c>
      <c r="F356" t="inlineStr">
        <is>
          <t>covN1</t>
        </is>
      </c>
      <c r="G356" s="61">
        <f>HYPERLINK("#'Main'!M21", "'Main'!M21")</f>
        <v/>
      </c>
      <c r="I356" t="n">
        <v>0.6</v>
      </c>
      <c r="K356">
        <f>'Main'!M21</f>
        <v/>
      </c>
      <c r="L356">
        <f>IF(OR(ISERROR(K356), ISERROR(I356), ISERROR(J356)), FALSE, OR(OR(AND(LEFT(K356, 1)="[", RIGHT(K356, 1)="]"), AND(ISNUMBER(K356), OR(K356&gt;=I356, I356=""), OR(K356&lt;=J356, J356=""))), K356=""))</f>
        <v/>
      </c>
    </row>
    <row r="357">
      <c r="A357" t="inlineStr">
        <is>
          <t>LOQ</t>
        </is>
      </c>
      <c r="B357" t="inlineStr">
        <is>
          <t>Test above LOQ [copies per well, covN1]</t>
        </is>
      </c>
      <c r="C357" t="inlineStr">
        <is>
          <t>High</t>
        </is>
      </c>
      <c r="D357" s="60" t="n">
        <v>44418</v>
      </c>
      <c r="E357" t="inlineStr">
        <is>
          <t>ottawa_lab-__2021-08-10__evc1.07.02.21</t>
        </is>
      </c>
      <c r="F357" t="inlineStr">
        <is>
          <t>covN1</t>
        </is>
      </c>
      <c r="G357" s="61">
        <f>HYPERLINK("#'Main'!K22", "'Main'!K22")</f>
        <v/>
      </c>
      <c r="I357" t="n">
        <v>0.6</v>
      </c>
      <c r="K357">
        <f>'Main'!K22</f>
        <v/>
      </c>
      <c r="L357">
        <f>IF(OR(ISERROR(K357), ISERROR(I357), ISERROR(J357)), FALSE, OR(OR(AND(LEFT(K357, 1)="[", RIGHT(K357, 1)="]"), AND(ISNUMBER(K357), OR(K357&gt;=I357, I357=""), OR(K357&lt;=J357, J357=""))), K357=""))</f>
        <v/>
      </c>
    </row>
    <row r="358">
      <c r="A358" t="inlineStr">
        <is>
          <t>LOQ</t>
        </is>
      </c>
      <c r="B358" t="inlineStr">
        <is>
          <t>Test above LOQ [copies per well, covN1]</t>
        </is>
      </c>
      <c r="C358" t="inlineStr">
        <is>
          <t>High</t>
        </is>
      </c>
      <c r="D358" s="60" t="n">
        <v>44418</v>
      </c>
      <c r="E358" t="inlineStr">
        <is>
          <t>ottawa_lab-__2021-08-10__evc1.07.02.21</t>
        </is>
      </c>
      <c r="F358" t="inlineStr">
        <is>
          <t>covN1</t>
        </is>
      </c>
      <c r="G358" s="61">
        <f>HYPERLINK("#'Main'!L22", "'Main'!L22")</f>
        <v/>
      </c>
      <c r="I358" t="n">
        <v>0.6</v>
      </c>
      <c r="K358">
        <f>'Main'!L22</f>
        <v/>
      </c>
      <c r="L358">
        <f>IF(OR(ISERROR(K358), ISERROR(I358), ISERROR(J358)), FALSE, OR(OR(AND(LEFT(K358, 1)="[", RIGHT(K358, 1)="]"), AND(ISNUMBER(K358), OR(K358&gt;=I358, I358=""), OR(K358&lt;=J358, J358=""))), K358=""))</f>
        <v/>
      </c>
    </row>
    <row r="359">
      <c r="A359" t="inlineStr">
        <is>
          <t>LOQ</t>
        </is>
      </c>
      <c r="B359" t="inlineStr">
        <is>
          <t>Test above LOQ [copies per well, covN1]</t>
        </is>
      </c>
      <c r="C359" t="inlineStr">
        <is>
          <t>High</t>
        </is>
      </c>
      <c r="D359" s="60" t="n">
        <v>44418</v>
      </c>
      <c r="E359" t="inlineStr">
        <is>
          <t>ottawa_lab-__2021-08-10__evc1.07.02.21</t>
        </is>
      </c>
      <c r="F359" t="inlineStr">
        <is>
          <t>covN1</t>
        </is>
      </c>
      <c r="G359" s="61">
        <f>HYPERLINK("#'Main'!M22", "'Main'!M22")</f>
        <v/>
      </c>
      <c r="I359" t="n">
        <v>0.6</v>
      </c>
      <c r="K359">
        <f>'Main'!M22</f>
        <v/>
      </c>
      <c r="L359">
        <f>IF(OR(ISERROR(K359), ISERROR(I359), ISERROR(J359)), FALSE, OR(OR(AND(LEFT(K359, 1)="[", RIGHT(K359, 1)="]"), AND(ISNUMBER(K359), OR(K359&gt;=I359, I359=""), OR(K359&lt;=J359, J359=""))), K359=""))</f>
        <v/>
      </c>
    </row>
    <row r="360">
      <c r="A360" t="inlineStr">
        <is>
          <t>LOQ</t>
        </is>
      </c>
      <c r="B360" t="inlineStr">
        <is>
          <t>Test above LOQ [copies per well, covN1]</t>
        </is>
      </c>
      <c r="C360" t="inlineStr">
        <is>
          <t>High</t>
        </is>
      </c>
      <c r="D360" s="60" t="n">
        <v>44418</v>
      </c>
      <c r="E360" t="inlineStr">
        <is>
          <t>ottawa_lab-__2021-08-10__evc1.07.16.21</t>
        </is>
      </c>
      <c r="F360" t="inlineStr">
        <is>
          <t>covN1</t>
        </is>
      </c>
      <c r="G360" s="61">
        <f>HYPERLINK("#'Main'!K23", "'Main'!K23")</f>
        <v/>
      </c>
      <c r="I360" t="n">
        <v>0.6</v>
      </c>
      <c r="K360">
        <f>'Main'!K23</f>
        <v/>
      </c>
      <c r="L360">
        <f>IF(OR(ISERROR(K360), ISERROR(I360), ISERROR(J360)), FALSE, OR(OR(AND(LEFT(K360, 1)="[", RIGHT(K360, 1)="]"), AND(ISNUMBER(K360), OR(K360&gt;=I360, I360=""), OR(K360&lt;=J360, J360=""))), K360=""))</f>
        <v/>
      </c>
    </row>
    <row r="361">
      <c r="A361" t="inlineStr">
        <is>
          <t>LOQ</t>
        </is>
      </c>
      <c r="B361" t="inlineStr">
        <is>
          <t>Test above LOQ [copies per well, covN1]</t>
        </is>
      </c>
      <c r="C361" t="inlineStr">
        <is>
          <t>High</t>
        </is>
      </c>
      <c r="D361" s="60" t="n">
        <v>44418</v>
      </c>
      <c r="E361" t="inlineStr">
        <is>
          <t>ottawa_lab-__2021-08-10__evc1.07.16.21</t>
        </is>
      </c>
      <c r="F361" t="inlineStr">
        <is>
          <t>covN1</t>
        </is>
      </c>
      <c r="G361" s="61">
        <f>HYPERLINK("#'Main'!L23", "'Main'!L23")</f>
        <v/>
      </c>
      <c r="I361" t="n">
        <v>0.6</v>
      </c>
      <c r="K361">
        <f>'Main'!L23</f>
        <v/>
      </c>
      <c r="L361">
        <f>IF(OR(ISERROR(K361), ISERROR(I361), ISERROR(J361)), FALSE, OR(OR(AND(LEFT(K361, 1)="[", RIGHT(K361, 1)="]"), AND(ISNUMBER(K361), OR(K361&gt;=I361, I361=""), OR(K361&lt;=J361, J361=""))), K361=""))</f>
        <v/>
      </c>
    </row>
    <row r="362">
      <c r="A362" t="inlineStr">
        <is>
          <t>LOQ</t>
        </is>
      </c>
      <c r="B362" t="inlineStr">
        <is>
          <t>Test above LOQ [copies per well, covN1]</t>
        </is>
      </c>
      <c r="C362" t="inlineStr">
        <is>
          <t>High</t>
        </is>
      </c>
      <c r="D362" s="60" t="n">
        <v>44418</v>
      </c>
      <c r="E362" t="inlineStr">
        <is>
          <t>ottawa_lab-__2021-08-10__evc1.07.16.21</t>
        </is>
      </c>
      <c r="F362" t="inlineStr">
        <is>
          <t>covN1</t>
        </is>
      </c>
      <c r="G362" s="61">
        <f>HYPERLINK("#'Main'!M23", "'Main'!M23")</f>
        <v/>
      </c>
      <c r="I362" t="n">
        <v>0.6</v>
      </c>
      <c r="K362">
        <f>'Main'!M23</f>
        <v/>
      </c>
      <c r="L362">
        <f>IF(OR(ISERROR(K362), ISERROR(I362), ISERROR(J362)), FALSE, OR(OR(AND(LEFT(K362, 1)="[", RIGHT(K362, 1)="]"), AND(ISNUMBER(K362), OR(K362&gt;=I362, I362=""), OR(K362&lt;=J362, J362=""))), K362=""))</f>
        <v/>
      </c>
    </row>
    <row r="363">
      <c r="A363" t="inlineStr">
        <is>
          <t>LOQ</t>
        </is>
      </c>
      <c r="B363" t="inlineStr">
        <is>
          <t>Test above LOQ [copies per well, covN1]</t>
        </is>
      </c>
      <c r="C363" t="inlineStr">
        <is>
          <t>High</t>
        </is>
      </c>
      <c r="D363" s="60" t="n">
        <v>44418</v>
      </c>
      <c r="E363" t="inlineStr">
        <is>
          <t>ottawa_lab-__2021-08-10__evc3.07.16.21</t>
        </is>
      </c>
      <c r="F363" t="inlineStr">
        <is>
          <t>covN1</t>
        </is>
      </c>
      <c r="G363" s="61">
        <f>HYPERLINK("#'Main'!K24", "'Main'!K24")</f>
        <v/>
      </c>
      <c r="I363" t="n">
        <v>0.6</v>
      </c>
      <c r="K363">
        <f>'Main'!K24</f>
        <v/>
      </c>
      <c r="L363">
        <f>IF(OR(ISERROR(K363), ISERROR(I363), ISERROR(J363)), FALSE, OR(OR(AND(LEFT(K363, 1)="[", RIGHT(K363, 1)="]"), AND(ISNUMBER(K363), OR(K363&gt;=I363, I363=""), OR(K363&lt;=J363, J363=""))), K363=""))</f>
        <v/>
      </c>
    </row>
    <row r="364">
      <c r="A364" t="inlineStr">
        <is>
          <t>LOQ</t>
        </is>
      </c>
      <c r="B364" t="inlineStr">
        <is>
          <t>Test above LOQ [copies per well, covN1]</t>
        </is>
      </c>
      <c r="C364" t="inlineStr">
        <is>
          <t>High</t>
        </is>
      </c>
      <c r="D364" s="60" t="n">
        <v>44418</v>
      </c>
      <c r="E364" t="inlineStr">
        <is>
          <t>ottawa_lab-__2021-08-10__evc3.07.16.21</t>
        </is>
      </c>
      <c r="F364" t="inlineStr">
        <is>
          <t>covN1</t>
        </is>
      </c>
      <c r="G364" s="61">
        <f>HYPERLINK("#'Main'!L24", "'Main'!L24")</f>
        <v/>
      </c>
      <c r="I364" t="n">
        <v>0.6</v>
      </c>
      <c r="K364">
        <f>'Main'!L24</f>
        <v/>
      </c>
      <c r="L364">
        <f>IF(OR(ISERROR(K364), ISERROR(I364), ISERROR(J364)), FALSE, OR(OR(AND(LEFT(K364, 1)="[", RIGHT(K364, 1)="]"), AND(ISNUMBER(K364), OR(K364&gt;=I364, I364=""), OR(K364&lt;=J364, J364=""))), K364=""))</f>
        <v/>
      </c>
    </row>
    <row r="365">
      <c r="A365" t="inlineStr">
        <is>
          <t>LOQ</t>
        </is>
      </c>
      <c r="B365" t="inlineStr">
        <is>
          <t>Test above LOQ [copies per well, covN1]</t>
        </is>
      </c>
      <c r="C365" t="inlineStr">
        <is>
          <t>High</t>
        </is>
      </c>
      <c r="D365" s="60" t="n">
        <v>44418</v>
      </c>
      <c r="E365" t="inlineStr">
        <is>
          <t>ottawa_lab-__2021-08-10__evc3.07.16.21</t>
        </is>
      </c>
      <c r="F365" t="inlineStr">
        <is>
          <t>covN1</t>
        </is>
      </c>
      <c r="G365" s="61">
        <f>HYPERLINK("#'Main'!M24", "'Main'!M24")</f>
        <v/>
      </c>
      <c r="I365" t="n">
        <v>0.6</v>
      </c>
      <c r="K365">
        <f>'Main'!M24</f>
        <v/>
      </c>
      <c r="L365">
        <f>IF(OR(ISERROR(K365), ISERROR(I365), ISERROR(J365)), FALSE, OR(OR(AND(LEFT(K365, 1)="[", RIGHT(K365, 1)="]"), AND(ISNUMBER(K365), OR(K365&gt;=I365, I365=""), OR(K365&lt;=J365, J365=""))), K365=""))</f>
        <v/>
      </c>
    </row>
    <row r="366">
      <c r="A366" t="inlineStr">
        <is>
          <t>LOQ</t>
        </is>
      </c>
      <c r="B366" t="inlineStr">
        <is>
          <t>Test above LOQ [copies per well, covN2]</t>
        </is>
      </c>
      <c r="C366" t="inlineStr">
        <is>
          <t>High</t>
        </is>
      </c>
      <c r="D366" s="60" t="n">
        <v>44418</v>
      </c>
      <c r="E366" t="inlineStr">
        <is>
          <t>ottawa_lab-ac.08.05.21</t>
        </is>
      </c>
      <c r="F366" t="inlineStr">
        <is>
          <t>covN2</t>
        </is>
      </c>
      <c r="G366" s="61">
        <f>HYPERLINK("#'Main'!K26", "'Main'!K26")</f>
        <v/>
      </c>
      <c r="I366" t="n">
        <v>0.6</v>
      </c>
      <c r="K366">
        <f>'Main'!K26</f>
        <v/>
      </c>
      <c r="L366">
        <f>IF(OR(ISERROR(K366), ISERROR(I366), ISERROR(J366)), FALSE, OR(OR(AND(LEFT(K366, 1)="[", RIGHT(K366, 1)="]"), AND(ISNUMBER(K366), OR(K366&gt;=I366, I366=""), OR(K366&lt;=J366, J366=""))), K366=""))</f>
        <v/>
      </c>
    </row>
    <row r="367">
      <c r="A367" t="inlineStr">
        <is>
          <t>LOQ</t>
        </is>
      </c>
      <c r="B367" t="inlineStr">
        <is>
          <t>Test above LOQ [copies per well, covN2]</t>
        </is>
      </c>
      <c r="C367" t="inlineStr">
        <is>
          <t>High</t>
        </is>
      </c>
      <c r="D367" s="60" t="n">
        <v>44418</v>
      </c>
      <c r="E367" t="inlineStr">
        <is>
          <t>ottawa_lab-ac.08.05.21</t>
        </is>
      </c>
      <c r="F367" t="inlineStr">
        <is>
          <t>covN2</t>
        </is>
      </c>
      <c r="G367" s="61">
        <f>HYPERLINK("#'Main'!L26", "'Main'!L26")</f>
        <v/>
      </c>
      <c r="I367" t="n">
        <v>0.6</v>
      </c>
      <c r="K367">
        <f>'Main'!L26</f>
        <v/>
      </c>
      <c r="L367">
        <f>IF(OR(ISERROR(K367), ISERROR(I367), ISERROR(J367)), FALSE, OR(OR(AND(LEFT(K367, 1)="[", RIGHT(K367, 1)="]"), AND(ISNUMBER(K367), OR(K367&gt;=I367, I367=""), OR(K367&lt;=J367, J367=""))), K367=""))</f>
        <v/>
      </c>
    </row>
    <row r="368">
      <c r="A368" t="inlineStr">
        <is>
          <t>LOQ</t>
        </is>
      </c>
      <c r="B368" t="inlineStr">
        <is>
          <t>Test above LOQ [copies per well, covN2]</t>
        </is>
      </c>
      <c r="C368" t="inlineStr">
        <is>
          <t>High</t>
        </is>
      </c>
      <c r="D368" s="60" t="n">
        <v>44418</v>
      </c>
      <c r="E368" t="inlineStr">
        <is>
          <t>ottawa_lab-ac.08.05.21</t>
        </is>
      </c>
      <c r="F368" t="inlineStr">
        <is>
          <t>covN2</t>
        </is>
      </c>
      <c r="G368" s="61">
        <f>HYPERLINK("#'Main'!M26", "'Main'!M26")</f>
        <v/>
      </c>
      <c r="I368" t="n">
        <v>0.6</v>
      </c>
      <c r="K368">
        <f>'Main'!M26</f>
        <v/>
      </c>
      <c r="L368">
        <f>IF(OR(ISERROR(K368), ISERROR(I368), ISERROR(J368)), FALSE, OR(OR(AND(LEFT(K368, 1)="[", RIGHT(K368, 1)="]"), AND(ISNUMBER(K368), OR(K368&gt;=I368, I368=""), OR(K368&lt;=J368, J368=""))), K368=""))</f>
        <v/>
      </c>
    </row>
    <row r="369">
      <c r="A369" t="inlineStr">
        <is>
          <t>LOQ</t>
        </is>
      </c>
      <c r="B369" t="inlineStr">
        <is>
          <t>Test above LOQ [copies per well, covN2]</t>
        </is>
      </c>
      <c r="C369" t="inlineStr">
        <is>
          <t>High</t>
        </is>
      </c>
      <c r="D369" s="60" t="n">
        <v>44418</v>
      </c>
      <c r="E369" t="inlineStr">
        <is>
          <t>ottawa_lab-h.08.05.21</t>
        </is>
      </c>
      <c r="F369" t="inlineStr">
        <is>
          <t>covN2</t>
        </is>
      </c>
      <c r="G369" s="61">
        <f>HYPERLINK("#'Main'!K27", "'Main'!K27")</f>
        <v/>
      </c>
      <c r="I369" t="n">
        <v>0.6</v>
      </c>
      <c r="K369">
        <f>'Main'!K27</f>
        <v/>
      </c>
      <c r="L369">
        <f>IF(OR(ISERROR(K369), ISERROR(I369), ISERROR(J369)), FALSE, OR(OR(AND(LEFT(K369, 1)="[", RIGHT(K369, 1)="]"), AND(ISNUMBER(K369), OR(K369&gt;=I369, I369=""), OR(K369&lt;=J369, J369=""))), K369=""))</f>
        <v/>
      </c>
    </row>
    <row r="370">
      <c r="A370" t="inlineStr">
        <is>
          <t>LOQ</t>
        </is>
      </c>
      <c r="B370" t="inlineStr">
        <is>
          <t>Test above LOQ [copies per well, covN2]</t>
        </is>
      </c>
      <c r="C370" t="inlineStr">
        <is>
          <t>High</t>
        </is>
      </c>
      <c r="D370" s="60" t="n">
        <v>44418</v>
      </c>
      <c r="E370" t="inlineStr">
        <is>
          <t>ottawa_lab-h.08.05.21</t>
        </is>
      </c>
      <c r="F370" t="inlineStr">
        <is>
          <t>covN2</t>
        </is>
      </c>
      <c r="G370" s="61">
        <f>HYPERLINK("#'Main'!L27", "'Main'!L27")</f>
        <v/>
      </c>
      <c r="I370" t="n">
        <v>0.6</v>
      </c>
      <c r="K370">
        <f>'Main'!L27</f>
        <v/>
      </c>
      <c r="L370">
        <f>IF(OR(ISERROR(K370), ISERROR(I370), ISERROR(J370)), FALSE, OR(OR(AND(LEFT(K370, 1)="[", RIGHT(K370, 1)="]"), AND(ISNUMBER(K370), OR(K370&gt;=I370, I370=""), OR(K370&lt;=J370, J370=""))), K370=""))</f>
        <v/>
      </c>
    </row>
    <row r="371">
      <c r="A371" t="inlineStr">
        <is>
          <t>LOQ</t>
        </is>
      </c>
      <c r="B371" t="inlineStr">
        <is>
          <t>Test above LOQ [copies per well, covN2]</t>
        </is>
      </c>
      <c r="C371" t="inlineStr">
        <is>
          <t>High</t>
        </is>
      </c>
      <c r="D371" s="60" t="n">
        <v>44418</v>
      </c>
      <c r="E371" t="inlineStr">
        <is>
          <t>ottawa_lab-h.08.05.21</t>
        </is>
      </c>
      <c r="F371" t="inlineStr">
        <is>
          <t>covN2</t>
        </is>
      </c>
      <c r="G371" s="61">
        <f>HYPERLINK("#'Main'!M27", "'Main'!M27")</f>
        <v/>
      </c>
      <c r="I371" t="n">
        <v>0.6</v>
      </c>
      <c r="K371">
        <f>'Main'!M27</f>
        <v/>
      </c>
      <c r="L371">
        <f>IF(OR(ISERROR(K371), ISERROR(I371), ISERROR(J371)), FALSE, OR(OR(AND(LEFT(K371, 1)="[", RIGHT(K371, 1)="]"), AND(ISNUMBER(K371), OR(K371&gt;=I371, I371=""), OR(K371&lt;=J371, J371=""))), K371=""))</f>
        <v/>
      </c>
    </row>
    <row r="372">
      <c r="A372" t="inlineStr">
        <is>
          <t>LOQ</t>
        </is>
      </c>
      <c r="B372" t="inlineStr">
        <is>
          <t>Test above LOQ [copies per well, covN2]</t>
        </is>
      </c>
      <c r="C372" t="inlineStr">
        <is>
          <t>High</t>
        </is>
      </c>
      <c r="D372" s="60" t="n">
        <v>44418</v>
      </c>
      <c r="E372" t="inlineStr">
        <is>
          <t>ottawa_lab-ac.08.06.21</t>
        </is>
      </c>
      <c r="F372" t="inlineStr">
        <is>
          <t>covN2</t>
        </is>
      </c>
      <c r="G372" s="61">
        <f>HYPERLINK("#'Main'!K28", "'Main'!K28")</f>
        <v/>
      </c>
      <c r="I372" t="n">
        <v>0.6</v>
      </c>
      <c r="K372">
        <f>'Main'!K28</f>
        <v/>
      </c>
      <c r="L372">
        <f>IF(OR(ISERROR(K372), ISERROR(I372), ISERROR(J372)), FALSE, OR(OR(AND(LEFT(K372, 1)="[", RIGHT(K372, 1)="]"), AND(ISNUMBER(K372), OR(K372&gt;=I372, I372=""), OR(K372&lt;=J372, J372=""))), K372=""))</f>
        <v/>
      </c>
    </row>
    <row r="373">
      <c r="A373" t="inlineStr">
        <is>
          <t>LOQ</t>
        </is>
      </c>
      <c r="B373" t="inlineStr">
        <is>
          <t>Test above LOQ [copies per well, covN2]</t>
        </is>
      </c>
      <c r="C373" t="inlineStr">
        <is>
          <t>High</t>
        </is>
      </c>
      <c r="D373" s="60" t="n">
        <v>44418</v>
      </c>
      <c r="E373" t="inlineStr">
        <is>
          <t>ottawa_lab-ac.08.06.21</t>
        </is>
      </c>
      <c r="F373" t="inlineStr">
        <is>
          <t>covN2</t>
        </is>
      </c>
      <c r="G373" s="61">
        <f>HYPERLINK("#'Main'!L28", "'Main'!L28")</f>
        <v/>
      </c>
      <c r="I373" t="n">
        <v>0.6</v>
      </c>
      <c r="K373">
        <f>'Main'!L28</f>
        <v/>
      </c>
      <c r="L373">
        <f>IF(OR(ISERROR(K373), ISERROR(I373), ISERROR(J373)), FALSE, OR(OR(AND(LEFT(K373, 1)="[", RIGHT(K373, 1)="]"), AND(ISNUMBER(K373), OR(K373&gt;=I373, I373=""), OR(K373&lt;=J373, J373=""))), K373=""))</f>
        <v/>
      </c>
    </row>
    <row r="374">
      <c r="A374" t="inlineStr">
        <is>
          <t>LOQ</t>
        </is>
      </c>
      <c r="B374" t="inlineStr">
        <is>
          <t>Test above LOQ [copies per well, covN2]</t>
        </is>
      </c>
      <c r="C374" t="inlineStr">
        <is>
          <t>High</t>
        </is>
      </c>
      <c r="D374" s="60" t="n">
        <v>44418</v>
      </c>
      <c r="E374" t="inlineStr">
        <is>
          <t>ottawa_lab-ac.08.06.21</t>
        </is>
      </c>
      <c r="F374" t="inlineStr">
        <is>
          <t>covN2</t>
        </is>
      </c>
      <c r="G374" s="61">
        <f>HYPERLINK("#'Main'!M28", "'Main'!M28")</f>
        <v/>
      </c>
      <c r="I374" t="n">
        <v>0.6</v>
      </c>
      <c r="K374">
        <f>'Main'!M28</f>
        <v/>
      </c>
      <c r="L374">
        <f>IF(OR(ISERROR(K374), ISERROR(I374), ISERROR(J374)), FALSE, OR(OR(AND(LEFT(K374, 1)="[", RIGHT(K374, 1)="]"), AND(ISNUMBER(K374), OR(K374&gt;=I374, I374=""), OR(K374&lt;=J374, J374=""))), K374=""))</f>
        <v/>
      </c>
    </row>
    <row r="375">
      <c r="A375" t="inlineStr">
        <is>
          <t>LOQ</t>
        </is>
      </c>
      <c r="B375" t="inlineStr">
        <is>
          <t>Test above LOQ [copies per well, covN2]</t>
        </is>
      </c>
      <c r="C375" t="inlineStr">
        <is>
          <t>High</t>
        </is>
      </c>
      <c r="D375" s="60" t="n">
        <v>44418</v>
      </c>
      <c r="E375" t="inlineStr">
        <is>
          <t>ottawa_lab-h_d.08.06.21</t>
        </is>
      </c>
      <c r="F375" t="inlineStr">
        <is>
          <t>covN2</t>
        </is>
      </c>
      <c r="G375" s="61">
        <f>HYPERLINK("#'Main'!K29", "'Main'!K29")</f>
        <v/>
      </c>
      <c r="I375" t="n">
        <v>0.6</v>
      </c>
      <c r="K375">
        <f>'Main'!K29</f>
        <v/>
      </c>
      <c r="L375">
        <f>IF(OR(ISERROR(K375), ISERROR(I375), ISERROR(J375)), FALSE, OR(OR(AND(LEFT(K375, 1)="[", RIGHT(K375, 1)="]"), AND(ISNUMBER(K375), OR(K375&gt;=I375, I375=""), OR(K375&lt;=J375, J375=""))), K375=""))</f>
        <v/>
      </c>
    </row>
    <row r="376">
      <c r="A376" t="inlineStr">
        <is>
          <t>LOQ</t>
        </is>
      </c>
      <c r="B376" t="inlineStr">
        <is>
          <t>Test above LOQ [copies per well, covN2]</t>
        </is>
      </c>
      <c r="C376" t="inlineStr">
        <is>
          <t>High</t>
        </is>
      </c>
      <c r="D376" s="60" t="n">
        <v>44418</v>
      </c>
      <c r="E376" t="inlineStr">
        <is>
          <t>ottawa_lab-h_d.08.06.21</t>
        </is>
      </c>
      <c r="F376" t="inlineStr">
        <is>
          <t>covN2</t>
        </is>
      </c>
      <c r="G376" s="61">
        <f>HYPERLINK("#'Main'!L29", "'Main'!L29")</f>
        <v/>
      </c>
      <c r="I376" t="n">
        <v>0.6</v>
      </c>
      <c r="K376">
        <f>'Main'!L29</f>
        <v/>
      </c>
      <c r="L376">
        <f>IF(OR(ISERROR(K376), ISERROR(I376), ISERROR(J376)), FALSE, OR(OR(AND(LEFT(K376, 1)="[", RIGHT(K376, 1)="]"), AND(ISNUMBER(K376), OR(K376&gt;=I376, I376=""), OR(K376&lt;=J376, J376=""))), K376=""))</f>
        <v/>
      </c>
    </row>
    <row r="377">
      <c r="A377" t="inlineStr">
        <is>
          <t>LOQ</t>
        </is>
      </c>
      <c r="B377" t="inlineStr">
        <is>
          <t>Test above LOQ [copies per well, covN2]</t>
        </is>
      </c>
      <c r="C377" t="inlineStr">
        <is>
          <t>High</t>
        </is>
      </c>
      <c r="D377" s="60" t="n">
        <v>44418</v>
      </c>
      <c r="E377" t="inlineStr">
        <is>
          <t>ottawa_lab-h_d.08.06.21</t>
        </is>
      </c>
      <c r="F377" t="inlineStr">
        <is>
          <t>covN2</t>
        </is>
      </c>
      <c r="G377" s="61">
        <f>HYPERLINK("#'Main'!M29", "'Main'!M29")</f>
        <v/>
      </c>
      <c r="I377" t="n">
        <v>0.6</v>
      </c>
      <c r="K377">
        <f>'Main'!M29</f>
        <v/>
      </c>
      <c r="L377">
        <f>IF(OR(ISERROR(K377), ISERROR(I377), ISERROR(J377)), FALSE, OR(OR(AND(LEFT(K377, 1)="[", RIGHT(K377, 1)="]"), AND(ISNUMBER(K377), OR(K377&gt;=I377, I377=""), OR(K377&lt;=J377, J377=""))), K377=""))</f>
        <v/>
      </c>
    </row>
    <row r="378">
      <c r="A378" t="inlineStr">
        <is>
          <t>LOQ</t>
        </is>
      </c>
      <c r="B378" t="inlineStr">
        <is>
          <t>Test above LOQ [copies per well, covN2]</t>
        </is>
      </c>
      <c r="C378" t="inlineStr">
        <is>
          <t>High</t>
        </is>
      </c>
      <c r="D378" s="60" t="n">
        <v>44418</v>
      </c>
      <c r="E378" t="inlineStr">
        <is>
          <t>ottawa_lab-h.08.07.21</t>
        </is>
      </c>
      <c r="F378" t="inlineStr">
        <is>
          <t>covN2</t>
        </is>
      </c>
      <c r="G378" s="61">
        <f>HYPERLINK("#'Main'!K30", "'Main'!K30")</f>
        <v/>
      </c>
      <c r="I378" t="n">
        <v>0.6</v>
      </c>
      <c r="K378">
        <f>'Main'!K30</f>
        <v/>
      </c>
      <c r="L378">
        <f>IF(OR(ISERROR(K378), ISERROR(I378), ISERROR(J378)), FALSE, OR(OR(AND(LEFT(K378, 1)="[", RIGHT(K378, 1)="]"), AND(ISNUMBER(K378), OR(K378&gt;=I378, I378=""), OR(K378&lt;=J378, J378=""))), K378=""))</f>
        <v/>
      </c>
    </row>
    <row r="379">
      <c r="A379" t="inlineStr">
        <is>
          <t>LOQ</t>
        </is>
      </c>
      <c r="B379" t="inlineStr">
        <is>
          <t>Test above LOQ [copies per well, covN2]</t>
        </is>
      </c>
      <c r="C379" t="inlineStr">
        <is>
          <t>High</t>
        </is>
      </c>
      <c r="D379" s="60" t="n">
        <v>44418</v>
      </c>
      <c r="E379" t="inlineStr">
        <is>
          <t>ottawa_lab-h.08.07.21</t>
        </is>
      </c>
      <c r="F379" t="inlineStr">
        <is>
          <t>covN2</t>
        </is>
      </c>
      <c r="G379" s="61">
        <f>HYPERLINK("#'Main'!L30", "'Main'!L30")</f>
        <v/>
      </c>
      <c r="I379" t="n">
        <v>0.6</v>
      </c>
      <c r="K379">
        <f>'Main'!L30</f>
        <v/>
      </c>
      <c r="L379">
        <f>IF(OR(ISERROR(K379), ISERROR(I379), ISERROR(J379)), FALSE, OR(OR(AND(LEFT(K379, 1)="[", RIGHT(K379, 1)="]"), AND(ISNUMBER(K379), OR(K379&gt;=I379, I379=""), OR(K379&lt;=J379, J379=""))), K379=""))</f>
        <v/>
      </c>
    </row>
    <row r="380">
      <c r="A380" t="inlineStr">
        <is>
          <t>LOQ</t>
        </is>
      </c>
      <c r="B380" t="inlineStr">
        <is>
          <t>Test above LOQ [copies per well, covN2]</t>
        </is>
      </c>
      <c r="C380" t="inlineStr">
        <is>
          <t>High</t>
        </is>
      </c>
      <c r="D380" s="60" t="n">
        <v>44418</v>
      </c>
      <c r="E380" t="inlineStr">
        <is>
          <t>ottawa_lab-h.08.07.21</t>
        </is>
      </c>
      <c r="F380" t="inlineStr">
        <is>
          <t>covN2</t>
        </is>
      </c>
      <c r="G380" s="61">
        <f>HYPERLINK("#'Main'!M30", "'Main'!M30")</f>
        <v/>
      </c>
      <c r="I380" t="n">
        <v>0.6</v>
      </c>
      <c r="K380">
        <f>'Main'!M30</f>
        <v/>
      </c>
      <c r="L380">
        <f>IF(OR(ISERROR(K380), ISERROR(I380), ISERROR(J380)), FALSE, OR(OR(AND(LEFT(K380, 1)="[", RIGHT(K380, 1)="]"), AND(ISNUMBER(K380), OR(K380&gt;=I380, I380=""), OR(K380&lt;=J380, J380=""))), K380=""))</f>
        <v/>
      </c>
    </row>
    <row r="381">
      <c r="A381" t="inlineStr">
        <is>
          <t>LOQ</t>
        </is>
      </c>
      <c r="B381" t="inlineStr">
        <is>
          <t>Test above LOQ [copies per well, covN2]</t>
        </is>
      </c>
      <c r="C381" t="inlineStr">
        <is>
          <t>High</t>
        </is>
      </c>
      <c r="D381" s="60" t="n">
        <v>44418</v>
      </c>
      <c r="E381" t="inlineStr">
        <is>
          <t>ottawa_lab-h.08.08.21</t>
        </is>
      </c>
      <c r="F381" t="inlineStr">
        <is>
          <t>covN2</t>
        </is>
      </c>
      <c r="G381" s="61">
        <f>HYPERLINK("#'Main'!K31", "'Main'!K31")</f>
        <v/>
      </c>
      <c r="I381" t="n">
        <v>0.6</v>
      </c>
      <c r="K381">
        <f>'Main'!K31</f>
        <v/>
      </c>
      <c r="L381">
        <f>IF(OR(ISERROR(K381), ISERROR(I381), ISERROR(J381)), FALSE, OR(OR(AND(LEFT(K381, 1)="[", RIGHT(K381, 1)="]"), AND(ISNUMBER(K381), OR(K381&gt;=I381, I381=""), OR(K381&lt;=J381, J381=""))), K381=""))</f>
        <v/>
      </c>
    </row>
    <row r="382">
      <c r="A382" t="inlineStr">
        <is>
          <t>LOQ</t>
        </is>
      </c>
      <c r="B382" t="inlineStr">
        <is>
          <t>Test above LOQ [copies per well, covN2]</t>
        </is>
      </c>
      <c r="C382" t="inlineStr">
        <is>
          <t>High</t>
        </is>
      </c>
      <c r="D382" s="60" t="n">
        <v>44418</v>
      </c>
      <c r="E382" t="inlineStr">
        <is>
          <t>ottawa_lab-h.08.08.21</t>
        </is>
      </c>
      <c r="F382" t="inlineStr">
        <is>
          <t>covN2</t>
        </is>
      </c>
      <c r="G382" s="61">
        <f>HYPERLINK("#'Main'!L31", "'Main'!L31")</f>
        <v/>
      </c>
      <c r="I382" t="n">
        <v>0.6</v>
      </c>
      <c r="K382">
        <f>'Main'!L31</f>
        <v/>
      </c>
      <c r="L382">
        <f>IF(OR(ISERROR(K382), ISERROR(I382), ISERROR(J382)), FALSE, OR(OR(AND(LEFT(K382, 1)="[", RIGHT(K382, 1)="]"), AND(ISNUMBER(K382), OR(K382&gt;=I382, I382=""), OR(K382&lt;=J382, J382=""))), K382=""))</f>
        <v/>
      </c>
    </row>
    <row r="383">
      <c r="A383" t="inlineStr">
        <is>
          <t>LOQ</t>
        </is>
      </c>
      <c r="B383" t="inlineStr">
        <is>
          <t>Test above LOQ [copies per well, covN2]</t>
        </is>
      </c>
      <c r="C383" t="inlineStr">
        <is>
          <t>High</t>
        </is>
      </c>
      <c r="D383" s="60" t="n">
        <v>44418</v>
      </c>
      <c r="E383" t="inlineStr">
        <is>
          <t>ottawa_lab-h.08.08.21</t>
        </is>
      </c>
      <c r="F383" t="inlineStr">
        <is>
          <t>covN2</t>
        </is>
      </c>
      <c r="G383" s="61">
        <f>HYPERLINK("#'Main'!M31", "'Main'!M31")</f>
        <v/>
      </c>
      <c r="I383" t="n">
        <v>0.6</v>
      </c>
      <c r="K383">
        <f>'Main'!M31</f>
        <v/>
      </c>
      <c r="L383">
        <f>IF(OR(ISERROR(K383), ISERROR(I383), ISERROR(J383)), FALSE, OR(OR(AND(LEFT(K383, 1)="[", RIGHT(K383, 1)="]"), AND(ISNUMBER(K383), OR(K383&gt;=I383, I383=""), OR(K383&lt;=J383, J383=""))), K383=""))</f>
        <v/>
      </c>
    </row>
    <row r="384">
      <c r="A384" t="inlineStr">
        <is>
          <t>LOQ</t>
        </is>
      </c>
      <c r="B384" t="inlineStr">
        <is>
          <t>Test above LOQ [copies per well, covN2]</t>
        </is>
      </c>
      <c r="C384" t="inlineStr">
        <is>
          <t>High</t>
        </is>
      </c>
      <c r="D384" s="60" t="n">
        <v>44418</v>
      </c>
      <c r="E384" t="inlineStr">
        <is>
          <t>ottawa_lab-h_d.08.08.21</t>
        </is>
      </c>
      <c r="F384" t="inlineStr">
        <is>
          <t>covN2</t>
        </is>
      </c>
      <c r="G384" s="61">
        <f>HYPERLINK("#'Main'!K32", "'Main'!K32")</f>
        <v/>
      </c>
      <c r="I384" t="n">
        <v>0.6</v>
      </c>
      <c r="K384">
        <f>'Main'!K32</f>
        <v/>
      </c>
      <c r="L384">
        <f>IF(OR(ISERROR(K384), ISERROR(I384), ISERROR(J384)), FALSE, OR(OR(AND(LEFT(K384, 1)="[", RIGHT(K384, 1)="]"), AND(ISNUMBER(K384), OR(K384&gt;=I384, I384=""), OR(K384&lt;=J384, J384=""))), K384=""))</f>
        <v/>
      </c>
    </row>
    <row r="385">
      <c r="A385" t="inlineStr">
        <is>
          <t>LOQ</t>
        </is>
      </c>
      <c r="B385" t="inlineStr">
        <is>
          <t>Test above LOQ [copies per well, covN2]</t>
        </is>
      </c>
      <c r="C385" t="inlineStr">
        <is>
          <t>High</t>
        </is>
      </c>
      <c r="D385" s="60" t="n">
        <v>44418</v>
      </c>
      <c r="E385" t="inlineStr">
        <is>
          <t>ottawa_lab-h_d.08.08.21</t>
        </is>
      </c>
      <c r="F385" t="inlineStr">
        <is>
          <t>covN2</t>
        </is>
      </c>
      <c r="G385" s="61">
        <f>HYPERLINK("#'Main'!L32", "'Main'!L32")</f>
        <v/>
      </c>
      <c r="I385" t="n">
        <v>0.6</v>
      </c>
      <c r="K385">
        <f>'Main'!L32</f>
        <v/>
      </c>
      <c r="L385">
        <f>IF(OR(ISERROR(K385), ISERROR(I385), ISERROR(J385)), FALSE, OR(OR(AND(LEFT(K385, 1)="[", RIGHT(K385, 1)="]"), AND(ISNUMBER(K385), OR(K385&gt;=I385, I385=""), OR(K385&lt;=J385, J385=""))), K385=""))</f>
        <v/>
      </c>
    </row>
    <row r="386">
      <c r="A386" t="inlineStr">
        <is>
          <t>LOQ</t>
        </is>
      </c>
      <c r="B386" t="inlineStr">
        <is>
          <t>Test above LOQ [copies per well, covN2]</t>
        </is>
      </c>
      <c r="C386" t="inlineStr">
        <is>
          <t>High</t>
        </is>
      </c>
      <c r="D386" s="60" t="n">
        <v>44418</v>
      </c>
      <c r="E386" t="inlineStr">
        <is>
          <t>ottawa_lab-h_d.08.08.21</t>
        </is>
      </c>
      <c r="F386" t="inlineStr">
        <is>
          <t>covN2</t>
        </is>
      </c>
      <c r="G386" s="61">
        <f>HYPERLINK("#'Main'!M32", "'Main'!M32")</f>
        <v/>
      </c>
      <c r="I386" t="n">
        <v>0.6</v>
      </c>
      <c r="K386">
        <f>'Main'!M32</f>
        <v/>
      </c>
      <c r="L386">
        <f>IF(OR(ISERROR(K386), ISERROR(I386), ISERROR(J386)), FALSE, OR(OR(AND(LEFT(K386, 1)="[", RIGHT(K386, 1)="]"), AND(ISNUMBER(K386), OR(K386&gt;=I386, I386=""), OR(K386&lt;=J386, J386=""))), K386=""))</f>
        <v/>
      </c>
    </row>
    <row r="387">
      <c r="A387" t="inlineStr">
        <is>
          <t>LOQ</t>
        </is>
      </c>
      <c r="B387" t="inlineStr">
        <is>
          <t>Test above LOQ [copies per well, covN2]</t>
        </is>
      </c>
      <c r="C387" t="inlineStr">
        <is>
          <t>High</t>
        </is>
      </c>
      <c r="D387" s="60" t="n">
        <v>44418</v>
      </c>
      <c r="E387" t="inlineStr">
        <is>
          <t>ottawa_lab-bmi.08.09.21</t>
        </is>
      </c>
      <c r="F387" t="inlineStr">
        <is>
          <t>covN2</t>
        </is>
      </c>
      <c r="G387" s="61">
        <f>HYPERLINK("#'Main'!K33", "'Main'!K33")</f>
        <v/>
      </c>
      <c r="I387" t="n">
        <v>0.6</v>
      </c>
      <c r="K387">
        <f>'Main'!K33</f>
        <v/>
      </c>
      <c r="L387">
        <f>IF(OR(ISERROR(K387), ISERROR(I387), ISERROR(J387)), FALSE, OR(OR(AND(LEFT(K387, 1)="[", RIGHT(K387, 1)="]"), AND(ISNUMBER(K387), OR(K387&gt;=I387, I387=""), OR(K387&lt;=J387, J387=""))), K387=""))</f>
        <v/>
      </c>
    </row>
    <row r="388">
      <c r="A388" t="inlineStr">
        <is>
          <t>LOQ</t>
        </is>
      </c>
      <c r="B388" t="inlineStr">
        <is>
          <t>Test above LOQ [copies per well, covN2]</t>
        </is>
      </c>
      <c r="C388" t="inlineStr">
        <is>
          <t>High</t>
        </is>
      </c>
      <c r="D388" s="60" t="n">
        <v>44418</v>
      </c>
      <c r="E388" t="inlineStr">
        <is>
          <t>ottawa_lab-bmi.08.09.21</t>
        </is>
      </c>
      <c r="F388" t="inlineStr">
        <is>
          <t>covN2</t>
        </is>
      </c>
      <c r="G388" s="61">
        <f>HYPERLINK("#'Main'!L33", "'Main'!L33")</f>
        <v/>
      </c>
      <c r="I388" t="n">
        <v>0.6</v>
      </c>
      <c r="K388">
        <f>'Main'!L33</f>
        <v/>
      </c>
      <c r="L388">
        <f>IF(OR(ISERROR(K388), ISERROR(I388), ISERROR(J388)), FALSE, OR(OR(AND(LEFT(K388, 1)="[", RIGHT(K388, 1)="]"), AND(ISNUMBER(K388), OR(K388&gt;=I388, I388=""), OR(K388&lt;=J388, J388=""))), K388=""))</f>
        <v/>
      </c>
    </row>
    <row r="389">
      <c r="A389" t="inlineStr">
        <is>
          <t>LOQ</t>
        </is>
      </c>
      <c r="B389" t="inlineStr">
        <is>
          <t>Test above LOQ [copies per well, covN2]</t>
        </is>
      </c>
      <c r="C389" t="inlineStr">
        <is>
          <t>High</t>
        </is>
      </c>
      <c r="D389" s="60" t="n">
        <v>44418</v>
      </c>
      <c r="E389" t="inlineStr">
        <is>
          <t>ottawa_lab-bmi.08.09.21</t>
        </is>
      </c>
      <c r="F389" t="inlineStr">
        <is>
          <t>covN2</t>
        </is>
      </c>
      <c r="G389" s="61">
        <f>HYPERLINK("#'Main'!M33", "'Main'!M33")</f>
        <v/>
      </c>
      <c r="I389" t="n">
        <v>0.6</v>
      </c>
      <c r="K389">
        <f>'Main'!M33</f>
        <v/>
      </c>
      <c r="L389">
        <f>IF(OR(ISERROR(K389), ISERROR(I389), ISERROR(J389)), FALSE, OR(OR(AND(LEFT(K389, 1)="[", RIGHT(K389, 1)="]"), AND(ISNUMBER(K389), OR(K389&gt;=I389, I389=""), OR(K389&lt;=J389, J389=""))), K389=""))</f>
        <v/>
      </c>
    </row>
    <row r="390">
      <c r="A390" t="inlineStr">
        <is>
          <t>LOQ</t>
        </is>
      </c>
      <c r="B390" t="inlineStr">
        <is>
          <t>Test above LOQ [copies per well, covN2]</t>
        </is>
      </c>
      <c r="C390" t="inlineStr">
        <is>
          <t>High</t>
        </is>
      </c>
      <c r="D390" s="60" t="n">
        <v>44418</v>
      </c>
      <c r="E390" t="inlineStr">
        <is>
          <t>ottawa_lab-mh.08.09.21</t>
        </is>
      </c>
      <c r="F390" t="inlineStr">
        <is>
          <t>covN2</t>
        </is>
      </c>
      <c r="G390" s="61">
        <f>HYPERLINK("#'Main'!K34", "'Main'!K34")</f>
        <v/>
      </c>
      <c r="I390" t="n">
        <v>0.6</v>
      </c>
      <c r="K390">
        <f>'Main'!K34</f>
        <v/>
      </c>
      <c r="L390">
        <f>IF(OR(ISERROR(K390), ISERROR(I390), ISERROR(J390)), FALSE, OR(OR(AND(LEFT(K390, 1)="[", RIGHT(K390, 1)="]"), AND(ISNUMBER(K390), OR(K390&gt;=I390, I390=""), OR(K390&lt;=J390, J390=""))), K390=""))</f>
        <v/>
      </c>
    </row>
    <row r="391">
      <c r="A391" t="inlineStr">
        <is>
          <t>LOQ</t>
        </is>
      </c>
      <c r="B391" t="inlineStr">
        <is>
          <t>Test above LOQ [copies per well, covN2]</t>
        </is>
      </c>
      <c r="C391" t="inlineStr">
        <is>
          <t>High</t>
        </is>
      </c>
      <c r="D391" s="60" t="n">
        <v>44418</v>
      </c>
      <c r="E391" t="inlineStr">
        <is>
          <t>ottawa_lab-mh.08.09.21</t>
        </is>
      </c>
      <c r="F391" t="inlineStr">
        <is>
          <t>covN2</t>
        </is>
      </c>
      <c r="G391" s="61">
        <f>HYPERLINK("#'Main'!L34", "'Main'!L34")</f>
        <v/>
      </c>
      <c r="I391" t="n">
        <v>0.6</v>
      </c>
      <c r="K391">
        <f>'Main'!L34</f>
        <v/>
      </c>
      <c r="L391">
        <f>IF(OR(ISERROR(K391), ISERROR(I391), ISERROR(J391)), FALSE, OR(OR(AND(LEFT(K391, 1)="[", RIGHT(K391, 1)="]"), AND(ISNUMBER(K391), OR(K391&gt;=I391, I391=""), OR(K391&lt;=J391, J391=""))), K391=""))</f>
        <v/>
      </c>
    </row>
    <row r="392">
      <c r="A392" t="inlineStr">
        <is>
          <t>LOQ</t>
        </is>
      </c>
      <c r="B392" t="inlineStr">
        <is>
          <t>Test above LOQ [copies per well, covN2]</t>
        </is>
      </c>
      <c r="C392" t="inlineStr">
        <is>
          <t>High</t>
        </is>
      </c>
      <c r="D392" s="60" t="n">
        <v>44418</v>
      </c>
      <c r="E392" t="inlineStr">
        <is>
          <t>ottawa_lab-mh.08.09.21</t>
        </is>
      </c>
      <c r="F392" t="inlineStr">
        <is>
          <t>covN2</t>
        </is>
      </c>
      <c r="G392" s="61">
        <f>HYPERLINK("#'Main'!M34", "'Main'!M34")</f>
        <v/>
      </c>
      <c r="I392" t="n">
        <v>0.6</v>
      </c>
      <c r="K392">
        <f>'Main'!M34</f>
        <v/>
      </c>
      <c r="L392">
        <f>IF(OR(ISERROR(K392), ISERROR(I392), ISERROR(J392)), FALSE, OR(OR(AND(LEFT(K392, 1)="[", RIGHT(K392, 1)="]"), AND(ISNUMBER(K392), OR(K392&gt;=I392, I392=""), OR(K392&lt;=J392, J392=""))), K392=""))</f>
        <v/>
      </c>
    </row>
    <row r="393">
      <c r="A393" t="inlineStr">
        <is>
          <t>LOQ</t>
        </is>
      </c>
      <c r="B393" t="inlineStr">
        <is>
          <t>Test above LOQ [copies per well, covN2]</t>
        </is>
      </c>
      <c r="C393" t="inlineStr">
        <is>
          <t>High</t>
        </is>
      </c>
      <c r="D393" s="60" t="n">
        <v>44418</v>
      </c>
      <c r="E393" t="inlineStr">
        <is>
          <t>ottawa_lab-o.08.09.21</t>
        </is>
      </c>
      <c r="F393" t="inlineStr">
        <is>
          <t>covN2</t>
        </is>
      </c>
      <c r="G393" s="61">
        <f>HYPERLINK("#'Main'!K35", "'Main'!K35")</f>
        <v/>
      </c>
      <c r="I393" t="n">
        <v>0.6</v>
      </c>
      <c r="K393">
        <f>'Main'!K35</f>
        <v/>
      </c>
      <c r="L393">
        <f>IF(OR(ISERROR(K393), ISERROR(I393), ISERROR(J393)), FALSE, OR(OR(AND(LEFT(K393, 1)="[", RIGHT(K393, 1)="]"), AND(ISNUMBER(K393), OR(K393&gt;=I393, I393=""), OR(K393&lt;=J393, J393=""))), K393=""))</f>
        <v/>
      </c>
    </row>
    <row r="394">
      <c r="A394" t="inlineStr">
        <is>
          <t>LOQ</t>
        </is>
      </c>
      <c r="B394" t="inlineStr">
        <is>
          <t>Test above LOQ [copies per well, covN2]</t>
        </is>
      </c>
      <c r="C394" t="inlineStr">
        <is>
          <t>High</t>
        </is>
      </c>
      <c r="D394" s="60" t="n">
        <v>44418</v>
      </c>
      <c r="E394" t="inlineStr">
        <is>
          <t>ottawa_lab-o.08.09.21</t>
        </is>
      </c>
      <c r="F394" t="inlineStr">
        <is>
          <t>covN2</t>
        </is>
      </c>
      <c r="G394" s="61">
        <f>HYPERLINK("#'Main'!L35", "'Main'!L35")</f>
        <v/>
      </c>
      <c r="I394" t="n">
        <v>0.6</v>
      </c>
      <c r="K394">
        <f>'Main'!L35</f>
        <v/>
      </c>
      <c r="L394">
        <f>IF(OR(ISERROR(K394), ISERROR(I394), ISERROR(J394)), FALSE, OR(OR(AND(LEFT(K394, 1)="[", RIGHT(K394, 1)="]"), AND(ISNUMBER(K394), OR(K394&gt;=I394, I394=""), OR(K394&lt;=J394, J394=""))), K394=""))</f>
        <v/>
      </c>
    </row>
    <row r="395">
      <c r="A395" t="inlineStr">
        <is>
          <t>LOQ</t>
        </is>
      </c>
      <c r="B395" t="inlineStr">
        <is>
          <t>Test above LOQ [copies per well, covN2]</t>
        </is>
      </c>
      <c r="C395" t="inlineStr">
        <is>
          <t>High</t>
        </is>
      </c>
      <c r="D395" s="60" t="n">
        <v>44418</v>
      </c>
      <c r="E395" t="inlineStr">
        <is>
          <t>ottawa_lab-o.08.09.21</t>
        </is>
      </c>
      <c r="F395" t="inlineStr">
        <is>
          <t>covN2</t>
        </is>
      </c>
      <c r="G395" s="61">
        <f>HYPERLINK("#'Main'!M35", "'Main'!M35")</f>
        <v/>
      </c>
      <c r="I395" t="n">
        <v>0.6</v>
      </c>
      <c r="K395">
        <f>'Main'!M35</f>
        <v/>
      </c>
      <c r="L395">
        <f>IF(OR(ISERROR(K395), ISERROR(I395), ISERROR(J395)), FALSE, OR(OR(AND(LEFT(K395, 1)="[", RIGHT(K395, 1)="]"), AND(ISNUMBER(K395), OR(K395&gt;=I395, I395=""), OR(K395&lt;=J395, J395=""))), K395=""))</f>
        <v/>
      </c>
    </row>
    <row r="396">
      <c r="A396" t="inlineStr">
        <is>
          <t>LOQ</t>
        </is>
      </c>
      <c r="B396" t="inlineStr">
        <is>
          <t>Test above LOQ [copies per well, covN2]</t>
        </is>
      </c>
      <c r="C396" t="inlineStr">
        <is>
          <t>High</t>
        </is>
      </c>
      <c r="D396" s="60" t="n">
        <v>44418</v>
      </c>
      <c r="E396" t="inlineStr">
        <is>
          <t>ottawa_lab-vc1.08.09.21</t>
        </is>
      </c>
      <c r="F396" t="inlineStr">
        <is>
          <t>covN2</t>
        </is>
      </c>
      <c r="G396" s="61">
        <f>HYPERLINK("#'Main'!K36", "'Main'!K36")</f>
        <v/>
      </c>
      <c r="I396" t="n">
        <v>0.6</v>
      </c>
      <c r="K396">
        <f>'Main'!K36</f>
        <v/>
      </c>
      <c r="L396">
        <f>IF(OR(ISERROR(K396), ISERROR(I396), ISERROR(J396)), FALSE, OR(OR(AND(LEFT(K396, 1)="[", RIGHT(K396, 1)="]"), AND(ISNUMBER(K396), OR(K396&gt;=I396, I396=""), OR(K396&lt;=J396, J396=""))), K396=""))</f>
        <v/>
      </c>
    </row>
    <row r="397">
      <c r="A397" t="inlineStr">
        <is>
          <t>LOQ</t>
        </is>
      </c>
      <c r="B397" t="inlineStr">
        <is>
          <t>Test above LOQ [copies per well, covN2]</t>
        </is>
      </c>
      <c r="C397" t="inlineStr">
        <is>
          <t>High</t>
        </is>
      </c>
      <c r="D397" s="60" t="n">
        <v>44418</v>
      </c>
      <c r="E397" t="inlineStr">
        <is>
          <t>ottawa_lab-vc1.08.09.21</t>
        </is>
      </c>
      <c r="F397" t="inlineStr">
        <is>
          <t>covN2</t>
        </is>
      </c>
      <c r="G397" s="61">
        <f>HYPERLINK("#'Main'!L36", "'Main'!L36")</f>
        <v/>
      </c>
      <c r="I397" t="n">
        <v>0.6</v>
      </c>
      <c r="K397">
        <f>'Main'!L36</f>
        <v/>
      </c>
      <c r="L397">
        <f>IF(OR(ISERROR(K397), ISERROR(I397), ISERROR(J397)), FALSE, OR(OR(AND(LEFT(K397, 1)="[", RIGHT(K397, 1)="]"), AND(ISNUMBER(K397), OR(K397&gt;=I397, I397=""), OR(K397&lt;=J397, J397=""))), K397=""))</f>
        <v/>
      </c>
    </row>
    <row r="398">
      <c r="A398" t="inlineStr">
        <is>
          <t>LOQ</t>
        </is>
      </c>
      <c r="B398" t="inlineStr">
        <is>
          <t>Test above LOQ [copies per well, covN2]</t>
        </is>
      </c>
      <c r="C398" t="inlineStr">
        <is>
          <t>High</t>
        </is>
      </c>
      <c r="D398" s="60" t="n">
        <v>44418</v>
      </c>
      <c r="E398" t="inlineStr">
        <is>
          <t>ottawa_lab-vc1.08.09.21</t>
        </is>
      </c>
      <c r="F398" t="inlineStr">
        <is>
          <t>covN2</t>
        </is>
      </c>
      <c r="G398" s="61">
        <f>HYPERLINK("#'Main'!M36", "'Main'!M36")</f>
        <v/>
      </c>
      <c r="I398" t="n">
        <v>0.6</v>
      </c>
      <c r="K398">
        <f>'Main'!M36</f>
        <v/>
      </c>
      <c r="L398">
        <f>IF(OR(ISERROR(K398), ISERROR(I398), ISERROR(J398)), FALSE, OR(OR(AND(LEFT(K398, 1)="[", RIGHT(K398, 1)="]"), AND(ISNUMBER(K398), OR(K398&gt;=I398, I398=""), OR(K398&lt;=J398, J398=""))), K398=""))</f>
        <v/>
      </c>
    </row>
    <row r="399">
      <c r="A399" t="inlineStr">
        <is>
          <t>LOQ</t>
        </is>
      </c>
      <c r="B399" t="inlineStr">
        <is>
          <t>Test above LOQ [copies per well, covN2]</t>
        </is>
      </c>
      <c r="C399" t="inlineStr">
        <is>
          <t>High</t>
        </is>
      </c>
      <c r="D399" s="60" t="n">
        <v>44418</v>
      </c>
      <c r="E399" t="inlineStr">
        <is>
          <t>ottawa_lab-vc2.08.09.21</t>
        </is>
      </c>
      <c r="F399" t="inlineStr">
        <is>
          <t>covN2</t>
        </is>
      </c>
      <c r="G399" s="61">
        <f>HYPERLINK("#'Main'!K37", "'Main'!K37")</f>
        <v/>
      </c>
      <c r="I399" t="n">
        <v>0.6</v>
      </c>
      <c r="K399">
        <f>'Main'!K37</f>
        <v/>
      </c>
      <c r="L399">
        <f>IF(OR(ISERROR(K399), ISERROR(I399), ISERROR(J399)), FALSE, OR(OR(AND(LEFT(K399, 1)="[", RIGHT(K399, 1)="]"), AND(ISNUMBER(K399), OR(K399&gt;=I399, I399=""), OR(K399&lt;=J399, J399=""))), K399=""))</f>
        <v/>
      </c>
    </row>
    <row r="400">
      <c r="A400" t="inlineStr">
        <is>
          <t>LOQ</t>
        </is>
      </c>
      <c r="B400" t="inlineStr">
        <is>
          <t>Test above LOQ [copies per well, covN2]</t>
        </is>
      </c>
      <c r="C400" t="inlineStr">
        <is>
          <t>High</t>
        </is>
      </c>
      <c r="D400" s="60" t="n">
        <v>44418</v>
      </c>
      <c r="E400" t="inlineStr">
        <is>
          <t>ottawa_lab-vc2.08.09.21</t>
        </is>
      </c>
      <c r="F400" t="inlineStr">
        <is>
          <t>covN2</t>
        </is>
      </c>
      <c r="G400" s="61">
        <f>HYPERLINK("#'Main'!L37", "'Main'!L37")</f>
        <v/>
      </c>
      <c r="I400" t="n">
        <v>0.6</v>
      </c>
      <c r="K400">
        <f>'Main'!L37</f>
        <v/>
      </c>
      <c r="L400">
        <f>IF(OR(ISERROR(K400), ISERROR(I400), ISERROR(J400)), FALSE, OR(OR(AND(LEFT(K400, 1)="[", RIGHT(K400, 1)="]"), AND(ISNUMBER(K400), OR(K400&gt;=I400, I400=""), OR(K400&lt;=J400, J400=""))), K400=""))</f>
        <v/>
      </c>
    </row>
    <row r="401">
      <c r="A401" t="inlineStr">
        <is>
          <t>LOQ</t>
        </is>
      </c>
      <c r="B401" t="inlineStr">
        <is>
          <t>Test above LOQ [copies per well, covN2]</t>
        </is>
      </c>
      <c r="C401" t="inlineStr">
        <is>
          <t>High</t>
        </is>
      </c>
      <c r="D401" s="60" t="n">
        <v>44418</v>
      </c>
      <c r="E401" t="inlineStr">
        <is>
          <t>ottawa_lab-vc2.08.09.21</t>
        </is>
      </c>
      <c r="F401" t="inlineStr">
        <is>
          <t>covN2</t>
        </is>
      </c>
      <c r="G401" s="61">
        <f>HYPERLINK("#'Main'!M37", "'Main'!M37")</f>
        <v/>
      </c>
      <c r="I401" t="n">
        <v>0.6</v>
      </c>
      <c r="K401">
        <f>'Main'!M37</f>
        <v/>
      </c>
      <c r="L401">
        <f>IF(OR(ISERROR(K401), ISERROR(I401), ISERROR(J401)), FALSE, OR(OR(AND(LEFT(K401, 1)="[", RIGHT(K401, 1)="]"), AND(ISNUMBER(K401), OR(K401&gt;=I401, I401=""), OR(K401&lt;=J401, J401=""))), K401=""))</f>
        <v/>
      </c>
    </row>
    <row r="402">
      <c r="A402" t="inlineStr">
        <is>
          <t>LOQ</t>
        </is>
      </c>
      <c r="B402" t="inlineStr">
        <is>
          <t>Test above LOQ [copies per well, covN2]</t>
        </is>
      </c>
      <c r="C402" t="inlineStr">
        <is>
          <t>High</t>
        </is>
      </c>
      <c r="D402" s="60" t="n">
        <v>44418</v>
      </c>
      <c r="E402" t="inlineStr">
        <is>
          <t>ottawa_lab-vc3.08.09.21</t>
        </is>
      </c>
      <c r="F402" t="inlineStr">
        <is>
          <t>covN2</t>
        </is>
      </c>
      <c r="G402" s="61">
        <f>HYPERLINK("#'Main'!K38", "'Main'!K38")</f>
        <v/>
      </c>
      <c r="I402" t="n">
        <v>0.6</v>
      </c>
      <c r="K402">
        <f>'Main'!K38</f>
        <v/>
      </c>
      <c r="L402">
        <f>IF(OR(ISERROR(K402), ISERROR(I402), ISERROR(J402)), FALSE, OR(OR(AND(LEFT(K402, 1)="[", RIGHT(K402, 1)="]"), AND(ISNUMBER(K402), OR(K402&gt;=I402, I402=""), OR(K402&lt;=J402, J402=""))), K402=""))</f>
        <v/>
      </c>
    </row>
    <row r="403">
      <c r="A403" t="inlineStr">
        <is>
          <t>LOQ</t>
        </is>
      </c>
      <c r="B403" t="inlineStr">
        <is>
          <t>Test above LOQ [copies per well, covN2]</t>
        </is>
      </c>
      <c r="C403" t="inlineStr">
        <is>
          <t>High</t>
        </is>
      </c>
      <c r="D403" s="60" t="n">
        <v>44418</v>
      </c>
      <c r="E403" t="inlineStr">
        <is>
          <t>ottawa_lab-vc3.08.09.21</t>
        </is>
      </c>
      <c r="F403" t="inlineStr">
        <is>
          <t>covN2</t>
        </is>
      </c>
      <c r="G403" s="61">
        <f>HYPERLINK("#'Main'!L38", "'Main'!L38")</f>
        <v/>
      </c>
      <c r="I403" t="n">
        <v>0.6</v>
      </c>
      <c r="K403">
        <f>'Main'!L38</f>
        <v/>
      </c>
      <c r="L403">
        <f>IF(OR(ISERROR(K403), ISERROR(I403), ISERROR(J403)), FALSE, OR(OR(AND(LEFT(K403, 1)="[", RIGHT(K403, 1)="]"), AND(ISNUMBER(K403), OR(K403&gt;=I403, I403=""), OR(K403&lt;=J403, J403=""))), K403=""))</f>
        <v/>
      </c>
    </row>
    <row r="404">
      <c r="A404" t="inlineStr">
        <is>
          <t>LOQ</t>
        </is>
      </c>
      <c r="B404" t="inlineStr">
        <is>
          <t>Test above LOQ [copies per well, covN2]</t>
        </is>
      </c>
      <c r="C404" t="inlineStr">
        <is>
          <t>High</t>
        </is>
      </c>
      <c r="D404" s="60" t="n">
        <v>44418</v>
      </c>
      <c r="E404" t="inlineStr">
        <is>
          <t>ottawa_lab-vc3.08.09.21</t>
        </is>
      </c>
      <c r="F404" t="inlineStr">
        <is>
          <t>covN2</t>
        </is>
      </c>
      <c r="G404" s="61">
        <f>HYPERLINK("#'Main'!M38", "'Main'!M38")</f>
        <v/>
      </c>
      <c r="I404" t="n">
        <v>0.6</v>
      </c>
      <c r="K404">
        <f>'Main'!M38</f>
        <v/>
      </c>
      <c r="L404">
        <f>IF(OR(ISERROR(K404), ISERROR(I404), ISERROR(J404)), FALSE, OR(OR(AND(LEFT(K404, 1)="[", RIGHT(K404, 1)="]"), AND(ISNUMBER(K404), OR(K404&gt;=I404, I404=""), OR(K404&lt;=J404, J404=""))), K404=""))</f>
        <v/>
      </c>
    </row>
    <row r="405">
      <c r="A405" t="inlineStr">
        <is>
          <t>LOQ</t>
        </is>
      </c>
      <c r="B405" t="inlineStr">
        <is>
          <t>Test above LOQ [copies per well, covN2]</t>
        </is>
      </c>
      <c r="C405" t="inlineStr">
        <is>
          <t>High</t>
        </is>
      </c>
      <c r="D405" s="60" t="n">
        <v>44418</v>
      </c>
      <c r="E405" t="inlineStr">
        <is>
          <t>ottawa_lab-__2021-08-10__aw_b97.08.09.21</t>
        </is>
      </c>
      <c r="F405" t="inlineStr">
        <is>
          <t>covN2</t>
        </is>
      </c>
      <c r="G405" s="61">
        <f>HYPERLINK("#'Main'!K39", "'Main'!K39")</f>
        <v/>
      </c>
      <c r="I405" t="n">
        <v>0.6</v>
      </c>
      <c r="K405">
        <f>'Main'!K39</f>
        <v/>
      </c>
      <c r="L405">
        <f>IF(OR(ISERROR(K405), ISERROR(I405), ISERROR(J405)), FALSE, OR(OR(AND(LEFT(K405, 1)="[", RIGHT(K405, 1)="]"), AND(ISNUMBER(K405), OR(K405&gt;=I405, I405=""), OR(K405&lt;=J405, J405=""))), K405=""))</f>
        <v/>
      </c>
    </row>
    <row r="406">
      <c r="A406" t="inlineStr">
        <is>
          <t>LOQ</t>
        </is>
      </c>
      <c r="B406" t="inlineStr">
        <is>
          <t>Test above LOQ [copies per well, covN2]</t>
        </is>
      </c>
      <c r="C406" t="inlineStr">
        <is>
          <t>High</t>
        </is>
      </c>
      <c r="D406" s="60" t="n">
        <v>44418</v>
      </c>
      <c r="E406" t="inlineStr">
        <is>
          <t>ottawa_lab-__2021-08-10__aw_b97.08.09.21</t>
        </is>
      </c>
      <c r="F406" t="inlineStr">
        <is>
          <t>covN2</t>
        </is>
      </c>
      <c r="G406" s="61">
        <f>HYPERLINK("#'Main'!L39", "'Main'!L39")</f>
        <v/>
      </c>
      <c r="I406" t="n">
        <v>0.6</v>
      </c>
      <c r="K406">
        <f>'Main'!L39</f>
        <v/>
      </c>
      <c r="L406">
        <f>IF(OR(ISERROR(K406), ISERROR(I406), ISERROR(J406)), FALSE, OR(OR(AND(LEFT(K406, 1)="[", RIGHT(K406, 1)="]"), AND(ISNUMBER(K406), OR(K406&gt;=I406, I406=""), OR(K406&lt;=J406, J406=""))), K406=""))</f>
        <v/>
      </c>
    </row>
    <row r="407">
      <c r="A407" t="inlineStr">
        <is>
          <t>LOQ</t>
        </is>
      </c>
      <c r="B407" t="inlineStr">
        <is>
          <t>Test above LOQ [copies per well, covN2]</t>
        </is>
      </c>
      <c r="C407" t="inlineStr">
        <is>
          <t>High</t>
        </is>
      </c>
      <c r="D407" s="60" t="n">
        <v>44418</v>
      </c>
      <c r="E407" t="inlineStr">
        <is>
          <t>ottawa_lab-__2021-08-10__aw_b97.08.09.21</t>
        </is>
      </c>
      <c r="F407" t="inlineStr">
        <is>
          <t>covN2</t>
        </is>
      </c>
      <c r="G407" s="61">
        <f>HYPERLINK("#'Main'!M39", "'Main'!M39")</f>
        <v/>
      </c>
      <c r="I407" t="n">
        <v>0.6</v>
      </c>
      <c r="K407">
        <f>'Main'!M39</f>
        <v/>
      </c>
      <c r="L407">
        <f>IF(OR(ISERROR(K407), ISERROR(I407), ISERROR(J407)), FALSE, OR(OR(AND(LEFT(K407, 1)="[", RIGHT(K407, 1)="]"), AND(ISNUMBER(K407), OR(K407&gt;=I407, I407=""), OR(K407&lt;=J407, J407=""))), K407=""))</f>
        <v/>
      </c>
    </row>
    <row r="408">
      <c r="A408" t="inlineStr">
        <is>
          <t>LOQ</t>
        </is>
      </c>
      <c r="B408" t="inlineStr">
        <is>
          <t>Test above LOQ [copies per well, covN2]</t>
        </is>
      </c>
      <c r="C408" t="inlineStr">
        <is>
          <t>High</t>
        </is>
      </c>
      <c r="D408" s="60" t="n">
        <v>44418</v>
      </c>
      <c r="E408" t="inlineStr">
        <is>
          <t>ottawa_lab-__2021-08-10__aw_sr.08.09.21</t>
        </is>
      </c>
      <c r="F408" t="inlineStr">
        <is>
          <t>covN2</t>
        </is>
      </c>
      <c r="G408" s="61">
        <f>HYPERLINK("#'Main'!K40", "'Main'!K40")</f>
        <v/>
      </c>
      <c r="I408" t="n">
        <v>0.6</v>
      </c>
      <c r="K408">
        <f>'Main'!K40</f>
        <v/>
      </c>
      <c r="L408">
        <f>IF(OR(ISERROR(K408), ISERROR(I408), ISERROR(J408)), FALSE, OR(OR(AND(LEFT(K408, 1)="[", RIGHT(K408, 1)="]"), AND(ISNUMBER(K408), OR(K408&gt;=I408, I408=""), OR(K408&lt;=J408, J408=""))), K408=""))</f>
        <v/>
      </c>
    </row>
    <row r="409">
      <c r="A409" t="inlineStr">
        <is>
          <t>LOQ</t>
        </is>
      </c>
      <c r="B409" t="inlineStr">
        <is>
          <t>Test above LOQ [copies per well, covN2]</t>
        </is>
      </c>
      <c r="C409" t="inlineStr">
        <is>
          <t>High</t>
        </is>
      </c>
      <c r="D409" s="60" t="n">
        <v>44418</v>
      </c>
      <c r="E409" t="inlineStr">
        <is>
          <t>ottawa_lab-__2021-08-10__aw_sr.08.09.21</t>
        </is>
      </c>
      <c r="F409" t="inlineStr">
        <is>
          <t>covN2</t>
        </is>
      </c>
      <c r="G409" s="61">
        <f>HYPERLINK("#'Main'!L40", "'Main'!L40")</f>
        <v/>
      </c>
      <c r="I409" t="n">
        <v>0.6</v>
      </c>
      <c r="K409">
        <f>'Main'!L40</f>
        <v/>
      </c>
      <c r="L409">
        <f>IF(OR(ISERROR(K409), ISERROR(I409), ISERROR(J409)), FALSE, OR(OR(AND(LEFT(K409, 1)="[", RIGHT(K409, 1)="]"), AND(ISNUMBER(K409), OR(K409&gt;=I409, I409=""), OR(K409&lt;=J409, J409=""))), K409=""))</f>
        <v/>
      </c>
    </row>
    <row r="410">
      <c r="A410" t="inlineStr">
        <is>
          <t>LOQ</t>
        </is>
      </c>
      <c r="B410" t="inlineStr">
        <is>
          <t>Test above LOQ [copies per well, covN2]</t>
        </is>
      </c>
      <c r="C410" t="inlineStr">
        <is>
          <t>High</t>
        </is>
      </c>
      <c r="D410" s="60" t="n">
        <v>44418</v>
      </c>
      <c r="E410" t="inlineStr">
        <is>
          <t>ottawa_lab-__2021-08-10__aw_sr.08.09.21</t>
        </is>
      </c>
      <c r="F410" t="inlineStr">
        <is>
          <t>covN2</t>
        </is>
      </c>
      <c r="G410" s="61">
        <f>HYPERLINK("#'Main'!M40", "'Main'!M40")</f>
        <v/>
      </c>
      <c r="I410" t="n">
        <v>0.6</v>
      </c>
      <c r="K410">
        <f>'Main'!M40</f>
        <v/>
      </c>
      <c r="L410">
        <f>IF(OR(ISERROR(K410), ISERROR(I410), ISERROR(J410)), FALSE, OR(OR(AND(LEFT(K410, 1)="[", RIGHT(K410, 1)="]"), AND(ISNUMBER(K410), OR(K410&gt;=I410, I410=""), OR(K410&lt;=J410, J410=""))), K410=""))</f>
        <v/>
      </c>
    </row>
    <row r="411">
      <c r="A411" t="inlineStr">
        <is>
          <t>LOQ</t>
        </is>
      </c>
      <c r="B411" t="inlineStr">
        <is>
          <t>Test above LOQ [copies per well, covN2]</t>
        </is>
      </c>
      <c r="C411" t="inlineStr">
        <is>
          <t>High</t>
        </is>
      </c>
      <c r="D411" s="60" t="n">
        <v>44418</v>
      </c>
      <c r="E411" t="inlineStr">
        <is>
          <t>ottawa_lab-__2021-08-10__ebmi.07.25.21</t>
        </is>
      </c>
      <c r="F411" t="inlineStr">
        <is>
          <t>covN2</t>
        </is>
      </c>
      <c r="G411" s="61">
        <f>HYPERLINK("#'Main'!K41", "'Main'!K41")</f>
        <v/>
      </c>
      <c r="I411" t="n">
        <v>0.6</v>
      </c>
      <c r="K411">
        <f>'Main'!K41</f>
        <v/>
      </c>
      <c r="L411">
        <f>IF(OR(ISERROR(K411), ISERROR(I411), ISERROR(J411)), FALSE, OR(OR(AND(LEFT(K411, 1)="[", RIGHT(K411, 1)="]"), AND(ISNUMBER(K411), OR(K411&gt;=I411, I411=""), OR(K411&lt;=J411, J411=""))), K411=""))</f>
        <v/>
      </c>
    </row>
    <row r="412">
      <c r="A412" t="inlineStr">
        <is>
          <t>LOQ</t>
        </is>
      </c>
      <c r="B412" t="inlineStr">
        <is>
          <t>Test above LOQ [copies per well, covN2]</t>
        </is>
      </c>
      <c r="C412" t="inlineStr">
        <is>
          <t>High</t>
        </is>
      </c>
      <c r="D412" s="60" t="n">
        <v>44418</v>
      </c>
      <c r="E412" t="inlineStr">
        <is>
          <t>ottawa_lab-__2021-08-10__ebmi.07.25.21</t>
        </is>
      </c>
      <c r="F412" t="inlineStr">
        <is>
          <t>covN2</t>
        </is>
      </c>
      <c r="G412" s="61">
        <f>HYPERLINK("#'Main'!L41", "'Main'!L41")</f>
        <v/>
      </c>
      <c r="I412" t="n">
        <v>0.6</v>
      </c>
      <c r="K412">
        <f>'Main'!L41</f>
        <v/>
      </c>
      <c r="L412">
        <f>IF(OR(ISERROR(K412), ISERROR(I412), ISERROR(J412)), FALSE, OR(OR(AND(LEFT(K412, 1)="[", RIGHT(K412, 1)="]"), AND(ISNUMBER(K412), OR(K412&gt;=I412, I412=""), OR(K412&lt;=J412, J412=""))), K412=""))</f>
        <v/>
      </c>
    </row>
    <row r="413">
      <c r="A413" t="inlineStr">
        <is>
          <t>LOQ</t>
        </is>
      </c>
      <c r="B413" t="inlineStr">
        <is>
          <t>Test above LOQ [copies per well, covN2]</t>
        </is>
      </c>
      <c r="C413" t="inlineStr">
        <is>
          <t>High</t>
        </is>
      </c>
      <c r="D413" s="60" t="n">
        <v>44418</v>
      </c>
      <c r="E413" t="inlineStr">
        <is>
          <t>ottawa_lab-__2021-08-10__ebmi.07.25.21</t>
        </is>
      </c>
      <c r="F413" t="inlineStr">
        <is>
          <t>covN2</t>
        </is>
      </c>
      <c r="G413" s="61">
        <f>HYPERLINK("#'Main'!M41", "'Main'!M41")</f>
        <v/>
      </c>
      <c r="I413" t="n">
        <v>0.6</v>
      </c>
      <c r="K413">
        <f>'Main'!M41</f>
        <v/>
      </c>
      <c r="L413">
        <f>IF(OR(ISERROR(K413), ISERROR(I413), ISERROR(J413)), FALSE, OR(OR(AND(LEFT(K413, 1)="[", RIGHT(K413, 1)="]"), AND(ISNUMBER(K413), OR(K413&gt;=I413, I413=""), OR(K413&lt;=J413, J413=""))), K413=""))</f>
        <v/>
      </c>
    </row>
    <row r="414">
      <c r="A414" t="inlineStr">
        <is>
          <t>LOQ</t>
        </is>
      </c>
      <c r="B414" t="inlineStr">
        <is>
          <t>Test above LOQ [copies per well, covN2]</t>
        </is>
      </c>
      <c r="C414" t="inlineStr">
        <is>
          <t>High</t>
        </is>
      </c>
      <c r="D414" s="60" t="n">
        <v>44418</v>
      </c>
      <c r="E414" t="inlineStr">
        <is>
          <t>ottawa_lab-__2021-08-10__eh.07.20.21</t>
        </is>
      </c>
      <c r="F414" t="inlineStr">
        <is>
          <t>covN2</t>
        </is>
      </c>
      <c r="G414" s="61">
        <f>HYPERLINK("#'Main'!K42", "'Main'!K42")</f>
        <v/>
      </c>
      <c r="I414" t="n">
        <v>0.6</v>
      </c>
      <c r="K414">
        <f>'Main'!K42</f>
        <v/>
      </c>
      <c r="L414">
        <f>IF(OR(ISERROR(K414), ISERROR(I414), ISERROR(J414)), FALSE, OR(OR(AND(LEFT(K414, 1)="[", RIGHT(K414, 1)="]"), AND(ISNUMBER(K414), OR(K414&gt;=I414, I414=""), OR(K414&lt;=J414, J414=""))), K414=""))</f>
        <v/>
      </c>
    </row>
    <row r="415">
      <c r="A415" t="inlineStr">
        <is>
          <t>LOQ</t>
        </is>
      </c>
      <c r="B415" t="inlineStr">
        <is>
          <t>Test above LOQ [copies per well, covN2]</t>
        </is>
      </c>
      <c r="C415" t="inlineStr">
        <is>
          <t>High</t>
        </is>
      </c>
      <c r="D415" s="60" t="n">
        <v>44418</v>
      </c>
      <c r="E415" t="inlineStr">
        <is>
          <t>ottawa_lab-__2021-08-10__eh.07.20.21</t>
        </is>
      </c>
      <c r="F415" t="inlineStr">
        <is>
          <t>covN2</t>
        </is>
      </c>
      <c r="G415" s="61">
        <f>HYPERLINK("#'Main'!L42", "'Main'!L42")</f>
        <v/>
      </c>
      <c r="I415" t="n">
        <v>0.6</v>
      </c>
      <c r="K415">
        <f>'Main'!L42</f>
        <v/>
      </c>
      <c r="L415">
        <f>IF(OR(ISERROR(K415), ISERROR(I415), ISERROR(J415)), FALSE, OR(OR(AND(LEFT(K415, 1)="[", RIGHT(K415, 1)="]"), AND(ISNUMBER(K415), OR(K415&gt;=I415, I415=""), OR(K415&lt;=J415, J415=""))), K415=""))</f>
        <v/>
      </c>
    </row>
    <row r="416">
      <c r="A416" t="inlineStr">
        <is>
          <t>LOQ</t>
        </is>
      </c>
      <c r="B416" t="inlineStr">
        <is>
          <t>Test above LOQ [copies per well, covN2]</t>
        </is>
      </c>
      <c r="C416" t="inlineStr">
        <is>
          <t>High</t>
        </is>
      </c>
      <c r="D416" s="60" t="n">
        <v>44418</v>
      </c>
      <c r="E416" t="inlineStr">
        <is>
          <t>ottawa_lab-__2021-08-10__eh.07.20.21</t>
        </is>
      </c>
      <c r="F416" t="inlineStr">
        <is>
          <t>covN2</t>
        </is>
      </c>
      <c r="G416" s="61">
        <f>HYPERLINK("#'Main'!M42", "'Main'!M42")</f>
        <v/>
      </c>
      <c r="I416" t="n">
        <v>0.6</v>
      </c>
      <c r="K416">
        <f>'Main'!M42</f>
        <v/>
      </c>
      <c r="L416">
        <f>IF(OR(ISERROR(K416), ISERROR(I416), ISERROR(J416)), FALSE, OR(OR(AND(LEFT(K416, 1)="[", RIGHT(K416, 1)="]"), AND(ISNUMBER(K416), OR(K416&gt;=I416, I416=""), OR(K416&lt;=J416, J416=""))), K416=""))</f>
        <v/>
      </c>
    </row>
    <row r="417">
      <c r="A417" t="inlineStr">
        <is>
          <t>LOQ</t>
        </is>
      </c>
      <c r="B417" t="inlineStr">
        <is>
          <t>Test above LOQ [copies per well, covN2]</t>
        </is>
      </c>
      <c r="C417" t="inlineStr">
        <is>
          <t>High</t>
        </is>
      </c>
      <c r="D417" s="60" t="n">
        <v>44418</v>
      </c>
      <c r="E417" t="inlineStr">
        <is>
          <t>ottawa_lab-__2021-08-10__emh.07.21.21</t>
        </is>
      </c>
      <c r="F417" t="inlineStr">
        <is>
          <t>covN2</t>
        </is>
      </c>
      <c r="G417" s="61">
        <f>HYPERLINK("#'Main'!K43", "'Main'!K43")</f>
        <v/>
      </c>
      <c r="I417" t="n">
        <v>0.6</v>
      </c>
      <c r="K417">
        <f>'Main'!K43</f>
        <v/>
      </c>
      <c r="L417">
        <f>IF(OR(ISERROR(K417), ISERROR(I417), ISERROR(J417)), FALSE, OR(OR(AND(LEFT(K417, 1)="[", RIGHT(K417, 1)="]"), AND(ISNUMBER(K417), OR(K417&gt;=I417, I417=""), OR(K417&lt;=J417, J417=""))), K417=""))</f>
        <v/>
      </c>
    </row>
    <row r="418">
      <c r="A418" t="inlineStr">
        <is>
          <t>LOQ</t>
        </is>
      </c>
      <c r="B418" t="inlineStr">
        <is>
          <t>Test above LOQ [copies per well, covN2]</t>
        </is>
      </c>
      <c r="C418" t="inlineStr">
        <is>
          <t>High</t>
        </is>
      </c>
      <c r="D418" s="60" t="n">
        <v>44418</v>
      </c>
      <c r="E418" t="inlineStr">
        <is>
          <t>ottawa_lab-__2021-08-10__emh.07.21.21</t>
        </is>
      </c>
      <c r="F418" t="inlineStr">
        <is>
          <t>covN2</t>
        </is>
      </c>
      <c r="G418" s="61">
        <f>HYPERLINK("#'Main'!L43", "'Main'!L43")</f>
        <v/>
      </c>
      <c r="I418" t="n">
        <v>0.6</v>
      </c>
      <c r="K418">
        <f>'Main'!L43</f>
        <v/>
      </c>
      <c r="L418">
        <f>IF(OR(ISERROR(K418), ISERROR(I418), ISERROR(J418)), FALSE, OR(OR(AND(LEFT(K418, 1)="[", RIGHT(K418, 1)="]"), AND(ISNUMBER(K418), OR(K418&gt;=I418, I418=""), OR(K418&lt;=J418, J418=""))), K418=""))</f>
        <v/>
      </c>
    </row>
    <row r="419">
      <c r="A419" t="inlineStr">
        <is>
          <t>LOQ</t>
        </is>
      </c>
      <c r="B419" t="inlineStr">
        <is>
          <t>Test above LOQ [copies per well, covN2]</t>
        </is>
      </c>
      <c r="C419" t="inlineStr">
        <is>
          <t>High</t>
        </is>
      </c>
      <c r="D419" s="60" t="n">
        <v>44418</v>
      </c>
      <c r="E419" t="inlineStr">
        <is>
          <t>ottawa_lab-__2021-08-10__emh.07.21.21</t>
        </is>
      </c>
      <c r="F419" t="inlineStr">
        <is>
          <t>covN2</t>
        </is>
      </c>
      <c r="G419" s="61">
        <f>HYPERLINK("#'Main'!M43", "'Main'!M43")</f>
        <v/>
      </c>
      <c r="I419" t="n">
        <v>0.6</v>
      </c>
      <c r="K419">
        <f>'Main'!M43</f>
        <v/>
      </c>
      <c r="L419">
        <f>IF(OR(ISERROR(K419), ISERROR(I419), ISERROR(J419)), FALSE, OR(OR(AND(LEFT(K419, 1)="[", RIGHT(K419, 1)="]"), AND(ISNUMBER(K419), OR(K419&gt;=I419, I419=""), OR(K419&lt;=J419, J419=""))), K419=""))</f>
        <v/>
      </c>
    </row>
    <row r="420">
      <c r="A420" t="inlineStr">
        <is>
          <t>LOQ</t>
        </is>
      </c>
      <c r="B420" t="inlineStr">
        <is>
          <t>Test above LOQ [copies per well, covN2]</t>
        </is>
      </c>
      <c r="C420" t="inlineStr">
        <is>
          <t>High</t>
        </is>
      </c>
      <c r="D420" s="60" t="n">
        <v>44418</v>
      </c>
      <c r="E420" t="inlineStr">
        <is>
          <t>ottawa_lab-__2021-08-10__evc1.07.02.21</t>
        </is>
      </c>
      <c r="F420" t="inlineStr">
        <is>
          <t>covN2</t>
        </is>
      </c>
      <c r="G420" s="61">
        <f>HYPERLINK("#'Main'!K44", "'Main'!K44")</f>
        <v/>
      </c>
      <c r="I420" t="n">
        <v>0.6</v>
      </c>
      <c r="K420">
        <f>'Main'!K44</f>
        <v/>
      </c>
      <c r="L420">
        <f>IF(OR(ISERROR(K420), ISERROR(I420), ISERROR(J420)), FALSE, OR(OR(AND(LEFT(K420, 1)="[", RIGHT(K420, 1)="]"), AND(ISNUMBER(K420), OR(K420&gt;=I420, I420=""), OR(K420&lt;=J420, J420=""))), K420=""))</f>
        <v/>
      </c>
    </row>
    <row r="421">
      <c r="A421" t="inlineStr">
        <is>
          <t>LOQ</t>
        </is>
      </c>
      <c r="B421" t="inlineStr">
        <is>
          <t>Test above LOQ [copies per well, covN2]</t>
        </is>
      </c>
      <c r="C421" t="inlineStr">
        <is>
          <t>High</t>
        </is>
      </c>
      <c r="D421" s="60" t="n">
        <v>44418</v>
      </c>
      <c r="E421" t="inlineStr">
        <is>
          <t>ottawa_lab-__2021-08-10__evc1.07.02.21</t>
        </is>
      </c>
      <c r="F421" t="inlineStr">
        <is>
          <t>covN2</t>
        </is>
      </c>
      <c r="G421" s="61">
        <f>HYPERLINK("#'Main'!L44", "'Main'!L44")</f>
        <v/>
      </c>
      <c r="I421" t="n">
        <v>0.6</v>
      </c>
      <c r="K421">
        <f>'Main'!L44</f>
        <v/>
      </c>
      <c r="L421">
        <f>IF(OR(ISERROR(K421), ISERROR(I421), ISERROR(J421)), FALSE, OR(OR(AND(LEFT(K421, 1)="[", RIGHT(K421, 1)="]"), AND(ISNUMBER(K421), OR(K421&gt;=I421, I421=""), OR(K421&lt;=J421, J421=""))), K421=""))</f>
        <v/>
      </c>
    </row>
    <row r="422">
      <c r="A422" t="inlineStr">
        <is>
          <t>LOQ</t>
        </is>
      </c>
      <c r="B422" t="inlineStr">
        <is>
          <t>Test above LOQ [copies per well, covN2]</t>
        </is>
      </c>
      <c r="C422" t="inlineStr">
        <is>
          <t>High</t>
        </is>
      </c>
      <c r="D422" s="60" t="n">
        <v>44418</v>
      </c>
      <c r="E422" t="inlineStr">
        <is>
          <t>ottawa_lab-__2021-08-10__evc1.07.02.21</t>
        </is>
      </c>
      <c r="F422" t="inlineStr">
        <is>
          <t>covN2</t>
        </is>
      </c>
      <c r="G422" s="61">
        <f>HYPERLINK("#'Main'!M44", "'Main'!M44")</f>
        <v/>
      </c>
      <c r="I422" t="n">
        <v>0.6</v>
      </c>
      <c r="K422">
        <f>'Main'!M44</f>
        <v/>
      </c>
      <c r="L422">
        <f>IF(OR(ISERROR(K422), ISERROR(I422), ISERROR(J422)), FALSE, OR(OR(AND(LEFT(K422, 1)="[", RIGHT(K422, 1)="]"), AND(ISNUMBER(K422), OR(K422&gt;=I422, I422=""), OR(K422&lt;=J422, J422=""))), K422=""))</f>
        <v/>
      </c>
    </row>
    <row r="423">
      <c r="A423" t="inlineStr">
        <is>
          <t>LOQ</t>
        </is>
      </c>
      <c r="B423" t="inlineStr">
        <is>
          <t>Test above LOQ [copies per well, covN2]</t>
        </is>
      </c>
      <c r="C423" t="inlineStr">
        <is>
          <t>High</t>
        </is>
      </c>
      <c r="D423" s="60" t="n">
        <v>44418</v>
      </c>
      <c r="E423" t="inlineStr">
        <is>
          <t>ottawa_lab-__2021-08-10__evc1.07.16.21</t>
        </is>
      </c>
      <c r="F423" t="inlineStr">
        <is>
          <t>covN2</t>
        </is>
      </c>
      <c r="G423" s="61">
        <f>HYPERLINK("#'Main'!K45", "'Main'!K45")</f>
        <v/>
      </c>
      <c r="I423" t="n">
        <v>0.6</v>
      </c>
      <c r="K423">
        <f>'Main'!K45</f>
        <v/>
      </c>
      <c r="L423">
        <f>IF(OR(ISERROR(K423), ISERROR(I423), ISERROR(J423)), FALSE, OR(OR(AND(LEFT(K423, 1)="[", RIGHT(K423, 1)="]"), AND(ISNUMBER(K423), OR(K423&gt;=I423, I423=""), OR(K423&lt;=J423, J423=""))), K423=""))</f>
        <v/>
      </c>
    </row>
    <row r="424">
      <c r="A424" t="inlineStr">
        <is>
          <t>LOQ</t>
        </is>
      </c>
      <c r="B424" t="inlineStr">
        <is>
          <t>Test above LOQ [copies per well, covN2]</t>
        </is>
      </c>
      <c r="C424" t="inlineStr">
        <is>
          <t>High</t>
        </is>
      </c>
      <c r="D424" s="60" t="n">
        <v>44418</v>
      </c>
      <c r="E424" t="inlineStr">
        <is>
          <t>ottawa_lab-__2021-08-10__evc1.07.16.21</t>
        </is>
      </c>
      <c r="F424" t="inlineStr">
        <is>
          <t>covN2</t>
        </is>
      </c>
      <c r="G424" s="61">
        <f>HYPERLINK("#'Main'!L45", "'Main'!L45")</f>
        <v/>
      </c>
      <c r="I424" t="n">
        <v>0.6</v>
      </c>
      <c r="K424">
        <f>'Main'!L45</f>
        <v/>
      </c>
      <c r="L424">
        <f>IF(OR(ISERROR(K424), ISERROR(I424), ISERROR(J424)), FALSE, OR(OR(AND(LEFT(K424, 1)="[", RIGHT(K424, 1)="]"), AND(ISNUMBER(K424), OR(K424&gt;=I424, I424=""), OR(K424&lt;=J424, J424=""))), K424=""))</f>
        <v/>
      </c>
    </row>
    <row r="425">
      <c r="A425" t="inlineStr">
        <is>
          <t>LOQ</t>
        </is>
      </c>
      <c r="B425" t="inlineStr">
        <is>
          <t>Test above LOQ [copies per well, covN2]</t>
        </is>
      </c>
      <c r="C425" t="inlineStr">
        <is>
          <t>High</t>
        </is>
      </c>
      <c r="D425" s="60" t="n">
        <v>44418</v>
      </c>
      <c r="E425" t="inlineStr">
        <is>
          <t>ottawa_lab-__2021-08-10__evc1.07.16.21</t>
        </is>
      </c>
      <c r="F425" t="inlineStr">
        <is>
          <t>covN2</t>
        </is>
      </c>
      <c r="G425" s="61">
        <f>HYPERLINK("#'Main'!M45", "'Main'!M45")</f>
        <v/>
      </c>
      <c r="I425" t="n">
        <v>0.6</v>
      </c>
      <c r="K425">
        <f>'Main'!M45</f>
        <v/>
      </c>
      <c r="L425">
        <f>IF(OR(ISERROR(K425), ISERROR(I425), ISERROR(J425)), FALSE, OR(OR(AND(LEFT(K425, 1)="[", RIGHT(K425, 1)="]"), AND(ISNUMBER(K425), OR(K425&gt;=I425, I425=""), OR(K425&lt;=J425, J425=""))), K425=""))</f>
        <v/>
      </c>
    </row>
    <row r="426">
      <c r="A426" t="inlineStr">
        <is>
          <t>LOQ</t>
        </is>
      </c>
      <c r="B426" t="inlineStr">
        <is>
          <t>Test above LOQ [copies per well, covN2]</t>
        </is>
      </c>
      <c r="C426" t="inlineStr">
        <is>
          <t>High</t>
        </is>
      </c>
      <c r="D426" s="60" t="n">
        <v>44418</v>
      </c>
      <c r="E426" t="inlineStr">
        <is>
          <t>ottawa_lab-__2021-08-10__evc3.07.16.21</t>
        </is>
      </c>
      <c r="F426" t="inlineStr">
        <is>
          <t>covN2</t>
        </is>
      </c>
      <c r="G426" s="61">
        <f>HYPERLINK("#'Main'!K46", "'Main'!K46")</f>
        <v/>
      </c>
      <c r="I426" t="n">
        <v>0.6</v>
      </c>
      <c r="K426">
        <f>'Main'!K46</f>
        <v/>
      </c>
      <c r="L426">
        <f>IF(OR(ISERROR(K426), ISERROR(I426), ISERROR(J426)), FALSE, OR(OR(AND(LEFT(K426, 1)="[", RIGHT(K426, 1)="]"), AND(ISNUMBER(K426), OR(K426&gt;=I426, I426=""), OR(K426&lt;=J426, J426=""))), K426=""))</f>
        <v/>
      </c>
    </row>
    <row r="427">
      <c r="A427" t="inlineStr">
        <is>
          <t>LOQ</t>
        </is>
      </c>
      <c r="B427" t="inlineStr">
        <is>
          <t>Test above LOQ [copies per well, covN2]</t>
        </is>
      </c>
      <c r="C427" t="inlineStr">
        <is>
          <t>High</t>
        </is>
      </c>
      <c r="D427" s="60" t="n">
        <v>44418</v>
      </c>
      <c r="E427" t="inlineStr">
        <is>
          <t>ottawa_lab-__2021-08-10__evc3.07.16.21</t>
        </is>
      </c>
      <c r="F427" t="inlineStr">
        <is>
          <t>covN2</t>
        </is>
      </c>
      <c r="G427" s="61">
        <f>HYPERLINK("#'Main'!L46", "'Main'!L46")</f>
        <v/>
      </c>
      <c r="I427" t="n">
        <v>0.6</v>
      </c>
      <c r="K427">
        <f>'Main'!L46</f>
        <v/>
      </c>
      <c r="L427">
        <f>IF(OR(ISERROR(K427), ISERROR(I427), ISERROR(J427)), FALSE, OR(OR(AND(LEFT(K427, 1)="[", RIGHT(K427, 1)="]"), AND(ISNUMBER(K427), OR(K427&gt;=I427, I427=""), OR(K427&lt;=J427, J427=""))), K427=""))</f>
        <v/>
      </c>
    </row>
    <row r="428">
      <c r="A428" t="inlineStr">
        <is>
          <t>LOQ</t>
        </is>
      </c>
      <c r="B428" t="inlineStr">
        <is>
          <t>Test above LOQ [copies per well, covN2]</t>
        </is>
      </c>
      <c r="C428" t="inlineStr">
        <is>
          <t>High</t>
        </is>
      </c>
      <c r="D428" s="60" t="n">
        <v>44418</v>
      </c>
      <c r="E428" t="inlineStr">
        <is>
          <t>ottawa_lab-__2021-08-10__evc3.07.16.21</t>
        </is>
      </c>
      <c r="F428" t="inlineStr">
        <is>
          <t>covN2</t>
        </is>
      </c>
      <c r="G428" s="61">
        <f>HYPERLINK("#'Main'!M46", "'Main'!M46")</f>
        <v/>
      </c>
      <c r="I428" t="n">
        <v>0.6</v>
      </c>
      <c r="K428">
        <f>'Main'!M46</f>
        <v/>
      </c>
      <c r="L428">
        <f>IF(OR(ISERROR(K428), ISERROR(I428), ISERROR(J428)), FALSE, OR(OR(AND(LEFT(K428, 1)="[", RIGHT(K428, 1)="]"), AND(ISNUMBER(K428), OR(K428&gt;=I428, I428=""), OR(K428&lt;=J428, J428=""))), K428=""))</f>
        <v/>
      </c>
    </row>
    <row r="429">
      <c r="A429" t="inlineStr">
        <is>
          <t>Baseline</t>
        </is>
      </c>
      <c r="B429" t="inlineStr">
        <is>
          <t>Baseline nPMMoV Ct in range [site: h]</t>
        </is>
      </c>
      <c r="C429" t="inlineStr">
        <is>
          <t>High</t>
        </is>
      </c>
      <c r="D429" s="60" t="n">
        <v>44418</v>
      </c>
      <c r="E429" t="inlineStr">
        <is>
          <t>ottawa_lab-h.08.05.21</t>
        </is>
      </c>
      <c r="F429" t="inlineStr">
        <is>
          <t>nPMMoV</t>
        </is>
      </c>
      <c r="G429" s="61">
        <f>HYPERLINK("#'Main'!P5", "'Main'!P5")</f>
        <v/>
      </c>
      <c r="I429" t="n">
        <v>25</v>
      </c>
      <c r="J429" t="n">
        <v>28</v>
      </c>
      <c r="K429">
        <f>'Main'!P5</f>
        <v/>
      </c>
      <c r="L429">
        <f>IF(OR(ISERROR(K429), ISERROR(I429), ISERROR(J429)), FALSE, OR(OR(AND(LEFT(K429, 1)="[", RIGHT(K429, 1)="]"), AND(ISNUMBER(K429), OR(K429&gt;=I429, I429=""), OR(K429&lt;=J429, J429=""))), K429=""))</f>
        <v/>
      </c>
    </row>
    <row r="430">
      <c r="A430" t="inlineStr">
        <is>
          <t>Baseline</t>
        </is>
      </c>
      <c r="B430" t="inlineStr">
        <is>
          <t>Baseline nPMMoV Ct in range [site: h]</t>
        </is>
      </c>
      <c r="C430" t="inlineStr">
        <is>
          <t>High</t>
        </is>
      </c>
      <c r="D430" s="60" t="n">
        <v>44418</v>
      </c>
      <c r="E430" t="inlineStr">
        <is>
          <t>ottawa_lab-h.08.05.21</t>
        </is>
      </c>
      <c r="F430" t="inlineStr">
        <is>
          <t>nPMMoV</t>
        </is>
      </c>
      <c r="G430" s="61">
        <f>HYPERLINK("#'Main'!Q5", "'Main'!Q5")</f>
        <v/>
      </c>
      <c r="I430" t="n">
        <v>25</v>
      </c>
      <c r="J430" t="n">
        <v>28</v>
      </c>
      <c r="K430">
        <f>'Main'!Q5</f>
        <v/>
      </c>
      <c r="L430">
        <f>IF(OR(ISERROR(K430), ISERROR(I430), ISERROR(J430)), FALSE, OR(OR(AND(LEFT(K430, 1)="[", RIGHT(K430, 1)="]"), AND(ISNUMBER(K430), OR(K430&gt;=I430, I430=""), OR(K430&lt;=J430, J430=""))), K430=""))</f>
        <v/>
      </c>
    </row>
    <row r="431">
      <c r="A431" t="inlineStr">
        <is>
          <t>Baseline</t>
        </is>
      </c>
      <c r="B431" t="inlineStr">
        <is>
          <t>Baseline nPMMoV Ct in range [site: h]</t>
        </is>
      </c>
      <c r="C431" t="inlineStr">
        <is>
          <t>High</t>
        </is>
      </c>
      <c r="D431" s="60" t="n">
        <v>44418</v>
      </c>
      <c r="E431" t="inlineStr">
        <is>
          <t>ottawa_lab-h.08.05.21</t>
        </is>
      </c>
      <c r="F431" t="inlineStr">
        <is>
          <t>nPMMoV</t>
        </is>
      </c>
      <c r="G431" s="61">
        <f>HYPERLINK("#'Main'!R5", "'Main'!R5")</f>
        <v/>
      </c>
      <c r="I431" t="n">
        <v>25</v>
      </c>
      <c r="J431" t="n">
        <v>28</v>
      </c>
      <c r="K431">
        <f>'Main'!R5</f>
        <v/>
      </c>
      <c r="L431">
        <f>IF(OR(ISERROR(K431), ISERROR(I431), ISERROR(J431)), FALSE, OR(OR(AND(LEFT(K431, 1)="[", RIGHT(K431, 1)="]"), AND(ISNUMBER(K431), OR(K431&gt;=I431, I431=""), OR(K431&lt;=J431, J431=""))), K431=""))</f>
        <v/>
      </c>
    </row>
    <row r="432">
      <c r="A432" t="inlineStr">
        <is>
          <t>Baseline</t>
        </is>
      </c>
      <c r="B432" t="inlineStr">
        <is>
          <t>Baseline nPMMoV Ct in range [site: h]</t>
        </is>
      </c>
      <c r="C432" t="inlineStr">
        <is>
          <t>High</t>
        </is>
      </c>
      <c r="D432" s="60" t="n">
        <v>44418</v>
      </c>
      <c r="E432" t="inlineStr">
        <is>
          <t>ottawa_lab-h.08.07.21</t>
        </is>
      </c>
      <c r="F432" t="inlineStr">
        <is>
          <t>nPMMoV</t>
        </is>
      </c>
      <c r="G432" s="61">
        <f>HYPERLINK("#'Main'!P8", "'Main'!P8")</f>
        <v/>
      </c>
      <c r="I432" t="n">
        <v>25</v>
      </c>
      <c r="J432" t="n">
        <v>28</v>
      </c>
      <c r="K432">
        <f>'Main'!P8</f>
        <v/>
      </c>
      <c r="L432">
        <f>IF(OR(ISERROR(K432), ISERROR(I432), ISERROR(J432)), FALSE, OR(OR(AND(LEFT(K432, 1)="[", RIGHT(K432, 1)="]"), AND(ISNUMBER(K432), OR(K432&gt;=I432, I432=""), OR(K432&lt;=J432, J432=""))), K432=""))</f>
        <v/>
      </c>
    </row>
    <row r="433">
      <c r="A433" t="inlineStr">
        <is>
          <t>Baseline</t>
        </is>
      </c>
      <c r="B433" t="inlineStr">
        <is>
          <t>Baseline nPMMoV Ct in range [site: h]</t>
        </is>
      </c>
      <c r="C433" t="inlineStr">
        <is>
          <t>High</t>
        </is>
      </c>
      <c r="D433" s="60" t="n">
        <v>44418</v>
      </c>
      <c r="E433" t="inlineStr">
        <is>
          <t>ottawa_lab-h.08.07.21</t>
        </is>
      </c>
      <c r="F433" t="inlineStr">
        <is>
          <t>nPMMoV</t>
        </is>
      </c>
      <c r="G433" s="61">
        <f>HYPERLINK("#'Main'!Q8", "'Main'!Q8")</f>
        <v/>
      </c>
      <c r="I433" t="n">
        <v>25</v>
      </c>
      <c r="J433" t="n">
        <v>28</v>
      </c>
      <c r="K433">
        <f>'Main'!Q8</f>
        <v/>
      </c>
      <c r="L433">
        <f>IF(OR(ISERROR(K433), ISERROR(I433), ISERROR(J433)), FALSE, OR(OR(AND(LEFT(K433, 1)="[", RIGHT(K433, 1)="]"), AND(ISNUMBER(K433), OR(K433&gt;=I433, I433=""), OR(K433&lt;=J433, J433=""))), K433=""))</f>
        <v/>
      </c>
    </row>
    <row r="434">
      <c r="A434" t="inlineStr">
        <is>
          <t>Baseline</t>
        </is>
      </c>
      <c r="B434" t="inlineStr">
        <is>
          <t>Baseline nPMMoV Ct in range [site: h]</t>
        </is>
      </c>
      <c r="C434" t="inlineStr">
        <is>
          <t>High</t>
        </is>
      </c>
      <c r="D434" s="60" t="n">
        <v>44418</v>
      </c>
      <c r="E434" t="inlineStr">
        <is>
          <t>ottawa_lab-h.08.07.21</t>
        </is>
      </c>
      <c r="F434" t="inlineStr">
        <is>
          <t>nPMMoV</t>
        </is>
      </c>
      <c r="G434" s="61">
        <f>HYPERLINK("#'Main'!R8", "'Main'!R8")</f>
        <v/>
      </c>
      <c r="I434" t="n">
        <v>25</v>
      </c>
      <c r="J434" t="n">
        <v>28</v>
      </c>
      <c r="K434">
        <f>'Main'!R8</f>
        <v/>
      </c>
      <c r="L434">
        <f>IF(OR(ISERROR(K434), ISERROR(I434), ISERROR(J434)), FALSE, OR(OR(AND(LEFT(K434, 1)="[", RIGHT(K434, 1)="]"), AND(ISNUMBER(K434), OR(K434&gt;=I434, I434=""), OR(K434&lt;=J434, J434=""))), K434=""))</f>
        <v/>
      </c>
    </row>
    <row r="435">
      <c r="A435" t="inlineStr">
        <is>
          <t>Baseline</t>
        </is>
      </c>
      <c r="B435" t="inlineStr">
        <is>
          <t>Baseline nPMMoV Ct in range [site: h]</t>
        </is>
      </c>
      <c r="C435" t="inlineStr">
        <is>
          <t>High</t>
        </is>
      </c>
      <c r="D435" s="60" t="n">
        <v>44418</v>
      </c>
      <c r="E435" t="inlineStr">
        <is>
          <t>ottawa_lab-h.08.08.21</t>
        </is>
      </c>
      <c r="F435" t="inlineStr">
        <is>
          <t>nPMMoV</t>
        </is>
      </c>
      <c r="G435" s="61">
        <f>HYPERLINK("#'Main'!P9", "'Main'!P9")</f>
        <v/>
      </c>
      <c r="I435" t="n">
        <v>25</v>
      </c>
      <c r="J435" t="n">
        <v>28</v>
      </c>
      <c r="K435">
        <f>'Main'!P9</f>
        <v/>
      </c>
      <c r="L435">
        <f>IF(OR(ISERROR(K435), ISERROR(I435), ISERROR(J435)), FALSE, OR(OR(AND(LEFT(K435, 1)="[", RIGHT(K435, 1)="]"), AND(ISNUMBER(K435), OR(K435&gt;=I435, I435=""), OR(K435&lt;=J435, J435=""))), K435=""))</f>
        <v/>
      </c>
    </row>
    <row r="436">
      <c r="A436" t="inlineStr">
        <is>
          <t>Baseline</t>
        </is>
      </c>
      <c r="B436" t="inlineStr">
        <is>
          <t>Baseline nPMMoV Ct in range [site: h]</t>
        </is>
      </c>
      <c r="C436" t="inlineStr">
        <is>
          <t>High</t>
        </is>
      </c>
      <c r="D436" s="60" t="n">
        <v>44418</v>
      </c>
      <c r="E436" t="inlineStr">
        <is>
          <t>ottawa_lab-h.08.08.21</t>
        </is>
      </c>
      <c r="F436" t="inlineStr">
        <is>
          <t>nPMMoV</t>
        </is>
      </c>
      <c r="G436" s="61">
        <f>HYPERLINK("#'Main'!Q9", "'Main'!Q9")</f>
        <v/>
      </c>
      <c r="I436" t="n">
        <v>25</v>
      </c>
      <c r="J436" t="n">
        <v>28</v>
      </c>
      <c r="K436">
        <f>'Main'!Q9</f>
        <v/>
      </c>
      <c r="L436">
        <f>IF(OR(ISERROR(K436), ISERROR(I436), ISERROR(J436)), FALSE, OR(OR(AND(LEFT(K436, 1)="[", RIGHT(K436, 1)="]"), AND(ISNUMBER(K436), OR(K436&gt;=I436, I436=""), OR(K436&lt;=J436, J436=""))), K436=""))</f>
        <v/>
      </c>
    </row>
    <row r="437">
      <c r="A437" t="inlineStr">
        <is>
          <t>Baseline</t>
        </is>
      </c>
      <c r="B437" t="inlineStr">
        <is>
          <t>Baseline nPMMoV Ct in range [site: h]</t>
        </is>
      </c>
      <c r="C437" t="inlineStr">
        <is>
          <t>High</t>
        </is>
      </c>
      <c r="D437" s="60" t="n">
        <v>44418</v>
      </c>
      <c r="E437" t="inlineStr">
        <is>
          <t>ottawa_lab-h.08.08.21</t>
        </is>
      </c>
      <c r="F437" t="inlineStr">
        <is>
          <t>nPMMoV</t>
        </is>
      </c>
      <c r="G437" s="61">
        <f>HYPERLINK("#'Main'!R9", "'Main'!R9")</f>
        <v/>
      </c>
      <c r="I437" t="n">
        <v>25</v>
      </c>
      <c r="J437" t="n">
        <v>28</v>
      </c>
      <c r="K437">
        <f>'Main'!R9</f>
        <v/>
      </c>
      <c r="L437">
        <f>IF(OR(ISERROR(K437), ISERROR(I437), ISERROR(J437)), FALSE, OR(OR(AND(LEFT(K437, 1)="[", RIGHT(K437, 1)="]"), AND(ISNUMBER(K437), OR(K437&gt;=I437, I437=""), OR(K437&lt;=J437, J437=""))), K437=""))</f>
        <v/>
      </c>
    </row>
    <row r="438">
      <c r="A438" t="inlineStr">
        <is>
          <t>Baseline</t>
        </is>
      </c>
      <c r="B438" t="inlineStr">
        <is>
          <t>Baseline nPMMoV Ct in range [site: bmi]</t>
        </is>
      </c>
      <c r="C438" t="inlineStr">
        <is>
          <t>High</t>
        </is>
      </c>
      <c r="D438" s="60" t="n">
        <v>44418</v>
      </c>
      <c r="E438" t="inlineStr">
        <is>
          <t>ottawa_lab-bmi.08.09.21</t>
        </is>
      </c>
      <c r="F438" t="inlineStr">
        <is>
          <t>nPMMoV</t>
        </is>
      </c>
      <c r="G438" s="61">
        <f>HYPERLINK("#'Main'!P11", "'Main'!P11")</f>
        <v/>
      </c>
      <c r="I438" t="n">
        <v>25</v>
      </c>
      <c r="J438" t="n">
        <v>31.5</v>
      </c>
      <c r="K438">
        <f>'Main'!P11</f>
        <v/>
      </c>
      <c r="L438">
        <f>IF(OR(ISERROR(K438), ISERROR(I438), ISERROR(J438)), FALSE, OR(OR(AND(LEFT(K438, 1)="[", RIGHT(K438, 1)="]"), AND(ISNUMBER(K438), OR(K438&gt;=I438, I438=""), OR(K438&lt;=J438, J438=""))), K438=""))</f>
        <v/>
      </c>
    </row>
    <row r="439">
      <c r="A439" t="inlineStr">
        <is>
          <t>Baseline</t>
        </is>
      </c>
      <c r="B439" t="inlineStr">
        <is>
          <t>Baseline nPMMoV Ct in range [site: bmi]</t>
        </is>
      </c>
      <c r="C439" t="inlineStr">
        <is>
          <t>High</t>
        </is>
      </c>
      <c r="D439" s="60" t="n">
        <v>44418</v>
      </c>
      <c r="E439" t="inlineStr">
        <is>
          <t>ottawa_lab-bmi.08.09.21</t>
        </is>
      </c>
      <c r="F439" t="inlineStr">
        <is>
          <t>nPMMoV</t>
        </is>
      </c>
      <c r="G439" s="61">
        <f>HYPERLINK("#'Main'!Q11", "'Main'!Q11")</f>
        <v/>
      </c>
      <c r="I439" t="n">
        <v>25</v>
      </c>
      <c r="J439" t="n">
        <v>31.5</v>
      </c>
      <c r="K439">
        <f>'Main'!Q11</f>
        <v/>
      </c>
      <c r="L439">
        <f>IF(OR(ISERROR(K439), ISERROR(I439), ISERROR(J439)), FALSE, OR(OR(AND(LEFT(K439, 1)="[", RIGHT(K439, 1)="]"), AND(ISNUMBER(K439), OR(K439&gt;=I439, I439=""), OR(K439&lt;=J439, J439=""))), K439=""))</f>
        <v/>
      </c>
    </row>
    <row r="440">
      <c r="A440" t="inlineStr">
        <is>
          <t>Baseline</t>
        </is>
      </c>
      <c r="B440" t="inlineStr">
        <is>
          <t>Baseline nPMMoV Ct in range [site: bmi]</t>
        </is>
      </c>
      <c r="C440" t="inlineStr">
        <is>
          <t>High</t>
        </is>
      </c>
      <c r="D440" s="60" t="n">
        <v>44418</v>
      </c>
      <c r="E440" t="inlineStr">
        <is>
          <t>ottawa_lab-bmi.08.09.21</t>
        </is>
      </c>
      <c r="F440" t="inlineStr">
        <is>
          <t>nPMMoV</t>
        </is>
      </c>
      <c r="G440" s="61">
        <f>HYPERLINK("#'Main'!R11", "'Main'!R11")</f>
        <v/>
      </c>
      <c r="I440" t="n">
        <v>25</v>
      </c>
      <c r="J440" t="n">
        <v>31.5</v>
      </c>
      <c r="K440">
        <f>'Main'!R11</f>
        <v/>
      </c>
      <c r="L440">
        <f>IF(OR(ISERROR(K440), ISERROR(I440), ISERROR(J440)), FALSE, OR(OR(AND(LEFT(K440, 1)="[", RIGHT(K440, 1)="]"), AND(ISNUMBER(K440), OR(K440&gt;=I440, I440=""), OR(K440&lt;=J440, J440=""))), K440=""))</f>
        <v/>
      </c>
    </row>
    <row r="441">
      <c r="A441" t="inlineStr">
        <is>
          <t>Baseline</t>
        </is>
      </c>
      <c r="B441" t="inlineStr">
        <is>
          <t>Baseline nPMMoV Ct in range [site: mh]</t>
        </is>
      </c>
      <c r="C441" t="inlineStr">
        <is>
          <t>High</t>
        </is>
      </c>
      <c r="D441" s="60" t="n">
        <v>44418</v>
      </c>
      <c r="E441" t="inlineStr">
        <is>
          <t>ottawa_lab-mh.08.09.21</t>
        </is>
      </c>
      <c r="F441" t="inlineStr">
        <is>
          <t>nPMMoV</t>
        </is>
      </c>
      <c r="G441" s="61">
        <f>HYPERLINK("#'Main'!P12", "'Main'!P12")</f>
        <v/>
      </c>
      <c r="I441" t="n">
        <v>25</v>
      </c>
      <c r="J441" t="n">
        <v>31.5</v>
      </c>
      <c r="K441">
        <f>'Main'!P12</f>
        <v/>
      </c>
      <c r="L441">
        <f>IF(OR(ISERROR(K441), ISERROR(I441), ISERROR(J441)), FALSE, OR(OR(AND(LEFT(K441, 1)="[", RIGHT(K441, 1)="]"), AND(ISNUMBER(K441), OR(K441&gt;=I441, I441=""), OR(K441&lt;=J441, J441=""))), K441=""))</f>
        <v/>
      </c>
    </row>
    <row r="442">
      <c r="A442" t="inlineStr">
        <is>
          <t>Baseline</t>
        </is>
      </c>
      <c r="B442" t="inlineStr">
        <is>
          <t>Baseline nPMMoV Ct in range [site: mh]</t>
        </is>
      </c>
      <c r="C442" t="inlineStr">
        <is>
          <t>High</t>
        </is>
      </c>
      <c r="D442" s="60" t="n">
        <v>44418</v>
      </c>
      <c r="E442" t="inlineStr">
        <is>
          <t>ottawa_lab-mh.08.09.21</t>
        </is>
      </c>
      <c r="F442" t="inlineStr">
        <is>
          <t>nPMMoV</t>
        </is>
      </c>
      <c r="G442" s="61">
        <f>HYPERLINK("#'Main'!Q12", "'Main'!Q12")</f>
        <v/>
      </c>
      <c r="I442" t="n">
        <v>25</v>
      </c>
      <c r="J442" t="n">
        <v>31.5</v>
      </c>
      <c r="K442">
        <f>'Main'!Q12</f>
        <v/>
      </c>
      <c r="L442">
        <f>IF(OR(ISERROR(K442), ISERROR(I442), ISERROR(J442)), FALSE, OR(OR(AND(LEFT(K442, 1)="[", RIGHT(K442, 1)="]"), AND(ISNUMBER(K442), OR(K442&gt;=I442, I442=""), OR(K442&lt;=J442, J442=""))), K442=""))</f>
        <v/>
      </c>
    </row>
    <row r="443">
      <c r="A443" t="inlineStr">
        <is>
          <t>Baseline</t>
        </is>
      </c>
      <c r="B443" t="inlineStr">
        <is>
          <t>Baseline nPMMoV Ct in range [site: mh]</t>
        </is>
      </c>
      <c r="C443" t="inlineStr">
        <is>
          <t>High</t>
        </is>
      </c>
      <c r="D443" s="60" t="n">
        <v>44418</v>
      </c>
      <c r="E443" t="inlineStr">
        <is>
          <t>ottawa_lab-mh.08.09.21</t>
        </is>
      </c>
      <c r="F443" t="inlineStr">
        <is>
          <t>nPMMoV</t>
        </is>
      </c>
      <c r="G443" s="61">
        <f>HYPERLINK("#'Main'!R12", "'Main'!R12")</f>
        <v/>
      </c>
      <c r="I443" t="n">
        <v>25</v>
      </c>
      <c r="J443" t="n">
        <v>31.5</v>
      </c>
      <c r="K443">
        <f>'Main'!R12</f>
        <v/>
      </c>
      <c r="L443">
        <f>IF(OR(ISERROR(K443), ISERROR(I443), ISERROR(J443)), FALSE, OR(OR(AND(LEFT(K443, 1)="[", RIGHT(K443, 1)="]"), AND(ISNUMBER(K443), OR(K443&gt;=I443, I443=""), OR(K443&lt;=J443, J443=""))), K443=""))</f>
        <v/>
      </c>
    </row>
    <row r="444">
      <c r="A444" t="inlineStr">
        <is>
          <t>Baseline</t>
        </is>
      </c>
      <c r="B444" t="inlineStr">
        <is>
          <t>Baseline nPMMoV Ct in range [site: o]</t>
        </is>
      </c>
      <c r="C444" t="inlineStr">
        <is>
          <t>High</t>
        </is>
      </c>
      <c r="D444" s="60" t="n">
        <v>44418</v>
      </c>
      <c r="E444" t="inlineStr">
        <is>
          <t>ottawa_lab-o.08.09.21</t>
        </is>
      </c>
      <c r="F444" t="inlineStr">
        <is>
          <t>nPMMoV</t>
        </is>
      </c>
      <c r="G444" s="61">
        <f>HYPERLINK("#'Main'!P13", "'Main'!P13")</f>
        <v/>
      </c>
      <c r="I444" t="n">
        <v>25</v>
      </c>
      <c r="J444" t="n">
        <v>28</v>
      </c>
      <c r="K444">
        <f>'Main'!P13</f>
        <v/>
      </c>
      <c r="L444">
        <f>IF(OR(ISERROR(K444), ISERROR(I444), ISERROR(J444)), FALSE, OR(OR(AND(LEFT(K444, 1)="[", RIGHT(K444, 1)="]"), AND(ISNUMBER(K444), OR(K444&gt;=I444, I444=""), OR(K444&lt;=J444, J444=""))), K444=""))</f>
        <v/>
      </c>
    </row>
    <row r="445">
      <c r="A445" t="inlineStr">
        <is>
          <t>Baseline</t>
        </is>
      </c>
      <c r="B445" t="inlineStr">
        <is>
          <t>Baseline nPMMoV Ct in range [site: o]</t>
        </is>
      </c>
      <c r="C445" t="inlineStr">
        <is>
          <t>High</t>
        </is>
      </c>
      <c r="D445" s="60" t="n">
        <v>44418</v>
      </c>
      <c r="E445" t="inlineStr">
        <is>
          <t>ottawa_lab-o.08.09.21</t>
        </is>
      </c>
      <c r="F445" t="inlineStr">
        <is>
          <t>nPMMoV</t>
        </is>
      </c>
      <c r="G445" s="61">
        <f>HYPERLINK("#'Main'!Q13", "'Main'!Q13")</f>
        <v/>
      </c>
      <c r="I445" t="n">
        <v>25</v>
      </c>
      <c r="J445" t="n">
        <v>28</v>
      </c>
      <c r="K445">
        <f>'Main'!Q13</f>
        <v/>
      </c>
      <c r="L445">
        <f>IF(OR(ISERROR(K445), ISERROR(I445), ISERROR(J445)), FALSE, OR(OR(AND(LEFT(K445, 1)="[", RIGHT(K445, 1)="]"), AND(ISNUMBER(K445), OR(K445&gt;=I445, I445=""), OR(K445&lt;=J445, J445=""))), K445=""))</f>
        <v/>
      </c>
    </row>
    <row r="446">
      <c r="A446" t="inlineStr">
        <is>
          <t>Baseline</t>
        </is>
      </c>
      <c r="B446" t="inlineStr">
        <is>
          <t>Baseline nPMMoV Ct in range [site: o]</t>
        </is>
      </c>
      <c r="C446" t="inlineStr">
        <is>
          <t>High</t>
        </is>
      </c>
      <c r="D446" s="60" t="n">
        <v>44418</v>
      </c>
      <c r="E446" t="inlineStr">
        <is>
          <t>ottawa_lab-o.08.09.21</t>
        </is>
      </c>
      <c r="F446" t="inlineStr">
        <is>
          <t>nPMMoV</t>
        </is>
      </c>
      <c r="G446" s="61">
        <f>HYPERLINK("#'Main'!R13", "'Main'!R13")</f>
        <v/>
      </c>
      <c r="I446" t="n">
        <v>25</v>
      </c>
      <c r="J446" t="n">
        <v>28</v>
      </c>
      <c r="K446">
        <f>'Main'!R13</f>
        <v/>
      </c>
      <c r="L446">
        <f>IF(OR(ISERROR(K446), ISERROR(I446), ISERROR(J446)), FALSE, OR(OR(AND(LEFT(K446, 1)="[", RIGHT(K446, 1)="]"), AND(ISNUMBER(K446), OR(K446&gt;=I446, I446=""), OR(K446&lt;=J446, J446=""))), K446=""))</f>
        <v/>
      </c>
    </row>
    <row r="447">
      <c r="A447" t="inlineStr">
        <is>
          <t>Baseline</t>
        </is>
      </c>
      <c r="B447" t="inlineStr">
        <is>
          <t>Baseline nPMMoV Ct in range [site: vc1]</t>
        </is>
      </c>
      <c r="C447" t="inlineStr">
        <is>
          <t>High</t>
        </is>
      </c>
      <c r="D447" s="60" t="n">
        <v>44418</v>
      </c>
      <c r="E447" t="inlineStr">
        <is>
          <t>ottawa_lab-vc1.08.09.21</t>
        </is>
      </c>
      <c r="F447" t="inlineStr">
        <is>
          <t>nPMMoV</t>
        </is>
      </c>
      <c r="G447" s="61">
        <f>HYPERLINK("#'Main'!P14", "'Main'!P14")</f>
        <v/>
      </c>
      <c r="I447" t="n">
        <v>27</v>
      </c>
      <c r="J447" t="n">
        <v>30</v>
      </c>
      <c r="K447">
        <f>'Main'!P14</f>
        <v/>
      </c>
      <c r="L447">
        <f>IF(OR(ISERROR(K447), ISERROR(I447), ISERROR(J447)), FALSE, OR(OR(AND(LEFT(K447, 1)="[", RIGHT(K447, 1)="]"), AND(ISNUMBER(K447), OR(K447&gt;=I447, I447=""), OR(K447&lt;=J447, J447=""))), K447=""))</f>
        <v/>
      </c>
    </row>
    <row r="448">
      <c r="A448" t="inlineStr">
        <is>
          <t>Baseline</t>
        </is>
      </c>
      <c r="B448" t="inlineStr">
        <is>
          <t>Baseline nPMMoV Ct in range [site: vc1]</t>
        </is>
      </c>
      <c r="C448" t="inlineStr">
        <is>
          <t>High</t>
        </is>
      </c>
      <c r="D448" s="60" t="n">
        <v>44418</v>
      </c>
      <c r="E448" t="inlineStr">
        <is>
          <t>ottawa_lab-vc1.08.09.21</t>
        </is>
      </c>
      <c r="F448" t="inlineStr">
        <is>
          <t>nPMMoV</t>
        </is>
      </c>
      <c r="G448" s="61">
        <f>HYPERLINK("#'Main'!Q14", "'Main'!Q14")</f>
        <v/>
      </c>
      <c r="I448" t="n">
        <v>27</v>
      </c>
      <c r="J448" t="n">
        <v>30</v>
      </c>
      <c r="K448">
        <f>'Main'!Q14</f>
        <v/>
      </c>
      <c r="L448">
        <f>IF(OR(ISERROR(K448), ISERROR(I448), ISERROR(J448)), FALSE, OR(OR(AND(LEFT(K448, 1)="[", RIGHT(K448, 1)="]"), AND(ISNUMBER(K448), OR(K448&gt;=I448, I448=""), OR(K448&lt;=J448, J448=""))), K448=""))</f>
        <v/>
      </c>
    </row>
    <row r="449">
      <c r="A449" t="inlineStr">
        <is>
          <t>Baseline</t>
        </is>
      </c>
      <c r="B449" t="inlineStr">
        <is>
          <t>Baseline nPMMoV Ct in range [site: vc1]</t>
        </is>
      </c>
      <c r="C449" t="inlineStr">
        <is>
          <t>High</t>
        </is>
      </c>
      <c r="D449" s="60" t="n">
        <v>44418</v>
      </c>
      <c r="E449" t="inlineStr">
        <is>
          <t>ottawa_lab-vc1.08.09.21</t>
        </is>
      </c>
      <c r="F449" t="inlineStr">
        <is>
          <t>nPMMoV</t>
        </is>
      </c>
      <c r="G449" s="61">
        <f>HYPERLINK("#'Main'!R14", "'Main'!R14")</f>
        <v/>
      </c>
      <c r="I449" t="n">
        <v>27</v>
      </c>
      <c r="J449" t="n">
        <v>30</v>
      </c>
      <c r="K449">
        <f>'Main'!R14</f>
        <v/>
      </c>
      <c r="L449">
        <f>IF(OR(ISERROR(K449), ISERROR(I449), ISERROR(J449)), FALSE, OR(OR(AND(LEFT(K449, 1)="[", RIGHT(K449, 1)="]"), AND(ISNUMBER(K449), OR(K449&gt;=I449, I449=""), OR(K449&lt;=J449, J449=""))), K449=""))</f>
        <v/>
      </c>
    </row>
    <row r="450">
      <c r="A450" t="inlineStr">
        <is>
          <t>Baseline</t>
        </is>
      </c>
      <c r="B450" t="inlineStr">
        <is>
          <t>Baseline nPMMoV Ct in range [site: vc2]</t>
        </is>
      </c>
      <c r="C450" t="inlineStr">
        <is>
          <t>High</t>
        </is>
      </c>
      <c r="D450" s="60" t="n">
        <v>44418</v>
      </c>
      <c r="E450" t="inlineStr">
        <is>
          <t>ottawa_lab-vc2.08.09.21</t>
        </is>
      </c>
      <c r="F450" t="inlineStr">
        <is>
          <t>nPMMoV</t>
        </is>
      </c>
      <c r="G450" s="61">
        <f>HYPERLINK("#'Main'!P15", "'Main'!P15")</f>
        <v/>
      </c>
      <c r="I450" t="n">
        <v>29</v>
      </c>
      <c r="J450" t="n">
        <v>31</v>
      </c>
      <c r="K450">
        <f>'Main'!P15</f>
        <v/>
      </c>
      <c r="L450">
        <f>IF(OR(ISERROR(K450), ISERROR(I450), ISERROR(J450)), FALSE, OR(OR(AND(LEFT(K450, 1)="[", RIGHT(K450, 1)="]"), AND(ISNUMBER(K450), OR(K450&gt;=I450, I450=""), OR(K450&lt;=J450, J450=""))), K450=""))</f>
        <v/>
      </c>
    </row>
    <row r="451">
      <c r="A451" t="inlineStr">
        <is>
          <t>Baseline</t>
        </is>
      </c>
      <c r="B451" t="inlineStr">
        <is>
          <t>Baseline nPMMoV Ct in range [site: vc2]</t>
        </is>
      </c>
      <c r="C451" t="inlineStr">
        <is>
          <t>High</t>
        </is>
      </c>
      <c r="D451" s="60" t="n">
        <v>44418</v>
      </c>
      <c r="E451" t="inlineStr">
        <is>
          <t>ottawa_lab-vc2.08.09.21</t>
        </is>
      </c>
      <c r="F451" t="inlineStr">
        <is>
          <t>nPMMoV</t>
        </is>
      </c>
      <c r="G451" s="61">
        <f>HYPERLINK("#'Main'!Q15", "'Main'!Q15")</f>
        <v/>
      </c>
      <c r="I451" t="n">
        <v>29</v>
      </c>
      <c r="J451" t="n">
        <v>31</v>
      </c>
      <c r="K451">
        <f>'Main'!Q15</f>
        <v/>
      </c>
      <c r="L451">
        <f>IF(OR(ISERROR(K451), ISERROR(I451), ISERROR(J451)), FALSE, OR(OR(AND(LEFT(K451, 1)="[", RIGHT(K451, 1)="]"), AND(ISNUMBER(K451), OR(K451&gt;=I451, I451=""), OR(K451&lt;=J451, J451=""))), K451=""))</f>
        <v/>
      </c>
    </row>
    <row r="452">
      <c r="A452" t="inlineStr">
        <is>
          <t>Baseline</t>
        </is>
      </c>
      <c r="B452" t="inlineStr">
        <is>
          <t>Baseline nPMMoV Ct in range [site: vc2]</t>
        </is>
      </c>
      <c r="C452" t="inlineStr">
        <is>
          <t>High</t>
        </is>
      </c>
      <c r="D452" s="60" t="n">
        <v>44418</v>
      </c>
      <c r="E452" t="inlineStr">
        <is>
          <t>ottawa_lab-vc2.08.09.21</t>
        </is>
      </c>
      <c r="F452" t="inlineStr">
        <is>
          <t>nPMMoV</t>
        </is>
      </c>
      <c r="G452" s="61">
        <f>HYPERLINK("#'Main'!R15", "'Main'!R15")</f>
        <v/>
      </c>
      <c r="I452" t="n">
        <v>29</v>
      </c>
      <c r="J452" t="n">
        <v>31</v>
      </c>
      <c r="K452">
        <f>'Main'!R15</f>
        <v/>
      </c>
      <c r="L452">
        <f>IF(OR(ISERROR(K452), ISERROR(I452), ISERROR(J452)), FALSE, OR(OR(AND(LEFT(K452, 1)="[", RIGHT(K452, 1)="]"), AND(ISNUMBER(K452), OR(K452&gt;=I452, I452=""), OR(K452&lt;=J452, J452=""))), K452=""))</f>
        <v/>
      </c>
    </row>
    <row r="453">
      <c r="A453" t="inlineStr">
        <is>
          <t>Baseline</t>
        </is>
      </c>
      <c r="B453" t="inlineStr">
        <is>
          <t>Baseline nPMMoV Ct in range [site: vc3]</t>
        </is>
      </c>
      <c r="C453" t="inlineStr">
        <is>
          <t>High</t>
        </is>
      </c>
      <c r="D453" s="60" t="n">
        <v>44418</v>
      </c>
      <c r="E453" t="inlineStr">
        <is>
          <t>ottawa_lab-vc3.08.09.21</t>
        </is>
      </c>
      <c r="F453" t="inlineStr">
        <is>
          <t>nPMMoV</t>
        </is>
      </c>
      <c r="G453" s="61">
        <f>HYPERLINK("#'Main'!P16", "'Main'!P16")</f>
        <v/>
      </c>
      <c r="I453" t="n">
        <v>28</v>
      </c>
      <c r="J453" t="n">
        <v>30</v>
      </c>
      <c r="K453">
        <f>'Main'!P16</f>
        <v/>
      </c>
      <c r="L453">
        <f>IF(OR(ISERROR(K453), ISERROR(I453), ISERROR(J453)), FALSE, OR(OR(AND(LEFT(K453, 1)="[", RIGHT(K453, 1)="]"), AND(ISNUMBER(K453), OR(K453&gt;=I453, I453=""), OR(K453&lt;=J453, J453=""))), K453=""))</f>
        <v/>
      </c>
    </row>
    <row r="454">
      <c r="A454" t="inlineStr">
        <is>
          <t>Baseline</t>
        </is>
      </c>
      <c r="B454" t="inlineStr">
        <is>
          <t>Baseline nPMMoV Ct in range [site: vc3]</t>
        </is>
      </c>
      <c r="C454" t="inlineStr">
        <is>
          <t>High</t>
        </is>
      </c>
      <c r="D454" s="60" t="n">
        <v>44418</v>
      </c>
      <c r="E454" t="inlineStr">
        <is>
          <t>ottawa_lab-vc3.08.09.21</t>
        </is>
      </c>
      <c r="F454" t="inlineStr">
        <is>
          <t>nPMMoV</t>
        </is>
      </c>
      <c r="G454" s="61">
        <f>HYPERLINK("#'Main'!Q16", "'Main'!Q16")</f>
        <v/>
      </c>
      <c r="I454" t="n">
        <v>28</v>
      </c>
      <c r="J454" t="n">
        <v>30</v>
      </c>
      <c r="K454">
        <f>'Main'!Q16</f>
        <v/>
      </c>
      <c r="L454">
        <f>IF(OR(ISERROR(K454), ISERROR(I454), ISERROR(J454)), FALSE, OR(OR(AND(LEFT(K454, 1)="[", RIGHT(K454, 1)="]"), AND(ISNUMBER(K454), OR(K454&gt;=I454, I454=""), OR(K454&lt;=J454, J454=""))), K454=""))</f>
        <v/>
      </c>
    </row>
    <row r="455">
      <c r="A455" t="inlineStr">
        <is>
          <t>Baseline</t>
        </is>
      </c>
      <c r="B455" t="inlineStr">
        <is>
          <t>Baseline nPMMoV Ct in range [site: vc3]</t>
        </is>
      </c>
      <c r="C455" t="inlineStr">
        <is>
          <t>High</t>
        </is>
      </c>
      <c r="D455" s="60" t="n">
        <v>44418</v>
      </c>
      <c r="E455" t="inlineStr">
        <is>
          <t>ottawa_lab-vc3.08.09.21</t>
        </is>
      </c>
      <c r="F455" t="inlineStr">
        <is>
          <t>nPMMoV</t>
        </is>
      </c>
      <c r="G455" s="61">
        <f>HYPERLINK("#'Main'!R16", "'Main'!R16")</f>
        <v/>
      </c>
      <c r="I455" t="n">
        <v>28</v>
      </c>
      <c r="J455" t="n">
        <v>30</v>
      </c>
      <c r="K455">
        <f>'Main'!R16</f>
        <v/>
      </c>
      <c r="L455">
        <f>IF(OR(ISERROR(K455), ISERROR(I455), ISERROR(J455)), FALSE, OR(OR(AND(LEFT(K455, 1)="[", RIGHT(K455, 1)="]"), AND(ISNUMBER(K455), OR(K455&gt;=I455, I455=""), OR(K455&lt;=J455, J455=""))), K455=""))</f>
        <v/>
      </c>
    </row>
    <row r="456">
      <c r="A456" t="inlineStr">
        <is>
          <t>Baseline</t>
        </is>
      </c>
      <c r="B456" t="inlineStr">
        <is>
          <t>Baseline nPMMoV Ct in range [site: h]</t>
        </is>
      </c>
      <c r="C456" t="inlineStr">
        <is>
          <t>High</t>
        </is>
      </c>
      <c r="D456" s="60" t="n">
        <v>44418</v>
      </c>
      <c r="E456" t="inlineStr">
        <is>
          <t>ottawa_lab-h.08.05.21</t>
        </is>
      </c>
      <c r="F456" t="inlineStr">
        <is>
          <t>nPMMoV</t>
        </is>
      </c>
      <c r="G456" s="61">
        <f>HYPERLINK("#'Main'!P27", "'Main'!P27")</f>
        <v/>
      </c>
      <c r="I456" t="n">
        <v>25</v>
      </c>
      <c r="J456" t="n">
        <v>28</v>
      </c>
      <c r="K456">
        <f>'Main'!P27</f>
        <v/>
      </c>
      <c r="L456">
        <f>IF(OR(ISERROR(K456), ISERROR(I456), ISERROR(J456)), FALSE, OR(OR(AND(LEFT(K456, 1)="[", RIGHT(K456, 1)="]"), AND(ISNUMBER(K456), OR(K456&gt;=I456, I456=""), OR(K456&lt;=J456, J456=""))), K456=""))</f>
        <v/>
      </c>
    </row>
    <row r="457">
      <c r="A457" t="inlineStr">
        <is>
          <t>Baseline</t>
        </is>
      </c>
      <c r="B457" t="inlineStr">
        <is>
          <t>Baseline nPMMoV Ct in range [site: h]</t>
        </is>
      </c>
      <c r="C457" t="inlineStr">
        <is>
          <t>High</t>
        </is>
      </c>
      <c r="D457" s="60" t="n">
        <v>44418</v>
      </c>
      <c r="E457" t="inlineStr">
        <is>
          <t>ottawa_lab-h.08.05.21</t>
        </is>
      </c>
      <c r="F457" t="inlineStr">
        <is>
          <t>nPMMoV</t>
        </is>
      </c>
      <c r="G457" s="61">
        <f>HYPERLINK("#'Main'!Q27", "'Main'!Q27")</f>
        <v/>
      </c>
      <c r="I457" t="n">
        <v>25</v>
      </c>
      <c r="J457" t="n">
        <v>28</v>
      </c>
      <c r="K457">
        <f>'Main'!Q27</f>
        <v/>
      </c>
      <c r="L457">
        <f>IF(OR(ISERROR(K457), ISERROR(I457), ISERROR(J457)), FALSE, OR(OR(AND(LEFT(K457, 1)="[", RIGHT(K457, 1)="]"), AND(ISNUMBER(K457), OR(K457&gt;=I457, I457=""), OR(K457&lt;=J457, J457=""))), K457=""))</f>
        <v/>
      </c>
    </row>
    <row r="458">
      <c r="A458" t="inlineStr">
        <is>
          <t>Baseline</t>
        </is>
      </c>
      <c r="B458" t="inlineStr">
        <is>
          <t>Baseline nPMMoV Ct in range [site: h]</t>
        </is>
      </c>
      <c r="C458" t="inlineStr">
        <is>
          <t>High</t>
        </is>
      </c>
      <c r="D458" s="60" t="n">
        <v>44418</v>
      </c>
      <c r="E458" t="inlineStr">
        <is>
          <t>ottawa_lab-h.08.05.21</t>
        </is>
      </c>
      <c r="F458" t="inlineStr">
        <is>
          <t>nPMMoV</t>
        </is>
      </c>
      <c r="G458" s="61">
        <f>HYPERLINK("#'Main'!R27", "'Main'!R27")</f>
        <v/>
      </c>
      <c r="I458" t="n">
        <v>25</v>
      </c>
      <c r="J458" t="n">
        <v>28</v>
      </c>
      <c r="K458">
        <f>'Main'!R27</f>
        <v/>
      </c>
      <c r="L458">
        <f>IF(OR(ISERROR(K458), ISERROR(I458), ISERROR(J458)), FALSE, OR(OR(AND(LEFT(K458, 1)="[", RIGHT(K458, 1)="]"), AND(ISNUMBER(K458), OR(K458&gt;=I458, I458=""), OR(K458&lt;=J458, J458=""))), K458=""))</f>
        <v/>
      </c>
    </row>
    <row r="459">
      <c r="A459" t="inlineStr">
        <is>
          <t>Baseline</t>
        </is>
      </c>
      <c r="B459" t="inlineStr">
        <is>
          <t>Baseline nPMMoV Ct in range [site: h]</t>
        </is>
      </c>
      <c r="C459" t="inlineStr">
        <is>
          <t>High</t>
        </is>
      </c>
      <c r="D459" s="60" t="n">
        <v>44418</v>
      </c>
      <c r="E459" t="inlineStr">
        <is>
          <t>ottawa_lab-h.08.07.21</t>
        </is>
      </c>
      <c r="F459" t="inlineStr">
        <is>
          <t>nPMMoV</t>
        </is>
      </c>
      <c r="G459" s="61">
        <f>HYPERLINK("#'Main'!P30", "'Main'!P30")</f>
        <v/>
      </c>
      <c r="I459" t="n">
        <v>25</v>
      </c>
      <c r="J459" t="n">
        <v>28</v>
      </c>
      <c r="K459">
        <f>'Main'!P30</f>
        <v/>
      </c>
      <c r="L459">
        <f>IF(OR(ISERROR(K459), ISERROR(I459), ISERROR(J459)), FALSE, OR(OR(AND(LEFT(K459, 1)="[", RIGHT(K459, 1)="]"), AND(ISNUMBER(K459), OR(K459&gt;=I459, I459=""), OR(K459&lt;=J459, J459=""))), K459=""))</f>
        <v/>
      </c>
    </row>
    <row r="460">
      <c r="A460" t="inlineStr">
        <is>
          <t>Baseline</t>
        </is>
      </c>
      <c r="B460" t="inlineStr">
        <is>
          <t>Baseline nPMMoV Ct in range [site: h]</t>
        </is>
      </c>
      <c r="C460" t="inlineStr">
        <is>
          <t>High</t>
        </is>
      </c>
      <c r="D460" s="60" t="n">
        <v>44418</v>
      </c>
      <c r="E460" t="inlineStr">
        <is>
          <t>ottawa_lab-h.08.07.21</t>
        </is>
      </c>
      <c r="F460" t="inlineStr">
        <is>
          <t>nPMMoV</t>
        </is>
      </c>
      <c r="G460" s="61">
        <f>HYPERLINK("#'Main'!Q30", "'Main'!Q30")</f>
        <v/>
      </c>
      <c r="I460" t="n">
        <v>25</v>
      </c>
      <c r="J460" t="n">
        <v>28</v>
      </c>
      <c r="K460">
        <f>'Main'!Q30</f>
        <v/>
      </c>
      <c r="L460">
        <f>IF(OR(ISERROR(K460), ISERROR(I460), ISERROR(J460)), FALSE, OR(OR(AND(LEFT(K460, 1)="[", RIGHT(K460, 1)="]"), AND(ISNUMBER(K460), OR(K460&gt;=I460, I460=""), OR(K460&lt;=J460, J460=""))), K460=""))</f>
        <v/>
      </c>
    </row>
    <row r="461">
      <c r="A461" t="inlineStr">
        <is>
          <t>Baseline</t>
        </is>
      </c>
      <c r="B461" t="inlineStr">
        <is>
          <t>Baseline nPMMoV Ct in range [site: h]</t>
        </is>
      </c>
      <c r="C461" t="inlineStr">
        <is>
          <t>High</t>
        </is>
      </c>
      <c r="D461" s="60" t="n">
        <v>44418</v>
      </c>
      <c r="E461" t="inlineStr">
        <is>
          <t>ottawa_lab-h.08.07.21</t>
        </is>
      </c>
      <c r="F461" t="inlineStr">
        <is>
          <t>nPMMoV</t>
        </is>
      </c>
      <c r="G461" s="61">
        <f>HYPERLINK("#'Main'!R30", "'Main'!R30")</f>
        <v/>
      </c>
      <c r="I461" t="n">
        <v>25</v>
      </c>
      <c r="J461" t="n">
        <v>28</v>
      </c>
      <c r="K461">
        <f>'Main'!R30</f>
        <v/>
      </c>
      <c r="L461">
        <f>IF(OR(ISERROR(K461), ISERROR(I461), ISERROR(J461)), FALSE, OR(OR(AND(LEFT(K461, 1)="[", RIGHT(K461, 1)="]"), AND(ISNUMBER(K461), OR(K461&gt;=I461, I461=""), OR(K461&lt;=J461, J461=""))), K461=""))</f>
        <v/>
      </c>
    </row>
    <row r="462">
      <c r="A462" t="inlineStr">
        <is>
          <t>Baseline</t>
        </is>
      </c>
      <c r="B462" t="inlineStr">
        <is>
          <t>Baseline nPMMoV Ct in range [site: h]</t>
        </is>
      </c>
      <c r="C462" t="inlineStr">
        <is>
          <t>High</t>
        </is>
      </c>
      <c r="D462" s="60" t="n">
        <v>44418</v>
      </c>
      <c r="E462" t="inlineStr">
        <is>
          <t>ottawa_lab-h.08.08.21</t>
        </is>
      </c>
      <c r="F462" t="inlineStr">
        <is>
          <t>nPMMoV</t>
        </is>
      </c>
      <c r="G462" s="61">
        <f>HYPERLINK("#'Main'!P31", "'Main'!P31")</f>
        <v/>
      </c>
      <c r="I462" t="n">
        <v>25</v>
      </c>
      <c r="J462" t="n">
        <v>28</v>
      </c>
      <c r="K462">
        <f>'Main'!P31</f>
        <v/>
      </c>
      <c r="L462">
        <f>IF(OR(ISERROR(K462), ISERROR(I462), ISERROR(J462)), FALSE, OR(OR(AND(LEFT(K462, 1)="[", RIGHT(K462, 1)="]"), AND(ISNUMBER(K462), OR(K462&gt;=I462, I462=""), OR(K462&lt;=J462, J462=""))), K462=""))</f>
        <v/>
      </c>
    </row>
    <row r="463">
      <c r="A463" t="inlineStr">
        <is>
          <t>Baseline</t>
        </is>
      </c>
      <c r="B463" t="inlineStr">
        <is>
          <t>Baseline nPMMoV Ct in range [site: h]</t>
        </is>
      </c>
      <c r="C463" t="inlineStr">
        <is>
          <t>High</t>
        </is>
      </c>
      <c r="D463" s="60" t="n">
        <v>44418</v>
      </c>
      <c r="E463" t="inlineStr">
        <is>
          <t>ottawa_lab-h.08.08.21</t>
        </is>
      </c>
      <c r="F463" t="inlineStr">
        <is>
          <t>nPMMoV</t>
        </is>
      </c>
      <c r="G463" s="61">
        <f>HYPERLINK("#'Main'!Q31", "'Main'!Q31")</f>
        <v/>
      </c>
      <c r="I463" t="n">
        <v>25</v>
      </c>
      <c r="J463" t="n">
        <v>28</v>
      </c>
      <c r="K463">
        <f>'Main'!Q31</f>
        <v/>
      </c>
      <c r="L463">
        <f>IF(OR(ISERROR(K463), ISERROR(I463), ISERROR(J463)), FALSE, OR(OR(AND(LEFT(K463, 1)="[", RIGHT(K463, 1)="]"), AND(ISNUMBER(K463), OR(K463&gt;=I463, I463=""), OR(K463&lt;=J463, J463=""))), K463=""))</f>
        <v/>
      </c>
    </row>
    <row r="464">
      <c r="A464" t="inlineStr">
        <is>
          <t>Baseline</t>
        </is>
      </c>
      <c r="B464" t="inlineStr">
        <is>
          <t>Baseline nPMMoV Ct in range [site: h]</t>
        </is>
      </c>
      <c r="C464" t="inlineStr">
        <is>
          <t>High</t>
        </is>
      </c>
      <c r="D464" s="60" t="n">
        <v>44418</v>
      </c>
      <c r="E464" t="inlineStr">
        <is>
          <t>ottawa_lab-h.08.08.21</t>
        </is>
      </c>
      <c r="F464" t="inlineStr">
        <is>
          <t>nPMMoV</t>
        </is>
      </c>
      <c r="G464" s="61">
        <f>HYPERLINK("#'Main'!R31", "'Main'!R31")</f>
        <v/>
      </c>
      <c r="I464" t="n">
        <v>25</v>
      </c>
      <c r="J464" t="n">
        <v>28</v>
      </c>
      <c r="K464">
        <f>'Main'!R31</f>
        <v/>
      </c>
      <c r="L464">
        <f>IF(OR(ISERROR(K464), ISERROR(I464), ISERROR(J464)), FALSE, OR(OR(AND(LEFT(K464, 1)="[", RIGHT(K464, 1)="]"), AND(ISNUMBER(K464), OR(K464&gt;=I464, I464=""), OR(K464&lt;=J464, J464=""))), K464=""))</f>
        <v/>
      </c>
    </row>
    <row r="465">
      <c r="A465" t="inlineStr">
        <is>
          <t>Baseline</t>
        </is>
      </c>
      <c r="B465" t="inlineStr">
        <is>
          <t>Baseline nPMMoV Ct in range [site: bmi]</t>
        </is>
      </c>
      <c r="C465" t="inlineStr">
        <is>
          <t>High</t>
        </is>
      </c>
      <c r="D465" s="60" t="n">
        <v>44418</v>
      </c>
      <c r="E465" t="inlineStr">
        <is>
          <t>ottawa_lab-bmi.08.09.21</t>
        </is>
      </c>
      <c r="F465" t="inlineStr">
        <is>
          <t>nPMMoV</t>
        </is>
      </c>
      <c r="G465" s="61">
        <f>HYPERLINK("#'Main'!P33", "'Main'!P33")</f>
        <v/>
      </c>
      <c r="I465" t="n">
        <v>25</v>
      </c>
      <c r="J465" t="n">
        <v>31.5</v>
      </c>
      <c r="K465">
        <f>'Main'!P33</f>
        <v/>
      </c>
      <c r="L465">
        <f>IF(OR(ISERROR(K465), ISERROR(I465), ISERROR(J465)), FALSE, OR(OR(AND(LEFT(K465, 1)="[", RIGHT(K465, 1)="]"), AND(ISNUMBER(K465), OR(K465&gt;=I465, I465=""), OR(K465&lt;=J465, J465=""))), K465=""))</f>
        <v/>
      </c>
    </row>
    <row r="466">
      <c r="A466" t="inlineStr">
        <is>
          <t>Baseline</t>
        </is>
      </c>
      <c r="B466" t="inlineStr">
        <is>
          <t>Baseline nPMMoV Ct in range [site: bmi]</t>
        </is>
      </c>
      <c r="C466" t="inlineStr">
        <is>
          <t>High</t>
        </is>
      </c>
      <c r="D466" s="60" t="n">
        <v>44418</v>
      </c>
      <c r="E466" t="inlineStr">
        <is>
          <t>ottawa_lab-bmi.08.09.21</t>
        </is>
      </c>
      <c r="F466" t="inlineStr">
        <is>
          <t>nPMMoV</t>
        </is>
      </c>
      <c r="G466" s="61">
        <f>HYPERLINK("#'Main'!Q33", "'Main'!Q33")</f>
        <v/>
      </c>
      <c r="I466" t="n">
        <v>25</v>
      </c>
      <c r="J466" t="n">
        <v>31.5</v>
      </c>
      <c r="K466">
        <f>'Main'!Q33</f>
        <v/>
      </c>
      <c r="L466">
        <f>IF(OR(ISERROR(K466), ISERROR(I466), ISERROR(J466)), FALSE, OR(OR(AND(LEFT(K466, 1)="[", RIGHT(K466, 1)="]"), AND(ISNUMBER(K466), OR(K466&gt;=I466, I466=""), OR(K466&lt;=J466, J466=""))), K466=""))</f>
        <v/>
      </c>
    </row>
    <row r="467">
      <c r="A467" t="inlineStr">
        <is>
          <t>Baseline</t>
        </is>
      </c>
      <c r="B467" t="inlineStr">
        <is>
          <t>Baseline nPMMoV Ct in range [site: bmi]</t>
        </is>
      </c>
      <c r="C467" t="inlineStr">
        <is>
          <t>High</t>
        </is>
      </c>
      <c r="D467" s="60" t="n">
        <v>44418</v>
      </c>
      <c r="E467" t="inlineStr">
        <is>
          <t>ottawa_lab-bmi.08.09.21</t>
        </is>
      </c>
      <c r="F467" t="inlineStr">
        <is>
          <t>nPMMoV</t>
        </is>
      </c>
      <c r="G467" s="61">
        <f>HYPERLINK("#'Main'!R33", "'Main'!R33")</f>
        <v/>
      </c>
      <c r="I467" t="n">
        <v>25</v>
      </c>
      <c r="J467" t="n">
        <v>31.5</v>
      </c>
      <c r="K467">
        <f>'Main'!R33</f>
        <v/>
      </c>
      <c r="L467">
        <f>IF(OR(ISERROR(K467), ISERROR(I467), ISERROR(J467)), FALSE, OR(OR(AND(LEFT(K467, 1)="[", RIGHT(K467, 1)="]"), AND(ISNUMBER(K467), OR(K467&gt;=I467, I467=""), OR(K467&lt;=J467, J467=""))), K467=""))</f>
        <v/>
      </c>
    </row>
    <row r="468">
      <c r="A468" t="inlineStr">
        <is>
          <t>Baseline</t>
        </is>
      </c>
      <c r="B468" t="inlineStr">
        <is>
          <t>Baseline nPMMoV Ct in range [site: mh]</t>
        </is>
      </c>
      <c r="C468" t="inlineStr">
        <is>
          <t>High</t>
        </is>
      </c>
      <c r="D468" s="60" t="n">
        <v>44418</v>
      </c>
      <c r="E468" t="inlineStr">
        <is>
          <t>ottawa_lab-mh.08.09.21</t>
        </is>
      </c>
      <c r="F468" t="inlineStr">
        <is>
          <t>nPMMoV</t>
        </is>
      </c>
      <c r="G468" s="61">
        <f>HYPERLINK("#'Main'!P34", "'Main'!P34")</f>
        <v/>
      </c>
      <c r="I468" t="n">
        <v>25</v>
      </c>
      <c r="J468" t="n">
        <v>31.5</v>
      </c>
      <c r="K468">
        <f>'Main'!P34</f>
        <v/>
      </c>
      <c r="L468">
        <f>IF(OR(ISERROR(K468), ISERROR(I468), ISERROR(J468)), FALSE, OR(OR(AND(LEFT(K468, 1)="[", RIGHT(K468, 1)="]"), AND(ISNUMBER(K468), OR(K468&gt;=I468, I468=""), OR(K468&lt;=J468, J468=""))), K468=""))</f>
        <v/>
      </c>
    </row>
    <row r="469">
      <c r="A469" t="inlineStr">
        <is>
          <t>Baseline</t>
        </is>
      </c>
      <c r="B469" t="inlineStr">
        <is>
          <t>Baseline nPMMoV Ct in range [site: mh]</t>
        </is>
      </c>
      <c r="C469" t="inlineStr">
        <is>
          <t>High</t>
        </is>
      </c>
      <c r="D469" s="60" t="n">
        <v>44418</v>
      </c>
      <c r="E469" t="inlineStr">
        <is>
          <t>ottawa_lab-mh.08.09.21</t>
        </is>
      </c>
      <c r="F469" t="inlineStr">
        <is>
          <t>nPMMoV</t>
        </is>
      </c>
      <c r="G469" s="61">
        <f>HYPERLINK("#'Main'!Q34", "'Main'!Q34")</f>
        <v/>
      </c>
      <c r="I469" t="n">
        <v>25</v>
      </c>
      <c r="J469" t="n">
        <v>31.5</v>
      </c>
      <c r="K469">
        <f>'Main'!Q34</f>
        <v/>
      </c>
      <c r="L469">
        <f>IF(OR(ISERROR(K469), ISERROR(I469), ISERROR(J469)), FALSE, OR(OR(AND(LEFT(K469, 1)="[", RIGHT(K469, 1)="]"), AND(ISNUMBER(K469), OR(K469&gt;=I469, I469=""), OR(K469&lt;=J469, J469=""))), K469=""))</f>
        <v/>
      </c>
    </row>
    <row r="470">
      <c r="A470" t="inlineStr">
        <is>
          <t>Baseline</t>
        </is>
      </c>
      <c r="B470" t="inlineStr">
        <is>
          <t>Baseline nPMMoV Ct in range [site: mh]</t>
        </is>
      </c>
      <c r="C470" t="inlineStr">
        <is>
          <t>High</t>
        </is>
      </c>
      <c r="D470" s="60" t="n">
        <v>44418</v>
      </c>
      <c r="E470" t="inlineStr">
        <is>
          <t>ottawa_lab-mh.08.09.21</t>
        </is>
      </c>
      <c r="F470" t="inlineStr">
        <is>
          <t>nPMMoV</t>
        </is>
      </c>
      <c r="G470" s="61">
        <f>HYPERLINK("#'Main'!R34", "'Main'!R34")</f>
        <v/>
      </c>
      <c r="I470" t="n">
        <v>25</v>
      </c>
      <c r="J470" t="n">
        <v>31.5</v>
      </c>
      <c r="K470">
        <f>'Main'!R34</f>
        <v/>
      </c>
      <c r="L470">
        <f>IF(OR(ISERROR(K470), ISERROR(I470), ISERROR(J470)), FALSE, OR(OR(AND(LEFT(K470, 1)="[", RIGHT(K470, 1)="]"), AND(ISNUMBER(K470), OR(K470&gt;=I470, I470=""), OR(K470&lt;=J470, J470=""))), K470=""))</f>
        <v/>
      </c>
    </row>
    <row r="471">
      <c r="A471" t="inlineStr">
        <is>
          <t>Baseline</t>
        </is>
      </c>
      <c r="B471" t="inlineStr">
        <is>
          <t>Baseline nPMMoV Ct in range [site: o]</t>
        </is>
      </c>
      <c r="C471" t="inlineStr">
        <is>
          <t>High</t>
        </is>
      </c>
      <c r="D471" s="60" t="n">
        <v>44418</v>
      </c>
      <c r="E471" t="inlineStr">
        <is>
          <t>ottawa_lab-o.08.09.21</t>
        </is>
      </c>
      <c r="F471" t="inlineStr">
        <is>
          <t>nPMMoV</t>
        </is>
      </c>
      <c r="G471" s="61">
        <f>HYPERLINK("#'Main'!P35", "'Main'!P35")</f>
        <v/>
      </c>
      <c r="I471" t="n">
        <v>25</v>
      </c>
      <c r="J471" t="n">
        <v>28</v>
      </c>
      <c r="K471">
        <f>'Main'!P35</f>
        <v/>
      </c>
      <c r="L471">
        <f>IF(OR(ISERROR(K471), ISERROR(I471), ISERROR(J471)), FALSE, OR(OR(AND(LEFT(K471, 1)="[", RIGHT(K471, 1)="]"), AND(ISNUMBER(K471), OR(K471&gt;=I471, I471=""), OR(K471&lt;=J471, J471=""))), K471=""))</f>
        <v/>
      </c>
    </row>
    <row r="472">
      <c r="A472" t="inlineStr">
        <is>
          <t>Baseline</t>
        </is>
      </c>
      <c r="B472" t="inlineStr">
        <is>
          <t>Baseline nPMMoV Ct in range [site: o]</t>
        </is>
      </c>
      <c r="C472" t="inlineStr">
        <is>
          <t>High</t>
        </is>
      </c>
      <c r="D472" s="60" t="n">
        <v>44418</v>
      </c>
      <c r="E472" t="inlineStr">
        <is>
          <t>ottawa_lab-o.08.09.21</t>
        </is>
      </c>
      <c r="F472" t="inlineStr">
        <is>
          <t>nPMMoV</t>
        </is>
      </c>
      <c r="G472" s="61">
        <f>HYPERLINK("#'Main'!Q35", "'Main'!Q35")</f>
        <v/>
      </c>
      <c r="I472" t="n">
        <v>25</v>
      </c>
      <c r="J472" t="n">
        <v>28</v>
      </c>
      <c r="K472">
        <f>'Main'!Q35</f>
        <v/>
      </c>
      <c r="L472">
        <f>IF(OR(ISERROR(K472), ISERROR(I472), ISERROR(J472)), FALSE, OR(OR(AND(LEFT(K472, 1)="[", RIGHT(K472, 1)="]"), AND(ISNUMBER(K472), OR(K472&gt;=I472, I472=""), OR(K472&lt;=J472, J472=""))), K472=""))</f>
        <v/>
      </c>
    </row>
    <row r="473">
      <c r="A473" t="inlineStr">
        <is>
          <t>Baseline</t>
        </is>
      </c>
      <c r="B473" t="inlineStr">
        <is>
          <t>Baseline nPMMoV Ct in range [site: o]</t>
        </is>
      </c>
      <c r="C473" t="inlineStr">
        <is>
          <t>High</t>
        </is>
      </c>
      <c r="D473" s="60" t="n">
        <v>44418</v>
      </c>
      <c r="E473" t="inlineStr">
        <is>
          <t>ottawa_lab-o.08.09.21</t>
        </is>
      </c>
      <c r="F473" t="inlineStr">
        <is>
          <t>nPMMoV</t>
        </is>
      </c>
      <c r="G473" s="61">
        <f>HYPERLINK("#'Main'!R35", "'Main'!R35")</f>
        <v/>
      </c>
      <c r="I473" t="n">
        <v>25</v>
      </c>
      <c r="J473" t="n">
        <v>28</v>
      </c>
      <c r="K473">
        <f>'Main'!R35</f>
        <v/>
      </c>
      <c r="L473">
        <f>IF(OR(ISERROR(K473), ISERROR(I473), ISERROR(J473)), FALSE, OR(OR(AND(LEFT(K473, 1)="[", RIGHT(K473, 1)="]"), AND(ISNUMBER(K473), OR(K473&gt;=I473, I473=""), OR(K473&lt;=J473, J473=""))), K473=""))</f>
        <v/>
      </c>
    </row>
    <row r="474">
      <c r="A474" t="inlineStr">
        <is>
          <t>Baseline</t>
        </is>
      </c>
      <c r="B474" t="inlineStr">
        <is>
          <t>Baseline nPMMoV Ct in range [site: vc1]</t>
        </is>
      </c>
      <c r="C474" t="inlineStr">
        <is>
          <t>High</t>
        </is>
      </c>
      <c r="D474" s="60" t="n">
        <v>44418</v>
      </c>
      <c r="E474" t="inlineStr">
        <is>
          <t>ottawa_lab-vc1.08.09.21</t>
        </is>
      </c>
      <c r="F474" t="inlineStr">
        <is>
          <t>nPMMoV</t>
        </is>
      </c>
      <c r="G474" s="61">
        <f>HYPERLINK("#'Main'!P36", "'Main'!P36")</f>
        <v/>
      </c>
      <c r="I474" t="n">
        <v>27</v>
      </c>
      <c r="J474" t="n">
        <v>30</v>
      </c>
      <c r="K474">
        <f>'Main'!P36</f>
        <v/>
      </c>
      <c r="L474">
        <f>IF(OR(ISERROR(K474), ISERROR(I474), ISERROR(J474)), FALSE, OR(OR(AND(LEFT(K474, 1)="[", RIGHT(K474, 1)="]"), AND(ISNUMBER(K474), OR(K474&gt;=I474, I474=""), OR(K474&lt;=J474, J474=""))), K474=""))</f>
        <v/>
      </c>
    </row>
    <row r="475">
      <c r="A475" t="inlineStr">
        <is>
          <t>Baseline</t>
        </is>
      </c>
      <c r="B475" t="inlineStr">
        <is>
          <t>Baseline nPMMoV Ct in range [site: vc1]</t>
        </is>
      </c>
      <c r="C475" t="inlineStr">
        <is>
          <t>High</t>
        </is>
      </c>
      <c r="D475" s="60" t="n">
        <v>44418</v>
      </c>
      <c r="E475" t="inlineStr">
        <is>
          <t>ottawa_lab-vc1.08.09.21</t>
        </is>
      </c>
      <c r="F475" t="inlineStr">
        <is>
          <t>nPMMoV</t>
        </is>
      </c>
      <c r="G475" s="61">
        <f>HYPERLINK("#'Main'!Q36", "'Main'!Q36")</f>
        <v/>
      </c>
      <c r="I475" t="n">
        <v>27</v>
      </c>
      <c r="J475" t="n">
        <v>30</v>
      </c>
      <c r="K475">
        <f>'Main'!Q36</f>
        <v/>
      </c>
      <c r="L475">
        <f>IF(OR(ISERROR(K475), ISERROR(I475), ISERROR(J475)), FALSE, OR(OR(AND(LEFT(K475, 1)="[", RIGHT(K475, 1)="]"), AND(ISNUMBER(K475), OR(K475&gt;=I475, I475=""), OR(K475&lt;=J475, J475=""))), K475=""))</f>
        <v/>
      </c>
    </row>
    <row r="476">
      <c r="A476" t="inlineStr">
        <is>
          <t>Baseline</t>
        </is>
      </c>
      <c r="B476" t="inlineStr">
        <is>
          <t>Baseline nPMMoV Ct in range [site: vc1]</t>
        </is>
      </c>
      <c r="C476" t="inlineStr">
        <is>
          <t>High</t>
        </is>
      </c>
      <c r="D476" s="60" t="n">
        <v>44418</v>
      </c>
      <c r="E476" t="inlineStr">
        <is>
          <t>ottawa_lab-vc1.08.09.21</t>
        </is>
      </c>
      <c r="F476" t="inlineStr">
        <is>
          <t>nPMMoV</t>
        </is>
      </c>
      <c r="G476" s="61">
        <f>HYPERLINK("#'Main'!R36", "'Main'!R36")</f>
        <v/>
      </c>
      <c r="I476" t="n">
        <v>27</v>
      </c>
      <c r="J476" t="n">
        <v>30</v>
      </c>
      <c r="K476">
        <f>'Main'!R36</f>
        <v/>
      </c>
      <c r="L476">
        <f>IF(OR(ISERROR(K476), ISERROR(I476), ISERROR(J476)), FALSE, OR(OR(AND(LEFT(K476, 1)="[", RIGHT(K476, 1)="]"), AND(ISNUMBER(K476), OR(K476&gt;=I476, I476=""), OR(K476&lt;=J476, J476=""))), K476=""))</f>
        <v/>
      </c>
    </row>
    <row r="477">
      <c r="A477" t="inlineStr">
        <is>
          <t>Baseline</t>
        </is>
      </c>
      <c r="B477" t="inlineStr">
        <is>
          <t>Baseline nPMMoV Ct in range [site: vc2]</t>
        </is>
      </c>
      <c r="C477" t="inlineStr">
        <is>
          <t>High</t>
        </is>
      </c>
      <c r="D477" s="60" t="n">
        <v>44418</v>
      </c>
      <c r="E477" t="inlineStr">
        <is>
          <t>ottawa_lab-vc2.08.09.21</t>
        </is>
      </c>
      <c r="F477" t="inlineStr">
        <is>
          <t>nPMMoV</t>
        </is>
      </c>
      <c r="G477" s="61">
        <f>HYPERLINK("#'Main'!P37", "'Main'!P37")</f>
        <v/>
      </c>
      <c r="I477" t="n">
        <v>29</v>
      </c>
      <c r="J477" t="n">
        <v>31</v>
      </c>
      <c r="K477">
        <f>'Main'!P37</f>
        <v/>
      </c>
      <c r="L477">
        <f>IF(OR(ISERROR(K477), ISERROR(I477), ISERROR(J477)), FALSE, OR(OR(AND(LEFT(K477, 1)="[", RIGHT(K477, 1)="]"), AND(ISNUMBER(K477), OR(K477&gt;=I477, I477=""), OR(K477&lt;=J477, J477=""))), K477=""))</f>
        <v/>
      </c>
    </row>
    <row r="478">
      <c r="A478" t="inlineStr">
        <is>
          <t>Baseline</t>
        </is>
      </c>
      <c r="B478" t="inlineStr">
        <is>
          <t>Baseline nPMMoV Ct in range [site: vc2]</t>
        </is>
      </c>
      <c r="C478" t="inlineStr">
        <is>
          <t>High</t>
        </is>
      </c>
      <c r="D478" s="60" t="n">
        <v>44418</v>
      </c>
      <c r="E478" t="inlineStr">
        <is>
          <t>ottawa_lab-vc2.08.09.21</t>
        </is>
      </c>
      <c r="F478" t="inlineStr">
        <is>
          <t>nPMMoV</t>
        </is>
      </c>
      <c r="G478" s="61">
        <f>HYPERLINK("#'Main'!Q37", "'Main'!Q37")</f>
        <v/>
      </c>
      <c r="I478" t="n">
        <v>29</v>
      </c>
      <c r="J478" t="n">
        <v>31</v>
      </c>
      <c r="K478">
        <f>'Main'!Q37</f>
        <v/>
      </c>
      <c r="L478">
        <f>IF(OR(ISERROR(K478), ISERROR(I478), ISERROR(J478)), FALSE, OR(OR(AND(LEFT(K478, 1)="[", RIGHT(K478, 1)="]"), AND(ISNUMBER(K478), OR(K478&gt;=I478, I478=""), OR(K478&lt;=J478, J478=""))), K478=""))</f>
        <v/>
      </c>
    </row>
    <row r="479">
      <c r="A479" t="inlineStr">
        <is>
          <t>Baseline</t>
        </is>
      </c>
      <c r="B479" t="inlineStr">
        <is>
          <t>Baseline nPMMoV Ct in range [site: vc2]</t>
        </is>
      </c>
      <c r="C479" t="inlineStr">
        <is>
          <t>High</t>
        </is>
      </c>
      <c r="D479" s="60" t="n">
        <v>44418</v>
      </c>
      <c r="E479" t="inlineStr">
        <is>
          <t>ottawa_lab-vc2.08.09.21</t>
        </is>
      </c>
      <c r="F479" t="inlineStr">
        <is>
          <t>nPMMoV</t>
        </is>
      </c>
      <c r="G479" s="61">
        <f>HYPERLINK("#'Main'!R37", "'Main'!R37")</f>
        <v/>
      </c>
      <c r="I479" t="n">
        <v>29</v>
      </c>
      <c r="J479" t="n">
        <v>31</v>
      </c>
      <c r="K479">
        <f>'Main'!R37</f>
        <v/>
      </c>
      <c r="L479">
        <f>IF(OR(ISERROR(K479), ISERROR(I479), ISERROR(J479)), FALSE, OR(OR(AND(LEFT(K479, 1)="[", RIGHT(K479, 1)="]"), AND(ISNUMBER(K479), OR(K479&gt;=I479, I479=""), OR(K479&lt;=J479, J479=""))), K479=""))</f>
        <v/>
      </c>
    </row>
    <row r="480">
      <c r="A480" t="inlineStr">
        <is>
          <t>Baseline</t>
        </is>
      </c>
      <c r="B480" t="inlineStr">
        <is>
          <t>Baseline nPMMoV Ct in range [site: vc3]</t>
        </is>
      </c>
      <c r="C480" t="inlineStr">
        <is>
          <t>High</t>
        </is>
      </c>
      <c r="D480" s="60" t="n">
        <v>44418</v>
      </c>
      <c r="E480" t="inlineStr">
        <is>
          <t>ottawa_lab-vc3.08.09.21</t>
        </is>
      </c>
      <c r="F480" t="inlineStr">
        <is>
          <t>nPMMoV</t>
        </is>
      </c>
      <c r="G480" s="61">
        <f>HYPERLINK("#'Main'!P38", "'Main'!P38")</f>
        <v/>
      </c>
      <c r="I480" t="n">
        <v>28</v>
      </c>
      <c r="J480" t="n">
        <v>30</v>
      </c>
      <c r="K480">
        <f>'Main'!P38</f>
        <v/>
      </c>
      <c r="L480">
        <f>IF(OR(ISERROR(K480), ISERROR(I480), ISERROR(J480)), FALSE, OR(OR(AND(LEFT(K480, 1)="[", RIGHT(K480, 1)="]"), AND(ISNUMBER(K480), OR(K480&gt;=I480, I480=""), OR(K480&lt;=J480, J480=""))), K480=""))</f>
        <v/>
      </c>
    </row>
    <row r="481">
      <c r="A481" t="inlineStr">
        <is>
          <t>Baseline</t>
        </is>
      </c>
      <c r="B481" t="inlineStr">
        <is>
          <t>Baseline nPMMoV Ct in range [site: vc3]</t>
        </is>
      </c>
      <c r="C481" t="inlineStr">
        <is>
          <t>High</t>
        </is>
      </c>
      <c r="D481" s="60" t="n">
        <v>44418</v>
      </c>
      <c r="E481" t="inlineStr">
        <is>
          <t>ottawa_lab-vc3.08.09.21</t>
        </is>
      </c>
      <c r="F481" t="inlineStr">
        <is>
          <t>nPMMoV</t>
        </is>
      </c>
      <c r="G481" s="61">
        <f>HYPERLINK("#'Main'!Q38", "'Main'!Q38")</f>
        <v/>
      </c>
      <c r="I481" t="n">
        <v>28</v>
      </c>
      <c r="J481" t="n">
        <v>30</v>
      </c>
      <c r="K481">
        <f>'Main'!Q38</f>
        <v/>
      </c>
      <c r="L481">
        <f>IF(OR(ISERROR(K481), ISERROR(I481), ISERROR(J481)), FALSE, OR(OR(AND(LEFT(K481, 1)="[", RIGHT(K481, 1)="]"), AND(ISNUMBER(K481), OR(K481&gt;=I481, I481=""), OR(K481&lt;=J481, J481=""))), K481=""))</f>
        <v/>
      </c>
    </row>
    <row r="482">
      <c r="A482" t="inlineStr">
        <is>
          <t>Baseline</t>
        </is>
      </c>
      <c r="B482" t="inlineStr">
        <is>
          <t>Baseline nPMMoV Ct in range [site: vc3]</t>
        </is>
      </c>
      <c r="C482" t="inlineStr">
        <is>
          <t>High</t>
        </is>
      </c>
      <c r="D482" s="60" t="n">
        <v>44418</v>
      </c>
      <c r="E482" t="inlineStr">
        <is>
          <t>ottawa_lab-vc3.08.09.21</t>
        </is>
      </c>
      <c r="F482" t="inlineStr">
        <is>
          <t>nPMMoV</t>
        </is>
      </c>
      <c r="G482" s="61">
        <f>HYPERLINK("#'Main'!R38", "'Main'!R38")</f>
        <v/>
      </c>
      <c r="I482" t="n">
        <v>28</v>
      </c>
      <c r="J482" t="n">
        <v>30</v>
      </c>
      <c r="K482">
        <f>'Main'!R38</f>
        <v/>
      </c>
      <c r="L482">
        <f>IF(OR(ISERROR(K482), ISERROR(I482), ISERROR(J482)), FALSE, OR(OR(AND(LEFT(K482, 1)="[", RIGHT(K482, 1)="]"), AND(ISNUMBER(K482), OR(K482&gt;=I482, I482=""), OR(K482&lt;=J482, J482=""))), K482=""))</f>
        <v/>
      </c>
    </row>
    <row r="483">
      <c r="A483" t="inlineStr">
        <is>
          <t>Inhibition</t>
        </is>
      </c>
      <c r="B483" t="inlineStr">
        <is>
          <t>Test for inhibition: No dilution vs 1/10 dilution [covN1, abs(AvgCt-AvgCt)]</t>
        </is>
      </c>
      <c r="C483" t="inlineStr">
        <is>
          <t>High</t>
        </is>
      </c>
      <c r="D483" s="60" t="n">
        <v>44418</v>
      </c>
      <c r="E483" t="inlineStr">
        <is>
          <t>ottawa_lab-ac.08.05.21</t>
        </is>
      </c>
      <c r="F483" t="inlineStr">
        <is>
          <t>covN1</t>
        </is>
      </c>
      <c r="G483" s="61">
        <f>HYPERLINK("#'Main'!BT4", "'Main'!BT4")</f>
        <v/>
      </c>
      <c r="H483" s="61">
        <f>HYPERLINK("#'Main'!BL4", "'Main'!BL4")</f>
        <v/>
      </c>
      <c r="I483" t="n">
        <v>2.6</v>
      </c>
      <c r="J483" t="n">
        <v>3.6</v>
      </c>
      <c r="K483">
        <f>IF(AND(ISNUMBER('Main'!BT4), ISNUMBER('Main'!BL4)), ABS('Main'!BT4-'Main'!BL4), "")</f>
        <v/>
      </c>
      <c r="L483">
        <f>IF(OR(ISERROR(K483), ISERROR(I483), ISERROR(J483)), FALSE, OR(OR(AND(LEFT(K483, 1)="[", RIGHT(K483, 1)="]"), AND(ISNUMBER(K483), OR(K483&gt;=I483, I483=""), OR(K483&lt;=J483, J483=""))), K483=""))</f>
        <v/>
      </c>
      <c r="M483">
        <f>"Value is ABS("&amp;ROUND('Main'!BT4,4)&amp;"-"&amp;ROUND('Main'!BL4,4)&amp;")"</f>
        <v/>
      </c>
    </row>
    <row r="484">
      <c r="A484" t="inlineStr">
        <is>
          <t>Inhibition</t>
        </is>
      </c>
      <c r="B484" t="inlineStr">
        <is>
          <t>Test for inhibition: No dilution vs 1/10 dilution [covN1, abs(AvgCt-AvgCt)]</t>
        </is>
      </c>
      <c r="C484" t="inlineStr">
        <is>
          <t>High</t>
        </is>
      </c>
      <c r="D484" s="60" t="n">
        <v>44418</v>
      </c>
      <c r="E484" t="inlineStr">
        <is>
          <t>ottawa_lab-h.08.05.21</t>
        </is>
      </c>
      <c r="F484" t="inlineStr">
        <is>
          <t>covN1</t>
        </is>
      </c>
      <c r="G484" s="61">
        <f>HYPERLINK("#'Main'!BT5", "'Main'!BT5")</f>
        <v/>
      </c>
      <c r="H484" s="61">
        <f>HYPERLINK("#'Main'!BL5", "'Main'!BL5")</f>
        <v/>
      </c>
      <c r="I484" t="n">
        <v>2.6</v>
      </c>
      <c r="J484" t="n">
        <v>3.6</v>
      </c>
      <c r="K484">
        <f>IF(AND(ISNUMBER('Main'!BT5), ISNUMBER('Main'!BL5)), ABS('Main'!BT5-'Main'!BL5), "")</f>
        <v/>
      </c>
      <c r="L484">
        <f>IF(OR(ISERROR(K484), ISERROR(I484), ISERROR(J484)), FALSE, OR(OR(AND(LEFT(K484, 1)="[", RIGHT(K484, 1)="]"), AND(ISNUMBER(K484), OR(K484&gt;=I484, I484=""), OR(K484&lt;=J484, J484=""))), K484=""))</f>
        <v/>
      </c>
      <c r="M484">
        <f>"Value is ABS("&amp;ROUND('Main'!BT5,4)&amp;"-"&amp;ROUND('Main'!BL5,4)&amp;")"</f>
        <v/>
      </c>
    </row>
    <row r="485">
      <c r="A485" t="inlineStr">
        <is>
          <t>Inhibition</t>
        </is>
      </c>
      <c r="B485" t="inlineStr">
        <is>
          <t>Test for inhibition: No dilution vs 1/10 dilution [covN1, abs(AvgCt-AvgCt)]</t>
        </is>
      </c>
      <c r="C485" t="inlineStr">
        <is>
          <t>High</t>
        </is>
      </c>
      <c r="D485" s="60" t="n">
        <v>44418</v>
      </c>
      <c r="E485" t="inlineStr">
        <is>
          <t>ottawa_lab-ac.08.06.21</t>
        </is>
      </c>
      <c r="F485" t="inlineStr">
        <is>
          <t>covN1</t>
        </is>
      </c>
      <c r="G485" s="61">
        <f>HYPERLINK("#'Main'!BT6", "'Main'!BT6")</f>
        <v/>
      </c>
      <c r="H485" s="61">
        <f>HYPERLINK("#'Main'!BL6", "'Main'!BL6")</f>
        <v/>
      </c>
      <c r="I485" t="n">
        <v>2.6</v>
      </c>
      <c r="J485" t="n">
        <v>3.6</v>
      </c>
      <c r="K485">
        <f>IF(AND(ISNUMBER('Main'!BT6), ISNUMBER('Main'!BL6)), ABS('Main'!BT6-'Main'!BL6), "")</f>
        <v/>
      </c>
      <c r="L485">
        <f>IF(OR(ISERROR(K485), ISERROR(I485), ISERROR(J485)), FALSE, OR(OR(AND(LEFT(K485, 1)="[", RIGHT(K485, 1)="]"), AND(ISNUMBER(K485), OR(K485&gt;=I485, I485=""), OR(K485&lt;=J485, J485=""))), K485=""))</f>
        <v/>
      </c>
      <c r="M485">
        <f>"Value is ABS("&amp;ROUND('Main'!BT6,4)&amp;"-"&amp;ROUND('Main'!BL6,4)&amp;")"</f>
        <v/>
      </c>
    </row>
    <row r="486">
      <c r="A486" t="inlineStr">
        <is>
          <t>Inhibition</t>
        </is>
      </c>
      <c r="B486" t="inlineStr">
        <is>
          <t>Test for inhibition: No dilution vs 1/10 dilution [covN1, abs(AvgCt-AvgCt)]</t>
        </is>
      </c>
      <c r="C486" t="inlineStr">
        <is>
          <t>High</t>
        </is>
      </c>
      <c r="D486" s="60" t="n">
        <v>44418</v>
      </c>
      <c r="E486" t="inlineStr">
        <is>
          <t>ottawa_lab-h_d.08.06.21</t>
        </is>
      </c>
      <c r="F486" t="inlineStr">
        <is>
          <t>covN1</t>
        </is>
      </c>
      <c r="G486" s="61">
        <f>HYPERLINK("#'Main'!BT7", "'Main'!BT7")</f>
        <v/>
      </c>
      <c r="H486" s="61">
        <f>HYPERLINK("#'Main'!BL7", "'Main'!BL7")</f>
        <v/>
      </c>
      <c r="I486" t="n">
        <v>2.6</v>
      </c>
      <c r="J486" t="n">
        <v>3.6</v>
      </c>
      <c r="K486">
        <f>IF(AND(ISNUMBER('Main'!BT7), ISNUMBER('Main'!BL7)), ABS('Main'!BT7-'Main'!BL7), "")</f>
        <v/>
      </c>
      <c r="L486">
        <f>IF(OR(ISERROR(K486), ISERROR(I486), ISERROR(J486)), FALSE, OR(OR(AND(LEFT(K486, 1)="[", RIGHT(K486, 1)="]"), AND(ISNUMBER(K486), OR(K486&gt;=I486, I486=""), OR(K486&lt;=J486, J486=""))), K486=""))</f>
        <v/>
      </c>
      <c r="M486">
        <f>"Value is ABS("&amp;ROUND('Main'!BT7,4)&amp;"-"&amp;ROUND('Main'!BL7,4)&amp;")"</f>
        <v/>
      </c>
    </row>
    <row r="487">
      <c r="A487" t="inlineStr">
        <is>
          <t>Inhibition</t>
        </is>
      </c>
      <c r="B487" t="inlineStr">
        <is>
          <t>Test for inhibition: No dilution vs 1/10 dilution [covN1, abs(AvgCt-AvgCt)]</t>
        </is>
      </c>
      <c r="C487" t="inlineStr">
        <is>
          <t>High</t>
        </is>
      </c>
      <c r="D487" s="60" t="n">
        <v>44418</v>
      </c>
      <c r="E487" t="inlineStr">
        <is>
          <t>ottawa_lab-h.08.07.21</t>
        </is>
      </c>
      <c r="F487" t="inlineStr">
        <is>
          <t>covN1</t>
        </is>
      </c>
      <c r="G487" s="61">
        <f>HYPERLINK("#'Main'!BT8", "'Main'!BT8")</f>
        <v/>
      </c>
      <c r="H487" s="61">
        <f>HYPERLINK("#'Main'!BL8", "'Main'!BL8")</f>
        <v/>
      </c>
      <c r="I487" t="n">
        <v>2.6</v>
      </c>
      <c r="J487" t="n">
        <v>3.6</v>
      </c>
      <c r="K487">
        <f>IF(AND(ISNUMBER('Main'!BT8), ISNUMBER('Main'!BL8)), ABS('Main'!BT8-'Main'!BL8), "")</f>
        <v/>
      </c>
      <c r="L487">
        <f>IF(OR(ISERROR(K487), ISERROR(I487), ISERROR(J487)), FALSE, OR(OR(AND(LEFT(K487, 1)="[", RIGHT(K487, 1)="]"), AND(ISNUMBER(K487), OR(K487&gt;=I487, I487=""), OR(K487&lt;=J487, J487=""))), K487=""))</f>
        <v/>
      </c>
      <c r="M487">
        <f>"Value is ABS("&amp;ROUND('Main'!BT8,4)&amp;"-"&amp;ROUND('Main'!BL8,4)&amp;")"</f>
        <v/>
      </c>
    </row>
    <row r="488">
      <c r="A488" t="inlineStr">
        <is>
          <t>Inhibition</t>
        </is>
      </c>
      <c r="B488" t="inlineStr">
        <is>
          <t>Test for inhibition: No dilution vs 1/10 dilution [covN1, abs(AvgCt-AvgCt)]</t>
        </is>
      </c>
      <c r="C488" t="inlineStr">
        <is>
          <t>High</t>
        </is>
      </c>
      <c r="D488" s="60" t="n">
        <v>44418</v>
      </c>
      <c r="E488" t="inlineStr">
        <is>
          <t>ottawa_lab-h.08.08.21</t>
        </is>
      </c>
      <c r="F488" t="inlineStr">
        <is>
          <t>covN1</t>
        </is>
      </c>
      <c r="G488" s="61">
        <f>HYPERLINK("#'Main'!BT9", "'Main'!BT9")</f>
        <v/>
      </c>
      <c r="H488" s="61">
        <f>HYPERLINK("#'Main'!BL9", "'Main'!BL9")</f>
        <v/>
      </c>
      <c r="I488" t="n">
        <v>2.6</v>
      </c>
      <c r="J488" t="n">
        <v>3.6</v>
      </c>
      <c r="K488">
        <f>IF(AND(ISNUMBER('Main'!BT9), ISNUMBER('Main'!BL9)), ABS('Main'!BT9-'Main'!BL9), "")</f>
        <v/>
      </c>
      <c r="L488">
        <f>IF(OR(ISERROR(K488), ISERROR(I488), ISERROR(J488)), FALSE, OR(OR(AND(LEFT(K488, 1)="[", RIGHT(K488, 1)="]"), AND(ISNUMBER(K488), OR(K488&gt;=I488, I488=""), OR(K488&lt;=J488, J488=""))), K488=""))</f>
        <v/>
      </c>
      <c r="M488">
        <f>"Value is ABS("&amp;ROUND('Main'!BT9,4)&amp;"-"&amp;ROUND('Main'!BL9,4)&amp;")"</f>
        <v/>
      </c>
    </row>
    <row r="489">
      <c r="A489" t="inlineStr">
        <is>
          <t>Inhibition</t>
        </is>
      </c>
      <c r="B489" t="inlineStr">
        <is>
          <t>Test for inhibition: No dilution vs 1/10 dilution [covN1, abs(AvgCt-AvgCt)]</t>
        </is>
      </c>
      <c r="C489" t="inlineStr">
        <is>
          <t>High</t>
        </is>
      </c>
      <c r="D489" s="60" t="n">
        <v>44418</v>
      </c>
      <c r="E489" t="inlineStr">
        <is>
          <t>ottawa_lab-h_d.08.08.21</t>
        </is>
      </c>
      <c r="F489" t="inlineStr">
        <is>
          <t>covN1</t>
        </is>
      </c>
      <c r="G489" s="61">
        <f>HYPERLINK("#'Main'!BT10", "'Main'!BT10")</f>
        <v/>
      </c>
      <c r="H489" s="61">
        <f>HYPERLINK("#'Main'!BL10", "'Main'!BL10")</f>
        <v/>
      </c>
      <c r="I489" t="n">
        <v>2.6</v>
      </c>
      <c r="J489" t="n">
        <v>3.6</v>
      </c>
      <c r="K489">
        <f>IF(AND(ISNUMBER('Main'!BT10), ISNUMBER('Main'!BL10)), ABS('Main'!BT10-'Main'!BL10), "")</f>
        <v/>
      </c>
      <c r="L489">
        <f>IF(OR(ISERROR(K489), ISERROR(I489), ISERROR(J489)), FALSE, OR(OR(AND(LEFT(K489, 1)="[", RIGHT(K489, 1)="]"), AND(ISNUMBER(K489), OR(K489&gt;=I489, I489=""), OR(K489&lt;=J489, J489=""))), K489=""))</f>
        <v/>
      </c>
      <c r="M489">
        <f>"Value is ABS("&amp;ROUND('Main'!BT10,4)&amp;"-"&amp;ROUND('Main'!BL10,4)&amp;")"</f>
        <v/>
      </c>
    </row>
    <row r="490">
      <c r="A490" t="inlineStr">
        <is>
          <t>Inhibition</t>
        </is>
      </c>
      <c r="B490" t="inlineStr">
        <is>
          <t>Test for inhibition: No dilution vs 1/10 dilution [covN1, abs(AvgCt-AvgCt)]</t>
        </is>
      </c>
      <c r="C490" t="inlineStr">
        <is>
          <t>High</t>
        </is>
      </c>
      <c r="D490" s="60" t="n">
        <v>44418</v>
      </c>
      <c r="E490" t="inlineStr">
        <is>
          <t>ottawa_lab-bmi.08.09.21</t>
        </is>
      </c>
      <c r="F490" t="inlineStr">
        <is>
          <t>covN1</t>
        </is>
      </c>
      <c r="G490" s="61">
        <f>HYPERLINK("#'Main'!BT11", "'Main'!BT11")</f>
        <v/>
      </c>
      <c r="H490" s="61">
        <f>HYPERLINK("#'Main'!BL11", "'Main'!BL11")</f>
        <v/>
      </c>
      <c r="I490" t="n">
        <v>2.6</v>
      </c>
      <c r="J490" t="n">
        <v>3.6</v>
      </c>
      <c r="K490">
        <f>IF(AND(ISNUMBER('Main'!BT11), ISNUMBER('Main'!BL11)), ABS('Main'!BT11-'Main'!BL11), "")</f>
        <v/>
      </c>
      <c r="L490">
        <f>IF(OR(ISERROR(K490), ISERROR(I490), ISERROR(J490)), FALSE, OR(OR(AND(LEFT(K490, 1)="[", RIGHT(K490, 1)="]"), AND(ISNUMBER(K490), OR(K490&gt;=I490, I490=""), OR(K490&lt;=J490, J490=""))), K490=""))</f>
        <v/>
      </c>
      <c r="M490">
        <f>"Value is ABS("&amp;ROUND('Main'!BT11,4)&amp;"-"&amp;ROUND('Main'!BL11,4)&amp;")"</f>
        <v/>
      </c>
    </row>
    <row r="491">
      <c r="A491" t="inlineStr">
        <is>
          <t>Inhibition</t>
        </is>
      </c>
      <c r="B491" t="inlineStr">
        <is>
          <t>Test for inhibition: No dilution vs 1/10 dilution [covN1, abs(AvgCt-AvgCt)]</t>
        </is>
      </c>
      <c r="C491" t="inlineStr">
        <is>
          <t>High</t>
        </is>
      </c>
      <c r="D491" s="60" t="n">
        <v>44418</v>
      </c>
      <c r="E491" t="inlineStr">
        <is>
          <t>ottawa_lab-mh.08.09.21</t>
        </is>
      </c>
      <c r="F491" t="inlineStr">
        <is>
          <t>covN1</t>
        </is>
      </c>
      <c r="G491" s="61">
        <f>HYPERLINK("#'Main'!BT12", "'Main'!BT12")</f>
        <v/>
      </c>
      <c r="H491" s="61">
        <f>HYPERLINK("#'Main'!BL12", "'Main'!BL12")</f>
        <v/>
      </c>
      <c r="I491" t="n">
        <v>2.6</v>
      </c>
      <c r="J491" t="n">
        <v>3.6</v>
      </c>
      <c r="K491">
        <f>IF(AND(ISNUMBER('Main'!BT12), ISNUMBER('Main'!BL12)), ABS('Main'!BT12-'Main'!BL12), "")</f>
        <v/>
      </c>
      <c r="L491">
        <f>IF(OR(ISERROR(K491), ISERROR(I491), ISERROR(J491)), FALSE, OR(OR(AND(LEFT(K491, 1)="[", RIGHT(K491, 1)="]"), AND(ISNUMBER(K491), OR(K491&gt;=I491, I491=""), OR(K491&lt;=J491, J491=""))), K491=""))</f>
        <v/>
      </c>
      <c r="M491">
        <f>"Value is ABS("&amp;ROUND('Main'!BT12,4)&amp;"-"&amp;ROUND('Main'!BL12,4)&amp;")"</f>
        <v/>
      </c>
    </row>
    <row r="492">
      <c r="A492" t="inlineStr">
        <is>
          <t>Inhibition</t>
        </is>
      </c>
      <c r="B492" t="inlineStr">
        <is>
          <t>Test for inhibition: No dilution vs 1/10 dilution [covN1, abs(AvgCt-AvgCt)]</t>
        </is>
      </c>
      <c r="C492" t="inlineStr">
        <is>
          <t>High</t>
        </is>
      </c>
      <c r="D492" s="60" t="n">
        <v>44418</v>
      </c>
      <c r="E492" t="inlineStr">
        <is>
          <t>ottawa_lab-o.08.09.21</t>
        </is>
      </c>
      <c r="F492" t="inlineStr">
        <is>
          <t>covN1</t>
        </is>
      </c>
      <c r="G492" s="61">
        <f>HYPERLINK("#'Main'!BT13", "'Main'!BT13")</f>
        <v/>
      </c>
      <c r="H492" s="61">
        <f>HYPERLINK("#'Main'!BL13", "'Main'!BL13")</f>
        <v/>
      </c>
      <c r="I492" t="n">
        <v>2.6</v>
      </c>
      <c r="J492" t="n">
        <v>3.6</v>
      </c>
      <c r="K492">
        <f>IF(AND(ISNUMBER('Main'!BT13), ISNUMBER('Main'!BL13)), ABS('Main'!BT13-'Main'!BL13), "")</f>
        <v/>
      </c>
      <c r="L492">
        <f>IF(OR(ISERROR(K492), ISERROR(I492), ISERROR(J492)), FALSE, OR(OR(AND(LEFT(K492, 1)="[", RIGHT(K492, 1)="]"), AND(ISNUMBER(K492), OR(K492&gt;=I492, I492=""), OR(K492&lt;=J492, J492=""))), K492=""))</f>
        <v/>
      </c>
      <c r="M492">
        <f>"Value is ABS("&amp;ROUND('Main'!BT13,4)&amp;"-"&amp;ROUND('Main'!BL13,4)&amp;")"</f>
        <v/>
      </c>
    </row>
    <row r="493">
      <c r="A493" t="inlineStr">
        <is>
          <t>Inhibition</t>
        </is>
      </c>
      <c r="B493" t="inlineStr">
        <is>
          <t>Test for inhibition: No dilution vs 1/10 dilution [covN1, abs(AvgCt-AvgCt)]</t>
        </is>
      </c>
      <c r="C493" t="inlineStr">
        <is>
          <t>High</t>
        </is>
      </c>
      <c r="D493" s="60" t="n">
        <v>44418</v>
      </c>
      <c r="E493" t="inlineStr">
        <is>
          <t>ottawa_lab-vc1.08.09.21</t>
        </is>
      </c>
      <c r="F493" t="inlineStr">
        <is>
          <t>covN1</t>
        </is>
      </c>
      <c r="G493" s="61">
        <f>HYPERLINK("#'Main'!BT14", "'Main'!BT14")</f>
        <v/>
      </c>
      <c r="H493" s="61">
        <f>HYPERLINK("#'Main'!BL14", "'Main'!BL14")</f>
        <v/>
      </c>
      <c r="I493" t="n">
        <v>2.6</v>
      </c>
      <c r="J493" t="n">
        <v>3.6</v>
      </c>
      <c r="K493">
        <f>IF(AND(ISNUMBER('Main'!BT14), ISNUMBER('Main'!BL14)), ABS('Main'!BT14-'Main'!BL14), "")</f>
        <v/>
      </c>
      <c r="L493">
        <f>IF(OR(ISERROR(K493), ISERROR(I493), ISERROR(J493)), FALSE, OR(OR(AND(LEFT(K493, 1)="[", RIGHT(K493, 1)="]"), AND(ISNUMBER(K493), OR(K493&gt;=I493, I493=""), OR(K493&lt;=J493, J493=""))), K493=""))</f>
        <v/>
      </c>
      <c r="M493">
        <f>"Value is ABS("&amp;ROUND('Main'!BT14,4)&amp;"-"&amp;ROUND('Main'!BL14,4)&amp;")"</f>
        <v/>
      </c>
    </row>
    <row r="494">
      <c r="A494" t="inlineStr">
        <is>
          <t>Inhibition</t>
        </is>
      </c>
      <c r="B494" t="inlineStr">
        <is>
          <t>Test for inhibition: No dilution vs 1/10 dilution [covN1, abs(AvgCt-AvgCt)]</t>
        </is>
      </c>
      <c r="C494" t="inlineStr">
        <is>
          <t>High</t>
        </is>
      </c>
      <c r="D494" s="60" t="n">
        <v>44418</v>
      </c>
      <c r="E494" t="inlineStr">
        <is>
          <t>ottawa_lab-vc2.08.09.21</t>
        </is>
      </c>
      <c r="F494" t="inlineStr">
        <is>
          <t>covN1</t>
        </is>
      </c>
      <c r="G494" s="61">
        <f>HYPERLINK("#'Main'!BT15", "'Main'!BT15")</f>
        <v/>
      </c>
      <c r="H494" s="61">
        <f>HYPERLINK("#'Main'!BL15", "'Main'!BL15")</f>
        <v/>
      </c>
      <c r="I494" t="n">
        <v>2.6</v>
      </c>
      <c r="J494" t="n">
        <v>3.6</v>
      </c>
      <c r="K494">
        <f>IF(AND(ISNUMBER('Main'!BT15), ISNUMBER('Main'!BL15)), ABS('Main'!BT15-'Main'!BL15), "")</f>
        <v/>
      </c>
      <c r="L494">
        <f>IF(OR(ISERROR(K494), ISERROR(I494), ISERROR(J494)), FALSE, OR(OR(AND(LEFT(K494, 1)="[", RIGHT(K494, 1)="]"), AND(ISNUMBER(K494), OR(K494&gt;=I494, I494=""), OR(K494&lt;=J494, J494=""))), K494=""))</f>
        <v/>
      </c>
      <c r="M494">
        <f>"Value is ABS("&amp;ROUND('Main'!BT15,4)&amp;"-"&amp;ROUND('Main'!BL15,4)&amp;")"</f>
        <v/>
      </c>
    </row>
    <row r="495">
      <c r="A495" t="inlineStr">
        <is>
          <t>Inhibition</t>
        </is>
      </c>
      <c r="B495" t="inlineStr">
        <is>
          <t>Test for inhibition: No dilution vs 1/10 dilution [covN1, abs(AvgCt-AvgCt)]</t>
        </is>
      </c>
      <c r="C495" t="inlineStr">
        <is>
          <t>High</t>
        </is>
      </c>
      <c r="D495" s="60" t="n">
        <v>44418</v>
      </c>
      <c r="E495" t="inlineStr">
        <is>
          <t>ottawa_lab-vc3.08.09.21</t>
        </is>
      </c>
      <c r="F495" t="inlineStr">
        <is>
          <t>covN1</t>
        </is>
      </c>
      <c r="G495" s="61">
        <f>HYPERLINK("#'Main'!BT16", "'Main'!BT16")</f>
        <v/>
      </c>
      <c r="H495" s="61">
        <f>HYPERLINK("#'Main'!BL16", "'Main'!BL16")</f>
        <v/>
      </c>
      <c r="I495" t="n">
        <v>2.6</v>
      </c>
      <c r="J495" t="n">
        <v>3.6</v>
      </c>
      <c r="K495">
        <f>IF(AND(ISNUMBER('Main'!BT16), ISNUMBER('Main'!BL16)), ABS('Main'!BT16-'Main'!BL16), "")</f>
        <v/>
      </c>
      <c r="L495">
        <f>IF(OR(ISERROR(K495), ISERROR(I495), ISERROR(J495)), FALSE, OR(OR(AND(LEFT(K495, 1)="[", RIGHT(K495, 1)="]"), AND(ISNUMBER(K495), OR(K495&gt;=I495, I495=""), OR(K495&lt;=J495, J495=""))), K495=""))</f>
        <v/>
      </c>
      <c r="M495">
        <f>"Value is ABS("&amp;ROUND('Main'!BT16,4)&amp;"-"&amp;ROUND('Main'!BL16,4)&amp;")"</f>
        <v/>
      </c>
    </row>
    <row r="496">
      <c r="A496" t="inlineStr">
        <is>
          <t>Inhibition</t>
        </is>
      </c>
      <c r="B496" t="inlineStr">
        <is>
          <t>Test for inhibition: No dilution vs 1/10 dilution [covN1, abs(AvgCt-AvgCt)]</t>
        </is>
      </c>
      <c r="C496" t="inlineStr">
        <is>
          <t>High</t>
        </is>
      </c>
      <c r="D496" s="60" t="n">
        <v>44418</v>
      </c>
      <c r="E496" t="inlineStr">
        <is>
          <t>ottawa_lab-__2021-08-10__aw_b97.08.09.21</t>
        </is>
      </c>
      <c r="F496" t="inlineStr">
        <is>
          <t>covN1</t>
        </is>
      </c>
      <c r="G496" s="61">
        <f>HYPERLINK("#'Main'!BT17", "'Main'!BT17")</f>
        <v/>
      </c>
      <c r="H496" s="61">
        <f>HYPERLINK("#'Main'!BL17", "'Main'!BL17")</f>
        <v/>
      </c>
      <c r="I496" t="n">
        <v>2.6</v>
      </c>
      <c r="J496" t="n">
        <v>3.6</v>
      </c>
      <c r="K496">
        <f>IF(AND(ISNUMBER('Main'!BT17), ISNUMBER('Main'!BL17)), ABS('Main'!BT17-'Main'!BL17), "")</f>
        <v/>
      </c>
      <c r="L496">
        <f>IF(OR(ISERROR(K496), ISERROR(I496), ISERROR(J496)), FALSE, OR(OR(AND(LEFT(K496, 1)="[", RIGHT(K496, 1)="]"), AND(ISNUMBER(K496), OR(K496&gt;=I496, I496=""), OR(K496&lt;=J496, J496=""))), K496=""))</f>
        <v/>
      </c>
      <c r="M496">
        <f>"Value is ABS("&amp;ROUND('Main'!BT17,4)&amp;"-"&amp;ROUND('Main'!BL17,4)&amp;")"</f>
        <v/>
      </c>
    </row>
    <row r="497">
      <c r="A497" t="inlineStr">
        <is>
          <t>Inhibition</t>
        </is>
      </c>
      <c r="B497" t="inlineStr">
        <is>
          <t>Test for inhibition: No dilution vs 1/10 dilution [covN1, abs(AvgCt-AvgCt)]</t>
        </is>
      </c>
      <c r="C497" t="inlineStr">
        <is>
          <t>High</t>
        </is>
      </c>
      <c r="D497" s="60" t="n">
        <v>44418</v>
      </c>
      <c r="E497" t="inlineStr">
        <is>
          <t>ottawa_lab-__2021-08-10__aw_sr.08.09.21</t>
        </is>
      </c>
      <c r="F497" t="inlineStr">
        <is>
          <t>covN1</t>
        </is>
      </c>
      <c r="G497" s="61">
        <f>HYPERLINK("#'Main'!BT18", "'Main'!BT18")</f>
        <v/>
      </c>
      <c r="H497" s="61">
        <f>HYPERLINK("#'Main'!BL18", "'Main'!BL18")</f>
        <v/>
      </c>
      <c r="I497" t="n">
        <v>2.6</v>
      </c>
      <c r="J497" t="n">
        <v>3.6</v>
      </c>
      <c r="K497">
        <f>IF(AND(ISNUMBER('Main'!BT18), ISNUMBER('Main'!BL18)), ABS('Main'!BT18-'Main'!BL18), "")</f>
        <v/>
      </c>
      <c r="L497">
        <f>IF(OR(ISERROR(K497), ISERROR(I497), ISERROR(J497)), FALSE, OR(OR(AND(LEFT(K497, 1)="[", RIGHT(K497, 1)="]"), AND(ISNUMBER(K497), OR(K497&gt;=I497, I497=""), OR(K497&lt;=J497, J497=""))), K497=""))</f>
        <v/>
      </c>
      <c r="M497">
        <f>"Value is ABS("&amp;ROUND('Main'!BT18,4)&amp;"-"&amp;ROUND('Main'!BL18,4)&amp;")"</f>
        <v/>
      </c>
    </row>
    <row r="498">
      <c r="A498" t="inlineStr">
        <is>
          <t>Inhibition</t>
        </is>
      </c>
      <c r="B498" t="inlineStr">
        <is>
          <t>Test for inhibition: No dilution vs 1/10 dilution [covN1, abs(AvgCt-AvgCt)]</t>
        </is>
      </c>
      <c r="C498" t="inlineStr">
        <is>
          <t>High</t>
        </is>
      </c>
      <c r="D498" s="60" t="n">
        <v>44418</v>
      </c>
      <c r="E498" t="inlineStr">
        <is>
          <t>ottawa_lab-__2021-08-10__ebmi.07.25.21</t>
        </is>
      </c>
      <c r="F498" t="inlineStr">
        <is>
          <t>covN1</t>
        </is>
      </c>
      <c r="G498" s="61">
        <f>HYPERLINK("#'Main'!BT19", "'Main'!BT19")</f>
        <v/>
      </c>
      <c r="H498" s="61">
        <f>HYPERLINK("#'Main'!BL19", "'Main'!BL19")</f>
        <v/>
      </c>
      <c r="I498" t="n">
        <v>2.6</v>
      </c>
      <c r="J498" t="n">
        <v>3.6</v>
      </c>
      <c r="K498">
        <f>IF(AND(ISNUMBER('Main'!BT19), ISNUMBER('Main'!BL19)), ABS('Main'!BT19-'Main'!BL19), "")</f>
        <v/>
      </c>
      <c r="L498">
        <f>IF(OR(ISERROR(K498), ISERROR(I498), ISERROR(J498)), FALSE, OR(OR(AND(LEFT(K498, 1)="[", RIGHT(K498, 1)="]"), AND(ISNUMBER(K498), OR(K498&gt;=I498, I498=""), OR(K498&lt;=J498, J498=""))), K498=""))</f>
        <v/>
      </c>
      <c r="M498">
        <f>"Value is ABS("&amp;ROUND('Main'!BT19,4)&amp;"-"&amp;ROUND('Main'!BL19,4)&amp;")"</f>
        <v/>
      </c>
    </row>
    <row r="499">
      <c r="A499" t="inlineStr">
        <is>
          <t>Inhibition</t>
        </is>
      </c>
      <c r="B499" t="inlineStr">
        <is>
          <t>Test for inhibition: No dilution vs 1/10 dilution [covN1, abs(AvgCt-AvgCt)]</t>
        </is>
      </c>
      <c r="C499" t="inlineStr">
        <is>
          <t>High</t>
        </is>
      </c>
      <c r="D499" s="60" t="n">
        <v>44418</v>
      </c>
      <c r="E499" t="inlineStr">
        <is>
          <t>ottawa_lab-__2021-08-10__eh.07.20.21</t>
        </is>
      </c>
      <c r="F499" t="inlineStr">
        <is>
          <t>covN1</t>
        </is>
      </c>
      <c r="G499" s="61">
        <f>HYPERLINK("#'Main'!BT20", "'Main'!BT20")</f>
        <v/>
      </c>
      <c r="H499" s="61">
        <f>HYPERLINK("#'Main'!BL20", "'Main'!BL20")</f>
        <v/>
      </c>
      <c r="I499" t="n">
        <v>2.6</v>
      </c>
      <c r="J499" t="n">
        <v>3.6</v>
      </c>
      <c r="K499">
        <f>IF(AND(ISNUMBER('Main'!BT20), ISNUMBER('Main'!BL20)), ABS('Main'!BT20-'Main'!BL20), "")</f>
        <v/>
      </c>
      <c r="L499">
        <f>IF(OR(ISERROR(K499), ISERROR(I499), ISERROR(J499)), FALSE, OR(OR(AND(LEFT(K499, 1)="[", RIGHT(K499, 1)="]"), AND(ISNUMBER(K499), OR(K499&gt;=I499, I499=""), OR(K499&lt;=J499, J499=""))), K499=""))</f>
        <v/>
      </c>
      <c r="M499">
        <f>"Value is ABS("&amp;ROUND('Main'!BT20,4)&amp;"-"&amp;ROUND('Main'!BL20,4)&amp;")"</f>
        <v/>
      </c>
    </row>
    <row r="500">
      <c r="A500" t="inlineStr">
        <is>
          <t>Inhibition</t>
        </is>
      </c>
      <c r="B500" t="inlineStr">
        <is>
          <t>Test for inhibition: No dilution vs 1/10 dilution [covN1, abs(AvgCt-AvgCt)]</t>
        </is>
      </c>
      <c r="C500" t="inlineStr">
        <is>
          <t>High</t>
        </is>
      </c>
      <c r="D500" s="60" t="n">
        <v>44418</v>
      </c>
      <c r="E500" t="inlineStr">
        <is>
          <t>ottawa_lab-__2021-08-10__emh.07.21.21</t>
        </is>
      </c>
      <c r="F500" t="inlineStr">
        <is>
          <t>covN1</t>
        </is>
      </c>
      <c r="G500" s="61">
        <f>HYPERLINK("#'Main'!BT21", "'Main'!BT21")</f>
        <v/>
      </c>
      <c r="H500" s="61">
        <f>HYPERLINK("#'Main'!BL21", "'Main'!BL21")</f>
        <v/>
      </c>
      <c r="I500" t="n">
        <v>2.6</v>
      </c>
      <c r="J500" t="n">
        <v>3.6</v>
      </c>
      <c r="K500">
        <f>IF(AND(ISNUMBER('Main'!BT21), ISNUMBER('Main'!BL21)), ABS('Main'!BT21-'Main'!BL21), "")</f>
        <v/>
      </c>
      <c r="L500">
        <f>IF(OR(ISERROR(K500), ISERROR(I500), ISERROR(J500)), FALSE, OR(OR(AND(LEFT(K500, 1)="[", RIGHT(K500, 1)="]"), AND(ISNUMBER(K500), OR(K500&gt;=I500, I500=""), OR(K500&lt;=J500, J500=""))), K500=""))</f>
        <v/>
      </c>
      <c r="M500">
        <f>"Value is ABS("&amp;ROUND('Main'!BT21,4)&amp;"-"&amp;ROUND('Main'!BL21,4)&amp;")"</f>
        <v/>
      </c>
    </row>
    <row r="501">
      <c r="A501" t="inlineStr">
        <is>
          <t>Inhibition</t>
        </is>
      </c>
      <c r="B501" t="inlineStr">
        <is>
          <t>Test for inhibition: No dilution vs 1/10 dilution [covN1, abs(AvgCt-AvgCt)]</t>
        </is>
      </c>
      <c r="C501" t="inlineStr">
        <is>
          <t>High</t>
        </is>
      </c>
      <c r="D501" s="60" t="n">
        <v>44418</v>
      </c>
      <c r="E501" t="inlineStr">
        <is>
          <t>ottawa_lab-__2021-08-10__evc1.07.02.21</t>
        </is>
      </c>
      <c r="F501" t="inlineStr">
        <is>
          <t>covN1</t>
        </is>
      </c>
      <c r="G501" s="61">
        <f>HYPERLINK("#'Main'!BT22", "'Main'!BT22")</f>
        <v/>
      </c>
      <c r="H501" s="61">
        <f>HYPERLINK("#'Main'!BL22", "'Main'!BL22")</f>
        <v/>
      </c>
      <c r="I501" t="n">
        <v>2.6</v>
      </c>
      <c r="J501" t="n">
        <v>3.6</v>
      </c>
      <c r="K501">
        <f>IF(AND(ISNUMBER('Main'!BT22), ISNUMBER('Main'!BL22)), ABS('Main'!BT22-'Main'!BL22), "")</f>
        <v/>
      </c>
      <c r="L501">
        <f>IF(OR(ISERROR(K501), ISERROR(I501), ISERROR(J501)), FALSE, OR(OR(AND(LEFT(K501, 1)="[", RIGHT(K501, 1)="]"), AND(ISNUMBER(K501), OR(K501&gt;=I501, I501=""), OR(K501&lt;=J501, J501=""))), K501=""))</f>
        <v/>
      </c>
      <c r="M501">
        <f>"Value is ABS("&amp;ROUND('Main'!BT22,4)&amp;"-"&amp;ROUND('Main'!BL22,4)&amp;")"</f>
        <v/>
      </c>
    </row>
    <row r="502">
      <c r="A502" t="inlineStr">
        <is>
          <t>Inhibition</t>
        </is>
      </c>
      <c r="B502" t="inlineStr">
        <is>
          <t>Test for inhibition: No dilution vs 1/10 dilution [covN1, abs(AvgCt-AvgCt)]</t>
        </is>
      </c>
      <c r="C502" t="inlineStr">
        <is>
          <t>High</t>
        </is>
      </c>
      <c r="D502" s="60" t="n">
        <v>44418</v>
      </c>
      <c r="E502" t="inlineStr">
        <is>
          <t>ottawa_lab-__2021-08-10__evc1.07.16.21</t>
        </is>
      </c>
      <c r="F502" t="inlineStr">
        <is>
          <t>covN1</t>
        </is>
      </c>
      <c r="G502" s="61">
        <f>HYPERLINK("#'Main'!BT23", "'Main'!BT23")</f>
        <v/>
      </c>
      <c r="H502" s="61">
        <f>HYPERLINK("#'Main'!BL23", "'Main'!BL23")</f>
        <v/>
      </c>
      <c r="I502" t="n">
        <v>2.6</v>
      </c>
      <c r="J502" t="n">
        <v>3.6</v>
      </c>
      <c r="K502">
        <f>IF(AND(ISNUMBER('Main'!BT23), ISNUMBER('Main'!BL23)), ABS('Main'!BT23-'Main'!BL23), "")</f>
        <v/>
      </c>
      <c r="L502">
        <f>IF(OR(ISERROR(K502), ISERROR(I502), ISERROR(J502)), FALSE, OR(OR(AND(LEFT(K502, 1)="[", RIGHT(K502, 1)="]"), AND(ISNUMBER(K502), OR(K502&gt;=I502, I502=""), OR(K502&lt;=J502, J502=""))), K502=""))</f>
        <v/>
      </c>
      <c r="M502">
        <f>"Value is ABS("&amp;ROUND('Main'!BT23,4)&amp;"-"&amp;ROUND('Main'!BL23,4)&amp;")"</f>
        <v/>
      </c>
    </row>
    <row r="503">
      <c r="A503" t="inlineStr">
        <is>
          <t>Inhibition</t>
        </is>
      </c>
      <c r="B503" t="inlineStr">
        <is>
          <t>Test for inhibition: No dilution vs 1/10 dilution [covN1, abs(AvgCt-AvgCt)]</t>
        </is>
      </c>
      <c r="C503" t="inlineStr">
        <is>
          <t>High</t>
        </is>
      </c>
      <c r="D503" s="60" t="n">
        <v>44418</v>
      </c>
      <c r="E503" t="inlineStr">
        <is>
          <t>ottawa_lab-__2021-08-10__evc3.07.16.21</t>
        </is>
      </c>
      <c r="F503" t="inlineStr">
        <is>
          <t>covN1</t>
        </is>
      </c>
      <c r="G503" s="61">
        <f>HYPERLINK("#'Main'!BT24", "'Main'!BT24")</f>
        <v/>
      </c>
      <c r="H503" s="61">
        <f>HYPERLINK("#'Main'!BL24", "'Main'!BL24")</f>
        <v/>
      </c>
      <c r="I503" t="n">
        <v>2.6</v>
      </c>
      <c r="J503" t="n">
        <v>3.6</v>
      </c>
      <c r="K503">
        <f>IF(AND(ISNUMBER('Main'!BT24), ISNUMBER('Main'!BL24)), ABS('Main'!BT24-'Main'!BL24), "")</f>
        <v/>
      </c>
      <c r="L503">
        <f>IF(OR(ISERROR(K503), ISERROR(I503), ISERROR(J503)), FALSE, OR(OR(AND(LEFT(K503, 1)="[", RIGHT(K503, 1)="]"), AND(ISNUMBER(K503), OR(K503&gt;=I503, I503=""), OR(K503&lt;=J503, J503=""))), K503=""))</f>
        <v/>
      </c>
      <c r="M503">
        <f>"Value is ABS("&amp;ROUND('Main'!BT24,4)&amp;"-"&amp;ROUND('Main'!BL24,4)&amp;")"</f>
        <v/>
      </c>
    </row>
    <row r="504">
      <c r="A504" t="inlineStr">
        <is>
          <t>Inhibition</t>
        </is>
      </c>
      <c r="B504" t="inlineStr">
        <is>
          <t>Test for inhibition: No dilution vs 1/10 dilution [covN2, abs(AvgCt-AvgCt)]</t>
        </is>
      </c>
      <c r="C504" t="inlineStr">
        <is>
          <t>High</t>
        </is>
      </c>
      <c r="D504" s="60" t="n">
        <v>44418</v>
      </c>
      <c r="E504" t="inlineStr">
        <is>
          <t>ottawa_lab-ac.08.05.21</t>
        </is>
      </c>
      <c r="F504" t="inlineStr">
        <is>
          <t>covN2</t>
        </is>
      </c>
      <c r="G504" s="61">
        <f>HYPERLINK("#'Main'!BT26", "'Main'!BT26")</f>
        <v/>
      </c>
      <c r="H504" s="61">
        <f>HYPERLINK("#'Main'!BL26", "'Main'!BL26")</f>
        <v/>
      </c>
      <c r="I504" t="n">
        <v>2.6</v>
      </c>
      <c r="J504" t="n">
        <v>3.6</v>
      </c>
      <c r="K504">
        <f>IF(AND(ISNUMBER('Main'!BT26), ISNUMBER('Main'!BL26)), ABS('Main'!BT26-'Main'!BL26), "")</f>
        <v/>
      </c>
      <c r="L504">
        <f>IF(OR(ISERROR(K504), ISERROR(I504), ISERROR(J504)), FALSE, OR(OR(AND(LEFT(K504, 1)="[", RIGHT(K504, 1)="]"), AND(ISNUMBER(K504), OR(K504&gt;=I504, I504=""), OR(K504&lt;=J504, J504=""))), K504=""))</f>
        <v/>
      </c>
      <c r="M504">
        <f>"Value is ABS("&amp;ROUND('Main'!BT26,4)&amp;"-"&amp;ROUND('Main'!BL26,4)&amp;")"</f>
        <v/>
      </c>
    </row>
    <row r="505">
      <c r="A505" t="inlineStr">
        <is>
          <t>Inhibition</t>
        </is>
      </c>
      <c r="B505" t="inlineStr">
        <is>
          <t>Test for inhibition: No dilution vs 1/10 dilution [covN2, abs(AvgCt-AvgCt)]</t>
        </is>
      </c>
      <c r="C505" t="inlineStr">
        <is>
          <t>High</t>
        </is>
      </c>
      <c r="D505" s="60" t="n">
        <v>44418</v>
      </c>
      <c r="E505" t="inlineStr">
        <is>
          <t>ottawa_lab-h.08.05.21</t>
        </is>
      </c>
      <c r="F505" t="inlineStr">
        <is>
          <t>covN2</t>
        </is>
      </c>
      <c r="G505" s="61">
        <f>HYPERLINK("#'Main'!BT27", "'Main'!BT27")</f>
        <v/>
      </c>
      <c r="H505" s="61">
        <f>HYPERLINK("#'Main'!BL27", "'Main'!BL27")</f>
        <v/>
      </c>
      <c r="I505" t="n">
        <v>2.6</v>
      </c>
      <c r="J505" t="n">
        <v>3.6</v>
      </c>
      <c r="K505">
        <f>IF(AND(ISNUMBER('Main'!BT27), ISNUMBER('Main'!BL27)), ABS('Main'!BT27-'Main'!BL27), "")</f>
        <v/>
      </c>
      <c r="L505">
        <f>IF(OR(ISERROR(K505), ISERROR(I505), ISERROR(J505)), FALSE, OR(OR(AND(LEFT(K505, 1)="[", RIGHT(K505, 1)="]"), AND(ISNUMBER(K505), OR(K505&gt;=I505, I505=""), OR(K505&lt;=J505, J505=""))), K505=""))</f>
        <v/>
      </c>
      <c r="M505">
        <f>"Value is ABS("&amp;ROUND('Main'!BT27,4)&amp;"-"&amp;ROUND('Main'!BL27,4)&amp;")"</f>
        <v/>
      </c>
    </row>
    <row r="506">
      <c r="A506" t="inlineStr">
        <is>
          <t>Inhibition</t>
        </is>
      </c>
      <c r="B506" t="inlineStr">
        <is>
          <t>Test for inhibition: No dilution vs 1/10 dilution [covN2, abs(AvgCt-AvgCt)]</t>
        </is>
      </c>
      <c r="C506" t="inlineStr">
        <is>
          <t>High</t>
        </is>
      </c>
      <c r="D506" s="60" t="n">
        <v>44418</v>
      </c>
      <c r="E506" t="inlineStr">
        <is>
          <t>ottawa_lab-ac.08.06.21</t>
        </is>
      </c>
      <c r="F506" t="inlineStr">
        <is>
          <t>covN2</t>
        </is>
      </c>
      <c r="G506" s="61">
        <f>HYPERLINK("#'Main'!BT28", "'Main'!BT28")</f>
        <v/>
      </c>
      <c r="H506" s="61">
        <f>HYPERLINK("#'Main'!BL28", "'Main'!BL28")</f>
        <v/>
      </c>
      <c r="I506" t="n">
        <v>2.6</v>
      </c>
      <c r="J506" t="n">
        <v>3.6</v>
      </c>
      <c r="K506">
        <f>IF(AND(ISNUMBER('Main'!BT28), ISNUMBER('Main'!BL28)), ABS('Main'!BT28-'Main'!BL28), "")</f>
        <v/>
      </c>
      <c r="L506">
        <f>IF(OR(ISERROR(K506), ISERROR(I506), ISERROR(J506)), FALSE, OR(OR(AND(LEFT(K506, 1)="[", RIGHT(K506, 1)="]"), AND(ISNUMBER(K506), OR(K506&gt;=I506, I506=""), OR(K506&lt;=J506, J506=""))), K506=""))</f>
        <v/>
      </c>
      <c r="M506">
        <f>"Value is ABS("&amp;ROUND('Main'!BT28,4)&amp;"-"&amp;ROUND('Main'!BL28,4)&amp;")"</f>
        <v/>
      </c>
    </row>
    <row r="507">
      <c r="A507" t="inlineStr">
        <is>
          <t>Inhibition</t>
        </is>
      </c>
      <c r="B507" t="inlineStr">
        <is>
          <t>Test for inhibition: No dilution vs 1/10 dilution [covN2, abs(AvgCt-AvgCt)]</t>
        </is>
      </c>
      <c r="C507" t="inlineStr">
        <is>
          <t>High</t>
        </is>
      </c>
      <c r="D507" s="60" t="n">
        <v>44418</v>
      </c>
      <c r="E507" t="inlineStr">
        <is>
          <t>ottawa_lab-h_d.08.06.21</t>
        </is>
      </c>
      <c r="F507" t="inlineStr">
        <is>
          <t>covN2</t>
        </is>
      </c>
      <c r="G507" s="61">
        <f>HYPERLINK("#'Main'!BT29", "'Main'!BT29")</f>
        <v/>
      </c>
      <c r="H507" s="61">
        <f>HYPERLINK("#'Main'!BL29", "'Main'!BL29")</f>
        <v/>
      </c>
      <c r="I507" t="n">
        <v>2.6</v>
      </c>
      <c r="J507" t="n">
        <v>3.6</v>
      </c>
      <c r="K507">
        <f>IF(AND(ISNUMBER('Main'!BT29), ISNUMBER('Main'!BL29)), ABS('Main'!BT29-'Main'!BL29), "")</f>
        <v/>
      </c>
      <c r="L507">
        <f>IF(OR(ISERROR(K507), ISERROR(I507), ISERROR(J507)), FALSE, OR(OR(AND(LEFT(K507, 1)="[", RIGHT(K507, 1)="]"), AND(ISNUMBER(K507), OR(K507&gt;=I507, I507=""), OR(K507&lt;=J507, J507=""))), K507=""))</f>
        <v/>
      </c>
      <c r="M507">
        <f>"Value is ABS("&amp;ROUND('Main'!BT29,4)&amp;"-"&amp;ROUND('Main'!BL29,4)&amp;")"</f>
        <v/>
      </c>
    </row>
    <row r="508">
      <c r="A508" t="inlineStr">
        <is>
          <t>Inhibition</t>
        </is>
      </c>
      <c r="B508" t="inlineStr">
        <is>
          <t>Test for inhibition: No dilution vs 1/10 dilution [covN2, abs(AvgCt-AvgCt)]</t>
        </is>
      </c>
      <c r="C508" t="inlineStr">
        <is>
          <t>High</t>
        </is>
      </c>
      <c r="D508" s="60" t="n">
        <v>44418</v>
      </c>
      <c r="E508" t="inlineStr">
        <is>
          <t>ottawa_lab-h.08.07.21</t>
        </is>
      </c>
      <c r="F508" t="inlineStr">
        <is>
          <t>covN2</t>
        </is>
      </c>
      <c r="G508" s="61">
        <f>HYPERLINK("#'Main'!BT30", "'Main'!BT30")</f>
        <v/>
      </c>
      <c r="H508" s="61">
        <f>HYPERLINK("#'Main'!BL30", "'Main'!BL30")</f>
        <v/>
      </c>
      <c r="I508" t="n">
        <v>2.6</v>
      </c>
      <c r="J508" t="n">
        <v>3.6</v>
      </c>
      <c r="K508">
        <f>IF(AND(ISNUMBER('Main'!BT30), ISNUMBER('Main'!BL30)), ABS('Main'!BT30-'Main'!BL30), "")</f>
        <v/>
      </c>
      <c r="L508">
        <f>IF(OR(ISERROR(K508), ISERROR(I508), ISERROR(J508)), FALSE, OR(OR(AND(LEFT(K508, 1)="[", RIGHT(K508, 1)="]"), AND(ISNUMBER(K508), OR(K508&gt;=I508, I508=""), OR(K508&lt;=J508, J508=""))), K508=""))</f>
        <v/>
      </c>
      <c r="M508">
        <f>"Value is ABS("&amp;ROUND('Main'!BT30,4)&amp;"-"&amp;ROUND('Main'!BL30,4)&amp;")"</f>
        <v/>
      </c>
    </row>
    <row r="509">
      <c r="A509" t="inlineStr">
        <is>
          <t>Inhibition</t>
        </is>
      </c>
      <c r="B509" t="inlineStr">
        <is>
          <t>Test for inhibition: No dilution vs 1/10 dilution [covN2, abs(AvgCt-AvgCt)]</t>
        </is>
      </c>
      <c r="C509" t="inlineStr">
        <is>
          <t>High</t>
        </is>
      </c>
      <c r="D509" s="60" t="n">
        <v>44418</v>
      </c>
      <c r="E509" t="inlineStr">
        <is>
          <t>ottawa_lab-h.08.08.21</t>
        </is>
      </c>
      <c r="F509" t="inlineStr">
        <is>
          <t>covN2</t>
        </is>
      </c>
      <c r="G509" s="61">
        <f>HYPERLINK("#'Main'!BT31", "'Main'!BT31")</f>
        <v/>
      </c>
      <c r="H509" s="61">
        <f>HYPERLINK("#'Main'!BL31", "'Main'!BL31")</f>
        <v/>
      </c>
      <c r="I509" t="n">
        <v>2.6</v>
      </c>
      <c r="J509" t="n">
        <v>3.6</v>
      </c>
      <c r="K509">
        <f>IF(AND(ISNUMBER('Main'!BT31), ISNUMBER('Main'!BL31)), ABS('Main'!BT31-'Main'!BL31), "")</f>
        <v/>
      </c>
      <c r="L509">
        <f>IF(OR(ISERROR(K509), ISERROR(I509), ISERROR(J509)), FALSE, OR(OR(AND(LEFT(K509, 1)="[", RIGHT(K509, 1)="]"), AND(ISNUMBER(K509), OR(K509&gt;=I509, I509=""), OR(K509&lt;=J509, J509=""))), K509=""))</f>
        <v/>
      </c>
      <c r="M509">
        <f>"Value is ABS("&amp;ROUND('Main'!BT31,4)&amp;"-"&amp;ROUND('Main'!BL31,4)&amp;")"</f>
        <v/>
      </c>
    </row>
    <row r="510">
      <c r="A510" t="inlineStr">
        <is>
          <t>Inhibition</t>
        </is>
      </c>
      <c r="B510" t="inlineStr">
        <is>
          <t>Test for inhibition: No dilution vs 1/10 dilution [covN2, abs(AvgCt-AvgCt)]</t>
        </is>
      </c>
      <c r="C510" t="inlineStr">
        <is>
          <t>High</t>
        </is>
      </c>
      <c r="D510" s="60" t="n">
        <v>44418</v>
      </c>
      <c r="E510" t="inlineStr">
        <is>
          <t>ottawa_lab-h_d.08.08.21</t>
        </is>
      </c>
      <c r="F510" t="inlineStr">
        <is>
          <t>covN2</t>
        </is>
      </c>
      <c r="G510" s="61">
        <f>HYPERLINK("#'Main'!BT32", "'Main'!BT32")</f>
        <v/>
      </c>
      <c r="H510" s="61">
        <f>HYPERLINK("#'Main'!BL32", "'Main'!BL32")</f>
        <v/>
      </c>
      <c r="I510" t="n">
        <v>2.6</v>
      </c>
      <c r="J510" t="n">
        <v>3.6</v>
      </c>
      <c r="K510">
        <f>IF(AND(ISNUMBER('Main'!BT32), ISNUMBER('Main'!BL32)), ABS('Main'!BT32-'Main'!BL32), "")</f>
        <v/>
      </c>
      <c r="L510">
        <f>IF(OR(ISERROR(K510), ISERROR(I510), ISERROR(J510)), FALSE, OR(OR(AND(LEFT(K510, 1)="[", RIGHT(K510, 1)="]"), AND(ISNUMBER(K510), OR(K510&gt;=I510, I510=""), OR(K510&lt;=J510, J510=""))), K510=""))</f>
        <v/>
      </c>
      <c r="M510">
        <f>"Value is ABS("&amp;ROUND('Main'!BT32,4)&amp;"-"&amp;ROUND('Main'!BL32,4)&amp;")"</f>
        <v/>
      </c>
    </row>
    <row r="511">
      <c r="A511" t="inlineStr">
        <is>
          <t>Inhibition</t>
        </is>
      </c>
      <c r="B511" t="inlineStr">
        <is>
          <t>Test for inhibition: No dilution vs 1/10 dilution [covN2, abs(AvgCt-AvgCt)]</t>
        </is>
      </c>
      <c r="C511" t="inlineStr">
        <is>
          <t>High</t>
        </is>
      </c>
      <c r="D511" s="60" t="n">
        <v>44418</v>
      </c>
      <c r="E511" t="inlineStr">
        <is>
          <t>ottawa_lab-bmi.08.09.21</t>
        </is>
      </c>
      <c r="F511" t="inlineStr">
        <is>
          <t>covN2</t>
        </is>
      </c>
      <c r="G511" s="61">
        <f>HYPERLINK("#'Main'!BT33", "'Main'!BT33")</f>
        <v/>
      </c>
      <c r="H511" s="61">
        <f>HYPERLINK("#'Main'!BL33", "'Main'!BL33")</f>
        <v/>
      </c>
      <c r="I511" t="n">
        <v>2.6</v>
      </c>
      <c r="J511" t="n">
        <v>3.6</v>
      </c>
      <c r="K511">
        <f>IF(AND(ISNUMBER('Main'!BT33), ISNUMBER('Main'!BL33)), ABS('Main'!BT33-'Main'!BL33), "")</f>
        <v/>
      </c>
      <c r="L511">
        <f>IF(OR(ISERROR(K511), ISERROR(I511), ISERROR(J511)), FALSE, OR(OR(AND(LEFT(K511, 1)="[", RIGHT(K511, 1)="]"), AND(ISNUMBER(K511), OR(K511&gt;=I511, I511=""), OR(K511&lt;=J511, J511=""))), K511=""))</f>
        <v/>
      </c>
      <c r="M511">
        <f>"Value is ABS("&amp;ROUND('Main'!BT33,4)&amp;"-"&amp;ROUND('Main'!BL33,4)&amp;")"</f>
        <v/>
      </c>
    </row>
    <row r="512">
      <c r="A512" t="inlineStr">
        <is>
          <t>Inhibition</t>
        </is>
      </c>
      <c r="B512" t="inlineStr">
        <is>
          <t>Test for inhibition: No dilution vs 1/10 dilution [covN2, abs(AvgCt-AvgCt)]</t>
        </is>
      </c>
      <c r="C512" t="inlineStr">
        <is>
          <t>High</t>
        </is>
      </c>
      <c r="D512" s="60" t="n">
        <v>44418</v>
      </c>
      <c r="E512" t="inlineStr">
        <is>
          <t>ottawa_lab-mh.08.09.21</t>
        </is>
      </c>
      <c r="F512" t="inlineStr">
        <is>
          <t>covN2</t>
        </is>
      </c>
      <c r="G512" s="61">
        <f>HYPERLINK("#'Main'!BT34", "'Main'!BT34")</f>
        <v/>
      </c>
      <c r="H512" s="61">
        <f>HYPERLINK("#'Main'!BL34", "'Main'!BL34")</f>
        <v/>
      </c>
      <c r="I512" t="n">
        <v>2.6</v>
      </c>
      <c r="J512" t="n">
        <v>3.6</v>
      </c>
      <c r="K512">
        <f>IF(AND(ISNUMBER('Main'!BT34), ISNUMBER('Main'!BL34)), ABS('Main'!BT34-'Main'!BL34), "")</f>
        <v/>
      </c>
      <c r="L512">
        <f>IF(OR(ISERROR(K512), ISERROR(I512), ISERROR(J512)), FALSE, OR(OR(AND(LEFT(K512, 1)="[", RIGHT(K512, 1)="]"), AND(ISNUMBER(K512), OR(K512&gt;=I512, I512=""), OR(K512&lt;=J512, J512=""))), K512=""))</f>
        <v/>
      </c>
      <c r="M512">
        <f>"Value is ABS("&amp;ROUND('Main'!BT34,4)&amp;"-"&amp;ROUND('Main'!BL34,4)&amp;")"</f>
        <v/>
      </c>
    </row>
    <row r="513">
      <c r="A513" t="inlineStr">
        <is>
          <t>Inhibition</t>
        </is>
      </c>
      <c r="B513" t="inlineStr">
        <is>
          <t>Test for inhibition: No dilution vs 1/10 dilution [covN2, abs(AvgCt-AvgCt)]</t>
        </is>
      </c>
      <c r="C513" t="inlineStr">
        <is>
          <t>High</t>
        </is>
      </c>
      <c r="D513" s="60" t="n">
        <v>44418</v>
      </c>
      <c r="E513" t="inlineStr">
        <is>
          <t>ottawa_lab-o.08.09.21</t>
        </is>
      </c>
      <c r="F513" t="inlineStr">
        <is>
          <t>covN2</t>
        </is>
      </c>
      <c r="G513" s="61">
        <f>HYPERLINK("#'Main'!BT35", "'Main'!BT35")</f>
        <v/>
      </c>
      <c r="H513" s="61">
        <f>HYPERLINK("#'Main'!BL35", "'Main'!BL35")</f>
        <v/>
      </c>
      <c r="I513" t="n">
        <v>2.6</v>
      </c>
      <c r="J513" t="n">
        <v>3.6</v>
      </c>
      <c r="K513">
        <f>IF(AND(ISNUMBER('Main'!BT35), ISNUMBER('Main'!BL35)), ABS('Main'!BT35-'Main'!BL35), "")</f>
        <v/>
      </c>
      <c r="L513">
        <f>IF(OR(ISERROR(K513), ISERROR(I513), ISERROR(J513)), FALSE, OR(OR(AND(LEFT(K513, 1)="[", RIGHT(K513, 1)="]"), AND(ISNUMBER(K513), OR(K513&gt;=I513, I513=""), OR(K513&lt;=J513, J513=""))), K513=""))</f>
        <v/>
      </c>
      <c r="M513">
        <f>"Value is ABS("&amp;ROUND('Main'!BT35,4)&amp;"-"&amp;ROUND('Main'!BL35,4)&amp;")"</f>
        <v/>
      </c>
    </row>
    <row r="514">
      <c r="A514" t="inlineStr">
        <is>
          <t>Inhibition</t>
        </is>
      </c>
      <c r="B514" t="inlineStr">
        <is>
          <t>Test for inhibition: No dilution vs 1/10 dilution [covN2, abs(AvgCt-AvgCt)]</t>
        </is>
      </c>
      <c r="C514" t="inlineStr">
        <is>
          <t>High</t>
        </is>
      </c>
      <c r="D514" s="60" t="n">
        <v>44418</v>
      </c>
      <c r="E514" t="inlineStr">
        <is>
          <t>ottawa_lab-vc1.08.09.21</t>
        </is>
      </c>
      <c r="F514" t="inlineStr">
        <is>
          <t>covN2</t>
        </is>
      </c>
      <c r="G514" s="61">
        <f>HYPERLINK("#'Main'!BT36", "'Main'!BT36")</f>
        <v/>
      </c>
      <c r="H514" s="61">
        <f>HYPERLINK("#'Main'!BL36", "'Main'!BL36")</f>
        <v/>
      </c>
      <c r="I514" t="n">
        <v>2.6</v>
      </c>
      <c r="J514" t="n">
        <v>3.6</v>
      </c>
      <c r="K514">
        <f>IF(AND(ISNUMBER('Main'!BT36), ISNUMBER('Main'!BL36)), ABS('Main'!BT36-'Main'!BL36), "")</f>
        <v/>
      </c>
      <c r="L514">
        <f>IF(OR(ISERROR(K514), ISERROR(I514), ISERROR(J514)), FALSE, OR(OR(AND(LEFT(K514, 1)="[", RIGHT(K514, 1)="]"), AND(ISNUMBER(K514), OR(K514&gt;=I514, I514=""), OR(K514&lt;=J514, J514=""))), K514=""))</f>
        <v/>
      </c>
      <c r="M514">
        <f>"Value is ABS("&amp;ROUND('Main'!BT36,4)&amp;"-"&amp;ROUND('Main'!BL36,4)&amp;")"</f>
        <v/>
      </c>
    </row>
    <row r="515">
      <c r="A515" t="inlineStr">
        <is>
          <t>Inhibition</t>
        </is>
      </c>
      <c r="B515" t="inlineStr">
        <is>
          <t>Test for inhibition: No dilution vs 1/10 dilution [covN2, abs(AvgCt-AvgCt)]</t>
        </is>
      </c>
      <c r="C515" t="inlineStr">
        <is>
          <t>High</t>
        </is>
      </c>
      <c r="D515" s="60" t="n">
        <v>44418</v>
      </c>
      <c r="E515" t="inlineStr">
        <is>
          <t>ottawa_lab-vc2.08.09.21</t>
        </is>
      </c>
      <c r="F515" t="inlineStr">
        <is>
          <t>covN2</t>
        </is>
      </c>
      <c r="G515" s="61">
        <f>HYPERLINK("#'Main'!BT37", "'Main'!BT37")</f>
        <v/>
      </c>
      <c r="H515" s="61">
        <f>HYPERLINK("#'Main'!BL37", "'Main'!BL37")</f>
        <v/>
      </c>
      <c r="I515" t="n">
        <v>2.6</v>
      </c>
      <c r="J515" t="n">
        <v>3.6</v>
      </c>
      <c r="K515">
        <f>IF(AND(ISNUMBER('Main'!BT37), ISNUMBER('Main'!BL37)), ABS('Main'!BT37-'Main'!BL37), "")</f>
        <v/>
      </c>
      <c r="L515">
        <f>IF(OR(ISERROR(K515), ISERROR(I515), ISERROR(J515)), FALSE, OR(OR(AND(LEFT(K515, 1)="[", RIGHT(K515, 1)="]"), AND(ISNUMBER(K515), OR(K515&gt;=I515, I515=""), OR(K515&lt;=J515, J515=""))), K515=""))</f>
        <v/>
      </c>
      <c r="M515">
        <f>"Value is ABS("&amp;ROUND('Main'!BT37,4)&amp;"-"&amp;ROUND('Main'!BL37,4)&amp;")"</f>
        <v/>
      </c>
    </row>
    <row r="516">
      <c r="A516" t="inlineStr">
        <is>
          <t>Inhibition</t>
        </is>
      </c>
      <c r="B516" t="inlineStr">
        <is>
          <t>Test for inhibition: No dilution vs 1/10 dilution [covN2, abs(AvgCt-AvgCt)]</t>
        </is>
      </c>
      <c r="C516" t="inlineStr">
        <is>
          <t>High</t>
        </is>
      </c>
      <c r="D516" s="60" t="n">
        <v>44418</v>
      </c>
      <c r="E516" t="inlineStr">
        <is>
          <t>ottawa_lab-vc3.08.09.21</t>
        </is>
      </c>
      <c r="F516" t="inlineStr">
        <is>
          <t>covN2</t>
        </is>
      </c>
      <c r="G516" s="61">
        <f>HYPERLINK("#'Main'!BT38", "'Main'!BT38")</f>
        <v/>
      </c>
      <c r="H516" s="61">
        <f>HYPERLINK("#'Main'!BL38", "'Main'!BL38")</f>
        <v/>
      </c>
      <c r="I516" t="n">
        <v>2.6</v>
      </c>
      <c r="J516" t="n">
        <v>3.6</v>
      </c>
      <c r="K516">
        <f>IF(AND(ISNUMBER('Main'!BT38), ISNUMBER('Main'!BL38)), ABS('Main'!BT38-'Main'!BL38), "")</f>
        <v/>
      </c>
      <c r="L516">
        <f>IF(OR(ISERROR(K516), ISERROR(I516), ISERROR(J516)), FALSE, OR(OR(AND(LEFT(K516, 1)="[", RIGHT(K516, 1)="]"), AND(ISNUMBER(K516), OR(K516&gt;=I516, I516=""), OR(K516&lt;=J516, J516=""))), K516=""))</f>
        <v/>
      </c>
      <c r="M516">
        <f>"Value is ABS("&amp;ROUND('Main'!BT38,4)&amp;"-"&amp;ROUND('Main'!BL38,4)&amp;")"</f>
        <v/>
      </c>
    </row>
    <row r="517">
      <c r="A517" t="inlineStr">
        <is>
          <t>Inhibition</t>
        </is>
      </c>
      <c r="B517" t="inlineStr">
        <is>
          <t>Test for inhibition: No dilution vs 1/10 dilution [covN2, abs(AvgCt-AvgCt)]</t>
        </is>
      </c>
      <c r="C517" t="inlineStr">
        <is>
          <t>High</t>
        </is>
      </c>
      <c r="D517" s="60" t="n">
        <v>44418</v>
      </c>
      <c r="E517" t="inlineStr">
        <is>
          <t>ottawa_lab-__2021-08-10__aw_b97.08.09.21</t>
        </is>
      </c>
      <c r="F517" t="inlineStr">
        <is>
          <t>covN2</t>
        </is>
      </c>
      <c r="G517" s="61">
        <f>HYPERLINK("#'Main'!BT39", "'Main'!BT39")</f>
        <v/>
      </c>
      <c r="H517" s="61">
        <f>HYPERLINK("#'Main'!BL39", "'Main'!BL39")</f>
        <v/>
      </c>
      <c r="I517" t="n">
        <v>2.6</v>
      </c>
      <c r="J517" t="n">
        <v>3.6</v>
      </c>
      <c r="K517">
        <f>IF(AND(ISNUMBER('Main'!BT39), ISNUMBER('Main'!BL39)), ABS('Main'!BT39-'Main'!BL39), "")</f>
        <v/>
      </c>
      <c r="L517">
        <f>IF(OR(ISERROR(K517), ISERROR(I517), ISERROR(J517)), FALSE, OR(OR(AND(LEFT(K517, 1)="[", RIGHT(K517, 1)="]"), AND(ISNUMBER(K517), OR(K517&gt;=I517, I517=""), OR(K517&lt;=J517, J517=""))), K517=""))</f>
        <v/>
      </c>
      <c r="M517">
        <f>"Value is ABS("&amp;ROUND('Main'!BT39,4)&amp;"-"&amp;ROUND('Main'!BL39,4)&amp;")"</f>
        <v/>
      </c>
    </row>
    <row r="518">
      <c r="A518" t="inlineStr">
        <is>
          <t>Inhibition</t>
        </is>
      </c>
      <c r="B518" t="inlineStr">
        <is>
          <t>Test for inhibition: No dilution vs 1/10 dilution [covN2, abs(AvgCt-AvgCt)]</t>
        </is>
      </c>
      <c r="C518" t="inlineStr">
        <is>
          <t>High</t>
        </is>
      </c>
      <c r="D518" s="60" t="n">
        <v>44418</v>
      </c>
      <c r="E518" t="inlineStr">
        <is>
          <t>ottawa_lab-__2021-08-10__aw_sr.08.09.21</t>
        </is>
      </c>
      <c r="F518" t="inlineStr">
        <is>
          <t>covN2</t>
        </is>
      </c>
      <c r="G518" s="61">
        <f>HYPERLINK("#'Main'!BT40", "'Main'!BT40")</f>
        <v/>
      </c>
      <c r="H518" s="61">
        <f>HYPERLINK("#'Main'!BL40", "'Main'!BL40")</f>
        <v/>
      </c>
      <c r="I518" t="n">
        <v>2.6</v>
      </c>
      <c r="J518" t="n">
        <v>3.6</v>
      </c>
      <c r="K518">
        <f>IF(AND(ISNUMBER('Main'!BT40), ISNUMBER('Main'!BL40)), ABS('Main'!BT40-'Main'!BL40), "")</f>
        <v/>
      </c>
      <c r="L518">
        <f>IF(OR(ISERROR(K518), ISERROR(I518), ISERROR(J518)), FALSE, OR(OR(AND(LEFT(K518, 1)="[", RIGHT(K518, 1)="]"), AND(ISNUMBER(K518), OR(K518&gt;=I518, I518=""), OR(K518&lt;=J518, J518=""))), K518=""))</f>
        <v/>
      </c>
      <c r="M518">
        <f>"Value is ABS("&amp;ROUND('Main'!BT40,4)&amp;"-"&amp;ROUND('Main'!BL40,4)&amp;")"</f>
        <v/>
      </c>
    </row>
    <row r="519">
      <c r="A519" t="inlineStr">
        <is>
          <t>Inhibition</t>
        </is>
      </c>
      <c r="B519" t="inlineStr">
        <is>
          <t>Test for inhibition: No dilution vs 1/10 dilution [covN2, abs(AvgCt-AvgCt)]</t>
        </is>
      </c>
      <c r="C519" t="inlineStr">
        <is>
          <t>High</t>
        </is>
      </c>
      <c r="D519" s="60" t="n">
        <v>44418</v>
      </c>
      <c r="E519" t="inlineStr">
        <is>
          <t>ottawa_lab-__2021-08-10__ebmi.07.25.21</t>
        </is>
      </c>
      <c r="F519" t="inlineStr">
        <is>
          <t>covN2</t>
        </is>
      </c>
      <c r="G519" s="61">
        <f>HYPERLINK("#'Main'!BT41", "'Main'!BT41")</f>
        <v/>
      </c>
      <c r="H519" s="61">
        <f>HYPERLINK("#'Main'!BL41", "'Main'!BL41")</f>
        <v/>
      </c>
      <c r="I519" t="n">
        <v>2.6</v>
      </c>
      <c r="J519" t="n">
        <v>3.6</v>
      </c>
      <c r="K519">
        <f>IF(AND(ISNUMBER('Main'!BT41), ISNUMBER('Main'!BL41)), ABS('Main'!BT41-'Main'!BL41), "")</f>
        <v/>
      </c>
      <c r="L519">
        <f>IF(OR(ISERROR(K519), ISERROR(I519), ISERROR(J519)), FALSE, OR(OR(AND(LEFT(K519, 1)="[", RIGHT(K519, 1)="]"), AND(ISNUMBER(K519), OR(K519&gt;=I519, I519=""), OR(K519&lt;=J519, J519=""))), K519=""))</f>
        <v/>
      </c>
      <c r="M519">
        <f>"Value is ABS("&amp;ROUND('Main'!BT41,4)&amp;"-"&amp;ROUND('Main'!BL41,4)&amp;")"</f>
        <v/>
      </c>
    </row>
    <row r="520">
      <c r="A520" t="inlineStr">
        <is>
          <t>Inhibition</t>
        </is>
      </c>
      <c r="B520" t="inlineStr">
        <is>
          <t>Test for inhibition: No dilution vs 1/10 dilution [covN2, abs(AvgCt-AvgCt)]</t>
        </is>
      </c>
      <c r="C520" t="inlineStr">
        <is>
          <t>High</t>
        </is>
      </c>
      <c r="D520" s="60" t="n">
        <v>44418</v>
      </c>
      <c r="E520" t="inlineStr">
        <is>
          <t>ottawa_lab-__2021-08-10__eh.07.20.21</t>
        </is>
      </c>
      <c r="F520" t="inlineStr">
        <is>
          <t>covN2</t>
        </is>
      </c>
      <c r="G520" s="61">
        <f>HYPERLINK("#'Main'!BT42", "'Main'!BT42")</f>
        <v/>
      </c>
      <c r="H520" s="61">
        <f>HYPERLINK("#'Main'!BL42", "'Main'!BL42")</f>
        <v/>
      </c>
      <c r="I520" t="n">
        <v>2.6</v>
      </c>
      <c r="J520" t="n">
        <v>3.6</v>
      </c>
      <c r="K520">
        <f>IF(AND(ISNUMBER('Main'!BT42), ISNUMBER('Main'!BL42)), ABS('Main'!BT42-'Main'!BL42), "")</f>
        <v/>
      </c>
      <c r="L520">
        <f>IF(OR(ISERROR(K520), ISERROR(I520), ISERROR(J520)), FALSE, OR(OR(AND(LEFT(K520, 1)="[", RIGHT(K520, 1)="]"), AND(ISNUMBER(K520), OR(K520&gt;=I520, I520=""), OR(K520&lt;=J520, J520=""))), K520=""))</f>
        <v/>
      </c>
      <c r="M520">
        <f>"Value is ABS("&amp;ROUND('Main'!BT42,4)&amp;"-"&amp;ROUND('Main'!BL42,4)&amp;")"</f>
        <v/>
      </c>
    </row>
    <row r="521">
      <c r="A521" t="inlineStr">
        <is>
          <t>Inhibition</t>
        </is>
      </c>
      <c r="B521" t="inlineStr">
        <is>
          <t>Test for inhibition: No dilution vs 1/10 dilution [covN2, abs(AvgCt-AvgCt)]</t>
        </is>
      </c>
      <c r="C521" t="inlineStr">
        <is>
          <t>High</t>
        </is>
      </c>
      <c r="D521" s="60" t="n">
        <v>44418</v>
      </c>
      <c r="E521" t="inlineStr">
        <is>
          <t>ottawa_lab-__2021-08-10__emh.07.21.21</t>
        </is>
      </c>
      <c r="F521" t="inlineStr">
        <is>
          <t>covN2</t>
        </is>
      </c>
      <c r="G521" s="61">
        <f>HYPERLINK("#'Main'!BT43", "'Main'!BT43")</f>
        <v/>
      </c>
      <c r="H521" s="61">
        <f>HYPERLINK("#'Main'!BL43", "'Main'!BL43")</f>
        <v/>
      </c>
      <c r="I521" t="n">
        <v>2.6</v>
      </c>
      <c r="J521" t="n">
        <v>3.6</v>
      </c>
      <c r="K521">
        <f>IF(AND(ISNUMBER('Main'!BT43), ISNUMBER('Main'!BL43)), ABS('Main'!BT43-'Main'!BL43), "")</f>
        <v/>
      </c>
      <c r="L521">
        <f>IF(OR(ISERROR(K521), ISERROR(I521), ISERROR(J521)), FALSE, OR(OR(AND(LEFT(K521, 1)="[", RIGHT(K521, 1)="]"), AND(ISNUMBER(K521), OR(K521&gt;=I521, I521=""), OR(K521&lt;=J521, J521=""))), K521=""))</f>
        <v/>
      </c>
      <c r="M521">
        <f>"Value is ABS("&amp;ROUND('Main'!BT43,4)&amp;"-"&amp;ROUND('Main'!BL43,4)&amp;")"</f>
        <v/>
      </c>
    </row>
    <row r="522">
      <c r="A522" t="inlineStr">
        <is>
          <t>Inhibition</t>
        </is>
      </c>
      <c r="B522" t="inlineStr">
        <is>
          <t>Test for inhibition: No dilution vs 1/10 dilution [covN2, abs(AvgCt-AvgCt)]</t>
        </is>
      </c>
      <c r="C522" t="inlineStr">
        <is>
          <t>High</t>
        </is>
      </c>
      <c r="D522" s="60" t="n">
        <v>44418</v>
      </c>
      <c r="E522" t="inlineStr">
        <is>
          <t>ottawa_lab-__2021-08-10__evc1.07.02.21</t>
        </is>
      </c>
      <c r="F522" t="inlineStr">
        <is>
          <t>covN2</t>
        </is>
      </c>
      <c r="G522" s="61">
        <f>HYPERLINK("#'Main'!BT44", "'Main'!BT44")</f>
        <v/>
      </c>
      <c r="H522" s="61">
        <f>HYPERLINK("#'Main'!BL44", "'Main'!BL44")</f>
        <v/>
      </c>
      <c r="I522" t="n">
        <v>2.6</v>
      </c>
      <c r="J522" t="n">
        <v>3.6</v>
      </c>
      <c r="K522">
        <f>IF(AND(ISNUMBER('Main'!BT44), ISNUMBER('Main'!BL44)), ABS('Main'!BT44-'Main'!BL44), "")</f>
        <v/>
      </c>
      <c r="L522">
        <f>IF(OR(ISERROR(K522), ISERROR(I522), ISERROR(J522)), FALSE, OR(OR(AND(LEFT(K522, 1)="[", RIGHT(K522, 1)="]"), AND(ISNUMBER(K522), OR(K522&gt;=I522, I522=""), OR(K522&lt;=J522, J522=""))), K522=""))</f>
        <v/>
      </c>
      <c r="M522">
        <f>"Value is ABS("&amp;ROUND('Main'!BT44,4)&amp;"-"&amp;ROUND('Main'!BL44,4)&amp;")"</f>
        <v/>
      </c>
    </row>
    <row r="523">
      <c r="A523" t="inlineStr">
        <is>
          <t>Inhibition</t>
        </is>
      </c>
      <c r="B523" t="inlineStr">
        <is>
          <t>Test for inhibition: No dilution vs 1/10 dilution [covN2, abs(AvgCt-AvgCt)]</t>
        </is>
      </c>
      <c r="C523" t="inlineStr">
        <is>
          <t>High</t>
        </is>
      </c>
      <c r="D523" s="60" t="n">
        <v>44418</v>
      </c>
      <c r="E523" t="inlineStr">
        <is>
          <t>ottawa_lab-__2021-08-10__evc1.07.16.21</t>
        </is>
      </c>
      <c r="F523" t="inlineStr">
        <is>
          <t>covN2</t>
        </is>
      </c>
      <c r="G523" s="61">
        <f>HYPERLINK("#'Main'!BT45", "'Main'!BT45")</f>
        <v/>
      </c>
      <c r="H523" s="61">
        <f>HYPERLINK("#'Main'!BL45", "'Main'!BL45")</f>
        <v/>
      </c>
      <c r="I523" t="n">
        <v>2.6</v>
      </c>
      <c r="J523" t="n">
        <v>3.6</v>
      </c>
      <c r="K523">
        <f>IF(AND(ISNUMBER('Main'!BT45), ISNUMBER('Main'!BL45)), ABS('Main'!BT45-'Main'!BL45), "")</f>
        <v/>
      </c>
      <c r="L523">
        <f>IF(OR(ISERROR(K523), ISERROR(I523), ISERROR(J523)), FALSE, OR(OR(AND(LEFT(K523, 1)="[", RIGHT(K523, 1)="]"), AND(ISNUMBER(K523), OR(K523&gt;=I523, I523=""), OR(K523&lt;=J523, J523=""))), K523=""))</f>
        <v/>
      </c>
      <c r="M523">
        <f>"Value is ABS("&amp;ROUND('Main'!BT45,4)&amp;"-"&amp;ROUND('Main'!BL45,4)&amp;")"</f>
        <v/>
      </c>
    </row>
    <row r="524">
      <c r="A524" t="inlineStr">
        <is>
          <t>Inhibition</t>
        </is>
      </c>
      <c r="B524" t="inlineStr">
        <is>
          <t>Test for inhibition: No dilution vs 1/10 dilution [covN2, abs(AvgCt-AvgCt)]</t>
        </is>
      </c>
      <c r="C524" t="inlineStr">
        <is>
          <t>High</t>
        </is>
      </c>
      <c r="D524" s="60" t="n">
        <v>44418</v>
      </c>
      <c r="E524" t="inlineStr">
        <is>
          <t>ottawa_lab-__2021-08-10__evc3.07.16.21</t>
        </is>
      </c>
      <c r="F524" t="inlineStr">
        <is>
          <t>covN2</t>
        </is>
      </c>
      <c r="G524" s="61">
        <f>HYPERLINK("#'Main'!BT46", "'Main'!BT46")</f>
        <v/>
      </c>
      <c r="H524" s="61">
        <f>HYPERLINK("#'Main'!BL46", "'Main'!BL46")</f>
        <v/>
      </c>
      <c r="I524" t="n">
        <v>2.6</v>
      </c>
      <c r="J524" t="n">
        <v>3.6</v>
      </c>
      <c r="K524">
        <f>IF(AND(ISNUMBER('Main'!BT46), ISNUMBER('Main'!BL46)), ABS('Main'!BT46-'Main'!BL46), "")</f>
        <v/>
      </c>
      <c r="L524">
        <f>IF(OR(ISERROR(K524), ISERROR(I524), ISERROR(J524)), FALSE, OR(OR(AND(LEFT(K524, 1)="[", RIGHT(K524, 1)="]"), AND(ISNUMBER(K524), OR(K524&gt;=I524, I524=""), OR(K524&lt;=J524, J524=""))), K524=""))</f>
        <v/>
      </c>
      <c r="M524">
        <f>"Value is ABS("&amp;ROUND('Main'!BT46,4)&amp;"-"&amp;ROUND('Main'!BL46,4)&amp;")"</f>
        <v/>
      </c>
    </row>
    <row r="525">
      <c r="A525" t="inlineStr">
        <is>
          <t>Inhibition</t>
        </is>
      </c>
      <c r="B525" t="inlineStr">
        <is>
          <t>Test for inhibition: No dilution vs 1/40 dilution [covN1, abs(AvgCt-AvgCt)]</t>
        </is>
      </c>
      <c r="C525" t="inlineStr">
        <is>
          <t>High</t>
        </is>
      </c>
      <c r="D525" s="60" t="n">
        <v>44418</v>
      </c>
      <c r="E525" t="inlineStr">
        <is>
          <t>ottawa_lab-ac.08.05.21</t>
        </is>
      </c>
      <c r="F525" t="inlineStr">
        <is>
          <t>covN1</t>
        </is>
      </c>
      <c r="G525" s="61">
        <f>HYPERLINK("#'Main'!BT4", "'Main'!BT4")</f>
        <v/>
      </c>
      <c r="H525" s="61">
        <f>HYPERLINK("#'Main'!BP4", "'Main'!BP4")</f>
        <v/>
      </c>
      <c r="I525" t="n">
        <v>4</v>
      </c>
      <c r="J525" t="n">
        <v>6</v>
      </c>
      <c r="K525">
        <f>IF(AND(ISNUMBER('Main'!BT4), ISNUMBER('Main'!BP4)), ABS('Main'!BT4-'Main'!BP4), "")</f>
        <v/>
      </c>
      <c r="L525">
        <f>IF(OR(ISERROR(K525), ISERROR(I525), ISERROR(J525)), FALSE, OR(OR(AND(LEFT(K525, 1)="[", RIGHT(K525, 1)="]"), AND(ISNUMBER(K525), OR(K525&gt;=I525, I525=""), OR(K525&lt;=J525, J525=""))), K525=""))</f>
        <v/>
      </c>
      <c r="M525">
        <f>"Value is ABS("&amp;ROUND('Main'!BT4,4)&amp;"-"&amp;ROUND('Main'!BP4,4)&amp;")"</f>
        <v/>
      </c>
    </row>
    <row r="526">
      <c r="A526" t="inlineStr">
        <is>
          <t>Inhibition</t>
        </is>
      </c>
      <c r="B526" t="inlineStr">
        <is>
          <t>Test for inhibition: No dilution vs 1/40 dilution [covN1, abs(AvgCt-AvgCt)]</t>
        </is>
      </c>
      <c r="C526" t="inlineStr">
        <is>
          <t>High</t>
        </is>
      </c>
      <c r="D526" s="60" t="n">
        <v>44418</v>
      </c>
      <c r="E526" t="inlineStr">
        <is>
          <t>ottawa_lab-h.08.05.21</t>
        </is>
      </c>
      <c r="F526" t="inlineStr">
        <is>
          <t>covN1</t>
        </is>
      </c>
      <c r="G526" s="61">
        <f>HYPERLINK("#'Main'!BT5", "'Main'!BT5")</f>
        <v/>
      </c>
      <c r="H526" s="61">
        <f>HYPERLINK("#'Main'!BP5", "'Main'!BP5")</f>
        <v/>
      </c>
      <c r="I526" t="n">
        <v>4</v>
      </c>
      <c r="J526" t="n">
        <v>6</v>
      </c>
      <c r="K526">
        <f>IF(AND(ISNUMBER('Main'!BT5), ISNUMBER('Main'!BP5)), ABS('Main'!BT5-'Main'!BP5), "")</f>
        <v/>
      </c>
      <c r="L526">
        <f>IF(OR(ISERROR(K526), ISERROR(I526), ISERROR(J526)), FALSE, OR(OR(AND(LEFT(K526, 1)="[", RIGHT(K526, 1)="]"), AND(ISNUMBER(K526), OR(K526&gt;=I526, I526=""), OR(K526&lt;=J526, J526=""))), K526=""))</f>
        <v/>
      </c>
      <c r="M526">
        <f>"Value is ABS("&amp;ROUND('Main'!BT5,4)&amp;"-"&amp;ROUND('Main'!BP5,4)&amp;")"</f>
        <v/>
      </c>
    </row>
    <row r="527">
      <c r="A527" t="inlineStr">
        <is>
          <t>Inhibition</t>
        </is>
      </c>
      <c r="B527" t="inlineStr">
        <is>
          <t>Test for inhibition: No dilution vs 1/40 dilution [covN1, abs(AvgCt-AvgCt)]</t>
        </is>
      </c>
      <c r="C527" t="inlineStr">
        <is>
          <t>High</t>
        </is>
      </c>
      <c r="D527" s="60" t="n">
        <v>44418</v>
      </c>
      <c r="E527" t="inlineStr">
        <is>
          <t>ottawa_lab-ac.08.06.21</t>
        </is>
      </c>
      <c r="F527" t="inlineStr">
        <is>
          <t>covN1</t>
        </is>
      </c>
      <c r="G527" s="61">
        <f>HYPERLINK("#'Main'!BT6", "'Main'!BT6")</f>
        <v/>
      </c>
      <c r="H527" s="61">
        <f>HYPERLINK("#'Main'!BP6", "'Main'!BP6")</f>
        <v/>
      </c>
      <c r="I527" t="n">
        <v>4</v>
      </c>
      <c r="J527" t="n">
        <v>6</v>
      </c>
      <c r="K527">
        <f>IF(AND(ISNUMBER('Main'!BT6), ISNUMBER('Main'!BP6)), ABS('Main'!BT6-'Main'!BP6), "")</f>
        <v/>
      </c>
      <c r="L527">
        <f>IF(OR(ISERROR(K527), ISERROR(I527), ISERROR(J527)), FALSE, OR(OR(AND(LEFT(K527, 1)="[", RIGHT(K527, 1)="]"), AND(ISNUMBER(K527), OR(K527&gt;=I527, I527=""), OR(K527&lt;=J527, J527=""))), K527=""))</f>
        <v/>
      </c>
      <c r="M527">
        <f>"Value is ABS("&amp;ROUND('Main'!BT6,4)&amp;"-"&amp;ROUND('Main'!BP6,4)&amp;")"</f>
        <v/>
      </c>
    </row>
    <row r="528">
      <c r="A528" t="inlineStr">
        <is>
          <t>Inhibition</t>
        </is>
      </c>
      <c r="B528" t="inlineStr">
        <is>
          <t>Test for inhibition: No dilution vs 1/40 dilution [covN1, abs(AvgCt-AvgCt)]</t>
        </is>
      </c>
      <c r="C528" t="inlineStr">
        <is>
          <t>High</t>
        </is>
      </c>
      <c r="D528" s="60" t="n">
        <v>44418</v>
      </c>
      <c r="E528" t="inlineStr">
        <is>
          <t>ottawa_lab-h_d.08.06.21</t>
        </is>
      </c>
      <c r="F528" t="inlineStr">
        <is>
          <t>covN1</t>
        </is>
      </c>
      <c r="G528" s="61">
        <f>HYPERLINK("#'Main'!BT7", "'Main'!BT7")</f>
        <v/>
      </c>
      <c r="H528" s="61">
        <f>HYPERLINK("#'Main'!BP7", "'Main'!BP7")</f>
        <v/>
      </c>
      <c r="I528" t="n">
        <v>4</v>
      </c>
      <c r="J528" t="n">
        <v>6</v>
      </c>
      <c r="K528">
        <f>IF(AND(ISNUMBER('Main'!BT7), ISNUMBER('Main'!BP7)), ABS('Main'!BT7-'Main'!BP7), "")</f>
        <v/>
      </c>
      <c r="L528">
        <f>IF(OR(ISERROR(K528), ISERROR(I528), ISERROR(J528)), FALSE, OR(OR(AND(LEFT(K528, 1)="[", RIGHT(K528, 1)="]"), AND(ISNUMBER(K528), OR(K528&gt;=I528, I528=""), OR(K528&lt;=J528, J528=""))), K528=""))</f>
        <v/>
      </c>
      <c r="M528">
        <f>"Value is ABS("&amp;ROUND('Main'!BT7,4)&amp;"-"&amp;ROUND('Main'!BP7,4)&amp;")"</f>
        <v/>
      </c>
    </row>
    <row r="529">
      <c r="A529" t="inlineStr">
        <is>
          <t>Inhibition</t>
        </is>
      </c>
      <c r="B529" t="inlineStr">
        <is>
          <t>Test for inhibition: No dilution vs 1/40 dilution [covN1, abs(AvgCt-AvgCt)]</t>
        </is>
      </c>
      <c r="C529" t="inlineStr">
        <is>
          <t>High</t>
        </is>
      </c>
      <c r="D529" s="60" t="n">
        <v>44418</v>
      </c>
      <c r="E529" t="inlineStr">
        <is>
          <t>ottawa_lab-h.08.07.21</t>
        </is>
      </c>
      <c r="F529" t="inlineStr">
        <is>
          <t>covN1</t>
        </is>
      </c>
      <c r="G529" s="61">
        <f>HYPERLINK("#'Main'!BT8", "'Main'!BT8")</f>
        <v/>
      </c>
      <c r="H529" s="61">
        <f>HYPERLINK("#'Main'!BP8", "'Main'!BP8")</f>
        <v/>
      </c>
      <c r="I529" t="n">
        <v>4</v>
      </c>
      <c r="J529" t="n">
        <v>6</v>
      </c>
      <c r="K529">
        <f>IF(AND(ISNUMBER('Main'!BT8), ISNUMBER('Main'!BP8)), ABS('Main'!BT8-'Main'!BP8), "")</f>
        <v/>
      </c>
      <c r="L529">
        <f>IF(OR(ISERROR(K529), ISERROR(I529), ISERROR(J529)), FALSE, OR(OR(AND(LEFT(K529, 1)="[", RIGHT(K529, 1)="]"), AND(ISNUMBER(K529), OR(K529&gt;=I529, I529=""), OR(K529&lt;=J529, J529=""))), K529=""))</f>
        <v/>
      </c>
      <c r="M529">
        <f>"Value is ABS("&amp;ROUND('Main'!BT8,4)&amp;"-"&amp;ROUND('Main'!BP8,4)&amp;")"</f>
        <v/>
      </c>
    </row>
    <row r="530">
      <c r="A530" t="inlineStr">
        <is>
          <t>Inhibition</t>
        </is>
      </c>
      <c r="B530" t="inlineStr">
        <is>
          <t>Test for inhibition: No dilution vs 1/40 dilution [covN1, abs(AvgCt-AvgCt)]</t>
        </is>
      </c>
      <c r="C530" t="inlineStr">
        <is>
          <t>High</t>
        </is>
      </c>
      <c r="D530" s="60" t="n">
        <v>44418</v>
      </c>
      <c r="E530" t="inlineStr">
        <is>
          <t>ottawa_lab-h.08.08.21</t>
        </is>
      </c>
      <c r="F530" t="inlineStr">
        <is>
          <t>covN1</t>
        </is>
      </c>
      <c r="G530" s="61">
        <f>HYPERLINK("#'Main'!BT9", "'Main'!BT9")</f>
        <v/>
      </c>
      <c r="H530" s="61">
        <f>HYPERLINK("#'Main'!BP9", "'Main'!BP9")</f>
        <v/>
      </c>
      <c r="I530" t="n">
        <v>4</v>
      </c>
      <c r="J530" t="n">
        <v>6</v>
      </c>
      <c r="K530">
        <f>IF(AND(ISNUMBER('Main'!BT9), ISNUMBER('Main'!BP9)), ABS('Main'!BT9-'Main'!BP9), "")</f>
        <v/>
      </c>
      <c r="L530">
        <f>IF(OR(ISERROR(K530), ISERROR(I530), ISERROR(J530)), FALSE, OR(OR(AND(LEFT(K530, 1)="[", RIGHT(K530, 1)="]"), AND(ISNUMBER(K530), OR(K530&gt;=I530, I530=""), OR(K530&lt;=J530, J530=""))), K530=""))</f>
        <v/>
      </c>
      <c r="M530">
        <f>"Value is ABS("&amp;ROUND('Main'!BT9,4)&amp;"-"&amp;ROUND('Main'!BP9,4)&amp;")"</f>
        <v/>
      </c>
    </row>
    <row r="531">
      <c r="A531" t="inlineStr">
        <is>
          <t>Inhibition</t>
        </is>
      </c>
      <c r="B531" t="inlineStr">
        <is>
          <t>Test for inhibition: No dilution vs 1/40 dilution [covN1, abs(AvgCt-AvgCt)]</t>
        </is>
      </c>
      <c r="C531" t="inlineStr">
        <is>
          <t>High</t>
        </is>
      </c>
      <c r="D531" s="60" t="n">
        <v>44418</v>
      </c>
      <c r="E531" t="inlineStr">
        <is>
          <t>ottawa_lab-h_d.08.08.21</t>
        </is>
      </c>
      <c r="F531" t="inlineStr">
        <is>
          <t>covN1</t>
        </is>
      </c>
      <c r="G531" s="61">
        <f>HYPERLINK("#'Main'!BT10", "'Main'!BT10")</f>
        <v/>
      </c>
      <c r="H531" s="61">
        <f>HYPERLINK("#'Main'!BP10", "'Main'!BP10")</f>
        <v/>
      </c>
      <c r="I531" t="n">
        <v>4</v>
      </c>
      <c r="J531" t="n">
        <v>6</v>
      </c>
      <c r="K531">
        <f>IF(AND(ISNUMBER('Main'!BT10), ISNUMBER('Main'!BP10)), ABS('Main'!BT10-'Main'!BP10), "")</f>
        <v/>
      </c>
      <c r="L531">
        <f>IF(OR(ISERROR(K531), ISERROR(I531), ISERROR(J531)), FALSE, OR(OR(AND(LEFT(K531, 1)="[", RIGHT(K531, 1)="]"), AND(ISNUMBER(K531), OR(K531&gt;=I531, I531=""), OR(K531&lt;=J531, J531=""))), K531=""))</f>
        <v/>
      </c>
      <c r="M531">
        <f>"Value is ABS("&amp;ROUND('Main'!BT10,4)&amp;"-"&amp;ROUND('Main'!BP10,4)&amp;")"</f>
        <v/>
      </c>
    </row>
    <row r="532">
      <c r="A532" t="inlineStr">
        <is>
          <t>Inhibition</t>
        </is>
      </c>
      <c r="B532" t="inlineStr">
        <is>
          <t>Test for inhibition: No dilution vs 1/40 dilution [covN1, abs(AvgCt-AvgCt)]</t>
        </is>
      </c>
      <c r="C532" t="inlineStr">
        <is>
          <t>High</t>
        </is>
      </c>
      <c r="D532" s="60" t="n">
        <v>44418</v>
      </c>
      <c r="E532" t="inlineStr">
        <is>
          <t>ottawa_lab-bmi.08.09.21</t>
        </is>
      </c>
      <c r="F532" t="inlineStr">
        <is>
          <t>covN1</t>
        </is>
      </c>
      <c r="G532" s="61">
        <f>HYPERLINK("#'Main'!BT11", "'Main'!BT11")</f>
        <v/>
      </c>
      <c r="H532" s="61">
        <f>HYPERLINK("#'Main'!BP11", "'Main'!BP11")</f>
        <v/>
      </c>
      <c r="I532" t="n">
        <v>4</v>
      </c>
      <c r="J532" t="n">
        <v>6</v>
      </c>
      <c r="K532">
        <f>IF(AND(ISNUMBER('Main'!BT11), ISNUMBER('Main'!BP11)), ABS('Main'!BT11-'Main'!BP11), "")</f>
        <v/>
      </c>
      <c r="L532">
        <f>IF(OR(ISERROR(K532), ISERROR(I532), ISERROR(J532)), FALSE, OR(OR(AND(LEFT(K532, 1)="[", RIGHT(K532, 1)="]"), AND(ISNUMBER(K532), OR(K532&gt;=I532, I532=""), OR(K532&lt;=J532, J532=""))), K532=""))</f>
        <v/>
      </c>
      <c r="M532">
        <f>"Value is ABS("&amp;ROUND('Main'!BT11,4)&amp;"-"&amp;ROUND('Main'!BP11,4)&amp;")"</f>
        <v/>
      </c>
    </row>
    <row r="533">
      <c r="A533" t="inlineStr">
        <is>
          <t>Inhibition</t>
        </is>
      </c>
      <c r="B533" t="inlineStr">
        <is>
          <t>Test for inhibition: No dilution vs 1/40 dilution [covN1, abs(AvgCt-AvgCt)]</t>
        </is>
      </c>
      <c r="C533" t="inlineStr">
        <is>
          <t>High</t>
        </is>
      </c>
      <c r="D533" s="60" t="n">
        <v>44418</v>
      </c>
      <c r="E533" t="inlineStr">
        <is>
          <t>ottawa_lab-mh.08.09.21</t>
        </is>
      </c>
      <c r="F533" t="inlineStr">
        <is>
          <t>covN1</t>
        </is>
      </c>
      <c r="G533" s="61">
        <f>HYPERLINK("#'Main'!BT12", "'Main'!BT12")</f>
        <v/>
      </c>
      <c r="H533" s="61">
        <f>HYPERLINK("#'Main'!BP12", "'Main'!BP12")</f>
        <v/>
      </c>
      <c r="I533" t="n">
        <v>4</v>
      </c>
      <c r="J533" t="n">
        <v>6</v>
      </c>
      <c r="K533">
        <f>IF(AND(ISNUMBER('Main'!BT12), ISNUMBER('Main'!BP12)), ABS('Main'!BT12-'Main'!BP12), "")</f>
        <v/>
      </c>
      <c r="L533">
        <f>IF(OR(ISERROR(K533), ISERROR(I533), ISERROR(J533)), FALSE, OR(OR(AND(LEFT(K533, 1)="[", RIGHT(K533, 1)="]"), AND(ISNUMBER(K533), OR(K533&gt;=I533, I533=""), OR(K533&lt;=J533, J533=""))), K533=""))</f>
        <v/>
      </c>
      <c r="M533">
        <f>"Value is ABS("&amp;ROUND('Main'!BT12,4)&amp;"-"&amp;ROUND('Main'!BP12,4)&amp;")"</f>
        <v/>
      </c>
    </row>
    <row r="534">
      <c r="A534" t="inlineStr">
        <is>
          <t>Inhibition</t>
        </is>
      </c>
      <c r="B534" t="inlineStr">
        <is>
          <t>Test for inhibition: No dilution vs 1/40 dilution [covN1, abs(AvgCt-AvgCt)]</t>
        </is>
      </c>
      <c r="C534" t="inlineStr">
        <is>
          <t>High</t>
        </is>
      </c>
      <c r="D534" s="60" t="n">
        <v>44418</v>
      </c>
      <c r="E534" t="inlineStr">
        <is>
          <t>ottawa_lab-o.08.09.21</t>
        </is>
      </c>
      <c r="F534" t="inlineStr">
        <is>
          <t>covN1</t>
        </is>
      </c>
      <c r="G534" s="61">
        <f>HYPERLINK("#'Main'!BT13", "'Main'!BT13")</f>
        <v/>
      </c>
      <c r="H534" s="61">
        <f>HYPERLINK("#'Main'!BP13", "'Main'!BP13")</f>
        <v/>
      </c>
      <c r="I534" t="n">
        <v>4</v>
      </c>
      <c r="J534" t="n">
        <v>6</v>
      </c>
      <c r="K534">
        <f>IF(AND(ISNUMBER('Main'!BT13), ISNUMBER('Main'!BP13)), ABS('Main'!BT13-'Main'!BP13), "")</f>
        <v/>
      </c>
      <c r="L534">
        <f>IF(OR(ISERROR(K534), ISERROR(I534), ISERROR(J534)), FALSE, OR(OR(AND(LEFT(K534, 1)="[", RIGHT(K534, 1)="]"), AND(ISNUMBER(K534), OR(K534&gt;=I534, I534=""), OR(K534&lt;=J534, J534=""))), K534=""))</f>
        <v/>
      </c>
      <c r="M534">
        <f>"Value is ABS("&amp;ROUND('Main'!BT13,4)&amp;"-"&amp;ROUND('Main'!BP13,4)&amp;")"</f>
        <v/>
      </c>
    </row>
    <row r="535">
      <c r="A535" t="inlineStr">
        <is>
          <t>Inhibition</t>
        </is>
      </c>
      <c r="B535" t="inlineStr">
        <is>
          <t>Test for inhibition: No dilution vs 1/40 dilution [covN1, abs(AvgCt-AvgCt)]</t>
        </is>
      </c>
      <c r="C535" t="inlineStr">
        <is>
          <t>High</t>
        </is>
      </c>
      <c r="D535" s="60" t="n">
        <v>44418</v>
      </c>
      <c r="E535" t="inlineStr">
        <is>
          <t>ottawa_lab-vc1.08.09.21</t>
        </is>
      </c>
      <c r="F535" t="inlineStr">
        <is>
          <t>covN1</t>
        </is>
      </c>
      <c r="G535" s="61">
        <f>HYPERLINK("#'Main'!BT14", "'Main'!BT14")</f>
        <v/>
      </c>
      <c r="H535" s="61">
        <f>HYPERLINK("#'Main'!BP14", "'Main'!BP14")</f>
        <v/>
      </c>
      <c r="I535" t="n">
        <v>4</v>
      </c>
      <c r="J535" t="n">
        <v>6</v>
      </c>
      <c r="K535">
        <f>IF(AND(ISNUMBER('Main'!BT14), ISNUMBER('Main'!BP14)), ABS('Main'!BT14-'Main'!BP14), "")</f>
        <v/>
      </c>
      <c r="L535">
        <f>IF(OR(ISERROR(K535), ISERROR(I535), ISERROR(J535)), FALSE, OR(OR(AND(LEFT(K535, 1)="[", RIGHT(K535, 1)="]"), AND(ISNUMBER(K535), OR(K535&gt;=I535, I535=""), OR(K535&lt;=J535, J535=""))), K535=""))</f>
        <v/>
      </c>
      <c r="M535">
        <f>"Value is ABS("&amp;ROUND('Main'!BT14,4)&amp;"-"&amp;ROUND('Main'!BP14,4)&amp;")"</f>
        <v/>
      </c>
    </row>
    <row r="536">
      <c r="A536" t="inlineStr">
        <is>
          <t>Inhibition</t>
        </is>
      </c>
      <c r="B536" t="inlineStr">
        <is>
          <t>Test for inhibition: No dilution vs 1/40 dilution [covN1, abs(AvgCt-AvgCt)]</t>
        </is>
      </c>
      <c r="C536" t="inlineStr">
        <is>
          <t>High</t>
        </is>
      </c>
      <c r="D536" s="60" t="n">
        <v>44418</v>
      </c>
      <c r="E536" t="inlineStr">
        <is>
          <t>ottawa_lab-vc2.08.09.21</t>
        </is>
      </c>
      <c r="F536" t="inlineStr">
        <is>
          <t>covN1</t>
        </is>
      </c>
      <c r="G536" s="61">
        <f>HYPERLINK("#'Main'!BT15", "'Main'!BT15")</f>
        <v/>
      </c>
      <c r="H536" s="61">
        <f>HYPERLINK("#'Main'!BP15", "'Main'!BP15")</f>
        <v/>
      </c>
      <c r="I536" t="n">
        <v>4</v>
      </c>
      <c r="J536" t="n">
        <v>6</v>
      </c>
      <c r="K536">
        <f>IF(AND(ISNUMBER('Main'!BT15), ISNUMBER('Main'!BP15)), ABS('Main'!BT15-'Main'!BP15), "")</f>
        <v/>
      </c>
      <c r="L536">
        <f>IF(OR(ISERROR(K536), ISERROR(I536), ISERROR(J536)), FALSE, OR(OR(AND(LEFT(K536, 1)="[", RIGHT(K536, 1)="]"), AND(ISNUMBER(K536), OR(K536&gt;=I536, I536=""), OR(K536&lt;=J536, J536=""))), K536=""))</f>
        <v/>
      </c>
      <c r="M536">
        <f>"Value is ABS("&amp;ROUND('Main'!BT15,4)&amp;"-"&amp;ROUND('Main'!BP15,4)&amp;")"</f>
        <v/>
      </c>
    </row>
    <row r="537">
      <c r="A537" t="inlineStr">
        <is>
          <t>Inhibition</t>
        </is>
      </c>
      <c r="B537" t="inlineStr">
        <is>
          <t>Test for inhibition: No dilution vs 1/40 dilution [covN1, abs(AvgCt-AvgCt)]</t>
        </is>
      </c>
      <c r="C537" t="inlineStr">
        <is>
          <t>High</t>
        </is>
      </c>
      <c r="D537" s="60" t="n">
        <v>44418</v>
      </c>
      <c r="E537" t="inlineStr">
        <is>
          <t>ottawa_lab-vc3.08.09.21</t>
        </is>
      </c>
      <c r="F537" t="inlineStr">
        <is>
          <t>covN1</t>
        </is>
      </c>
      <c r="G537" s="61">
        <f>HYPERLINK("#'Main'!BT16", "'Main'!BT16")</f>
        <v/>
      </c>
      <c r="H537" s="61">
        <f>HYPERLINK("#'Main'!BP16", "'Main'!BP16")</f>
        <v/>
      </c>
      <c r="I537" t="n">
        <v>4</v>
      </c>
      <c r="J537" t="n">
        <v>6</v>
      </c>
      <c r="K537">
        <f>IF(AND(ISNUMBER('Main'!BT16), ISNUMBER('Main'!BP16)), ABS('Main'!BT16-'Main'!BP16), "")</f>
        <v/>
      </c>
      <c r="L537">
        <f>IF(OR(ISERROR(K537), ISERROR(I537), ISERROR(J537)), FALSE, OR(OR(AND(LEFT(K537, 1)="[", RIGHT(K537, 1)="]"), AND(ISNUMBER(K537), OR(K537&gt;=I537, I537=""), OR(K537&lt;=J537, J537=""))), K537=""))</f>
        <v/>
      </c>
      <c r="M537">
        <f>"Value is ABS("&amp;ROUND('Main'!BT16,4)&amp;"-"&amp;ROUND('Main'!BP16,4)&amp;")"</f>
        <v/>
      </c>
    </row>
    <row r="538">
      <c r="A538" t="inlineStr">
        <is>
          <t>Inhibition</t>
        </is>
      </c>
      <c r="B538" t="inlineStr">
        <is>
          <t>Test for inhibition: No dilution vs 1/40 dilution [covN1, abs(AvgCt-AvgCt)]</t>
        </is>
      </c>
      <c r="C538" t="inlineStr">
        <is>
          <t>High</t>
        </is>
      </c>
      <c r="D538" s="60" t="n">
        <v>44418</v>
      </c>
      <c r="E538" t="inlineStr">
        <is>
          <t>ottawa_lab-__2021-08-10__aw_b97.08.09.21</t>
        </is>
      </c>
      <c r="F538" t="inlineStr">
        <is>
          <t>covN1</t>
        </is>
      </c>
      <c r="G538" s="61">
        <f>HYPERLINK("#'Main'!BT17", "'Main'!BT17")</f>
        <v/>
      </c>
      <c r="H538" s="61">
        <f>HYPERLINK("#'Main'!BP17", "'Main'!BP17")</f>
        <v/>
      </c>
      <c r="I538" t="n">
        <v>4</v>
      </c>
      <c r="J538" t="n">
        <v>6</v>
      </c>
      <c r="K538">
        <f>IF(AND(ISNUMBER('Main'!BT17), ISNUMBER('Main'!BP17)), ABS('Main'!BT17-'Main'!BP17), "")</f>
        <v/>
      </c>
      <c r="L538">
        <f>IF(OR(ISERROR(K538), ISERROR(I538), ISERROR(J538)), FALSE, OR(OR(AND(LEFT(K538, 1)="[", RIGHT(K538, 1)="]"), AND(ISNUMBER(K538), OR(K538&gt;=I538, I538=""), OR(K538&lt;=J538, J538=""))), K538=""))</f>
        <v/>
      </c>
      <c r="M538">
        <f>"Value is ABS("&amp;ROUND('Main'!BT17,4)&amp;"-"&amp;ROUND('Main'!BP17,4)&amp;")"</f>
        <v/>
      </c>
    </row>
    <row r="539">
      <c r="A539" t="inlineStr">
        <is>
          <t>Inhibition</t>
        </is>
      </c>
      <c r="B539" t="inlineStr">
        <is>
          <t>Test for inhibition: No dilution vs 1/40 dilution [covN1, abs(AvgCt-AvgCt)]</t>
        </is>
      </c>
      <c r="C539" t="inlineStr">
        <is>
          <t>High</t>
        </is>
      </c>
      <c r="D539" s="60" t="n">
        <v>44418</v>
      </c>
      <c r="E539" t="inlineStr">
        <is>
          <t>ottawa_lab-__2021-08-10__aw_sr.08.09.21</t>
        </is>
      </c>
      <c r="F539" t="inlineStr">
        <is>
          <t>covN1</t>
        </is>
      </c>
      <c r="G539" s="61">
        <f>HYPERLINK("#'Main'!BT18", "'Main'!BT18")</f>
        <v/>
      </c>
      <c r="H539" s="61">
        <f>HYPERLINK("#'Main'!BP18", "'Main'!BP18")</f>
        <v/>
      </c>
      <c r="I539" t="n">
        <v>4</v>
      </c>
      <c r="J539" t="n">
        <v>6</v>
      </c>
      <c r="K539">
        <f>IF(AND(ISNUMBER('Main'!BT18), ISNUMBER('Main'!BP18)), ABS('Main'!BT18-'Main'!BP18), "")</f>
        <v/>
      </c>
      <c r="L539">
        <f>IF(OR(ISERROR(K539), ISERROR(I539), ISERROR(J539)), FALSE, OR(OR(AND(LEFT(K539, 1)="[", RIGHT(K539, 1)="]"), AND(ISNUMBER(K539), OR(K539&gt;=I539, I539=""), OR(K539&lt;=J539, J539=""))), K539=""))</f>
        <v/>
      </c>
      <c r="M539">
        <f>"Value is ABS("&amp;ROUND('Main'!BT18,4)&amp;"-"&amp;ROUND('Main'!BP18,4)&amp;")"</f>
        <v/>
      </c>
    </row>
    <row r="540">
      <c r="A540" t="inlineStr">
        <is>
          <t>Inhibition</t>
        </is>
      </c>
      <c r="B540" t="inlineStr">
        <is>
          <t>Test for inhibition: No dilution vs 1/40 dilution [covN1, abs(AvgCt-AvgCt)]</t>
        </is>
      </c>
      <c r="C540" t="inlineStr">
        <is>
          <t>High</t>
        </is>
      </c>
      <c r="D540" s="60" t="n">
        <v>44418</v>
      </c>
      <c r="E540" t="inlineStr">
        <is>
          <t>ottawa_lab-__2021-08-10__ebmi.07.25.21</t>
        </is>
      </c>
      <c r="F540" t="inlineStr">
        <is>
          <t>covN1</t>
        </is>
      </c>
      <c r="G540" s="61">
        <f>HYPERLINK("#'Main'!BT19", "'Main'!BT19")</f>
        <v/>
      </c>
      <c r="H540" s="61">
        <f>HYPERLINK("#'Main'!BP19", "'Main'!BP19")</f>
        <v/>
      </c>
      <c r="I540" t="n">
        <v>4</v>
      </c>
      <c r="J540" t="n">
        <v>6</v>
      </c>
      <c r="K540">
        <f>IF(AND(ISNUMBER('Main'!BT19), ISNUMBER('Main'!BP19)), ABS('Main'!BT19-'Main'!BP19), "")</f>
        <v/>
      </c>
      <c r="L540">
        <f>IF(OR(ISERROR(K540), ISERROR(I540), ISERROR(J540)), FALSE, OR(OR(AND(LEFT(K540, 1)="[", RIGHT(K540, 1)="]"), AND(ISNUMBER(K540), OR(K540&gt;=I540, I540=""), OR(K540&lt;=J540, J540=""))), K540=""))</f>
        <v/>
      </c>
      <c r="M540">
        <f>"Value is ABS("&amp;ROUND('Main'!BT19,4)&amp;"-"&amp;ROUND('Main'!BP19,4)&amp;")"</f>
        <v/>
      </c>
    </row>
    <row r="541">
      <c r="A541" t="inlineStr">
        <is>
          <t>Inhibition</t>
        </is>
      </c>
      <c r="B541" t="inlineStr">
        <is>
          <t>Test for inhibition: No dilution vs 1/40 dilution [covN1, abs(AvgCt-AvgCt)]</t>
        </is>
      </c>
      <c r="C541" t="inlineStr">
        <is>
          <t>High</t>
        </is>
      </c>
      <c r="D541" s="60" t="n">
        <v>44418</v>
      </c>
      <c r="E541" t="inlineStr">
        <is>
          <t>ottawa_lab-__2021-08-10__eh.07.20.21</t>
        </is>
      </c>
      <c r="F541" t="inlineStr">
        <is>
          <t>covN1</t>
        </is>
      </c>
      <c r="G541" s="61">
        <f>HYPERLINK("#'Main'!BT20", "'Main'!BT20")</f>
        <v/>
      </c>
      <c r="H541" s="61">
        <f>HYPERLINK("#'Main'!BP20", "'Main'!BP20")</f>
        <v/>
      </c>
      <c r="I541" t="n">
        <v>4</v>
      </c>
      <c r="J541" t="n">
        <v>6</v>
      </c>
      <c r="K541">
        <f>IF(AND(ISNUMBER('Main'!BT20), ISNUMBER('Main'!BP20)), ABS('Main'!BT20-'Main'!BP20), "")</f>
        <v/>
      </c>
      <c r="L541">
        <f>IF(OR(ISERROR(K541), ISERROR(I541), ISERROR(J541)), FALSE, OR(OR(AND(LEFT(K541, 1)="[", RIGHT(K541, 1)="]"), AND(ISNUMBER(K541), OR(K541&gt;=I541, I541=""), OR(K541&lt;=J541, J541=""))), K541=""))</f>
        <v/>
      </c>
      <c r="M541">
        <f>"Value is ABS("&amp;ROUND('Main'!BT20,4)&amp;"-"&amp;ROUND('Main'!BP20,4)&amp;")"</f>
        <v/>
      </c>
    </row>
    <row r="542">
      <c r="A542" t="inlineStr">
        <is>
          <t>Inhibition</t>
        </is>
      </c>
      <c r="B542" t="inlineStr">
        <is>
          <t>Test for inhibition: No dilution vs 1/40 dilution [covN1, abs(AvgCt-AvgCt)]</t>
        </is>
      </c>
      <c r="C542" t="inlineStr">
        <is>
          <t>High</t>
        </is>
      </c>
      <c r="D542" s="60" t="n">
        <v>44418</v>
      </c>
      <c r="E542" t="inlineStr">
        <is>
          <t>ottawa_lab-__2021-08-10__emh.07.21.21</t>
        </is>
      </c>
      <c r="F542" t="inlineStr">
        <is>
          <t>covN1</t>
        </is>
      </c>
      <c r="G542" s="61">
        <f>HYPERLINK("#'Main'!BT21", "'Main'!BT21")</f>
        <v/>
      </c>
      <c r="H542" s="61">
        <f>HYPERLINK("#'Main'!BP21", "'Main'!BP21")</f>
        <v/>
      </c>
      <c r="I542" t="n">
        <v>4</v>
      </c>
      <c r="J542" t="n">
        <v>6</v>
      </c>
      <c r="K542">
        <f>IF(AND(ISNUMBER('Main'!BT21), ISNUMBER('Main'!BP21)), ABS('Main'!BT21-'Main'!BP21), "")</f>
        <v/>
      </c>
      <c r="L542">
        <f>IF(OR(ISERROR(K542), ISERROR(I542), ISERROR(J542)), FALSE, OR(OR(AND(LEFT(K542, 1)="[", RIGHT(K542, 1)="]"), AND(ISNUMBER(K542), OR(K542&gt;=I542, I542=""), OR(K542&lt;=J542, J542=""))), K542=""))</f>
        <v/>
      </c>
      <c r="M542">
        <f>"Value is ABS("&amp;ROUND('Main'!BT21,4)&amp;"-"&amp;ROUND('Main'!BP21,4)&amp;")"</f>
        <v/>
      </c>
    </row>
    <row r="543">
      <c r="A543" t="inlineStr">
        <is>
          <t>Inhibition</t>
        </is>
      </c>
      <c r="B543" t="inlineStr">
        <is>
          <t>Test for inhibition: No dilution vs 1/40 dilution [covN1, abs(AvgCt-AvgCt)]</t>
        </is>
      </c>
      <c r="C543" t="inlineStr">
        <is>
          <t>High</t>
        </is>
      </c>
      <c r="D543" s="60" t="n">
        <v>44418</v>
      </c>
      <c r="E543" t="inlineStr">
        <is>
          <t>ottawa_lab-__2021-08-10__evc1.07.02.21</t>
        </is>
      </c>
      <c r="F543" t="inlineStr">
        <is>
          <t>covN1</t>
        </is>
      </c>
      <c r="G543" s="61">
        <f>HYPERLINK("#'Main'!BT22", "'Main'!BT22")</f>
        <v/>
      </c>
      <c r="H543" s="61">
        <f>HYPERLINK("#'Main'!BP22", "'Main'!BP22")</f>
        <v/>
      </c>
      <c r="I543" t="n">
        <v>4</v>
      </c>
      <c r="J543" t="n">
        <v>6</v>
      </c>
      <c r="K543">
        <f>IF(AND(ISNUMBER('Main'!BT22), ISNUMBER('Main'!BP22)), ABS('Main'!BT22-'Main'!BP22), "")</f>
        <v/>
      </c>
      <c r="L543">
        <f>IF(OR(ISERROR(K543), ISERROR(I543), ISERROR(J543)), FALSE, OR(OR(AND(LEFT(K543, 1)="[", RIGHT(K543, 1)="]"), AND(ISNUMBER(K543), OR(K543&gt;=I543, I543=""), OR(K543&lt;=J543, J543=""))), K543=""))</f>
        <v/>
      </c>
      <c r="M543">
        <f>"Value is ABS("&amp;ROUND('Main'!BT22,4)&amp;"-"&amp;ROUND('Main'!BP22,4)&amp;")"</f>
        <v/>
      </c>
    </row>
    <row r="544">
      <c r="A544" t="inlineStr">
        <is>
          <t>Inhibition</t>
        </is>
      </c>
      <c r="B544" t="inlineStr">
        <is>
          <t>Test for inhibition: No dilution vs 1/40 dilution [covN1, abs(AvgCt-AvgCt)]</t>
        </is>
      </c>
      <c r="C544" t="inlineStr">
        <is>
          <t>High</t>
        </is>
      </c>
      <c r="D544" s="60" t="n">
        <v>44418</v>
      </c>
      <c r="E544" t="inlineStr">
        <is>
          <t>ottawa_lab-__2021-08-10__evc1.07.16.21</t>
        </is>
      </c>
      <c r="F544" t="inlineStr">
        <is>
          <t>covN1</t>
        </is>
      </c>
      <c r="G544" s="61">
        <f>HYPERLINK("#'Main'!BT23", "'Main'!BT23")</f>
        <v/>
      </c>
      <c r="H544" s="61">
        <f>HYPERLINK("#'Main'!BP23", "'Main'!BP23")</f>
        <v/>
      </c>
      <c r="I544" t="n">
        <v>4</v>
      </c>
      <c r="J544" t="n">
        <v>6</v>
      </c>
      <c r="K544">
        <f>IF(AND(ISNUMBER('Main'!BT23), ISNUMBER('Main'!BP23)), ABS('Main'!BT23-'Main'!BP23), "")</f>
        <v/>
      </c>
      <c r="L544">
        <f>IF(OR(ISERROR(K544), ISERROR(I544), ISERROR(J544)), FALSE, OR(OR(AND(LEFT(K544, 1)="[", RIGHT(K544, 1)="]"), AND(ISNUMBER(K544), OR(K544&gt;=I544, I544=""), OR(K544&lt;=J544, J544=""))), K544=""))</f>
        <v/>
      </c>
      <c r="M544">
        <f>"Value is ABS("&amp;ROUND('Main'!BT23,4)&amp;"-"&amp;ROUND('Main'!BP23,4)&amp;")"</f>
        <v/>
      </c>
    </row>
    <row r="545">
      <c r="A545" t="inlineStr">
        <is>
          <t>Inhibition</t>
        </is>
      </c>
      <c r="B545" t="inlineStr">
        <is>
          <t>Test for inhibition: No dilution vs 1/40 dilution [covN1, abs(AvgCt-AvgCt)]</t>
        </is>
      </c>
      <c r="C545" t="inlineStr">
        <is>
          <t>High</t>
        </is>
      </c>
      <c r="D545" s="60" t="n">
        <v>44418</v>
      </c>
      <c r="E545" t="inlineStr">
        <is>
          <t>ottawa_lab-__2021-08-10__evc3.07.16.21</t>
        </is>
      </c>
      <c r="F545" t="inlineStr">
        <is>
          <t>covN1</t>
        </is>
      </c>
      <c r="G545" s="61">
        <f>HYPERLINK("#'Main'!BT24", "'Main'!BT24")</f>
        <v/>
      </c>
      <c r="H545" s="61">
        <f>HYPERLINK("#'Main'!BP24", "'Main'!BP24")</f>
        <v/>
      </c>
      <c r="I545" t="n">
        <v>4</v>
      </c>
      <c r="J545" t="n">
        <v>6</v>
      </c>
      <c r="K545">
        <f>IF(AND(ISNUMBER('Main'!BT24), ISNUMBER('Main'!BP24)), ABS('Main'!BT24-'Main'!BP24), "")</f>
        <v/>
      </c>
      <c r="L545">
        <f>IF(OR(ISERROR(K545), ISERROR(I545), ISERROR(J545)), FALSE, OR(OR(AND(LEFT(K545, 1)="[", RIGHT(K545, 1)="]"), AND(ISNUMBER(K545), OR(K545&gt;=I545, I545=""), OR(K545&lt;=J545, J545=""))), K545=""))</f>
        <v/>
      </c>
      <c r="M545">
        <f>"Value is ABS("&amp;ROUND('Main'!BT24,4)&amp;"-"&amp;ROUND('Main'!BP24,4)&amp;")"</f>
        <v/>
      </c>
    </row>
    <row r="546">
      <c r="A546" t="inlineStr">
        <is>
          <t>Inhibition</t>
        </is>
      </c>
      <c r="B546" t="inlineStr">
        <is>
          <t>Test for inhibition: No dilution vs 1/40 dilution [covN2, abs(AvgCt-AvgCt)]</t>
        </is>
      </c>
      <c r="C546" t="inlineStr">
        <is>
          <t>High</t>
        </is>
      </c>
      <c r="D546" s="60" t="n">
        <v>44418</v>
      </c>
      <c r="E546" t="inlineStr">
        <is>
          <t>ottawa_lab-ac.08.05.21</t>
        </is>
      </c>
      <c r="F546" t="inlineStr">
        <is>
          <t>covN2</t>
        </is>
      </c>
      <c r="G546" s="61">
        <f>HYPERLINK("#'Main'!BT26", "'Main'!BT26")</f>
        <v/>
      </c>
      <c r="H546" s="61">
        <f>HYPERLINK("#'Main'!BP26", "'Main'!BP26")</f>
        <v/>
      </c>
      <c r="I546" t="n">
        <v>4</v>
      </c>
      <c r="J546" t="n">
        <v>6</v>
      </c>
      <c r="K546">
        <f>IF(AND(ISNUMBER('Main'!BT26), ISNUMBER('Main'!BP26)), ABS('Main'!BT26-'Main'!BP26), "")</f>
        <v/>
      </c>
      <c r="L546">
        <f>IF(OR(ISERROR(K546), ISERROR(I546), ISERROR(J546)), FALSE, OR(OR(AND(LEFT(K546, 1)="[", RIGHT(K546, 1)="]"), AND(ISNUMBER(K546), OR(K546&gt;=I546, I546=""), OR(K546&lt;=J546, J546=""))), K546=""))</f>
        <v/>
      </c>
      <c r="M546">
        <f>"Value is ABS("&amp;ROUND('Main'!BT26,4)&amp;"-"&amp;ROUND('Main'!BP26,4)&amp;")"</f>
        <v/>
      </c>
    </row>
    <row r="547">
      <c r="A547" t="inlineStr">
        <is>
          <t>Inhibition</t>
        </is>
      </c>
      <c r="B547" t="inlineStr">
        <is>
          <t>Test for inhibition: No dilution vs 1/40 dilution [covN2, abs(AvgCt-AvgCt)]</t>
        </is>
      </c>
      <c r="C547" t="inlineStr">
        <is>
          <t>High</t>
        </is>
      </c>
      <c r="D547" s="60" t="n">
        <v>44418</v>
      </c>
      <c r="E547" t="inlineStr">
        <is>
          <t>ottawa_lab-h.08.05.21</t>
        </is>
      </c>
      <c r="F547" t="inlineStr">
        <is>
          <t>covN2</t>
        </is>
      </c>
      <c r="G547" s="61">
        <f>HYPERLINK("#'Main'!BT27", "'Main'!BT27")</f>
        <v/>
      </c>
      <c r="H547" s="61">
        <f>HYPERLINK("#'Main'!BP27", "'Main'!BP27")</f>
        <v/>
      </c>
      <c r="I547" t="n">
        <v>4</v>
      </c>
      <c r="J547" t="n">
        <v>6</v>
      </c>
      <c r="K547">
        <f>IF(AND(ISNUMBER('Main'!BT27), ISNUMBER('Main'!BP27)), ABS('Main'!BT27-'Main'!BP27), "")</f>
        <v/>
      </c>
      <c r="L547">
        <f>IF(OR(ISERROR(K547), ISERROR(I547), ISERROR(J547)), FALSE, OR(OR(AND(LEFT(K547, 1)="[", RIGHT(K547, 1)="]"), AND(ISNUMBER(K547), OR(K547&gt;=I547, I547=""), OR(K547&lt;=J547, J547=""))), K547=""))</f>
        <v/>
      </c>
      <c r="M547">
        <f>"Value is ABS("&amp;ROUND('Main'!BT27,4)&amp;"-"&amp;ROUND('Main'!BP27,4)&amp;")"</f>
        <v/>
      </c>
    </row>
    <row r="548">
      <c r="A548" t="inlineStr">
        <is>
          <t>Inhibition</t>
        </is>
      </c>
      <c r="B548" t="inlineStr">
        <is>
          <t>Test for inhibition: No dilution vs 1/40 dilution [covN2, abs(AvgCt-AvgCt)]</t>
        </is>
      </c>
      <c r="C548" t="inlineStr">
        <is>
          <t>High</t>
        </is>
      </c>
      <c r="D548" s="60" t="n">
        <v>44418</v>
      </c>
      <c r="E548" t="inlineStr">
        <is>
          <t>ottawa_lab-ac.08.06.21</t>
        </is>
      </c>
      <c r="F548" t="inlineStr">
        <is>
          <t>covN2</t>
        </is>
      </c>
      <c r="G548" s="61">
        <f>HYPERLINK("#'Main'!BT28", "'Main'!BT28")</f>
        <v/>
      </c>
      <c r="H548" s="61">
        <f>HYPERLINK("#'Main'!BP28", "'Main'!BP28")</f>
        <v/>
      </c>
      <c r="I548" t="n">
        <v>4</v>
      </c>
      <c r="J548" t="n">
        <v>6</v>
      </c>
      <c r="K548">
        <f>IF(AND(ISNUMBER('Main'!BT28), ISNUMBER('Main'!BP28)), ABS('Main'!BT28-'Main'!BP28), "")</f>
        <v/>
      </c>
      <c r="L548">
        <f>IF(OR(ISERROR(K548), ISERROR(I548), ISERROR(J548)), FALSE, OR(OR(AND(LEFT(K548, 1)="[", RIGHT(K548, 1)="]"), AND(ISNUMBER(K548), OR(K548&gt;=I548, I548=""), OR(K548&lt;=J548, J548=""))), K548=""))</f>
        <v/>
      </c>
      <c r="M548">
        <f>"Value is ABS("&amp;ROUND('Main'!BT28,4)&amp;"-"&amp;ROUND('Main'!BP28,4)&amp;")"</f>
        <v/>
      </c>
    </row>
    <row r="549">
      <c r="A549" t="inlineStr">
        <is>
          <t>Inhibition</t>
        </is>
      </c>
      <c r="B549" t="inlineStr">
        <is>
          <t>Test for inhibition: No dilution vs 1/40 dilution [covN2, abs(AvgCt-AvgCt)]</t>
        </is>
      </c>
      <c r="C549" t="inlineStr">
        <is>
          <t>High</t>
        </is>
      </c>
      <c r="D549" s="60" t="n">
        <v>44418</v>
      </c>
      <c r="E549" t="inlineStr">
        <is>
          <t>ottawa_lab-h_d.08.06.21</t>
        </is>
      </c>
      <c r="F549" t="inlineStr">
        <is>
          <t>covN2</t>
        </is>
      </c>
      <c r="G549" s="61">
        <f>HYPERLINK("#'Main'!BT29", "'Main'!BT29")</f>
        <v/>
      </c>
      <c r="H549" s="61">
        <f>HYPERLINK("#'Main'!BP29", "'Main'!BP29")</f>
        <v/>
      </c>
      <c r="I549" t="n">
        <v>4</v>
      </c>
      <c r="J549" t="n">
        <v>6</v>
      </c>
      <c r="K549">
        <f>IF(AND(ISNUMBER('Main'!BT29), ISNUMBER('Main'!BP29)), ABS('Main'!BT29-'Main'!BP29), "")</f>
        <v/>
      </c>
      <c r="L549">
        <f>IF(OR(ISERROR(K549), ISERROR(I549), ISERROR(J549)), FALSE, OR(OR(AND(LEFT(K549, 1)="[", RIGHT(K549, 1)="]"), AND(ISNUMBER(K549), OR(K549&gt;=I549, I549=""), OR(K549&lt;=J549, J549=""))), K549=""))</f>
        <v/>
      </c>
      <c r="M549">
        <f>"Value is ABS("&amp;ROUND('Main'!BT29,4)&amp;"-"&amp;ROUND('Main'!BP29,4)&amp;")"</f>
        <v/>
      </c>
    </row>
    <row r="550">
      <c r="A550" t="inlineStr">
        <is>
          <t>Inhibition</t>
        </is>
      </c>
      <c r="B550" t="inlineStr">
        <is>
          <t>Test for inhibition: No dilution vs 1/40 dilution [covN2, abs(AvgCt-AvgCt)]</t>
        </is>
      </c>
      <c r="C550" t="inlineStr">
        <is>
          <t>High</t>
        </is>
      </c>
      <c r="D550" s="60" t="n">
        <v>44418</v>
      </c>
      <c r="E550" t="inlineStr">
        <is>
          <t>ottawa_lab-h.08.07.21</t>
        </is>
      </c>
      <c r="F550" t="inlineStr">
        <is>
          <t>covN2</t>
        </is>
      </c>
      <c r="G550" s="61">
        <f>HYPERLINK("#'Main'!BT30", "'Main'!BT30")</f>
        <v/>
      </c>
      <c r="H550" s="61">
        <f>HYPERLINK("#'Main'!BP30", "'Main'!BP30")</f>
        <v/>
      </c>
      <c r="I550" t="n">
        <v>4</v>
      </c>
      <c r="J550" t="n">
        <v>6</v>
      </c>
      <c r="K550">
        <f>IF(AND(ISNUMBER('Main'!BT30), ISNUMBER('Main'!BP30)), ABS('Main'!BT30-'Main'!BP30), "")</f>
        <v/>
      </c>
      <c r="L550">
        <f>IF(OR(ISERROR(K550), ISERROR(I550), ISERROR(J550)), FALSE, OR(OR(AND(LEFT(K550, 1)="[", RIGHT(K550, 1)="]"), AND(ISNUMBER(K550), OR(K550&gt;=I550, I550=""), OR(K550&lt;=J550, J550=""))), K550=""))</f>
        <v/>
      </c>
      <c r="M550">
        <f>"Value is ABS("&amp;ROUND('Main'!BT30,4)&amp;"-"&amp;ROUND('Main'!BP30,4)&amp;")"</f>
        <v/>
      </c>
    </row>
    <row r="551">
      <c r="A551" t="inlineStr">
        <is>
          <t>Inhibition</t>
        </is>
      </c>
      <c r="B551" t="inlineStr">
        <is>
          <t>Test for inhibition: No dilution vs 1/40 dilution [covN2, abs(AvgCt-AvgCt)]</t>
        </is>
      </c>
      <c r="C551" t="inlineStr">
        <is>
          <t>High</t>
        </is>
      </c>
      <c r="D551" s="60" t="n">
        <v>44418</v>
      </c>
      <c r="E551" t="inlineStr">
        <is>
          <t>ottawa_lab-h.08.08.21</t>
        </is>
      </c>
      <c r="F551" t="inlineStr">
        <is>
          <t>covN2</t>
        </is>
      </c>
      <c r="G551" s="61">
        <f>HYPERLINK("#'Main'!BT31", "'Main'!BT31")</f>
        <v/>
      </c>
      <c r="H551" s="61">
        <f>HYPERLINK("#'Main'!BP31", "'Main'!BP31")</f>
        <v/>
      </c>
      <c r="I551" t="n">
        <v>4</v>
      </c>
      <c r="J551" t="n">
        <v>6</v>
      </c>
      <c r="K551">
        <f>IF(AND(ISNUMBER('Main'!BT31), ISNUMBER('Main'!BP31)), ABS('Main'!BT31-'Main'!BP31), "")</f>
        <v/>
      </c>
      <c r="L551">
        <f>IF(OR(ISERROR(K551), ISERROR(I551), ISERROR(J551)), FALSE, OR(OR(AND(LEFT(K551, 1)="[", RIGHT(K551, 1)="]"), AND(ISNUMBER(K551), OR(K551&gt;=I551, I551=""), OR(K551&lt;=J551, J551=""))), K551=""))</f>
        <v/>
      </c>
      <c r="M551">
        <f>"Value is ABS("&amp;ROUND('Main'!BT31,4)&amp;"-"&amp;ROUND('Main'!BP31,4)&amp;")"</f>
        <v/>
      </c>
    </row>
    <row r="552">
      <c r="A552" t="inlineStr">
        <is>
          <t>Inhibition</t>
        </is>
      </c>
      <c r="B552" t="inlineStr">
        <is>
          <t>Test for inhibition: No dilution vs 1/40 dilution [covN2, abs(AvgCt-AvgCt)]</t>
        </is>
      </c>
      <c r="C552" t="inlineStr">
        <is>
          <t>High</t>
        </is>
      </c>
      <c r="D552" s="60" t="n">
        <v>44418</v>
      </c>
      <c r="E552" t="inlineStr">
        <is>
          <t>ottawa_lab-h_d.08.08.21</t>
        </is>
      </c>
      <c r="F552" t="inlineStr">
        <is>
          <t>covN2</t>
        </is>
      </c>
      <c r="G552" s="61">
        <f>HYPERLINK("#'Main'!BT32", "'Main'!BT32")</f>
        <v/>
      </c>
      <c r="H552" s="61">
        <f>HYPERLINK("#'Main'!BP32", "'Main'!BP32")</f>
        <v/>
      </c>
      <c r="I552" t="n">
        <v>4</v>
      </c>
      <c r="J552" t="n">
        <v>6</v>
      </c>
      <c r="K552">
        <f>IF(AND(ISNUMBER('Main'!BT32), ISNUMBER('Main'!BP32)), ABS('Main'!BT32-'Main'!BP32), "")</f>
        <v/>
      </c>
      <c r="L552">
        <f>IF(OR(ISERROR(K552), ISERROR(I552), ISERROR(J552)), FALSE, OR(OR(AND(LEFT(K552, 1)="[", RIGHT(K552, 1)="]"), AND(ISNUMBER(K552), OR(K552&gt;=I552, I552=""), OR(K552&lt;=J552, J552=""))), K552=""))</f>
        <v/>
      </c>
      <c r="M552">
        <f>"Value is ABS("&amp;ROUND('Main'!BT32,4)&amp;"-"&amp;ROUND('Main'!BP32,4)&amp;")"</f>
        <v/>
      </c>
    </row>
    <row r="553">
      <c r="A553" t="inlineStr">
        <is>
          <t>Inhibition</t>
        </is>
      </c>
      <c r="B553" t="inlineStr">
        <is>
          <t>Test for inhibition: No dilution vs 1/40 dilution [covN2, abs(AvgCt-AvgCt)]</t>
        </is>
      </c>
      <c r="C553" t="inlineStr">
        <is>
          <t>High</t>
        </is>
      </c>
      <c r="D553" s="60" t="n">
        <v>44418</v>
      </c>
      <c r="E553" t="inlineStr">
        <is>
          <t>ottawa_lab-bmi.08.09.21</t>
        </is>
      </c>
      <c r="F553" t="inlineStr">
        <is>
          <t>covN2</t>
        </is>
      </c>
      <c r="G553" s="61">
        <f>HYPERLINK("#'Main'!BT33", "'Main'!BT33")</f>
        <v/>
      </c>
      <c r="H553" s="61">
        <f>HYPERLINK("#'Main'!BP33", "'Main'!BP33")</f>
        <v/>
      </c>
      <c r="I553" t="n">
        <v>4</v>
      </c>
      <c r="J553" t="n">
        <v>6</v>
      </c>
      <c r="K553">
        <f>IF(AND(ISNUMBER('Main'!BT33), ISNUMBER('Main'!BP33)), ABS('Main'!BT33-'Main'!BP33), "")</f>
        <v/>
      </c>
      <c r="L553">
        <f>IF(OR(ISERROR(K553), ISERROR(I553), ISERROR(J553)), FALSE, OR(OR(AND(LEFT(K553, 1)="[", RIGHT(K553, 1)="]"), AND(ISNUMBER(K553), OR(K553&gt;=I553, I553=""), OR(K553&lt;=J553, J553=""))), K553=""))</f>
        <v/>
      </c>
      <c r="M553">
        <f>"Value is ABS("&amp;ROUND('Main'!BT33,4)&amp;"-"&amp;ROUND('Main'!BP33,4)&amp;")"</f>
        <v/>
      </c>
    </row>
    <row r="554">
      <c r="A554" t="inlineStr">
        <is>
          <t>Inhibition</t>
        </is>
      </c>
      <c r="B554" t="inlineStr">
        <is>
          <t>Test for inhibition: No dilution vs 1/40 dilution [covN2, abs(AvgCt-AvgCt)]</t>
        </is>
      </c>
      <c r="C554" t="inlineStr">
        <is>
          <t>High</t>
        </is>
      </c>
      <c r="D554" s="60" t="n">
        <v>44418</v>
      </c>
      <c r="E554" t="inlineStr">
        <is>
          <t>ottawa_lab-mh.08.09.21</t>
        </is>
      </c>
      <c r="F554" t="inlineStr">
        <is>
          <t>covN2</t>
        </is>
      </c>
      <c r="G554" s="61">
        <f>HYPERLINK("#'Main'!BT34", "'Main'!BT34")</f>
        <v/>
      </c>
      <c r="H554" s="61">
        <f>HYPERLINK("#'Main'!BP34", "'Main'!BP34")</f>
        <v/>
      </c>
      <c r="I554" t="n">
        <v>4</v>
      </c>
      <c r="J554" t="n">
        <v>6</v>
      </c>
      <c r="K554">
        <f>IF(AND(ISNUMBER('Main'!BT34), ISNUMBER('Main'!BP34)), ABS('Main'!BT34-'Main'!BP34), "")</f>
        <v/>
      </c>
      <c r="L554">
        <f>IF(OR(ISERROR(K554), ISERROR(I554), ISERROR(J554)), FALSE, OR(OR(AND(LEFT(K554, 1)="[", RIGHT(K554, 1)="]"), AND(ISNUMBER(K554), OR(K554&gt;=I554, I554=""), OR(K554&lt;=J554, J554=""))), K554=""))</f>
        <v/>
      </c>
      <c r="M554">
        <f>"Value is ABS("&amp;ROUND('Main'!BT34,4)&amp;"-"&amp;ROUND('Main'!BP34,4)&amp;")"</f>
        <v/>
      </c>
    </row>
    <row r="555">
      <c r="A555" t="inlineStr">
        <is>
          <t>Inhibition</t>
        </is>
      </c>
      <c r="B555" t="inlineStr">
        <is>
          <t>Test for inhibition: No dilution vs 1/40 dilution [covN2, abs(AvgCt-AvgCt)]</t>
        </is>
      </c>
      <c r="C555" t="inlineStr">
        <is>
          <t>High</t>
        </is>
      </c>
      <c r="D555" s="60" t="n">
        <v>44418</v>
      </c>
      <c r="E555" t="inlineStr">
        <is>
          <t>ottawa_lab-o.08.09.21</t>
        </is>
      </c>
      <c r="F555" t="inlineStr">
        <is>
          <t>covN2</t>
        </is>
      </c>
      <c r="G555" s="61">
        <f>HYPERLINK("#'Main'!BT35", "'Main'!BT35")</f>
        <v/>
      </c>
      <c r="H555" s="61">
        <f>HYPERLINK("#'Main'!BP35", "'Main'!BP35")</f>
        <v/>
      </c>
      <c r="I555" t="n">
        <v>4</v>
      </c>
      <c r="J555" t="n">
        <v>6</v>
      </c>
      <c r="K555">
        <f>IF(AND(ISNUMBER('Main'!BT35), ISNUMBER('Main'!BP35)), ABS('Main'!BT35-'Main'!BP35), "")</f>
        <v/>
      </c>
      <c r="L555">
        <f>IF(OR(ISERROR(K555), ISERROR(I555), ISERROR(J555)), FALSE, OR(OR(AND(LEFT(K555, 1)="[", RIGHT(K555, 1)="]"), AND(ISNUMBER(K555), OR(K555&gt;=I555, I555=""), OR(K555&lt;=J555, J555=""))), K555=""))</f>
        <v/>
      </c>
      <c r="M555">
        <f>"Value is ABS("&amp;ROUND('Main'!BT35,4)&amp;"-"&amp;ROUND('Main'!BP35,4)&amp;")"</f>
        <v/>
      </c>
    </row>
    <row r="556">
      <c r="A556" t="inlineStr">
        <is>
          <t>Inhibition</t>
        </is>
      </c>
      <c r="B556" t="inlineStr">
        <is>
          <t>Test for inhibition: No dilution vs 1/40 dilution [covN2, abs(AvgCt-AvgCt)]</t>
        </is>
      </c>
      <c r="C556" t="inlineStr">
        <is>
          <t>High</t>
        </is>
      </c>
      <c r="D556" s="60" t="n">
        <v>44418</v>
      </c>
      <c r="E556" t="inlineStr">
        <is>
          <t>ottawa_lab-vc1.08.09.21</t>
        </is>
      </c>
      <c r="F556" t="inlineStr">
        <is>
          <t>covN2</t>
        </is>
      </c>
      <c r="G556" s="61">
        <f>HYPERLINK("#'Main'!BT36", "'Main'!BT36")</f>
        <v/>
      </c>
      <c r="H556" s="61">
        <f>HYPERLINK("#'Main'!BP36", "'Main'!BP36")</f>
        <v/>
      </c>
      <c r="I556" t="n">
        <v>4</v>
      </c>
      <c r="J556" t="n">
        <v>6</v>
      </c>
      <c r="K556">
        <f>IF(AND(ISNUMBER('Main'!BT36), ISNUMBER('Main'!BP36)), ABS('Main'!BT36-'Main'!BP36), "")</f>
        <v/>
      </c>
      <c r="L556">
        <f>IF(OR(ISERROR(K556), ISERROR(I556), ISERROR(J556)), FALSE, OR(OR(AND(LEFT(K556, 1)="[", RIGHT(K556, 1)="]"), AND(ISNUMBER(K556), OR(K556&gt;=I556, I556=""), OR(K556&lt;=J556, J556=""))), K556=""))</f>
        <v/>
      </c>
      <c r="M556">
        <f>"Value is ABS("&amp;ROUND('Main'!BT36,4)&amp;"-"&amp;ROUND('Main'!BP36,4)&amp;")"</f>
        <v/>
      </c>
    </row>
    <row r="557">
      <c r="A557" t="inlineStr">
        <is>
          <t>Inhibition</t>
        </is>
      </c>
      <c r="B557" t="inlineStr">
        <is>
          <t>Test for inhibition: No dilution vs 1/40 dilution [covN2, abs(AvgCt-AvgCt)]</t>
        </is>
      </c>
      <c r="C557" t="inlineStr">
        <is>
          <t>High</t>
        </is>
      </c>
      <c r="D557" s="60" t="n">
        <v>44418</v>
      </c>
      <c r="E557" t="inlineStr">
        <is>
          <t>ottawa_lab-vc2.08.09.21</t>
        </is>
      </c>
      <c r="F557" t="inlineStr">
        <is>
          <t>covN2</t>
        </is>
      </c>
      <c r="G557" s="61">
        <f>HYPERLINK("#'Main'!BT37", "'Main'!BT37")</f>
        <v/>
      </c>
      <c r="H557" s="61">
        <f>HYPERLINK("#'Main'!BP37", "'Main'!BP37")</f>
        <v/>
      </c>
      <c r="I557" t="n">
        <v>4</v>
      </c>
      <c r="J557" t="n">
        <v>6</v>
      </c>
      <c r="K557">
        <f>IF(AND(ISNUMBER('Main'!BT37), ISNUMBER('Main'!BP37)), ABS('Main'!BT37-'Main'!BP37), "")</f>
        <v/>
      </c>
      <c r="L557">
        <f>IF(OR(ISERROR(K557), ISERROR(I557), ISERROR(J557)), FALSE, OR(OR(AND(LEFT(K557, 1)="[", RIGHT(K557, 1)="]"), AND(ISNUMBER(K557), OR(K557&gt;=I557, I557=""), OR(K557&lt;=J557, J557=""))), K557=""))</f>
        <v/>
      </c>
      <c r="M557">
        <f>"Value is ABS("&amp;ROUND('Main'!BT37,4)&amp;"-"&amp;ROUND('Main'!BP37,4)&amp;")"</f>
        <v/>
      </c>
    </row>
    <row r="558">
      <c r="A558" t="inlineStr">
        <is>
          <t>Inhibition</t>
        </is>
      </c>
      <c r="B558" t="inlineStr">
        <is>
          <t>Test for inhibition: No dilution vs 1/40 dilution [covN2, abs(AvgCt-AvgCt)]</t>
        </is>
      </c>
      <c r="C558" t="inlineStr">
        <is>
          <t>High</t>
        </is>
      </c>
      <c r="D558" s="60" t="n">
        <v>44418</v>
      </c>
      <c r="E558" t="inlineStr">
        <is>
          <t>ottawa_lab-vc3.08.09.21</t>
        </is>
      </c>
      <c r="F558" t="inlineStr">
        <is>
          <t>covN2</t>
        </is>
      </c>
      <c r="G558" s="61">
        <f>HYPERLINK("#'Main'!BT38", "'Main'!BT38")</f>
        <v/>
      </c>
      <c r="H558" s="61">
        <f>HYPERLINK("#'Main'!BP38", "'Main'!BP38")</f>
        <v/>
      </c>
      <c r="I558" t="n">
        <v>4</v>
      </c>
      <c r="J558" t="n">
        <v>6</v>
      </c>
      <c r="K558">
        <f>IF(AND(ISNUMBER('Main'!BT38), ISNUMBER('Main'!BP38)), ABS('Main'!BT38-'Main'!BP38), "")</f>
        <v/>
      </c>
      <c r="L558">
        <f>IF(OR(ISERROR(K558), ISERROR(I558), ISERROR(J558)), FALSE, OR(OR(AND(LEFT(K558, 1)="[", RIGHT(K558, 1)="]"), AND(ISNUMBER(K558), OR(K558&gt;=I558, I558=""), OR(K558&lt;=J558, J558=""))), K558=""))</f>
        <v/>
      </c>
      <c r="M558">
        <f>"Value is ABS("&amp;ROUND('Main'!BT38,4)&amp;"-"&amp;ROUND('Main'!BP38,4)&amp;")"</f>
        <v/>
      </c>
    </row>
    <row r="559">
      <c r="A559" t="inlineStr">
        <is>
          <t>Inhibition</t>
        </is>
      </c>
      <c r="B559" t="inlineStr">
        <is>
          <t>Test for inhibition: No dilution vs 1/40 dilution [covN2, abs(AvgCt-AvgCt)]</t>
        </is>
      </c>
      <c r="C559" t="inlineStr">
        <is>
          <t>High</t>
        </is>
      </c>
      <c r="D559" s="60" t="n">
        <v>44418</v>
      </c>
      <c r="E559" t="inlineStr">
        <is>
          <t>ottawa_lab-__2021-08-10__aw_b97.08.09.21</t>
        </is>
      </c>
      <c r="F559" t="inlineStr">
        <is>
          <t>covN2</t>
        </is>
      </c>
      <c r="G559" s="61">
        <f>HYPERLINK("#'Main'!BT39", "'Main'!BT39")</f>
        <v/>
      </c>
      <c r="H559" s="61">
        <f>HYPERLINK("#'Main'!BP39", "'Main'!BP39")</f>
        <v/>
      </c>
      <c r="I559" t="n">
        <v>4</v>
      </c>
      <c r="J559" t="n">
        <v>6</v>
      </c>
      <c r="K559">
        <f>IF(AND(ISNUMBER('Main'!BT39), ISNUMBER('Main'!BP39)), ABS('Main'!BT39-'Main'!BP39), "")</f>
        <v/>
      </c>
      <c r="L559">
        <f>IF(OR(ISERROR(K559), ISERROR(I559), ISERROR(J559)), FALSE, OR(OR(AND(LEFT(K559, 1)="[", RIGHT(K559, 1)="]"), AND(ISNUMBER(K559), OR(K559&gt;=I559, I559=""), OR(K559&lt;=J559, J559=""))), K559=""))</f>
        <v/>
      </c>
      <c r="M559">
        <f>"Value is ABS("&amp;ROUND('Main'!BT39,4)&amp;"-"&amp;ROUND('Main'!BP39,4)&amp;")"</f>
        <v/>
      </c>
    </row>
    <row r="560">
      <c r="A560" t="inlineStr">
        <is>
          <t>Inhibition</t>
        </is>
      </c>
      <c r="B560" t="inlineStr">
        <is>
          <t>Test for inhibition: No dilution vs 1/40 dilution [covN2, abs(AvgCt-AvgCt)]</t>
        </is>
      </c>
      <c r="C560" t="inlineStr">
        <is>
          <t>High</t>
        </is>
      </c>
      <c r="D560" s="60" t="n">
        <v>44418</v>
      </c>
      <c r="E560" t="inlineStr">
        <is>
          <t>ottawa_lab-__2021-08-10__aw_sr.08.09.21</t>
        </is>
      </c>
      <c r="F560" t="inlineStr">
        <is>
          <t>covN2</t>
        </is>
      </c>
      <c r="G560" s="61">
        <f>HYPERLINK("#'Main'!BT40", "'Main'!BT40")</f>
        <v/>
      </c>
      <c r="H560" s="61">
        <f>HYPERLINK("#'Main'!BP40", "'Main'!BP40")</f>
        <v/>
      </c>
      <c r="I560" t="n">
        <v>4</v>
      </c>
      <c r="J560" t="n">
        <v>6</v>
      </c>
      <c r="K560">
        <f>IF(AND(ISNUMBER('Main'!BT40), ISNUMBER('Main'!BP40)), ABS('Main'!BT40-'Main'!BP40), "")</f>
        <v/>
      </c>
      <c r="L560">
        <f>IF(OR(ISERROR(K560), ISERROR(I560), ISERROR(J560)), FALSE, OR(OR(AND(LEFT(K560, 1)="[", RIGHT(K560, 1)="]"), AND(ISNUMBER(K560), OR(K560&gt;=I560, I560=""), OR(K560&lt;=J560, J560=""))), K560=""))</f>
        <v/>
      </c>
      <c r="M560">
        <f>"Value is ABS("&amp;ROUND('Main'!BT40,4)&amp;"-"&amp;ROUND('Main'!BP40,4)&amp;")"</f>
        <v/>
      </c>
    </row>
    <row r="561">
      <c r="A561" t="inlineStr">
        <is>
          <t>Inhibition</t>
        </is>
      </c>
      <c r="B561" t="inlineStr">
        <is>
          <t>Test for inhibition: No dilution vs 1/40 dilution [covN2, abs(AvgCt-AvgCt)]</t>
        </is>
      </c>
      <c r="C561" t="inlineStr">
        <is>
          <t>High</t>
        </is>
      </c>
      <c r="D561" s="60" t="n">
        <v>44418</v>
      </c>
      <c r="E561" t="inlineStr">
        <is>
          <t>ottawa_lab-__2021-08-10__ebmi.07.25.21</t>
        </is>
      </c>
      <c r="F561" t="inlineStr">
        <is>
          <t>covN2</t>
        </is>
      </c>
      <c r="G561" s="61">
        <f>HYPERLINK("#'Main'!BT41", "'Main'!BT41")</f>
        <v/>
      </c>
      <c r="H561" s="61">
        <f>HYPERLINK("#'Main'!BP41", "'Main'!BP41")</f>
        <v/>
      </c>
      <c r="I561" t="n">
        <v>4</v>
      </c>
      <c r="J561" t="n">
        <v>6</v>
      </c>
      <c r="K561">
        <f>IF(AND(ISNUMBER('Main'!BT41), ISNUMBER('Main'!BP41)), ABS('Main'!BT41-'Main'!BP41), "")</f>
        <v/>
      </c>
      <c r="L561">
        <f>IF(OR(ISERROR(K561), ISERROR(I561), ISERROR(J561)), FALSE, OR(OR(AND(LEFT(K561, 1)="[", RIGHT(K561, 1)="]"), AND(ISNUMBER(K561), OR(K561&gt;=I561, I561=""), OR(K561&lt;=J561, J561=""))), K561=""))</f>
        <v/>
      </c>
      <c r="M561">
        <f>"Value is ABS("&amp;ROUND('Main'!BT41,4)&amp;"-"&amp;ROUND('Main'!BP41,4)&amp;")"</f>
        <v/>
      </c>
    </row>
    <row r="562">
      <c r="A562" t="inlineStr">
        <is>
          <t>Inhibition</t>
        </is>
      </c>
      <c r="B562" t="inlineStr">
        <is>
          <t>Test for inhibition: No dilution vs 1/40 dilution [covN2, abs(AvgCt-AvgCt)]</t>
        </is>
      </c>
      <c r="C562" t="inlineStr">
        <is>
          <t>High</t>
        </is>
      </c>
      <c r="D562" s="60" t="n">
        <v>44418</v>
      </c>
      <c r="E562" t="inlineStr">
        <is>
          <t>ottawa_lab-__2021-08-10__eh.07.20.21</t>
        </is>
      </c>
      <c r="F562" t="inlineStr">
        <is>
          <t>covN2</t>
        </is>
      </c>
      <c r="G562" s="61">
        <f>HYPERLINK("#'Main'!BT42", "'Main'!BT42")</f>
        <v/>
      </c>
      <c r="H562" s="61">
        <f>HYPERLINK("#'Main'!BP42", "'Main'!BP42")</f>
        <v/>
      </c>
      <c r="I562" t="n">
        <v>4</v>
      </c>
      <c r="J562" t="n">
        <v>6</v>
      </c>
      <c r="K562">
        <f>IF(AND(ISNUMBER('Main'!BT42), ISNUMBER('Main'!BP42)), ABS('Main'!BT42-'Main'!BP42), "")</f>
        <v/>
      </c>
      <c r="L562">
        <f>IF(OR(ISERROR(K562), ISERROR(I562), ISERROR(J562)), FALSE, OR(OR(AND(LEFT(K562, 1)="[", RIGHT(K562, 1)="]"), AND(ISNUMBER(K562), OR(K562&gt;=I562, I562=""), OR(K562&lt;=J562, J562=""))), K562=""))</f>
        <v/>
      </c>
      <c r="M562">
        <f>"Value is ABS("&amp;ROUND('Main'!BT42,4)&amp;"-"&amp;ROUND('Main'!BP42,4)&amp;")"</f>
        <v/>
      </c>
    </row>
    <row r="563">
      <c r="A563" t="inlineStr">
        <is>
          <t>Inhibition</t>
        </is>
      </c>
      <c r="B563" t="inlineStr">
        <is>
          <t>Test for inhibition: No dilution vs 1/40 dilution [covN2, abs(AvgCt-AvgCt)]</t>
        </is>
      </c>
      <c r="C563" t="inlineStr">
        <is>
          <t>High</t>
        </is>
      </c>
      <c r="D563" s="60" t="n">
        <v>44418</v>
      </c>
      <c r="E563" t="inlineStr">
        <is>
          <t>ottawa_lab-__2021-08-10__emh.07.21.21</t>
        </is>
      </c>
      <c r="F563" t="inlineStr">
        <is>
          <t>covN2</t>
        </is>
      </c>
      <c r="G563" s="61">
        <f>HYPERLINK("#'Main'!BT43", "'Main'!BT43")</f>
        <v/>
      </c>
      <c r="H563" s="61">
        <f>HYPERLINK("#'Main'!BP43", "'Main'!BP43")</f>
        <v/>
      </c>
      <c r="I563" t="n">
        <v>4</v>
      </c>
      <c r="J563" t="n">
        <v>6</v>
      </c>
      <c r="K563">
        <f>IF(AND(ISNUMBER('Main'!BT43), ISNUMBER('Main'!BP43)), ABS('Main'!BT43-'Main'!BP43), "")</f>
        <v/>
      </c>
      <c r="L563">
        <f>IF(OR(ISERROR(K563), ISERROR(I563), ISERROR(J563)), FALSE, OR(OR(AND(LEFT(K563, 1)="[", RIGHT(K563, 1)="]"), AND(ISNUMBER(K563), OR(K563&gt;=I563, I563=""), OR(K563&lt;=J563, J563=""))), K563=""))</f>
        <v/>
      </c>
      <c r="M563">
        <f>"Value is ABS("&amp;ROUND('Main'!BT43,4)&amp;"-"&amp;ROUND('Main'!BP43,4)&amp;")"</f>
        <v/>
      </c>
    </row>
    <row r="564">
      <c r="A564" t="inlineStr">
        <is>
          <t>Inhibition</t>
        </is>
      </c>
      <c r="B564" t="inlineStr">
        <is>
          <t>Test for inhibition: No dilution vs 1/40 dilution [covN2, abs(AvgCt-AvgCt)]</t>
        </is>
      </c>
      <c r="C564" t="inlineStr">
        <is>
          <t>High</t>
        </is>
      </c>
      <c r="D564" s="60" t="n">
        <v>44418</v>
      </c>
      <c r="E564" t="inlineStr">
        <is>
          <t>ottawa_lab-__2021-08-10__evc1.07.02.21</t>
        </is>
      </c>
      <c r="F564" t="inlineStr">
        <is>
          <t>covN2</t>
        </is>
      </c>
      <c r="G564" s="61">
        <f>HYPERLINK("#'Main'!BT44", "'Main'!BT44")</f>
        <v/>
      </c>
      <c r="H564" s="61">
        <f>HYPERLINK("#'Main'!BP44", "'Main'!BP44")</f>
        <v/>
      </c>
      <c r="I564" t="n">
        <v>4</v>
      </c>
      <c r="J564" t="n">
        <v>6</v>
      </c>
      <c r="K564">
        <f>IF(AND(ISNUMBER('Main'!BT44), ISNUMBER('Main'!BP44)), ABS('Main'!BT44-'Main'!BP44), "")</f>
        <v/>
      </c>
      <c r="L564">
        <f>IF(OR(ISERROR(K564), ISERROR(I564), ISERROR(J564)), FALSE, OR(OR(AND(LEFT(K564, 1)="[", RIGHT(K564, 1)="]"), AND(ISNUMBER(K564), OR(K564&gt;=I564, I564=""), OR(K564&lt;=J564, J564=""))), K564=""))</f>
        <v/>
      </c>
      <c r="M564">
        <f>"Value is ABS("&amp;ROUND('Main'!BT44,4)&amp;"-"&amp;ROUND('Main'!BP44,4)&amp;")"</f>
        <v/>
      </c>
    </row>
    <row r="565">
      <c r="A565" t="inlineStr">
        <is>
          <t>Inhibition</t>
        </is>
      </c>
      <c r="B565" t="inlineStr">
        <is>
          <t>Test for inhibition: No dilution vs 1/40 dilution [covN2, abs(AvgCt-AvgCt)]</t>
        </is>
      </c>
      <c r="C565" t="inlineStr">
        <is>
          <t>High</t>
        </is>
      </c>
      <c r="D565" s="60" t="n">
        <v>44418</v>
      </c>
      <c r="E565" t="inlineStr">
        <is>
          <t>ottawa_lab-__2021-08-10__evc1.07.16.21</t>
        </is>
      </c>
      <c r="F565" t="inlineStr">
        <is>
          <t>covN2</t>
        </is>
      </c>
      <c r="G565" s="61">
        <f>HYPERLINK("#'Main'!BT45", "'Main'!BT45")</f>
        <v/>
      </c>
      <c r="H565" s="61">
        <f>HYPERLINK("#'Main'!BP45", "'Main'!BP45")</f>
        <v/>
      </c>
      <c r="I565" t="n">
        <v>4</v>
      </c>
      <c r="J565" t="n">
        <v>6</v>
      </c>
      <c r="K565">
        <f>IF(AND(ISNUMBER('Main'!BT45), ISNUMBER('Main'!BP45)), ABS('Main'!BT45-'Main'!BP45), "")</f>
        <v/>
      </c>
      <c r="L565">
        <f>IF(OR(ISERROR(K565), ISERROR(I565), ISERROR(J565)), FALSE, OR(OR(AND(LEFT(K565, 1)="[", RIGHT(K565, 1)="]"), AND(ISNUMBER(K565), OR(K565&gt;=I565, I565=""), OR(K565&lt;=J565, J565=""))), K565=""))</f>
        <v/>
      </c>
      <c r="M565">
        <f>"Value is ABS("&amp;ROUND('Main'!BT45,4)&amp;"-"&amp;ROUND('Main'!BP45,4)&amp;")"</f>
        <v/>
      </c>
    </row>
    <row r="566">
      <c r="A566" t="inlineStr">
        <is>
          <t>Inhibition</t>
        </is>
      </c>
      <c r="B566" t="inlineStr">
        <is>
          <t>Test for inhibition: No dilution vs 1/40 dilution [covN2, abs(AvgCt-AvgCt)]</t>
        </is>
      </c>
      <c r="C566" t="inlineStr">
        <is>
          <t>High</t>
        </is>
      </c>
      <c r="D566" s="60" t="n">
        <v>44418</v>
      </c>
      <c r="E566" t="inlineStr">
        <is>
          <t>ottawa_lab-__2021-08-10__evc3.07.16.21</t>
        </is>
      </c>
      <c r="F566" t="inlineStr">
        <is>
          <t>covN2</t>
        </is>
      </c>
      <c r="G566" s="61">
        <f>HYPERLINK("#'Main'!BT46", "'Main'!BT46")</f>
        <v/>
      </c>
      <c r="H566" s="61">
        <f>HYPERLINK("#'Main'!BP46", "'Main'!BP46")</f>
        <v/>
      </c>
      <c r="I566" t="n">
        <v>4</v>
      </c>
      <c r="J566" t="n">
        <v>6</v>
      </c>
      <c r="K566">
        <f>IF(AND(ISNUMBER('Main'!BT46), ISNUMBER('Main'!BP46)), ABS('Main'!BT46-'Main'!BP46), "")</f>
        <v/>
      </c>
      <c r="L566">
        <f>IF(OR(ISERROR(K566), ISERROR(I566), ISERROR(J566)), FALSE, OR(OR(AND(LEFT(K566, 1)="[", RIGHT(K566, 1)="]"), AND(ISNUMBER(K566), OR(K566&gt;=I566, I566=""), OR(K566&lt;=J566, J566=""))), K566=""))</f>
        <v/>
      </c>
      <c r="M566">
        <f>"Value is ABS("&amp;ROUND('Main'!BT46,4)&amp;"-"&amp;ROUND('Main'!BP46,4)&amp;")"</f>
        <v/>
      </c>
    </row>
    <row r="567">
      <c r="A567" t="inlineStr">
        <is>
          <t>Comparable Samples</t>
        </is>
      </c>
      <c r="B567" t="inlineStr">
        <is>
          <t>Average Ct comparable [abs(covN1(Ct) - covn2(Ct))]</t>
        </is>
      </c>
      <c r="C567" t="inlineStr">
        <is>
          <t>High</t>
        </is>
      </c>
      <c r="D567" s="60" t="n">
        <v>44418</v>
      </c>
      <c r="E567" t="inlineStr">
        <is>
          <t>ottawa_lab-ac.08.05.21</t>
        </is>
      </c>
      <c r="F567" t="inlineStr">
        <is>
          <t>covN1</t>
        </is>
      </c>
      <c r="G567" s="61">
        <f>HYPERLINK("#'Main'!I4", "'Main'!I4")</f>
        <v/>
      </c>
      <c r="H567" s="61">
        <f>HYPERLINK("#'Main'!I26", "'Main'!I26")</f>
        <v/>
      </c>
      <c r="J567">
        <f>IF(AND('Main'!I4&lt;=35.5,'Main'!I26&lt;=35.5), 1.0, IF(OR('Main'!I4&gt;35.5,'Main'!I26&gt;35.5), 1.5, ERROR))</f>
        <v/>
      </c>
      <c r="K567">
        <f>ABS('Main'!I4-'Main'!I26)</f>
        <v/>
      </c>
      <c r="L567">
        <f>IF(OR(ISERROR(K567), ISERROR(I567), ISERROR(J567)), FALSE, OR(AND(LEFT(K567, 1)="[", RIGHT(K567, 1)="]"), AND(ISNUMBER(K567), OR(K567&gt;=I567, I567=""), OR(K567&lt;=J567, J567=""))))</f>
        <v/>
      </c>
      <c r="M567">
        <f>"Value is ABS("&amp;ROUND('Main'!I4,4)&amp;"-"&amp;ROUND('Main'!I26,4)&amp;")"</f>
        <v/>
      </c>
    </row>
    <row r="568">
      <c r="A568" t="inlineStr">
        <is>
          <t>Comparable Samples</t>
        </is>
      </c>
      <c r="B568" t="inlineStr">
        <is>
          <t>Average Ct comparable [abs(covN1(Ct) - covn2(Ct))]</t>
        </is>
      </c>
      <c r="C568" t="inlineStr">
        <is>
          <t>High</t>
        </is>
      </c>
      <c r="D568" s="60" t="n">
        <v>44418</v>
      </c>
      <c r="E568" t="inlineStr">
        <is>
          <t>ottawa_lab-h.08.05.21</t>
        </is>
      </c>
      <c r="F568" t="inlineStr">
        <is>
          <t>covN1</t>
        </is>
      </c>
      <c r="G568" s="61">
        <f>HYPERLINK("#'Main'!I5", "'Main'!I5")</f>
        <v/>
      </c>
      <c r="H568" s="61">
        <f>HYPERLINK("#'Main'!I27", "'Main'!I27")</f>
        <v/>
      </c>
      <c r="J568">
        <f>IF(AND('Main'!I5&lt;=35.5,'Main'!I27&lt;=35.5), 1.0, IF(OR('Main'!I5&gt;35.5,'Main'!I27&gt;35.5), 1.5, ERROR))</f>
        <v/>
      </c>
      <c r="K568">
        <f>ABS('Main'!I5-'Main'!I27)</f>
        <v/>
      </c>
      <c r="L568">
        <f>IF(OR(ISERROR(K568), ISERROR(I568), ISERROR(J568)), FALSE, OR(AND(LEFT(K568, 1)="[", RIGHT(K568, 1)="]"), AND(ISNUMBER(K568), OR(K568&gt;=I568, I568=""), OR(K568&lt;=J568, J568=""))))</f>
        <v/>
      </c>
      <c r="M568">
        <f>"Value is ABS("&amp;ROUND('Main'!I5,4)&amp;"-"&amp;ROUND('Main'!I27,4)&amp;")"</f>
        <v/>
      </c>
    </row>
    <row r="569">
      <c r="A569" t="inlineStr">
        <is>
          <t>Comparable Samples</t>
        </is>
      </c>
      <c r="B569" t="inlineStr">
        <is>
          <t>Average Ct comparable [abs(covN1(Ct) - covn2(Ct))]</t>
        </is>
      </c>
      <c r="C569" t="inlineStr">
        <is>
          <t>High</t>
        </is>
      </c>
      <c r="D569" s="60" t="n">
        <v>44418</v>
      </c>
      <c r="E569" t="inlineStr">
        <is>
          <t>ottawa_lab-ac.08.06.21</t>
        </is>
      </c>
      <c r="F569" t="inlineStr">
        <is>
          <t>covN1</t>
        </is>
      </c>
      <c r="G569" s="61">
        <f>HYPERLINK("#'Main'!I6", "'Main'!I6")</f>
        <v/>
      </c>
      <c r="H569" s="61">
        <f>HYPERLINK("#'Main'!I28", "'Main'!I28")</f>
        <v/>
      </c>
      <c r="J569">
        <f>IF(AND('Main'!I6&lt;=35.5,'Main'!I28&lt;=35.5), 1.0, IF(OR('Main'!I6&gt;35.5,'Main'!I28&gt;35.5), 1.5, ERROR))</f>
        <v/>
      </c>
      <c r="K569">
        <f>ABS('Main'!I6-'Main'!I28)</f>
        <v/>
      </c>
      <c r="L569">
        <f>IF(OR(ISERROR(K569), ISERROR(I569), ISERROR(J569)), FALSE, OR(AND(LEFT(K569, 1)="[", RIGHT(K569, 1)="]"), AND(ISNUMBER(K569), OR(K569&gt;=I569, I569=""), OR(K569&lt;=J569, J569=""))))</f>
        <v/>
      </c>
      <c r="M569">
        <f>"Value is ABS("&amp;ROUND('Main'!I6,4)&amp;"-"&amp;ROUND('Main'!I28,4)&amp;")"</f>
        <v/>
      </c>
    </row>
    <row r="570">
      <c r="A570" t="inlineStr">
        <is>
          <t>Comparable Samples</t>
        </is>
      </c>
      <c r="B570" t="inlineStr">
        <is>
          <t>Average Ct comparable [abs(covN1(Ct) - covn2(Ct))]</t>
        </is>
      </c>
      <c r="C570" t="inlineStr">
        <is>
          <t>High</t>
        </is>
      </c>
      <c r="D570" s="60" t="n">
        <v>44418</v>
      </c>
      <c r="E570" t="inlineStr">
        <is>
          <t>ottawa_lab-h_d.08.06.21</t>
        </is>
      </c>
      <c r="F570" t="inlineStr">
        <is>
          <t>covN1</t>
        </is>
      </c>
      <c r="G570" s="61">
        <f>HYPERLINK("#'Main'!I7", "'Main'!I7")</f>
        <v/>
      </c>
      <c r="H570" s="61">
        <f>HYPERLINK("#'Main'!I29", "'Main'!I29")</f>
        <v/>
      </c>
      <c r="J570">
        <f>IF(AND('Main'!I7&lt;=35.5,'Main'!I29&lt;=35.5), 1.0, IF(OR('Main'!I7&gt;35.5,'Main'!I29&gt;35.5), 1.5, ERROR))</f>
        <v/>
      </c>
      <c r="K570">
        <f>ABS('Main'!I7-'Main'!I29)</f>
        <v/>
      </c>
      <c r="L570">
        <f>IF(OR(ISERROR(K570), ISERROR(I570), ISERROR(J570)), FALSE, OR(AND(LEFT(K570, 1)="[", RIGHT(K570, 1)="]"), AND(ISNUMBER(K570), OR(K570&gt;=I570, I570=""), OR(K570&lt;=J570, J570=""))))</f>
        <v/>
      </c>
      <c r="M570">
        <f>"Value is ABS("&amp;ROUND('Main'!I7,4)&amp;"-"&amp;ROUND('Main'!I29,4)&amp;")"</f>
        <v/>
      </c>
    </row>
    <row r="571">
      <c r="A571" t="inlineStr">
        <is>
          <t>Comparable Samples</t>
        </is>
      </c>
      <c r="B571" t="inlineStr">
        <is>
          <t>Average Ct comparable [abs(covN1(Ct) - covn2(Ct))]</t>
        </is>
      </c>
      <c r="C571" t="inlineStr">
        <is>
          <t>High</t>
        </is>
      </c>
      <c r="D571" s="60" t="n">
        <v>44418</v>
      </c>
      <c r="E571" t="inlineStr">
        <is>
          <t>ottawa_lab-h.08.07.21</t>
        </is>
      </c>
      <c r="F571" t="inlineStr">
        <is>
          <t>covN1</t>
        </is>
      </c>
      <c r="G571" s="61">
        <f>HYPERLINK("#'Main'!I8", "'Main'!I8")</f>
        <v/>
      </c>
      <c r="H571" s="61">
        <f>HYPERLINK("#'Main'!I30", "'Main'!I30")</f>
        <v/>
      </c>
      <c r="J571">
        <f>IF(AND('Main'!I8&lt;=35.5,'Main'!I30&lt;=35.5), 1.0, IF(OR('Main'!I8&gt;35.5,'Main'!I30&gt;35.5), 1.5, ERROR))</f>
        <v/>
      </c>
      <c r="K571">
        <f>ABS('Main'!I8-'Main'!I30)</f>
        <v/>
      </c>
      <c r="L571">
        <f>IF(OR(ISERROR(K571), ISERROR(I571), ISERROR(J571)), FALSE, OR(AND(LEFT(K571, 1)="[", RIGHT(K571, 1)="]"), AND(ISNUMBER(K571), OR(K571&gt;=I571, I571=""), OR(K571&lt;=J571, J571=""))))</f>
        <v/>
      </c>
      <c r="M571">
        <f>"Value is ABS("&amp;ROUND('Main'!I8,4)&amp;"-"&amp;ROUND('Main'!I30,4)&amp;")"</f>
        <v/>
      </c>
    </row>
    <row r="572">
      <c r="A572" t="inlineStr">
        <is>
          <t>Comparable Samples</t>
        </is>
      </c>
      <c r="B572" t="inlineStr">
        <is>
          <t>Average Ct comparable [abs(covN1(Ct) - covn2(Ct))]</t>
        </is>
      </c>
      <c r="C572" t="inlineStr">
        <is>
          <t>High</t>
        </is>
      </c>
      <c r="D572" s="60" t="n">
        <v>44418</v>
      </c>
      <c r="E572" t="inlineStr">
        <is>
          <t>ottawa_lab-h.08.08.21</t>
        </is>
      </c>
      <c r="F572" t="inlineStr">
        <is>
          <t>covN1</t>
        </is>
      </c>
      <c r="G572" s="61">
        <f>HYPERLINK("#'Main'!I9", "'Main'!I9")</f>
        <v/>
      </c>
      <c r="H572" s="61">
        <f>HYPERLINK("#'Main'!I31", "'Main'!I31")</f>
        <v/>
      </c>
      <c r="J572">
        <f>IF(AND('Main'!I9&lt;=35.5,'Main'!I31&lt;=35.5), 1.0, IF(OR('Main'!I9&gt;35.5,'Main'!I31&gt;35.5), 1.5, ERROR))</f>
        <v/>
      </c>
      <c r="K572">
        <f>ABS('Main'!I9-'Main'!I31)</f>
        <v/>
      </c>
      <c r="L572">
        <f>IF(OR(ISERROR(K572), ISERROR(I572), ISERROR(J572)), FALSE, OR(AND(LEFT(K572, 1)="[", RIGHT(K572, 1)="]"), AND(ISNUMBER(K572), OR(K572&gt;=I572, I572=""), OR(K572&lt;=J572, J572=""))))</f>
        <v/>
      </c>
      <c r="M572">
        <f>"Value is ABS("&amp;ROUND('Main'!I9,4)&amp;"-"&amp;ROUND('Main'!I31,4)&amp;")"</f>
        <v/>
      </c>
    </row>
    <row r="573">
      <c r="A573" t="inlineStr">
        <is>
          <t>Comparable Samples</t>
        </is>
      </c>
      <c r="B573" t="inlineStr">
        <is>
          <t>Average Ct comparable [abs(covN1(Ct) - covn2(Ct))]</t>
        </is>
      </c>
      <c r="C573" t="inlineStr">
        <is>
          <t>High</t>
        </is>
      </c>
      <c r="D573" s="60" t="n">
        <v>44418</v>
      </c>
      <c r="E573" t="inlineStr">
        <is>
          <t>ottawa_lab-h_d.08.08.21</t>
        </is>
      </c>
      <c r="F573" t="inlineStr">
        <is>
          <t>covN1</t>
        </is>
      </c>
      <c r="G573" s="61">
        <f>HYPERLINK("#'Main'!I10", "'Main'!I10")</f>
        <v/>
      </c>
      <c r="H573" s="61">
        <f>HYPERLINK("#'Main'!I32", "'Main'!I32")</f>
        <v/>
      </c>
      <c r="J573">
        <f>IF(AND('Main'!I10&lt;=35.5,'Main'!I32&lt;=35.5), 1.0, IF(OR('Main'!I10&gt;35.5,'Main'!I32&gt;35.5), 1.5, ERROR))</f>
        <v/>
      </c>
      <c r="K573">
        <f>ABS('Main'!I10-'Main'!I32)</f>
        <v/>
      </c>
      <c r="L573">
        <f>IF(OR(ISERROR(K573), ISERROR(I573), ISERROR(J573)), FALSE, OR(AND(LEFT(K573, 1)="[", RIGHT(K573, 1)="]"), AND(ISNUMBER(K573), OR(K573&gt;=I573, I573=""), OR(K573&lt;=J573, J573=""))))</f>
        <v/>
      </c>
      <c r="M573">
        <f>"Value is ABS("&amp;ROUND('Main'!I10,4)&amp;"-"&amp;ROUND('Main'!I32,4)&amp;")"</f>
        <v/>
      </c>
    </row>
    <row r="574">
      <c r="A574" t="inlineStr">
        <is>
          <t>Comparable Samples</t>
        </is>
      </c>
      <c r="B574" t="inlineStr">
        <is>
          <t>Average Ct comparable [abs(covN1(Ct) - covn2(Ct))]</t>
        </is>
      </c>
      <c r="C574" t="inlineStr">
        <is>
          <t>High</t>
        </is>
      </c>
      <c r="D574" s="60" t="n">
        <v>44418</v>
      </c>
      <c r="E574" t="inlineStr">
        <is>
          <t>ottawa_lab-bmi.08.09.21</t>
        </is>
      </c>
      <c r="F574" t="inlineStr">
        <is>
          <t>covN1</t>
        </is>
      </c>
      <c r="G574" s="61">
        <f>HYPERLINK("#'Main'!I11", "'Main'!I11")</f>
        <v/>
      </c>
      <c r="H574" s="61">
        <f>HYPERLINK("#'Main'!I33", "'Main'!I33")</f>
        <v/>
      </c>
      <c r="J574">
        <f>IF(AND('Main'!I11&lt;=35.5,'Main'!I33&lt;=35.5), 1.0, IF(OR('Main'!I11&gt;35.5,'Main'!I33&gt;35.5), 1.5, ERROR))</f>
        <v/>
      </c>
      <c r="K574">
        <f>ABS('Main'!I11-'Main'!I33)</f>
        <v/>
      </c>
      <c r="L574">
        <f>IF(OR(ISERROR(K574), ISERROR(I574), ISERROR(J574)), FALSE, OR(AND(LEFT(K574, 1)="[", RIGHT(K574, 1)="]"), AND(ISNUMBER(K574), OR(K574&gt;=I574, I574=""), OR(K574&lt;=J574, J574=""))))</f>
        <v/>
      </c>
      <c r="M574">
        <f>"Value is ABS("&amp;ROUND('Main'!I11,4)&amp;"-"&amp;ROUND('Main'!I33,4)&amp;")"</f>
        <v/>
      </c>
    </row>
    <row r="575">
      <c r="A575" t="inlineStr">
        <is>
          <t>Comparable Samples</t>
        </is>
      </c>
      <c r="B575" t="inlineStr">
        <is>
          <t>Average Ct comparable [abs(covN1(Ct) - covn2(Ct))]</t>
        </is>
      </c>
      <c r="C575" t="inlineStr">
        <is>
          <t>High</t>
        </is>
      </c>
      <c r="D575" s="60" t="n">
        <v>44418</v>
      </c>
      <c r="E575" t="inlineStr">
        <is>
          <t>ottawa_lab-mh.08.09.21</t>
        </is>
      </c>
      <c r="F575" t="inlineStr">
        <is>
          <t>covN1</t>
        </is>
      </c>
      <c r="G575" s="61">
        <f>HYPERLINK("#'Main'!I12", "'Main'!I12")</f>
        <v/>
      </c>
      <c r="H575" s="61">
        <f>HYPERLINK("#'Main'!I34", "'Main'!I34")</f>
        <v/>
      </c>
      <c r="J575">
        <f>IF(AND('Main'!I12&lt;=35.5,'Main'!I34&lt;=35.5), 1.0, IF(OR('Main'!I12&gt;35.5,'Main'!I34&gt;35.5), 1.5, ERROR))</f>
        <v/>
      </c>
      <c r="K575">
        <f>ABS('Main'!I12-'Main'!I34)</f>
        <v/>
      </c>
      <c r="L575">
        <f>IF(OR(ISERROR(K575), ISERROR(I575), ISERROR(J575)), FALSE, OR(AND(LEFT(K575, 1)="[", RIGHT(K575, 1)="]"), AND(ISNUMBER(K575), OR(K575&gt;=I575, I575=""), OR(K575&lt;=J575, J575=""))))</f>
        <v/>
      </c>
      <c r="M575">
        <f>"Value is ABS("&amp;ROUND('Main'!I12,4)&amp;"-"&amp;ROUND('Main'!I34,4)&amp;")"</f>
        <v/>
      </c>
    </row>
    <row r="576">
      <c r="A576" t="inlineStr">
        <is>
          <t>Comparable Samples</t>
        </is>
      </c>
      <c r="B576" t="inlineStr">
        <is>
          <t>Average Ct comparable [abs(covN1(Ct) - covn2(Ct))]</t>
        </is>
      </c>
      <c r="C576" t="inlineStr">
        <is>
          <t>High</t>
        </is>
      </c>
      <c r="D576" s="60" t="n">
        <v>44418</v>
      </c>
      <c r="E576" t="inlineStr">
        <is>
          <t>ottawa_lab-o.08.09.21</t>
        </is>
      </c>
      <c r="F576" t="inlineStr">
        <is>
          <t>covN1</t>
        </is>
      </c>
      <c r="G576" s="61">
        <f>HYPERLINK("#'Main'!I13", "'Main'!I13")</f>
        <v/>
      </c>
      <c r="H576" s="61">
        <f>HYPERLINK("#'Main'!I35", "'Main'!I35")</f>
        <v/>
      </c>
      <c r="J576">
        <f>IF(AND('Main'!I13&lt;=35.5,'Main'!I35&lt;=35.5), 1.0, IF(OR('Main'!I13&gt;35.5,'Main'!I35&gt;35.5), 1.5, ERROR))</f>
        <v/>
      </c>
      <c r="K576">
        <f>ABS('Main'!I13-'Main'!I35)</f>
        <v/>
      </c>
      <c r="L576">
        <f>IF(OR(ISERROR(K576), ISERROR(I576), ISERROR(J576)), FALSE, OR(AND(LEFT(K576, 1)="[", RIGHT(K576, 1)="]"), AND(ISNUMBER(K576), OR(K576&gt;=I576, I576=""), OR(K576&lt;=J576, J576=""))))</f>
        <v/>
      </c>
      <c r="M576">
        <f>"Value is ABS("&amp;ROUND('Main'!I13,4)&amp;"-"&amp;ROUND('Main'!I35,4)&amp;")"</f>
        <v/>
      </c>
    </row>
    <row r="577">
      <c r="A577" t="inlineStr">
        <is>
          <t>Comparable Samples</t>
        </is>
      </c>
      <c r="B577" t="inlineStr">
        <is>
          <t>Average Ct comparable [abs(covN1(Ct) - covn2(Ct))]</t>
        </is>
      </c>
      <c r="C577" t="inlineStr">
        <is>
          <t>High</t>
        </is>
      </c>
      <c r="D577" s="60" t="n">
        <v>44418</v>
      </c>
      <c r="E577" t="inlineStr">
        <is>
          <t>ottawa_lab-vc1.08.09.21</t>
        </is>
      </c>
      <c r="F577" t="inlineStr">
        <is>
          <t>covN1</t>
        </is>
      </c>
      <c r="G577" s="61">
        <f>HYPERLINK("#'Main'!I14", "'Main'!I14")</f>
        <v/>
      </c>
      <c r="H577" s="61">
        <f>HYPERLINK("#'Main'!I36", "'Main'!I36")</f>
        <v/>
      </c>
      <c r="J577">
        <f>IF(AND('Main'!I14&lt;=35.5,'Main'!I36&lt;=35.5), 1.0, IF(OR('Main'!I14&gt;35.5,'Main'!I36&gt;35.5), 1.5, ERROR))</f>
        <v/>
      </c>
      <c r="K577">
        <f>ABS('Main'!I14-'Main'!I36)</f>
        <v/>
      </c>
      <c r="L577">
        <f>IF(OR(ISERROR(K577), ISERROR(I577), ISERROR(J577)), FALSE, OR(AND(LEFT(K577, 1)="[", RIGHT(K577, 1)="]"), AND(ISNUMBER(K577), OR(K577&gt;=I577, I577=""), OR(K577&lt;=J577, J577=""))))</f>
        <v/>
      </c>
      <c r="M577">
        <f>"Value is ABS("&amp;ROUND('Main'!I14,4)&amp;"-"&amp;ROUND('Main'!I36,4)&amp;")"</f>
        <v/>
      </c>
    </row>
    <row r="578">
      <c r="A578" t="inlineStr">
        <is>
          <t>Comparable Samples</t>
        </is>
      </c>
      <c r="B578" t="inlineStr">
        <is>
          <t>Average Ct comparable [abs(covN1(Ct) - covn2(Ct))]</t>
        </is>
      </c>
      <c r="C578" t="inlineStr">
        <is>
          <t>High</t>
        </is>
      </c>
      <c r="D578" s="60" t="n">
        <v>44418</v>
      </c>
      <c r="E578" t="inlineStr">
        <is>
          <t>ottawa_lab-vc2.08.09.21</t>
        </is>
      </c>
      <c r="F578" t="inlineStr">
        <is>
          <t>covN1</t>
        </is>
      </c>
      <c r="G578" s="61">
        <f>HYPERLINK("#'Main'!I15", "'Main'!I15")</f>
        <v/>
      </c>
      <c r="H578" s="61">
        <f>HYPERLINK("#'Main'!I37", "'Main'!I37")</f>
        <v/>
      </c>
      <c r="J578">
        <f>IF(AND('Main'!I15&lt;=35.5,'Main'!I37&lt;=35.5), 1.0, IF(OR('Main'!I15&gt;35.5,'Main'!I37&gt;35.5), 1.5, ERROR))</f>
        <v/>
      </c>
      <c r="K578">
        <f>ABS('Main'!I15-'Main'!I37)</f>
        <v/>
      </c>
      <c r="L578">
        <f>IF(OR(ISERROR(K578), ISERROR(I578), ISERROR(J578)), FALSE, OR(AND(LEFT(K578, 1)="[", RIGHT(K578, 1)="]"), AND(ISNUMBER(K578), OR(K578&gt;=I578, I578=""), OR(K578&lt;=J578, J578=""))))</f>
        <v/>
      </c>
      <c r="M578">
        <f>"Value is ABS("&amp;ROUND('Main'!I15,4)&amp;"-"&amp;ROUND('Main'!I37,4)&amp;")"</f>
        <v/>
      </c>
    </row>
    <row r="579">
      <c r="A579" t="inlineStr">
        <is>
          <t>Comparable Samples</t>
        </is>
      </c>
      <c r="B579" t="inlineStr">
        <is>
          <t>Average Ct comparable [abs(covN1(Ct) - covn2(Ct))]</t>
        </is>
      </c>
      <c r="C579" t="inlineStr">
        <is>
          <t>High</t>
        </is>
      </c>
      <c r="D579" s="60" t="n">
        <v>44418</v>
      </c>
      <c r="E579" t="inlineStr">
        <is>
          <t>ottawa_lab-vc3.08.09.21</t>
        </is>
      </c>
      <c r="F579" t="inlineStr">
        <is>
          <t>covN1</t>
        </is>
      </c>
      <c r="G579" s="61">
        <f>HYPERLINK("#'Main'!I16", "'Main'!I16")</f>
        <v/>
      </c>
      <c r="H579" s="61">
        <f>HYPERLINK("#'Main'!I38", "'Main'!I38")</f>
        <v/>
      </c>
      <c r="J579">
        <f>IF(AND('Main'!I16&lt;=35.5,'Main'!I38&lt;=35.5), 1.0, IF(OR('Main'!I16&gt;35.5,'Main'!I38&gt;35.5), 1.5, ERROR))</f>
        <v/>
      </c>
      <c r="K579">
        <f>ABS('Main'!I16-'Main'!I38)</f>
        <v/>
      </c>
      <c r="L579">
        <f>IF(OR(ISERROR(K579), ISERROR(I579), ISERROR(J579)), FALSE, OR(AND(LEFT(K579, 1)="[", RIGHT(K579, 1)="]"), AND(ISNUMBER(K579), OR(K579&gt;=I579, I579=""), OR(K579&lt;=J579, J579=""))))</f>
        <v/>
      </c>
      <c r="M579">
        <f>"Value is ABS("&amp;ROUND('Main'!I16,4)&amp;"-"&amp;ROUND('Main'!I38,4)&amp;")"</f>
        <v/>
      </c>
    </row>
    <row r="580">
      <c r="A580" t="inlineStr">
        <is>
          <t>Comparable Samples</t>
        </is>
      </c>
      <c r="B580" t="inlineStr">
        <is>
          <t>Average Ct comparable [abs(covN1(Ct) - covn2(Ct))]</t>
        </is>
      </c>
      <c r="C580" t="inlineStr">
        <is>
          <t>High</t>
        </is>
      </c>
      <c r="D580" s="60" t="n">
        <v>44418</v>
      </c>
      <c r="E580" t="inlineStr">
        <is>
          <t>ottawa_lab-__2021-08-10__aw_b97.08.09.21</t>
        </is>
      </c>
      <c r="F580" t="inlineStr">
        <is>
          <t>covN1</t>
        </is>
      </c>
      <c r="G580" s="61">
        <f>HYPERLINK("#'Main'!I17", "'Main'!I17")</f>
        <v/>
      </c>
      <c r="H580" s="61">
        <f>HYPERLINK("#'Main'!I39", "'Main'!I39")</f>
        <v/>
      </c>
      <c r="J580">
        <f>IF(AND('Main'!I17&lt;=35.5,'Main'!I39&lt;=35.5), 1.0, IF(OR('Main'!I17&gt;35.5,'Main'!I39&gt;35.5), 1.5, ERROR))</f>
        <v/>
      </c>
      <c r="K580">
        <f>ABS('Main'!I17-'Main'!I39)</f>
        <v/>
      </c>
      <c r="L580">
        <f>IF(OR(ISERROR(K580), ISERROR(I580), ISERROR(J580)), FALSE, OR(AND(LEFT(K580, 1)="[", RIGHT(K580, 1)="]"), AND(ISNUMBER(K580), OR(K580&gt;=I580, I580=""), OR(K580&lt;=J580, J580=""))))</f>
        <v/>
      </c>
      <c r="M580">
        <f>"Value is ABS("&amp;ROUND('Main'!I17,4)&amp;"-"&amp;ROUND('Main'!I39,4)&amp;")"</f>
        <v/>
      </c>
    </row>
    <row r="581">
      <c r="A581" t="inlineStr">
        <is>
          <t>Comparable Samples</t>
        </is>
      </c>
      <c r="B581" t="inlineStr">
        <is>
          <t>Average Ct comparable [abs(covN1(Ct) - covn2(Ct))]</t>
        </is>
      </c>
      <c r="C581" t="inlineStr">
        <is>
          <t>High</t>
        </is>
      </c>
      <c r="D581" s="60" t="n">
        <v>44418</v>
      </c>
      <c r="E581" t="inlineStr">
        <is>
          <t>ottawa_lab-__2021-08-10__aw_sr.08.09.21</t>
        </is>
      </c>
      <c r="F581" t="inlineStr">
        <is>
          <t>covN1</t>
        </is>
      </c>
      <c r="G581" s="61">
        <f>HYPERLINK("#'Main'!I18", "'Main'!I18")</f>
        <v/>
      </c>
      <c r="H581" s="61">
        <f>HYPERLINK("#'Main'!I40", "'Main'!I40")</f>
        <v/>
      </c>
      <c r="J581">
        <f>IF(AND('Main'!I18&lt;=35.5,'Main'!I40&lt;=35.5), 1.0, IF(OR('Main'!I18&gt;35.5,'Main'!I40&gt;35.5), 1.5, ERROR))</f>
        <v/>
      </c>
      <c r="K581">
        <f>ABS('Main'!I18-'Main'!I40)</f>
        <v/>
      </c>
      <c r="L581">
        <f>IF(OR(ISERROR(K581), ISERROR(I581), ISERROR(J581)), FALSE, OR(AND(LEFT(K581, 1)="[", RIGHT(K581, 1)="]"), AND(ISNUMBER(K581), OR(K581&gt;=I581, I581=""), OR(K581&lt;=J581, J581=""))))</f>
        <v/>
      </c>
      <c r="M581">
        <f>"Value is ABS("&amp;ROUND('Main'!I18,4)&amp;"-"&amp;ROUND('Main'!I40,4)&amp;")"</f>
        <v/>
      </c>
    </row>
    <row r="582">
      <c r="A582" t="inlineStr">
        <is>
          <t>Comparable Samples</t>
        </is>
      </c>
      <c r="B582" t="inlineStr">
        <is>
          <t>Average Ct comparable [abs(covN1(Ct) - covn2(Ct))]</t>
        </is>
      </c>
      <c r="C582" t="inlineStr">
        <is>
          <t>High</t>
        </is>
      </c>
      <c r="D582" s="60" t="n">
        <v>44418</v>
      </c>
      <c r="E582" t="inlineStr">
        <is>
          <t>ottawa_lab-__2021-08-10__ebmi.07.25.21</t>
        </is>
      </c>
      <c r="F582" t="inlineStr">
        <is>
          <t>covN1</t>
        </is>
      </c>
      <c r="G582" s="61">
        <f>HYPERLINK("#'Main'!I19", "'Main'!I19")</f>
        <v/>
      </c>
      <c r="H582" s="61">
        <f>HYPERLINK("#'Main'!I41", "'Main'!I41")</f>
        <v/>
      </c>
      <c r="J582">
        <f>IF(AND('Main'!I19&lt;=35.5,'Main'!I41&lt;=35.5), 1.0, IF(OR('Main'!I19&gt;35.5,'Main'!I41&gt;35.5), 1.5, ERROR))</f>
        <v/>
      </c>
      <c r="K582">
        <f>ABS('Main'!I19-'Main'!I41)</f>
        <v/>
      </c>
      <c r="L582">
        <f>IF(OR(ISERROR(K582), ISERROR(I582), ISERROR(J582)), FALSE, OR(AND(LEFT(K582, 1)="[", RIGHT(K582, 1)="]"), AND(ISNUMBER(K582), OR(K582&gt;=I582, I582=""), OR(K582&lt;=J582, J582=""))))</f>
        <v/>
      </c>
      <c r="M582">
        <f>"Value is ABS("&amp;ROUND('Main'!I19,4)&amp;"-"&amp;ROUND('Main'!I41,4)&amp;")"</f>
        <v/>
      </c>
    </row>
    <row r="583">
      <c r="A583" t="inlineStr">
        <is>
          <t>Comparable Samples</t>
        </is>
      </c>
      <c r="B583" t="inlineStr">
        <is>
          <t>Average Ct comparable [abs(covN1(Ct) - covn2(Ct))]</t>
        </is>
      </c>
      <c r="C583" t="inlineStr">
        <is>
          <t>High</t>
        </is>
      </c>
      <c r="D583" s="60" t="n">
        <v>44418</v>
      </c>
      <c r="E583" t="inlineStr">
        <is>
          <t>ottawa_lab-__2021-08-10__eh.07.20.21</t>
        </is>
      </c>
      <c r="F583" t="inlineStr">
        <is>
          <t>covN1</t>
        </is>
      </c>
      <c r="G583" s="61">
        <f>HYPERLINK("#'Main'!I20", "'Main'!I20")</f>
        <v/>
      </c>
      <c r="H583" s="61">
        <f>HYPERLINK("#'Main'!I42", "'Main'!I42")</f>
        <v/>
      </c>
      <c r="J583">
        <f>IF(AND('Main'!I20&lt;=35.5,'Main'!I42&lt;=35.5), 1.0, IF(OR('Main'!I20&gt;35.5,'Main'!I42&gt;35.5), 1.5, ERROR))</f>
        <v/>
      </c>
      <c r="K583">
        <f>ABS('Main'!I20-'Main'!I42)</f>
        <v/>
      </c>
      <c r="L583">
        <f>IF(OR(ISERROR(K583), ISERROR(I583), ISERROR(J583)), FALSE, OR(AND(LEFT(K583, 1)="[", RIGHT(K583, 1)="]"), AND(ISNUMBER(K583), OR(K583&gt;=I583, I583=""), OR(K583&lt;=J583, J583=""))))</f>
        <v/>
      </c>
      <c r="M583">
        <f>"Value is ABS("&amp;ROUND('Main'!I20,4)&amp;"-"&amp;ROUND('Main'!I42,4)&amp;")"</f>
        <v/>
      </c>
    </row>
    <row r="584">
      <c r="A584" t="inlineStr">
        <is>
          <t>Comparable Samples</t>
        </is>
      </c>
      <c r="B584" t="inlineStr">
        <is>
          <t>Average Ct comparable [abs(covN1(Ct) - covn2(Ct))]</t>
        </is>
      </c>
      <c r="C584" t="inlineStr">
        <is>
          <t>High</t>
        </is>
      </c>
      <c r="D584" s="60" t="n">
        <v>44418</v>
      </c>
      <c r="E584" t="inlineStr">
        <is>
          <t>ottawa_lab-__2021-08-10__emh.07.21.21</t>
        </is>
      </c>
      <c r="F584" t="inlineStr">
        <is>
          <t>covN1</t>
        </is>
      </c>
      <c r="G584" s="61">
        <f>HYPERLINK("#'Main'!I21", "'Main'!I21")</f>
        <v/>
      </c>
      <c r="H584" s="61">
        <f>HYPERLINK("#'Main'!I43", "'Main'!I43")</f>
        <v/>
      </c>
      <c r="J584">
        <f>IF(AND('Main'!I21&lt;=35.5,'Main'!I43&lt;=35.5), 1.0, IF(OR('Main'!I21&gt;35.5,'Main'!I43&gt;35.5), 1.5, ERROR))</f>
        <v/>
      </c>
      <c r="K584">
        <f>ABS('Main'!I21-'Main'!I43)</f>
        <v/>
      </c>
      <c r="L584">
        <f>IF(OR(ISERROR(K584), ISERROR(I584), ISERROR(J584)), FALSE, OR(AND(LEFT(K584, 1)="[", RIGHT(K584, 1)="]"), AND(ISNUMBER(K584), OR(K584&gt;=I584, I584=""), OR(K584&lt;=J584, J584=""))))</f>
        <v/>
      </c>
      <c r="M584">
        <f>"Value is ABS("&amp;ROUND('Main'!I21,4)&amp;"-"&amp;ROUND('Main'!I43,4)&amp;")"</f>
        <v/>
      </c>
    </row>
    <row r="585">
      <c r="A585" t="inlineStr">
        <is>
          <t>Comparable Samples</t>
        </is>
      </c>
      <c r="B585" t="inlineStr">
        <is>
          <t>Average Ct comparable [abs(covN1(Ct) - covn2(Ct))]</t>
        </is>
      </c>
      <c r="C585" t="inlineStr">
        <is>
          <t>High</t>
        </is>
      </c>
      <c r="D585" s="60" t="n">
        <v>44418</v>
      </c>
      <c r="E585" t="inlineStr">
        <is>
          <t>ottawa_lab-__2021-08-10__evc1.07.02.21</t>
        </is>
      </c>
      <c r="F585" t="inlineStr">
        <is>
          <t>covN1</t>
        </is>
      </c>
      <c r="G585" s="61">
        <f>HYPERLINK("#'Main'!I22", "'Main'!I22")</f>
        <v/>
      </c>
      <c r="H585" s="61">
        <f>HYPERLINK("#'Main'!I44", "'Main'!I44")</f>
        <v/>
      </c>
      <c r="J585">
        <f>IF(AND('Main'!I22&lt;=35.5,'Main'!I44&lt;=35.5), 1.0, IF(OR('Main'!I22&gt;35.5,'Main'!I44&gt;35.5), 1.5, ERROR))</f>
        <v/>
      </c>
      <c r="K585">
        <f>ABS('Main'!I22-'Main'!I44)</f>
        <v/>
      </c>
      <c r="L585">
        <f>IF(OR(ISERROR(K585), ISERROR(I585), ISERROR(J585)), FALSE, OR(AND(LEFT(K585, 1)="[", RIGHT(K585, 1)="]"), AND(ISNUMBER(K585), OR(K585&gt;=I585, I585=""), OR(K585&lt;=J585, J585=""))))</f>
        <v/>
      </c>
      <c r="M585">
        <f>"Value is ABS("&amp;ROUND('Main'!I22,4)&amp;"-"&amp;ROUND('Main'!I44,4)&amp;")"</f>
        <v/>
      </c>
    </row>
    <row r="586">
      <c r="A586" t="inlineStr">
        <is>
          <t>Comparable Samples</t>
        </is>
      </c>
      <c r="B586" t="inlineStr">
        <is>
          <t>Average Ct comparable [abs(covN1(Ct) - covn2(Ct))]</t>
        </is>
      </c>
      <c r="C586" t="inlineStr">
        <is>
          <t>High</t>
        </is>
      </c>
      <c r="D586" s="60" t="n">
        <v>44418</v>
      </c>
      <c r="E586" t="inlineStr">
        <is>
          <t>ottawa_lab-__2021-08-10__evc1.07.16.21</t>
        </is>
      </c>
      <c r="F586" t="inlineStr">
        <is>
          <t>covN1</t>
        </is>
      </c>
      <c r="G586" s="61">
        <f>HYPERLINK("#'Main'!I23", "'Main'!I23")</f>
        <v/>
      </c>
      <c r="H586" s="61">
        <f>HYPERLINK("#'Main'!I45", "'Main'!I45")</f>
        <v/>
      </c>
      <c r="J586">
        <f>IF(AND('Main'!I23&lt;=35.5,'Main'!I45&lt;=35.5), 1.0, IF(OR('Main'!I23&gt;35.5,'Main'!I45&gt;35.5), 1.5, ERROR))</f>
        <v/>
      </c>
      <c r="K586">
        <f>ABS('Main'!I23-'Main'!I45)</f>
        <v/>
      </c>
      <c r="L586">
        <f>IF(OR(ISERROR(K586), ISERROR(I586), ISERROR(J586)), FALSE, OR(AND(LEFT(K586, 1)="[", RIGHT(K586, 1)="]"), AND(ISNUMBER(K586), OR(K586&gt;=I586, I586=""), OR(K586&lt;=J586, J586=""))))</f>
        <v/>
      </c>
      <c r="M586">
        <f>"Value is ABS("&amp;ROUND('Main'!I23,4)&amp;"-"&amp;ROUND('Main'!I45,4)&amp;")"</f>
        <v/>
      </c>
    </row>
    <row r="587">
      <c r="A587" t="inlineStr">
        <is>
          <t>Comparable Samples</t>
        </is>
      </c>
      <c r="B587" t="inlineStr">
        <is>
          <t>Average Ct comparable [abs(covN1(Ct) - covn2(Ct))]</t>
        </is>
      </c>
      <c r="C587" t="inlineStr">
        <is>
          <t>High</t>
        </is>
      </c>
      <c r="D587" s="60" t="n">
        <v>44418</v>
      </c>
      <c r="E587" t="inlineStr">
        <is>
          <t>ottawa_lab-__2021-08-10__evc3.07.16.21</t>
        </is>
      </c>
      <c r="F587" t="inlineStr">
        <is>
          <t>covN1</t>
        </is>
      </c>
      <c r="G587" s="61">
        <f>HYPERLINK("#'Main'!I24", "'Main'!I24")</f>
        <v/>
      </c>
      <c r="H587" s="61">
        <f>HYPERLINK("#'Main'!I46", "'Main'!I46")</f>
        <v/>
      </c>
      <c r="J587">
        <f>IF(AND('Main'!I24&lt;=35.5,'Main'!I46&lt;=35.5), 1.0, IF(OR('Main'!I24&gt;35.5,'Main'!I46&gt;35.5), 1.5, ERROR))</f>
        <v/>
      </c>
      <c r="K587">
        <f>ABS('Main'!I24-'Main'!I46)</f>
        <v/>
      </c>
      <c r="L587">
        <f>IF(OR(ISERROR(K587), ISERROR(I587), ISERROR(J587)), FALSE, OR(AND(LEFT(K587, 1)="[", RIGHT(K587, 1)="]"), AND(ISNUMBER(K587), OR(K587&gt;=I587, I587=""), OR(K587&lt;=J587, J587=""))))</f>
        <v/>
      </c>
      <c r="M587">
        <f>"Value is ABS("&amp;ROUND('Main'!I24,4)&amp;"-"&amp;ROUND('Main'!I46,4)&amp;")"</f>
        <v/>
      </c>
    </row>
    <row r="588">
      <c r="A588" t="inlineStr">
        <is>
          <t>Copies Outliers</t>
        </is>
      </c>
      <c r="B588" t="inlineStr">
        <is>
          <t>Copies per mass outliers [covN1]</t>
        </is>
      </c>
      <c r="C588" t="inlineStr">
        <is>
          <t>Low</t>
        </is>
      </c>
      <c r="D588" s="60" t="n">
        <v>44418</v>
      </c>
      <c r="E588" t="inlineStr">
        <is>
          <t>ottawa_lab-ac.08.05.21</t>
        </is>
      </c>
      <c r="F588" t="inlineStr">
        <is>
          <t>covN1</t>
        </is>
      </c>
      <c r="G588" s="61">
        <f>HYPERLINK("#'Main'!AA4", "'Main'!AA4")</f>
        <v/>
      </c>
      <c r="I588">
        <f>AVERAGE('Main'!$AA$4:$AC$4)-1*STDEV('Main'!$AA$4:$AC$4)</f>
        <v/>
      </c>
      <c r="J588">
        <f>AVERAGE('Main'!$AA$4:$AC$4)+1*STDEV('Main'!$AA$4:$AC$4)</f>
        <v/>
      </c>
      <c r="K588">
        <f>'Main'!AA4</f>
        <v/>
      </c>
      <c r="L588">
        <f>IF(OR(ISERROR(K588), ISERROR(I588), ISERROR(J588)), TRUE, OR(OR(AND(LEFT(K588, 1)="[", RIGHT(K588, 1)="]"), AND(ISNUMBER(K588), OR(K588&gt;=I588, I588=""), OR(K588&lt;=J588, J588=""))), K588=""))</f>
        <v/>
      </c>
      <c r="M588">
        <f>"Avg="&amp;ROUND(AVERAGE('Main'!$AA$4:$AC$4),4)&amp;", Stdev="&amp;ROUND(STDEV('Main'!$AA$4:$AC$4),4)&amp;", MaxStdev="&amp;1</f>
        <v/>
      </c>
    </row>
    <row r="589">
      <c r="A589" t="inlineStr">
        <is>
          <t>Copies Outliers</t>
        </is>
      </c>
      <c r="B589" t="inlineStr">
        <is>
          <t>Copies per mass outliers [covN1]</t>
        </is>
      </c>
      <c r="C589" t="inlineStr">
        <is>
          <t>Low</t>
        </is>
      </c>
      <c r="D589" s="60" t="n">
        <v>44418</v>
      </c>
      <c r="E589" t="inlineStr">
        <is>
          <t>ottawa_lab-ac.08.05.21</t>
        </is>
      </c>
      <c r="F589" t="inlineStr">
        <is>
          <t>covN1</t>
        </is>
      </c>
      <c r="G589" s="61">
        <f>HYPERLINK("#'Main'!AB4", "'Main'!AB4")</f>
        <v/>
      </c>
      <c r="I589">
        <f>AVERAGE('Main'!$AA$4:$AC$4)-1*STDEV('Main'!$AA$4:$AC$4)</f>
        <v/>
      </c>
      <c r="J589">
        <f>AVERAGE('Main'!$AA$4:$AC$4)+1*STDEV('Main'!$AA$4:$AC$4)</f>
        <v/>
      </c>
      <c r="K589">
        <f>'Main'!AB4</f>
        <v/>
      </c>
      <c r="L589">
        <f>IF(OR(ISERROR(K589), ISERROR(I589), ISERROR(J589)), TRUE, OR(OR(AND(LEFT(K589, 1)="[", RIGHT(K589, 1)="]"), AND(ISNUMBER(K589), OR(K589&gt;=I589, I589=""), OR(K589&lt;=J589, J589=""))), K589=""))</f>
        <v/>
      </c>
      <c r="M589">
        <f>"Avg="&amp;ROUND(AVERAGE('Main'!$AA$4:$AC$4),4)&amp;", Stdev="&amp;ROUND(STDEV('Main'!$AA$4:$AC$4),4)&amp;", MaxStdev="&amp;1</f>
        <v/>
      </c>
    </row>
    <row r="590">
      <c r="A590" t="inlineStr">
        <is>
          <t>Copies Outliers</t>
        </is>
      </c>
      <c r="B590" t="inlineStr">
        <is>
          <t>Copies per mass outliers [covN1]</t>
        </is>
      </c>
      <c r="C590" t="inlineStr">
        <is>
          <t>Low</t>
        </is>
      </c>
      <c r="D590" s="60" t="n">
        <v>44418</v>
      </c>
      <c r="E590" t="inlineStr">
        <is>
          <t>ottawa_lab-ac.08.05.21</t>
        </is>
      </c>
      <c r="F590" t="inlineStr">
        <is>
          <t>covN1</t>
        </is>
      </c>
      <c r="G590" s="61">
        <f>HYPERLINK("#'Main'!AC4", "'Main'!AC4")</f>
        <v/>
      </c>
      <c r="I590">
        <f>AVERAGE('Main'!$AA$4:$AC$4)-1*STDEV('Main'!$AA$4:$AC$4)</f>
        <v/>
      </c>
      <c r="J590">
        <f>AVERAGE('Main'!$AA$4:$AC$4)+1*STDEV('Main'!$AA$4:$AC$4)</f>
        <v/>
      </c>
      <c r="K590">
        <f>'Main'!AC4</f>
        <v/>
      </c>
      <c r="L590">
        <f>IF(OR(ISERROR(K590), ISERROR(I590), ISERROR(J590)), TRUE, OR(OR(AND(LEFT(K590, 1)="[", RIGHT(K590, 1)="]"), AND(ISNUMBER(K590), OR(K590&gt;=I590, I590=""), OR(K590&lt;=J590, J590=""))), K590=""))</f>
        <v/>
      </c>
      <c r="M590">
        <f>"Avg="&amp;ROUND(AVERAGE('Main'!$AA$4:$AC$4),4)&amp;", Stdev="&amp;ROUND(STDEV('Main'!$AA$4:$AC$4),4)&amp;", MaxStdev="&amp;1</f>
        <v/>
      </c>
    </row>
    <row r="591">
      <c r="A591" t="inlineStr">
        <is>
          <t>Copies Outliers</t>
        </is>
      </c>
      <c r="B591" t="inlineStr">
        <is>
          <t>Copies per mass outliers [covN1]</t>
        </is>
      </c>
      <c r="C591" t="inlineStr">
        <is>
          <t>Low</t>
        </is>
      </c>
      <c r="D591" s="60" t="n">
        <v>44418</v>
      </c>
      <c r="E591" t="inlineStr">
        <is>
          <t>ottawa_lab-h.08.05.21</t>
        </is>
      </c>
      <c r="F591" t="inlineStr">
        <is>
          <t>covN1</t>
        </is>
      </c>
      <c r="G591" s="61">
        <f>HYPERLINK("#'Main'!AA5", "'Main'!AA5")</f>
        <v/>
      </c>
      <c r="I591">
        <f>AVERAGE('Main'!$AA$5:$AC$5)-1*STDEV('Main'!$AA$5:$AC$5)</f>
        <v/>
      </c>
      <c r="J591">
        <f>AVERAGE('Main'!$AA$5:$AC$5)+1*STDEV('Main'!$AA$5:$AC$5)</f>
        <v/>
      </c>
      <c r="K591">
        <f>'Main'!AA5</f>
        <v/>
      </c>
      <c r="L591">
        <f>IF(OR(ISERROR(K591), ISERROR(I591), ISERROR(J591)), TRUE, OR(OR(AND(LEFT(K591, 1)="[", RIGHT(K591, 1)="]"), AND(ISNUMBER(K591), OR(K591&gt;=I591, I591=""), OR(K591&lt;=J591, J591=""))), K591=""))</f>
        <v/>
      </c>
      <c r="M591">
        <f>"Avg="&amp;ROUND(AVERAGE('Main'!$AA$5:$AC$5),4)&amp;", Stdev="&amp;ROUND(STDEV('Main'!$AA$5:$AC$5),4)&amp;", MaxStdev="&amp;1</f>
        <v/>
      </c>
    </row>
    <row r="592">
      <c r="A592" t="inlineStr">
        <is>
          <t>Copies Outliers</t>
        </is>
      </c>
      <c r="B592" t="inlineStr">
        <is>
          <t>Copies per mass outliers [covN1]</t>
        </is>
      </c>
      <c r="C592" t="inlineStr">
        <is>
          <t>Low</t>
        </is>
      </c>
      <c r="D592" s="60" t="n">
        <v>44418</v>
      </c>
      <c r="E592" t="inlineStr">
        <is>
          <t>ottawa_lab-h.08.05.21</t>
        </is>
      </c>
      <c r="F592" t="inlineStr">
        <is>
          <t>covN1</t>
        </is>
      </c>
      <c r="G592" s="61">
        <f>HYPERLINK("#'Main'!AB5", "'Main'!AB5")</f>
        <v/>
      </c>
      <c r="I592">
        <f>AVERAGE('Main'!$AA$5:$AC$5)-1*STDEV('Main'!$AA$5:$AC$5)</f>
        <v/>
      </c>
      <c r="J592">
        <f>AVERAGE('Main'!$AA$5:$AC$5)+1*STDEV('Main'!$AA$5:$AC$5)</f>
        <v/>
      </c>
      <c r="K592">
        <f>'Main'!AB5</f>
        <v/>
      </c>
      <c r="L592">
        <f>IF(OR(ISERROR(K592), ISERROR(I592), ISERROR(J592)), TRUE, OR(OR(AND(LEFT(K592, 1)="[", RIGHT(K592, 1)="]"), AND(ISNUMBER(K592), OR(K592&gt;=I592, I592=""), OR(K592&lt;=J592, J592=""))), K592=""))</f>
        <v/>
      </c>
      <c r="M592">
        <f>"Avg="&amp;ROUND(AVERAGE('Main'!$AA$5:$AC$5),4)&amp;", Stdev="&amp;ROUND(STDEV('Main'!$AA$5:$AC$5),4)&amp;", MaxStdev="&amp;1</f>
        <v/>
      </c>
    </row>
    <row r="593">
      <c r="A593" t="inlineStr">
        <is>
          <t>Copies Outliers</t>
        </is>
      </c>
      <c r="B593" t="inlineStr">
        <is>
          <t>Copies per mass outliers [covN1]</t>
        </is>
      </c>
      <c r="C593" t="inlineStr">
        <is>
          <t>Low</t>
        </is>
      </c>
      <c r="D593" s="60" t="n">
        <v>44418</v>
      </c>
      <c r="E593" t="inlineStr">
        <is>
          <t>ottawa_lab-h.08.05.21</t>
        </is>
      </c>
      <c r="F593" t="inlineStr">
        <is>
          <t>covN1</t>
        </is>
      </c>
      <c r="G593" s="61">
        <f>HYPERLINK("#'Main'!AC5", "'Main'!AC5")</f>
        <v/>
      </c>
      <c r="I593">
        <f>AVERAGE('Main'!$AA$5:$AC$5)-1*STDEV('Main'!$AA$5:$AC$5)</f>
        <v/>
      </c>
      <c r="J593">
        <f>AVERAGE('Main'!$AA$5:$AC$5)+1*STDEV('Main'!$AA$5:$AC$5)</f>
        <v/>
      </c>
      <c r="K593">
        <f>'Main'!AC5</f>
        <v/>
      </c>
      <c r="L593">
        <f>IF(OR(ISERROR(K593), ISERROR(I593), ISERROR(J593)), TRUE, OR(OR(AND(LEFT(K593, 1)="[", RIGHT(K593, 1)="]"), AND(ISNUMBER(K593), OR(K593&gt;=I593, I593=""), OR(K593&lt;=J593, J593=""))), K593=""))</f>
        <v/>
      </c>
      <c r="M593">
        <f>"Avg="&amp;ROUND(AVERAGE('Main'!$AA$5:$AC$5),4)&amp;", Stdev="&amp;ROUND(STDEV('Main'!$AA$5:$AC$5),4)&amp;", MaxStdev="&amp;1</f>
        <v/>
      </c>
    </row>
    <row r="594">
      <c r="A594" t="inlineStr">
        <is>
          <t>Copies Outliers</t>
        </is>
      </c>
      <c r="B594" t="inlineStr">
        <is>
          <t>Copies per mass outliers [covN1]</t>
        </is>
      </c>
      <c r="C594" t="inlineStr">
        <is>
          <t>Low</t>
        </is>
      </c>
      <c r="D594" s="60" t="n">
        <v>44418</v>
      </c>
      <c r="E594" t="inlineStr">
        <is>
          <t>ottawa_lab-ac.08.06.21</t>
        </is>
      </c>
      <c r="F594" t="inlineStr">
        <is>
          <t>covN1</t>
        </is>
      </c>
      <c r="G594" s="61">
        <f>HYPERLINK("#'Main'!AA6", "'Main'!AA6")</f>
        <v/>
      </c>
      <c r="I594">
        <f>AVERAGE('Main'!$AA$6:$AC$6)-1*STDEV('Main'!$AA$6:$AC$6)</f>
        <v/>
      </c>
      <c r="J594">
        <f>AVERAGE('Main'!$AA$6:$AC$6)+1*STDEV('Main'!$AA$6:$AC$6)</f>
        <v/>
      </c>
      <c r="K594">
        <f>'Main'!AA6</f>
        <v/>
      </c>
      <c r="L594">
        <f>IF(OR(ISERROR(K594), ISERROR(I594), ISERROR(J594)), TRUE, OR(OR(AND(LEFT(K594, 1)="[", RIGHT(K594, 1)="]"), AND(ISNUMBER(K594), OR(K594&gt;=I594, I594=""), OR(K594&lt;=J594, J594=""))), K594=""))</f>
        <v/>
      </c>
      <c r="M594">
        <f>"Avg="&amp;ROUND(AVERAGE('Main'!$AA$6:$AC$6),4)&amp;", Stdev="&amp;ROUND(STDEV('Main'!$AA$6:$AC$6),4)&amp;", MaxStdev="&amp;1</f>
        <v/>
      </c>
    </row>
    <row r="595">
      <c r="A595" t="inlineStr">
        <is>
          <t>Copies Outliers</t>
        </is>
      </c>
      <c r="B595" t="inlineStr">
        <is>
          <t>Copies per mass outliers [covN1]</t>
        </is>
      </c>
      <c r="C595" t="inlineStr">
        <is>
          <t>Low</t>
        </is>
      </c>
      <c r="D595" s="60" t="n">
        <v>44418</v>
      </c>
      <c r="E595" t="inlineStr">
        <is>
          <t>ottawa_lab-ac.08.06.21</t>
        </is>
      </c>
      <c r="F595" t="inlineStr">
        <is>
          <t>covN1</t>
        </is>
      </c>
      <c r="G595" s="61">
        <f>HYPERLINK("#'Main'!AB6", "'Main'!AB6")</f>
        <v/>
      </c>
      <c r="I595">
        <f>AVERAGE('Main'!$AA$6:$AC$6)-1*STDEV('Main'!$AA$6:$AC$6)</f>
        <v/>
      </c>
      <c r="J595">
        <f>AVERAGE('Main'!$AA$6:$AC$6)+1*STDEV('Main'!$AA$6:$AC$6)</f>
        <v/>
      </c>
      <c r="K595">
        <f>'Main'!AB6</f>
        <v/>
      </c>
      <c r="L595">
        <f>IF(OR(ISERROR(K595), ISERROR(I595), ISERROR(J595)), TRUE, OR(OR(AND(LEFT(K595, 1)="[", RIGHT(K595, 1)="]"), AND(ISNUMBER(K595), OR(K595&gt;=I595, I595=""), OR(K595&lt;=J595, J595=""))), K595=""))</f>
        <v/>
      </c>
      <c r="M595">
        <f>"Avg="&amp;ROUND(AVERAGE('Main'!$AA$6:$AC$6),4)&amp;", Stdev="&amp;ROUND(STDEV('Main'!$AA$6:$AC$6),4)&amp;", MaxStdev="&amp;1</f>
        <v/>
      </c>
    </row>
    <row r="596">
      <c r="A596" t="inlineStr">
        <is>
          <t>Copies Outliers</t>
        </is>
      </c>
      <c r="B596" t="inlineStr">
        <is>
          <t>Copies per mass outliers [covN1]</t>
        </is>
      </c>
      <c r="C596" t="inlineStr">
        <is>
          <t>Low</t>
        </is>
      </c>
      <c r="D596" s="60" t="n">
        <v>44418</v>
      </c>
      <c r="E596" t="inlineStr">
        <is>
          <t>ottawa_lab-ac.08.06.21</t>
        </is>
      </c>
      <c r="F596" t="inlineStr">
        <is>
          <t>covN1</t>
        </is>
      </c>
      <c r="G596" s="61">
        <f>HYPERLINK("#'Main'!AC6", "'Main'!AC6")</f>
        <v/>
      </c>
      <c r="I596">
        <f>AVERAGE('Main'!$AA$6:$AC$6)-1*STDEV('Main'!$AA$6:$AC$6)</f>
        <v/>
      </c>
      <c r="J596">
        <f>AVERAGE('Main'!$AA$6:$AC$6)+1*STDEV('Main'!$AA$6:$AC$6)</f>
        <v/>
      </c>
      <c r="K596">
        <f>'Main'!AC6</f>
        <v/>
      </c>
      <c r="L596">
        <f>IF(OR(ISERROR(K596), ISERROR(I596), ISERROR(J596)), TRUE, OR(OR(AND(LEFT(K596, 1)="[", RIGHT(K596, 1)="]"), AND(ISNUMBER(K596), OR(K596&gt;=I596, I596=""), OR(K596&lt;=J596, J596=""))), K596=""))</f>
        <v/>
      </c>
      <c r="M596">
        <f>"Avg="&amp;ROUND(AVERAGE('Main'!$AA$6:$AC$6),4)&amp;", Stdev="&amp;ROUND(STDEV('Main'!$AA$6:$AC$6),4)&amp;", MaxStdev="&amp;1</f>
        <v/>
      </c>
    </row>
    <row r="597">
      <c r="A597" t="inlineStr">
        <is>
          <t>Copies Outliers</t>
        </is>
      </c>
      <c r="B597" t="inlineStr">
        <is>
          <t>Copies per mass outliers [covN1]</t>
        </is>
      </c>
      <c r="C597" t="inlineStr">
        <is>
          <t>Low</t>
        </is>
      </c>
      <c r="D597" s="60" t="n">
        <v>44418</v>
      </c>
      <c r="E597" t="inlineStr">
        <is>
          <t>ottawa_lab-h_d.08.06.21</t>
        </is>
      </c>
      <c r="F597" t="inlineStr">
        <is>
          <t>covN1</t>
        </is>
      </c>
      <c r="G597" s="61">
        <f>HYPERLINK("#'Main'!AA7", "'Main'!AA7")</f>
        <v/>
      </c>
      <c r="I597">
        <f>AVERAGE('Main'!$AA$7:$AC$7)-1*STDEV('Main'!$AA$7:$AC$7)</f>
        <v/>
      </c>
      <c r="J597">
        <f>AVERAGE('Main'!$AA$7:$AC$7)+1*STDEV('Main'!$AA$7:$AC$7)</f>
        <v/>
      </c>
      <c r="K597">
        <f>'Main'!AA7</f>
        <v/>
      </c>
      <c r="L597">
        <f>IF(OR(ISERROR(K597), ISERROR(I597), ISERROR(J597)), TRUE, OR(OR(AND(LEFT(K597, 1)="[", RIGHT(K597, 1)="]"), AND(ISNUMBER(K597), OR(K597&gt;=I597, I597=""), OR(K597&lt;=J597, J597=""))), K597=""))</f>
        <v/>
      </c>
      <c r="M597">
        <f>"Avg="&amp;ROUND(AVERAGE('Main'!$AA$7:$AC$7),4)&amp;", Stdev="&amp;ROUND(STDEV('Main'!$AA$7:$AC$7),4)&amp;", MaxStdev="&amp;1</f>
        <v/>
      </c>
    </row>
    <row r="598">
      <c r="A598" t="inlineStr">
        <is>
          <t>Copies Outliers</t>
        </is>
      </c>
      <c r="B598" t="inlineStr">
        <is>
          <t>Copies per mass outliers [covN1]</t>
        </is>
      </c>
      <c r="C598" t="inlineStr">
        <is>
          <t>Low</t>
        </is>
      </c>
      <c r="D598" s="60" t="n">
        <v>44418</v>
      </c>
      <c r="E598" t="inlineStr">
        <is>
          <t>ottawa_lab-h_d.08.06.21</t>
        </is>
      </c>
      <c r="F598" t="inlineStr">
        <is>
          <t>covN1</t>
        </is>
      </c>
      <c r="G598" s="61">
        <f>HYPERLINK("#'Main'!AB7", "'Main'!AB7")</f>
        <v/>
      </c>
      <c r="I598">
        <f>AVERAGE('Main'!$AA$7:$AC$7)-1*STDEV('Main'!$AA$7:$AC$7)</f>
        <v/>
      </c>
      <c r="J598">
        <f>AVERAGE('Main'!$AA$7:$AC$7)+1*STDEV('Main'!$AA$7:$AC$7)</f>
        <v/>
      </c>
      <c r="K598">
        <f>'Main'!AB7</f>
        <v/>
      </c>
      <c r="L598">
        <f>IF(OR(ISERROR(K598), ISERROR(I598), ISERROR(J598)), TRUE, OR(OR(AND(LEFT(K598, 1)="[", RIGHT(K598, 1)="]"), AND(ISNUMBER(K598), OR(K598&gt;=I598, I598=""), OR(K598&lt;=J598, J598=""))), K598=""))</f>
        <v/>
      </c>
      <c r="M598">
        <f>"Avg="&amp;ROUND(AVERAGE('Main'!$AA$7:$AC$7),4)&amp;", Stdev="&amp;ROUND(STDEV('Main'!$AA$7:$AC$7),4)&amp;", MaxStdev="&amp;1</f>
        <v/>
      </c>
    </row>
    <row r="599">
      <c r="A599" t="inlineStr">
        <is>
          <t>Copies Outliers</t>
        </is>
      </c>
      <c r="B599" t="inlineStr">
        <is>
          <t>Copies per mass outliers [covN1]</t>
        </is>
      </c>
      <c r="C599" t="inlineStr">
        <is>
          <t>Low</t>
        </is>
      </c>
      <c r="D599" s="60" t="n">
        <v>44418</v>
      </c>
      <c r="E599" t="inlineStr">
        <is>
          <t>ottawa_lab-h_d.08.06.21</t>
        </is>
      </c>
      <c r="F599" t="inlineStr">
        <is>
          <t>covN1</t>
        </is>
      </c>
      <c r="G599" s="61">
        <f>HYPERLINK("#'Main'!AC7", "'Main'!AC7")</f>
        <v/>
      </c>
      <c r="I599">
        <f>AVERAGE('Main'!$AA$7:$AC$7)-1*STDEV('Main'!$AA$7:$AC$7)</f>
        <v/>
      </c>
      <c r="J599">
        <f>AVERAGE('Main'!$AA$7:$AC$7)+1*STDEV('Main'!$AA$7:$AC$7)</f>
        <v/>
      </c>
      <c r="K599">
        <f>'Main'!AC7</f>
        <v/>
      </c>
      <c r="L599">
        <f>IF(OR(ISERROR(K599), ISERROR(I599), ISERROR(J599)), TRUE, OR(OR(AND(LEFT(K599, 1)="[", RIGHT(K599, 1)="]"), AND(ISNUMBER(K599), OR(K599&gt;=I599, I599=""), OR(K599&lt;=J599, J599=""))), K599=""))</f>
        <v/>
      </c>
      <c r="M599">
        <f>"Avg="&amp;ROUND(AVERAGE('Main'!$AA$7:$AC$7),4)&amp;", Stdev="&amp;ROUND(STDEV('Main'!$AA$7:$AC$7),4)&amp;", MaxStdev="&amp;1</f>
        <v/>
      </c>
    </row>
    <row r="600">
      <c r="A600" t="inlineStr">
        <is>
          <t>Copies Outliers</t>
        </is>
      </c>
      <c r="B600" t="inlineStr">
        <is>
          <t>Copies per mass outliers [covN1]</t>
        </is>
      </c>
      <c r="C600" t="inlineStr">
        <is>
          <t>Low</t>
        </is>
      </c>
      <c r="D600" s="60" t="n">
        <v>44418</v>
      </c>
      <c r="E600" t="inlineStr">
        <is>
          <t>ottawa_lab-h.08.07.21</t>
        </is>
      </c>
      <c r="F600" t="inlineStr">
        <is>
          <t>covN1</t>
        </is>
      </c>
      <c r="G600" s="61">
        <f>HYPERLINK("#'Main'!AA8", "'Main'!AA8")</f>
        <v/>
      </c>
      <c r="I600">
        <f>AVERAGE('Main'!$AA$8:$AC$8)-1*STDEV('Main'!$AA$8:$AC$8)</f>
        <v/>
      </c>
      <c r="J600">
        <f>AVERAGE('Main'!$AA$8:$AC$8)+1*STDEV('Main'!$AA$8:$AC$8)</f>
        <v/>
      </c>
      <c r="K600">
        <f>'Main'!AA8</f>
        <v/>
      </c>
      <c r="L600">
        <f>IF(OR(ISERROR(K600), ISERROR(I600), ISERROR(J600)), TRUE, OR(OR(AND(LEFT(K600, 1)="[", RIGHT(K600, 1)="]"), AND(ISNUMBER(K600), OR(K600&gt;=I600, I600=""), OR(K600&lt;=J600, J600=""))), K600=""))</f>
        <v/>
      </c>
      <c r="M600">
        <f>"Avg="&amp;ROUND(AVERAGE('Main'!$AA$8:$AC$8),4)&amp;", Stdev="&amp;ROUND(STDEV('Main'!$AA$8:$AC$8),4)&amp;", MaxStdev="&amp;1</f>
        <v/>
      </c>
    </row>
    <row r="601">
      <c r="A601" t="inlineStr">
        <is>
          <t>Copies Outliers</t>
        </is>
      </c>
      <c r="B601" t="inlineStr">
        <is>
          <t>Copies per mass outliers [covN1]</t>
        </is>
      </c>
      <c r="C601" t="inlineStr">
        <is>
          <t>Low</t>
        </is>
      </c>
      <c r="D601" s="60" t="n">
        <v>44418</v>
      </c>
      <c r="E601" t="inlineStr">
        <is>
          <t>ottawa_lab-h.08.07.21</t>
        </is>
      </c>
      <c r="F601" t="inlineStr">
        <is>
          <t>covN1</t>
        </is>
      </c>
      <c r="G601" s="61">
        <f>HYPERLINK("#'Main'!AB8", "'Main'!AB8")</f>
        <v/>
      </c>
      <c r="I601">
        <f>AVERAGE('Main'!$AA$8:$AC$8)-1*STDEV('Main'!$AA$8:$AC$8)</f>
        <v/>
      </c>
      <c r="J601">
        <f>AVERAGE('Main'!$AA$8:$AC$8)+1*STDEV('Main'!$AA$8:$AC$8)</f>
        <v/>
      </c>
      <c r="K601">
        <f>'Main'!AB8</f>
        <v/>
      </c>
      <c r="L601">
        <f>IF(OR(ISERROR(K601), ISERROR(I601), ISERROR(J601)), TRUE, OR(OR(AND(LEFT(K601, 1)="[", RIGHT(K601, 1)="]"), AND(ISNUMBER(K601), OR(K601&gt;=I601, I601=""), OR(K601&lt;=J601, J601=""))), K601=""))</f>
        <v/>
      </c>
      <c r="M601">
        <f>"Avg="&amp;ROUND(AVERAGE('Main'!$AA$8:$AC$8),4)&amp;", Stdev="&amp;ROUND(STDEV('Main'!$AA$8:$AC$8),4)&amp;", MaxStdev="&amp;1</f>
        <v/>
      </c>
    </row>
    <row r="602">
      <c r="A602" t="inlineStr">
        <is>
          <t>Copies Outliers</t>
        </is>
      </c>
      <c r="B602" t="inlineStr">
        <is>
          <t>Copies per mass outliers [covN1]</t>
        </is>
      </c>
      <c r="C602" t="inlineStr">
        <is>
          <t>Low</t>
        </is>
      </c>
      <c r="D602" s="60" t="n">
        <v>44418</v>
      </c>
      <c r="E602" t="inlineStr">
        <is>
          <t>ottawa_lab-h.08.07.21</t>
        </is>
      </c>
      <c r="F602" t="inlineStr">
        <is>
          <t>covN1</t>
        </is>
      </c>
      <c r="G602" s="61">
        <f>HYPERLINK("#'Main'!AC8", "'Main'!AC8")</f>
        <v/>
      </c>
      <c r="I602">
        <f>AVERAGE('Main'!$AA$8:$AC$8)-1*STDEV('Main'!$AA$8:$AC$8)</f>
        <v/>
      </c>
      <c r="J602">
        <f>AVERAGE('Main'!$AA$8:$AC$8)+1*STDEV('Main'!$AA$8:$AC$8)</f>
        <v/>
      </c>
      <c r="K602">
        <f>'Main'!AC8</f>
        <v/>
      </c>
      <c r="L602">
        <f>IF(OR(ISERROR(K602), ISERROR(I602), ISERROR(J602)), TRUE, OR(OR(AND(LEFT(K602, 1)="[", RIGHT(K602, 1)="]"), AND(ISNUMBER(K602), OR(K602&gt;=I602, I602=""), OR(K602&lt;=J602, J602=""))), K602=""))</f>
        <v/>
      </c>
      <c r="M602">
        <f>"Avg="&amp;ROUND(AVERAGE('Main'!$AA$8:$AC$8),4)&amp;", Stdev="&amp;ROUND(STDEV('Main'!$AA$8:$AC$8),4)&amp;", MaxStdev="&amp;1</f>
        <v/>
      </c>
    </row>
    <row r="603">
      <c r="A603" t="inlineStr">
        <is>
          <t>Copies Outliers</t>
        </is>
      </c>
      <c r="B603" t="inlineStr">
        <is>
          <t>Copies per mass outliers [covN1]</t>
        </is>
      </c>
      <c r="C603" t="inlineStr">
        <is>
          <t>Low</t>
        </is>
      </c>
      <c r="D603" s="60" t="n">
        <v>44418</v>
      </c>
      <c r="E603" t="inlineStr">
        <is>
          <t>ottawa_lab-h.08.08.21</t>
        </is>
      </c>
      <c r="F603" t="inlineStr">
        <is>
          <t>covN1</t>
        </is>
      </c>
      <c r="G603" s="61">
        <f>HYPERLINK("#'Main'!AA9", "'Main'!AA9")</f>
        <v/>
      </c>
      <c r="I603">
        <f>AVERAGE('Main'!$AA$9:$AC$9)-1*STDEV('Main'!$AA$9:$AC$9)</f>
        <v/>
      </c>
      <c r="J603">
        <f>AVERAGE('Main'!$AA$9:$AC$9)+1*STDEV('Main'!$AA$9:$AC$9)</f>
        <v/>
      </c>
      <c r="K603">
        <f>'Main'!AA9</f>
        <v/>
      </c>
      <c r="L603">
        <f>IF(OR(ISERROR(K603), ISERROR(I603), ISERROR(J603)), TRUE, OR(OR(AND(LEFT(K603, 1)="[", RIGHT(K603, 1)="]"), AND(ISNUMBER(K603), OR(K603&gt;=I603, I603=""), OR(K603&lt;=J603, J603=""))), K603=""))</f>
        <v/>
      </c>
      <c r="M603">
        <f>"Avg="&amp;ROUND(AVERAGE('Main'!$AA$9:$AC$9),4)&amp;", Stdev="&amp;ROUND(STDEV('Main'!$AA$9:$AC$9),4)&amp;", MaxStdev="&amp;1</f>
        <v/>
      </c>
    </row>
    <row r="604">
      <c r="A604" t="inlineStr">
        <is>
          <t>Copies Outliers</t>
        </is>
      </c>
      <c r="B604" t="inlineStr">
        <is>
          <t>Copies per mass outliers [covN1]</t>
        </is>
      </c>
      <c r="C604" t="inlineStr">
        <is>
          <t>Low</t>
        </is>
      </c>
      <c r="D604" s="60" t="n">
        <v>44418</v>
      </c>
      <c r="E604" t="inlineStr">
        <is>
          <t>ottawa_lab-h.08.08.21</t>
        </is>
      </c>
      <c r="F604" t="inlineStr">
        <is>
          <t>covN1</t>
        </is>
      </c>
      <c r="G604" s="61">
        <f>HYPERLINK("#'Main'!AB9", "'Main'!AB9")</f>
        <v/>
      </c>
      <c r="I604">
        <f>AVERAGE('Main'!$AA$9:$AC$9)-1*STDEV('Main'!$AA$9:$AC$9)</f>
        <v/>
      </c>
      <c r="J604">
        <f>AVERAGE('Main'!$AA$9:$AC$9)+1*STDEV('Main'!$AA$9:$AC$9)</f>
        <v/>
      </c>
      <c r="K604">
        <f>'Main'!AB9</f>
        <v/>
      </c>
      <c r="L604">
        <f>IF(OR(ISERROR(K604), ISERROR(I604), ISERROR(J604)), TRUE, OR(OR(AND(LEFT(K604, 1)="[", RIGHT(K604, 1)="]"), AND(ISNUMBER(K604), OR(K604&gt;=I604, I604=""), OR(K604&lt;=J604, J604=""))), K604=""))</f>
        <v/>
      </c>
      <c r="M604">
        <f>"Avg="&amp;ROUND(AVERAGE('Main'!$AA$9:$AC$9),4)&amp;", Stdev="&amp;ROUND(STDEV('Main'!$AA$9:$AC$9),4)&amp;", MaxStdev="&amp;1</f>
        <v/>
      </c>
    </row>
    <row r="605">
      <c r="A605" t="inlineStr">
        <is>
          <t>Copies Outliers</t>
        </is>
      </c>
      <c r="B605" t="inlineStr">
        <is>
          <t>Copies per mass outliers [covN1]</t>
        </is>
      </c>
      <c r="C605" t="inlineStr">
        <is>
          <t>Low</t>
        </is>
      </c>
      <c r="D605" s="60" t="n">
        <v>44418</v>
      </c>
      <c r="E605" t="inlineStr">
        <is>
          <t>ottawa_lab-h.08.08.21</t>
        </is>
      </c>
      <c r="F605" t="inlineStr">
        <is>
          <t>covN1</t>
        </is>
      </c>
      <c r="G605" s="61">
        <f>HYPERLINK("#'Main'!AC9", "'Main'!AC9")</f>
        <v/>
      </c>
      <c r="I605">
        <f>AVERAGE('Main'!$AA$9:$AC$9)-1*STDEV('Main'!$AA$9:$AC$9)</f>
        <v/>
      </c>
      <c r="J605">
        <f>AVERAGE('Main'!$AA$9:$AC$9)+1*STDEV('Main'!$AA$9:$AC$9)</f>
        <v/>
      </c>
      <c r="K605">
        <f>'Main'!AC9</f>
        <v/>
      </c>
      <c r="L605">
        <f>IF(OR(ISERROR(K605), ISERROR(I605), ISERROR(J605)), TRUE, OR(OR(AND(LEFT(K605, 1)="[", RIGHT(K605, 1)="]"), AND(ISNUMBER(K605), OR(K605&gt;=I605, I605=""), OR(K605&lt;=J605, J605=""))), K605=""))</f>
        <v/>
      </c>
      <c r="M605">
        <f>"Avg="&amp;ROUND(AVERAGE('Main'!$AA$9:$AC$9),4)&amp;", Stdev="&amp;ROUND(STDEV('Main'!$AA$9:$AC$9),4)&amp;", MaxStdev="&amp;1</f>
        <v/>
      </c>
    </row>
    <row r="606">
      <c r="A606" t="inlineStr">
        <is>
          <t>Copies Outliers</t>
        </is>
      </c>
      <c r="B606" t="inlineStr">
        <is>
          <t>Copies per mass outliers [covN1]</t>
        </is>
      </c>
      <c r="C606" t="inlineStr">
        <is>
          <t>Low</t>
        </is>
      </c>
      <c r="D606" s="60" t="n">
        <v>44418</v>
      </c>
      <c r="E606" t="inlineStr">
        <is>
          <t>ottawa_lab-h_d.08.08.21</t>
        </is>
      </c>
      <c r="F606" t="inlineStr">
        <is>
          <t>covN1</t>
        </is>
      </c>
      <c r="G606" s="61">
        <f>HYPERLINK("#'Main'!AA10", "'Main'!AA10")</f>
        <v/>
      </c>
      <c r="I606">
        <f>AVERAGE('Main'!$AA$10:$AC$10)-1*STDEV('Main'!$AA$10:$AC$10)</f>
        <v/>
      </c>
      <c r="J606">
        <f>AVERAGE('Main'!$AA$10:$AC$10)+1*STDEV('Main'!$AA$10:$AC$10)</f>
        <v/>
      </c>
      <c r="K606">
        <f>'Main'!AA10</f>
        <v/>
      </c>
      <c r="L606">
        <f>IF(OR(ISERROR(K606), ISERROR(I606), ISERROR(J606)), TRUE, OR(OR(AND(LEFT(K606, 1)="[", RIGHT(K606, 1)="]"), AND(ISNUMBER(K606), OR(K606&gt;=I606, I606=""), OR(K606&lt;=J606, J606=""))), K606=""))</f>
        <v/>
      </c>
      <c r="M606">
        <f>"Avg="&amp;ROUND(AVERAGE('Main'!$AA$10:$AC$10),4)&amp;", Stdev="&amp;ROUND(STDEV('Main'!$AA$10:$AC$10),4)&amp;", MaxStdev="&amp;1</f>
        <v/>
      </c>
    </row>
    <row r="607">
      <c r="A607" t="inlineStr">
        <is>
          <t>Copies Outliers</t>
        </is>
      </c>
      <c r="B607" t="inlineStr">
        <is>
          <t>Copies per mass outliers [covN1]</t>
        </is>
      </c>
      <c r="C607" t="inlineStr">
        <is>
          <t>Low</t>
        </is>
      </c>
      <c r="D607" s="60" t="n">
        <v>44418</v>
      </c>
      <c r="E607" t="inlineStr">
        <is>
          <t>ottawa_lab-h_d.08.08.21</t>
        </is>
      </c>
      <c r="F607" t="inlineStr">
        <is>
          <t>covN1</t>
        </is>
      </c>
      <c r="G607" s="61">
        <f>HYPERLINK("#'Main'!AB10", "'Main'!AB10")</f>
        <v/>
      </c>
      <c r="I607">
        <f>AVERAGE('Main'!$AA$10:$AC$10)-1*STDEV('Main'!$AA$10:$AC$10)</f>
        <v/>
      </c>
      <c r="J607">
        <f>AVERAGE('Main'!$AA$10:$AC$10)+1*STDEV('Main'!$AA$10:$AC$10)</f>
        <v/>
      </c>
      <c r="K607">
        <f>'Main'!AB10</f>
        <v/>
      </c>
      <c r="L607">
        <f>IF(OR(ISERROR(K607), ISERROR(I607), ISERROR(J607)), TRUE, OR(OR(AND(LEFT(K607, 1)="[", RIGHT(K607, 1)="]"), AND(ISNUMBER(K607), OR(K607&gt;=I607, I607=""), OR(K607&lt;=J607, J607=""))), K607=""))</f>
        <v/>
      </c>
      <c r="M607">
        <f>"Avg="&amp;ROUND(AVERAGE('Main'!$AA$10:$AC$10),4)&amp;", Stdev="&amp;ROUND(STDEV('Main'!$AA$10:$AC$10),4)&amp;", MaxStdev="&amp;1</f>
        <v/>
      </c>
    </row>
    <row r="608">
      <c r="A608" t="inlineStr">
        <is>
          <t>Copies Outliers</t>
        </is>
      </c>
      <c r="B608" t="inlineStr">
        <is>
          <t>Copies per mass outliers [covN1]</t>
        </is>
      </c>
      <c r="C608" t="inlineStr">
        <is>
          <t>Low</t>
        </is>
      </c>
      <c r="D608" s="60" t="n">
        <v>44418</v>
      </c>
      <c r="E608" t="inlineStr">
        <is>
          <t>ottawa_lab-h_d.08.08.21</t>
        </is>
      </c>
      <c r="F608" t="inlineStr">
        <is>
          <t>covN1</t>
        </is>
      </c>
      <c r="G608" s="61">
        <f>HYPERLINK("#'Main'!AC10", "'Main'!AC10")</f>
        <v/>
      </c>
      <c r="I608">
        <f>AVERAGE('Main'!$AA$10:$AC$10)-1*STDEV('Main'!$AA$10:$AC$10)</f>
        <v/>
      </c>
      <c r="J608">
        <f>AVERAGE('Main'!$AA$10:$AC$10)+1*STDEV('Main'!$AA$10:$AC$10)</f>
        <v/>
      </c>
      <c r="K608">
        <f>'Main'!AC10</f>
        <v/>
      </c>
      <c r="L608">
        <f>IF(OR(ISERROR(K608), ISERROR(I608), ISERROR(J608)), TRUE, OR(OR(AND(LEFT(K608, 1)="[", RIGHT(K608, 1)="]"), AND(ISNUMBER(K608), OR(K608&gt;=I608, I608=""), OR(K608&lt;=J608, J608=""))), K608=""))</f>
        <v/>
      </c>
      <c r="M608">
        <f>"Avg="&amp;ROUND(AVERAGE('Main'!$AA$10:$AC$10),4)&amp;", Stdev="&amp;ROUND(STDEV('Main'!$AA$10:$AC$10),4)&amp;", MaxStdev="&amp;1</f>
        <v/>
      </c>
    </row>
    <row r="609">
      <c r="A609" t="inlineStr">
        <is>
          <t>Copies Outliers</t>
        </is>
      </c>
      <c r="B609" t="inlineStr">
        <is>
          <t>Copies per mass outliers [covN1]</t>
        </is>
      </c>
      <c r="C609" t="inlineStr">
        <is>
          <t>Low</t>
        </is>
      </c>
      <c r="D609" s="60" t="n">
        <v>44418</v>
      </c>
      <c r="E609" t="inlineStr">
        <is>
          <t>ottawa_lab-bmi.08.09.21</t>
        </is>
      </c>
      <c r="F609" t="inlineStr">
        <is>
          <t>covN1</t>
        </is>
      </c>
      <c r="G609" s="61">
        <f>HYPERLINK("#'Main'!AA11", "'Main'!AA11")</f>
        <v/>
      </c>
      <c r="I609">
        <f>AVERAGE('Main'!$AA$11:$AC$11)-1*STDEV('Main'!$AA$11:$AC$11)</f>
        <v/>
      </c>
      <c r="J609">
        <f>AVERAGE('Main'!$AA$11:$AC$11)+1*STDEV('Main'!$AA$11:$AC$11)</f>
        <v/>
      </c>
      <c r="K609">
        <f>'Main'!AA11</f>
        <v/>
      </c>
      <c r="L609">
        <f>IF(OR(ISERROR(K609), ISERROR(I609), ISERROR(J609)), TRUE, OR(OR(AND(LEFT(K609, 1)="[", RIGHT(K609, 1)="]"), AND(ISNUMBER(K609), OR(K609&gt;=I609, I609=""), OR(K609&lt;=J609, J609=""))), K609=""))</f>
        <v/>
      </c>
      <c r="M609">
        <f>"Avg="&amp;ROUND(AVERAGE('Main'!$AA$11:$AC$11),4)&amp;", Stdev="&amp;ROUND(STDEV('Main'!$AA$11:$AC$11),4)&amp;", MaxStdev="&amp;1</f>
        <v/>
      </c>
    </row>
    <row r="610">
      <c r="A610" t="inlineStr">
        <is>
          <t>Copies Outliers</t>
        </is>
      </c>
      <c r="B610" t="inlineStr">
        <is>
          <t>Copies per mass outliers [covN1]</t>
        </is>
      </c>
      <c r="C610" t="inlineStr">
        <is>
          <t>Low</t>
        </is>
      </c>
      <c r="D610" s="60" t="n">
        <v>44418</v>
      </c>
      <c r="E610" t="inlineStr">
        <is>
          <t>ottawa_lab-bmi.08.09.21</t>
        </is>
      </c>
      <c r="F610" t="inlineStr">
        <is>
          <t>covN1</t>
        </is>
      </c>
      <c r="G610" s="61">
        <f>HYPERLINK("#'Main'!AB11", "'Main'!AB11")</f>
        <v/>
      </c>
      <c r="I610">
        <f>AVERAGE('Main'!$AA$11:$AC$11)-1*STDEV('Main'!$AA$11:$AC$11)</f>
        <v/>
      </c>
      <c r="J610">
        <f>AVERAGE('Main'!$AA$11:$AC$11)+1*STDEV('Main'!$AA$11:$AC$11)</f>
        <v/>
      </c>
      <c r="K610">
        <f>'Main'!AB11</f>
        <v/>
      </c>
      <c r="L610">
        <f>IF(OR(ISERROR(K610), ISERROR(I610), ISERROR(J610)), TRUE, OR(OR(AND(LEFT(K610, 1)="[", RIGHT(K610, 1)="]"), AND(ISNUMBER(K610), OR(K610&gt;=I610, I610=""), OR(K610&lt;=J610, J610=""))), K610=""))</f>
        <v/>
      </c>
      <c r="M610">
        <f>"Avg="&amp;ROUND(AVERAGE('Main'!$AA$11:$AC$11),4)&amp;", Stdev="&amp;ROUND(STDEV('Main'!$AA$11:$AC$11),4)&amp;", MaxStdev="&amp;1</f>
        <v/>
      </c>
    </row>
    <row r="611">
      <c r="A611" t="inlineStr">
        <is>
          <t>Copies Outliers</t>
        </is>
      </c>
      <c r="B611" t="inlineStr">
        <is>
          <t>Copies per mass outliers [covN1]</t>
        </is>
      </c>
      <c r="C611" t="inlineStr">
        <is>
          <t>Low</t>
        </is>
      </c>
      <c r="D611" s="60" t="n">
        <v>44418</v>
      </c>
      <c r="E611" t="inlineStr">
        <is>
          <t>ottawa_lab-bmi.08.09.21</t>
        </is>
      </c>
      <c r="F611" t="inlineStr">
        <is>
          <t>covN1</t>
        </is>
      </c>
      <c r="G611" s="61">
        <f>HYPERLINK("#'Main'!AC11", "'Main'!AC11")</f>
        <v/>
      </c>
      <c r="I611">
        <f>AVERAGE('Main'!$AA$11:$AC$11)-1*STDEV('Main'!$AA$11:$AC$11)</f>
        <v/>
      </c>
      <c r="J611">
        <f>AVERAGE('Main'!$AA$11:$AC$11)+1*STDEV('Main'!$AA$11:$AC$11)</f>
        <v/>
      </c>
      <c r="K611">
        <f>'Main'!AC11</f>
        <v/>
      </c>
      <c r="L611">
        <f>IF(OR(ISERROR(K611), ISERROR(I611), ISERROR(J611)), TRUE, OR(OR(AND(LEFT(K611, 1)="[", RIGHT(K611, 1)="]"), AND(ISNUMBER(K611), OR(K611&gt;=I611, I611=""), OR(K611&lt;=J611, J611=""))), K611=""))</f>
        <v/>
      </c>
      <c r="M611">
        <f>"Avg="&amp;ROUND(AVERAGE('Main'!$AA$11:$AC$11),4)&amp;", Stdev="&amp;ROUND(STDEV('Main'!$AA$11:$AC$11),4)&amp;", MaxStdev="&amp;1</f>
        <v/>
      </c>
    </row>
    <row r="612">
      <c r="A612" t="inlineStr">
        <is>
          <t>Copies Outliers</t>
        </is>
      </c>
      <c r="B612" t="inlineStr">
        <is>
          <t>Copies per mass outliers [covN1]</t>
        </is>
      </c>
      <c r="C612" t="inlineStr">
        <is>
          <t>Low</t>
        </is>
      </c>
      <c r="D612" s="60" t="n">
        <v>44418</v>
      </c>
      <c r="E612" t="inlineStr">
        <is>
          <t>ottawa_lab-mh.08.09.21</t>
        </is>
      </c>
      <c r="F612" t="inlineStr">
        <is>
          <t>covN1</t>
        </is>
      </c>
      <c r="G612" s="61">
        <f>HYPERLINK("#'Main'!AA12", "'Main'!AA12")</f>
        <v/>
      </c>
      <c r="I612">
        <f>AVERAGE('Main'!$AA$12:$AC$12)-1*STDEV('Main'!$AA$12:$AC$12)</f>
        <v/>
      </c>
      <c r="J612">
        <f>AVERAGE('Main'!$AA$12:$AC$12)+1*STDEV('Main'!$AA$12:$AC$12)</f>
        <v/>
      </c>
      <c r="K612">
        <f>'Main'!AA12</f>
        <v/>
      </c>
      <c r="L612">
        <f>IF(OR(ISERROR(K612), ISERROR(I612), ISERROR(J612)), TRUE, OR(OR(AND(LEFT(K612, 1)="[", RIGHT(K612, 1)="]"), AND(ISNUMBER(K612), OR(K612&gt;=I612, I612=""), OR(K612&lt;=J612, J612=""))), K612=""))</f>
        <v/>
      </c>
      <c r="M612">
        <f>"Avg="&amp;ROUND(AVERAGE('Main'!$AA$12:$AC$12),4)&amp;", Stdev="&amp;ROUND(STDEV('Main'!$AA$12:$AC$12),4)&amp;", MaxStdev="&amp;1</f>
        <v/>
      </c>
    </row>
    <row r="613">
      <c r="A613" t="inlineStr">
        <is>
          <t>Copies Outliers</t>
        </is>
      </c>
      <c r="B613" t="inlineStr">
        <is>
          <t>Copies per mass outliers [covN1]</t>
        </is>
      </c>
      <c r="C613" t="inlineStr">
        <is>
          <t>Low</t>
        </is>
      </c>
      <c r="D613" s="60" t="n">
        <v>44418</v>
      </c>
      <c r="E613" t="inlineStr">
        <is>
          <t>ottawa_lab-mh.08.09.21</t>
        </is>
      </c>
      <c r="F613" t="inlineStr">
        <is>
          <t>covN1</t>
        </is>
      </c>
      <c r="G613" s="61">
        <f>HYPERLINK("#'Main'!AB12", "'Main'!AB12")</f>
        <v/>
      </c>
      <c r="I613">
        <f>AVERAGE('Main'!$AA$12:$AC$12)-1*STDEV('Main'!$AA$12:$AC$12)</f>
        <v/>
      </c>
      <c r="J613">
        <f>AVERAGE('Main'!$AA$12:$AC$12)+1*STDEV('Main'!$AA$12:$AC$12)</f>
        <v/>
      </c>
      <c r="K613">
        <f>'Main'!AB12</f>
        <v/>
      </c>
      <c r="L613">
        <f>IF(OR(ISERROR(K613), ISERROR(I613), ISERROR(J613)), TRUE, OR(OR(AND(LEFT(K613, 1)="[", RIGHT(K613, 1)="]"), AND(ISNUMBER(K613), OR(K613&gt;=I613, I613=""), OR(K613&lt;=J613, J613=""))), K613=""))</f>
        <v/>
      </c>
      <c r="M613">
        <f>"Avg="&amp;ROUND(AVERAGE('Main'!$AA$12:$AC$12),4)&amp;", Stdev="&amp;ROUND(STDEV('Main'!$AA$12:$AC$12),4)&amp;", MaxStdev="&amp;1</f>
        <v/>
      </c>
    </row>
    <row r="614">
      <c r="A614" t="inlineStr">
        <is>
          <t>Copies Outliers</t>
        </is>
      </c>
      <c r="B614" t="inlineStr">
        <is>
          <t>Copies per mass outliers [covN1]</t>
        </is>
      </c>
      <c r="C614" t="inlineStr">
        <is>
          <t>Low</t>
        </is>
      </c>
      <c r="D614" s="60" t="n">
        <v>44418</v>
      </c>
      <c r="E614" t="inlineStr">
        <is>
          <t>ottawa_lab-mh.08.09.21</t>
        </is>
      </c>
      <c r="F614" t="inlineStr">
        <is>
          <t>covN1</t>
        </is>
      </c>
      <c r="G614" s="61">
        <f>HYPERLINK("#'Main'!AC12", "'Main'!AC12")</f>
        <v/>
      </c>
      <c r="I614">
        <f>AVERAGE('Main'!$AA$12:$AC$12)-1*STDEV('Main'!$AA$12:$AC$12)</f>
        <v/>
      </c>
      <c r="J614">
        <f>AVERAGE('Main'!$AA$12:$AC$12)+1*STDEV('Main'!$AA$12:$AC$12)</f>
        <v/>
      </c>
      <c r="K614">
        <f>'Main'!AC12</f>
        <v/>
      </c>
      <c r="L614">
        <f>IF(OR(ISERROR(K614), ISERROR(I614), ISERROR(J614)), TRUE, OR(OR(AND(LEFT(K614, 1)="[", RIGHT(K614, 1)="]"), AND(ISNUMBER(K614), OR(K614&gt;=I614, I614=""), OR(K614&lt;=J614, J614=""))), K614=""))</f>
        <v/>
      </c>
      <c r="M614">
        <f>"Avg="&amp;ROUND(AVERAGE('Main'!$AA$12:$AC$12),4)&amp;", Stdev="&amp;ROUND(STDEV('Main'!$AA$12:$AC$12),4)&amp;", MaxStdev="&amp;1</f>
        <v/>
      </c>
    </row>
    <row r="615">
      <c r="A615" t="inlineStr">
        <is>
          <t>Copies Outliers</t>
        </is>
      </c>
      <c r="B615" t="inlineStr">
        <is>
          <t>Copies per mass outliers [covN1]</t>
        </is>
      </c>
      <c r="C615" t="inlineStr">
        <is>
          <t>Low</t>
        </is>
      </c>
      <c r="D615" s="60" t="n">
        <v>44418</v>
      </c>
      <c r="E615" t="inlineStr">
        <is>
          <t>ottawa_lab-o.08.09.21</t>
        </is>
      </c>
      <c r="F615" t="inlineStr">
        <is>
          <t>covN1</t>
        </is>
      </c>
      <c r="G615" s="61">
        <f>HYPERLINK("#'Main'!AA13", "'Main'!AA13")</f>
        <v/>
      </c>
      <c r="I615">
        <f>AVERAGE('Main'!$AA$13:$AC$13)-1*STDEV('Main'!$AA$13:$AC$13)</f>
        <v/>
      </c>
      <c r="J615">
        <f>AVERAGE('Main'!$AA$13:$AC$13)+1*STDEV('Main'!$AA$13:$AC$13)</f>
        <v/>
      </c>
      <c r="K615">
        <f>'Main'!AA13</f>
        <v/>
      </c>
      <c r="L615">
        <f>IF(OR(ISERROR(K615), ISERROR(I615), ISERROR(J615)), TRUE, OR(OR(AND(LEFT(K615, 1)="[", RIGHT(K615, 1)="]"), AND(ISNUMBER(K615), OR(K615&gt;=I615, I615=""), OR(K615&lt;=J615, J615=""))), K615=""))</f>
        <v/>
      </c>
      <c r="M615">
        <f>"Avg="&amp;ROUND(AVERAGE('Main'!$AA$13:$AC$13),4)&amp;", Stdev="&amp;ROUND(STDEV('Main'!$AA$13:$AC$13),4)&amp;", MaxStdev="&amp;1</f>
        <v/>
      </c>
    </row>
    <row r="616">
      <c r="A616" t="inlineStr">
        <is>
          <t>Copies Outliers</t>
        </is>
      </c>
      <c r="B616" t="inlineStr">
        <is>
          <t>Copies per mass outliers [covN1]</t>
        </is>
      </c>
      <c r="C616" t="inlineStr">
        <is>
          <t>Low</t>
        </is>
      </c>
      <c r="D616" s="60" t="n">
        <v>44418</v>
      </c>
      <c r="E616" t="inlineStr">
        <is>
          <t>ottawa_lab-o.08.09.21</t>
        </is>
      </c>
      <c r="F616" t="inlineStr">
        <is>
          <t>covN1</t>
        </is>
      </c>
      <c r="G616" s="61">
        <f>HYPERLINK("#'Main'!AB13", "'Main'!AB13")</f>
        <v/>
      </c>
      <c r="I616">
        <f>AVERAGE('Main'!$AA$13:$AC$13)-1*STDEV('Main'!$AA$13:$AC$13)</f>
        <v/>
      </c>
      <c r="J616">
        <f>AVERAGE('Main'!$AA$13:$AC$13)+1*STDEV('Main'!$AA$13:$AC$13)</f>
        <v/>
      </c>
      <c r="K616">
        <f>'Main'!AB13</f>
        <v/>
      </c>
      <c r="L616">
        <f>IF(OR(ISERROR(K616), ISERROR(I616), ISERROR(J616)), TRUE, OR(OR(AND(LEFT(K616, 1)="[", RIGHT(K616, 1)="]"), AND(ISNUMBER(K616), OR(K616&gt;=I616, I616=""), OR(K616&lt;=J616, J616=""))), K616=""))</f>
        <v/>
      </c>
      <c r="M616">
        <f>"Avg="&amp;ROUND(AVERAGE('Main'!$AA$13:$AC$13),4)&amp;", Stdev="&amp;ROUND(STDEV('Main'!$AA$13:$AC$13),4)&amp;", MaxStdev="&amp;1</f>
        <v/>
      </c>
    </row>
    <row r="617">
      <c r="A617" t="inlineStr">
        <is>
          <t>Copies Outliers</t>
        </is>
      </c>
      <c r="B617" t="inlineStr">
        <is>
          <t>Copies per mass outliers [covN1]</t>
        </is>
      </c>
      <c r="C617" t="inlineStr">
        <is>
          <t>Low</t>
        </is>
      </c>
      <c r="D617" s="60" t="n">
        <v>44418</v>
      </c>
      <c r="E617" t="inlineStr">
        <is>
          <t>ottawa_lab-o.08.09.21</t>
        </is>
      </c>
      <c r="F617" t="inlineStr">
        <is>
          <t>covN1</t>
        </is>
      </c>
      <c r="G617" s="61">
        <f>HYPERLINK("#'Main'!AC13", "'Main'!AC13")</f>
        <v/>
      </c>
      <c r="I617">
        <f>AVERAGE('Main'!$AA$13:$AC$13)-1*STDEV('Main'!$AA$13:$AC$13)</f>
        <v/>
      </c>
      <c r="J617">
        <f>AVERAGE('Main'!$AA$13:$AC$13)+1*STDEV('Main'!$AA$13:$AC$13)</f>
        <v/>
      </c>
      <c r="K617">
        <f>'Main'!AC13</f>
        <v/>
      </c>
      <c r="L617">
        <f>IF(OR(ISERROR(K617), ISERROR(I617), ISERROR(J617)), TRUE, OR(OR(AND(LEFT(K617, 1)="[", RIGHT(K617, 1)="]"), AND(ISNUMBER(K617), OR(K617&gt;=I617, I617=""), OR(K617&lt;=J617, J617=""))), K617=""))</f>
        <v/>
      </c>
      <c r="M617">
        <f>"Avg="&amp;ROUND(AVERAGE('Main'!$AA$13:$AC$13),4)&amp;", Stdev="&amp;ROUND(STDEV('Main'!$AA$13:$AC$13),4)&amp;", MaxStdev="&amp;1</f>
        <v/>
      </c>
    </row>
    <row r="618">
      <c r="A618" t="inlineStr">
        <is>
          <t>Copies Outliers</t>
        </is>
      </c>
      <c r="B618" t="inlineStr">
        <is>
          <t>Copies per mass outliers [covN1]</t>
        </is>
      </c>
      <c r="C618" t="inlineStr">
        <is>
          <t>Low</t>
        </is>
      </c>
      <c r="D618" s="60" t="n">
        <v>44418</v>
      </c>
      <c r="E618" t="inlineStr">
        <is>
          <t>ottawa_lab-vc1.08.09.21</t>
        </is>
      </c>
      <c r="F618" t="inlineStr">
        <is>
          <t>covN1</t>
        </is>
      </c>
      <c r="G618" s="61">
        <f>HYPERLINK("#'Main'!AA14", "'Main'!AA14")</f>
        <v/>
      </c>
      <c r="I618">
        <f>AVERAGE('Main'!$AA$14:$AC$14)-1*STDEV('Main'!$AA$14:$AC$14)</f>
        <v/>
      </c>
      <c r="J618">
        <f>AVERAGE('Main'!$AA$14:$AC$14)+1*STDEV('Main'!$AA$14:$AC$14)</f>
        <v/>
      </c>
      <c r="K618">
        <f>'Main'!AA14</f>
        <v/>
      </c>
      <c r="L618">
        <f>IF(OR(ISERROR(K618), ISERROR(I618), ISERROR(J618)), TRUE, OR(OR(AND(LEFT(K618, 1)="[", RIGHT(K618, 1)="]"), AND(ISNUMBER(K618), OR(K618&gt;=I618, I618=""), OR(K618&lt;=J618, J618=""))), K618=""))</f>
        <v/>
      </c>
      <c r="M618">
        <f>"Avg="&amp;ROUND(AVERAGE('Main'!$AA$14:$AC$14),4)&amp;", Stdev="&amp;ROUND(STDEV('Main'!$AA$14:$AC$14),4)&amp;", MaxStdev="&amp;1</f>
        <v/>
      </c>
    </row>
    <row r="619">
      <c r="A619" t="inlineStr">
        <is>
          <t>Copies Outliers</t>
        </is>
      </c>
      <c r="B619" t="inlineStr">
        <is>
          <t>Copies per mass outliers [covN1]</t>
        </is>
      </c>
      <c r="C619" t="inlineStr">
        <is>
          <t>Low</t>
        </is>
      </c>
      <c r="D619" s="60" t="n">
        <v>44418</v>
      </c>
      <c r="E619" t="inlineStr">
        <is>
          <t>ottawa_lab-vc1.08.09.21</t>
        </is>
      </c>
      <c r="F619" t="inlineStr">
        <is>
          <t>covN1</t>
        </is>
      </c>
      <c r="G619" s="61">
        <f>HYPERLINK("#'Main'!AB14", "'Main'!AB14")</f>
        <v/>
      </c>
      <c r="I619">
        <f>AVERAGE('Main'!$AA$14:$AC$14)-1*STDEV('Main'!$AA$14:$AC$14)</f>
        <v/>
      </c>
      <c r="J619">
        <f>AVERAGE('Main'!$AA$14:$AC$14)+1*STDEV('Main'!$AA$14:$AC$14)</f>
        <v/>
      </c>
      <c r="K619">
        <f>'Main'!AB14</f>
        <v/>
      </c>
      <c r="L619">
        <f>IF(OR(ISERROR(K619), ISERROR(I619), ISERROR(J619)), TRUE, OR(OR(AND(LEFT(K619, 1)="[", RIGHT(K619, 1)="]"), AND(ISNUMBER(K619), OR(K619&gt;=I619, I619=""), OR(K619&lt;=J619, J619=""))), K619=""))</f>
        <v/>
      </c>
      <c r="M619">
        <f>"Avg="&amp;ROUND(AVERAGE('Main'!$AA$14:$AC$14),4)&amp;", Stdev="&amp;ROUND(STDEV('Main'!$AA$14:$AC$14),4)&amp;", MaxStdev="&amp;1</f>
        <v/>
      </c>
    </row>
    <row r="620">
      <c r="A620" t="inlineStr">
        <is>
          <t>Copies Outliers</t>
        </is>
      </c>
      <c r="B620" t="inlineStr">
        <is>
          <t>Copies per mass outliers [covN1]</t>
        </is>
      </c>
      <c r="C620" t="inlineStr">
        <is>
          <t>Low</t>
        </is>
      </c>
      <c r="D620" s="60" t="n">
        <v>44418</v>
      </c>
      <c r="E620" t="inlineStr">
        <is>
          <t>ottawa_lab-vc1.08.09.21</t>
        </is>
      </c>
      <c r="F620" t="inlineStr">
        <is>
          <t>covN1</t>
        </is>
      </c>
      <c r="G620" s="61">
        <f>HYPERLINK("#'Main'!AC14", "'Main'!AC14")</f>
        <v/>
      </c>
      <c r="I620">
        <f>AVERAGE('Main'!$AA$14:$AC$14)-1*STDEV('Main'!$AA$14:$AC$14)</f>
        <v/>
      </c>
      <c r="J620">
        <f>AVERAGE('Main'!$AA$14:$AC$14)+1*STDEV('Main'!$AA$14:$AC$14)</f>
        <v/>
      </c>
      <c r="K620">
        <f>'Main'!AC14</f>
        <v/>
      </c>
      <c r="L620">
        <f>IF(OR(ISERROR(K620), ISERROR(I620), ISERROR(J620)), TRUE, OR(OR(AND(LEFT(K620, 1)="[", RIGHT(K620, 1)="]"), AND(ISNUMBER(K620), OR(K620&gt;=I620, I620=""), OR(K620&lt;=J620, J620=""))), K620=""))</f>
        <v/>
      </c>
      <c r="M620">
        <f>"Avg="&amp;ROUND(AVERAGE('Main'!$AA$14:$AC$14),4)&amp;", Stdev="&amp;ROUND(STDEV('Main'!$AA$14:$AC$14),4)&amp;", MaxStdev="&amp;1</f>
        <v/>
      </c>
    </row>
    <row r="621">
      <c r="A621" t="inlineStr">
        <is>
          <t>Copies Outliers</t>
        </is>
      </c>
      <c r="B621" t="inlineStr">
        <is>
          <t>Copies per mass outliers [covN1]</t>
        </is>
      </c>
      <c r="C621" t="inlineStr">
        <is>
          <t>Low</t>
        </is>
      </c>
      <c r="D621" s="60" t="n">
        <v>44418</v>
      </c>
      <c r="E621" t="inlineStr">
        <is>
          <t>ottawa_lab-vc2.08.09.21</t>
        </is>
      </c>
      <c r="F621" t="inlineStr">
        <is>
          <t>covN1</t>
        </is>
      </c>
      <c r="G621" s="61">
        <f>HYPERLINK("#'Main'!AA15", "'Main'!AA15")</f>
        <v/>
      </c>
      <c r="I621">
        <f>AVERAGE('Main'!$AA$15:$AC$15)-1*STDEV('Main'!$AA$15:$AC$15)</f>
        <v/>
      </c>
      <c r="J621">
        <f>AVERAGE('Main'!$AA$15:$AC$15)+1*STDEV('Main'!$AA$15:$AC$15)</f>
        <v/>
      </c>
      <c r="K621">
        <f>'Main'!AA15</f>
        <v/>
      </c>
      <c r="L621">
        <f>IF(OR(ISERROR(K621), ISERROR(I621), ISERROR(J621)), TRUE, OR(OR(AND(LEFT(K621, 1)="[", RIGHT(K621, 1)="]"), AND(ISNUMBER(K621), OR(K621&gt;=I621, I621=""), OR(K621&lt;=J621, J621=""))), K621=""))</f>
        <v/>
      </c>
      <c r="M621">
        <f>"Avg="&amp;ROUND(AVERAGE('Main'!$AA$15:$AC$15),4)&amp;", Stdev="&amp;ROUND(STDEV('Main'!$AA$15:$AC$15),4)&amp;", MaxStdev="&amp;1</f>
        <v/>
      </c>
    </row>
    <row r="622">
      <c r="A622" t="inlineStr">
        <is>
          <t>Copies Outliers</t>
        </is>
      </c>
      <c r="B622" t="inlineStr">
        <is>
          <t>Copies per mass outliers [covN1]</t>
        </is>
      </c>
      <c r="C622" t="inlineStr">
        <is>
          <t>Low</t>
        </is>
      </c>
      <c r="D622" s="60" t="n">
        <v>44418</v>
      </c>
      <c r="E622" t="inlineStr">
        <is>
          <t>ottawa_lab-vc2.08.09.21</t>
        </is>
      </c>
      <c r="F622" t="inlineStr">
        <is>
          <t>covN1</t>
        </is>
      </c>
      <c r="G622" s="61">
        <f>HYPERLINK("#'Main'!AB15", "'Main'!AB15")</f>
        <v/>
      </c>
      <c r="I622">
        <f>AVERAGE('Main'!$AA$15:$AC$15)-1*STDEV('Main'!$AA$15:$AC$15)</f>
        <v/>
      </c>
      <c r="J622">
        <f>AVERAGE('Main'!$AA$15:$AC$15)+1*STDEV('Main'!$AA$15:$AC$15)</f>
        <v/>
      </c>
      <c r="K622">
        <f>'Main'!AB15</f>
        <v/>
      </c>
      <c r="L622">
        <f>IF(OR(ISERROR(K622), ISERROR(I622), ISERROR(J622)), TRUE, OR(OR(AND(LEFT(K622, 1)="[", RIGHT(K622, 1)="]"), AND(ISNUMBER(K622), OR(K622&gt;=I622, I622=""), OR(K622&lt;=J622, J622=""))), K622=""))</f>
        <v/>
      </c>
      <c r="M622">
        <f>"Avg="&amp;ROUND(AVERAGE('Main'!$AA$15:$AC$15),4)&amp;", Stdev="&amp;ROUND(STDEV('Main'!$AA$15:$AC$15),4)&amp;", MaxStdev="&amp;1</f>
        <v/>
      </c>
    </row>
    <row r="623">
      <c r="A623" t="inlineStr">
        <is>
          <t>Copies Outliers</t>
        </is>
      </c>
      <c r="B623" t="inlineStr">
        <is>
          <t>Copies per mass outliers [covN1]</t>
        </is>
      </c>
      <c r="C623" t="inlineStr">
        <is>
          <t>Low</t>
        </is>
      </c>
      <c r="D623" s="60" t="n">
        <v>44418</v>
      </c>
      <c r="E623" t="inlineStr">
        <is>
          <t>ottawa_lab-vc2.08.09.21</t>
        </is>
      </c>
      <c r="F623" t="inlineStr">
        <is>
          <t>covN1</t>
        </is>
      </c>
      <c r="G623" s="61">
        <f>HYPERLINK("#'Main'!AC15", "'Main'!AC15")</f>
        <v/>
      </c>
      <c r="I623">
        <f>AVERAGE('Main'!$AA$15:$AC$15)-1*STDEV('Main'!$AA$15:$AC$15)</f>
        <v/>
      </c>
      <c r="J623">
        <f>AVERAGE('Main'!$AA$15:$AC$15)+1*STDEV('Main'!$AA$15:$AC$15)</f>
        <v/>
      </c>
      <c r="K623">
        <f>'Main'!AC15</f>
        <v/>
      </c>
      <c r="L623">
        <f>IF(OR(ISERROR(K623), ISERROR(I623), ISERROR(J623)), TRUE, OR(OR(AND(LEFT(K623, 1)="[", RIGHT(K623, 1)="]"), AND(ISNUMBER(K623), OR(K623&gt;=I623, I623=""), OR(K623&lt;=J623, J623=""))), K623=""))</f>
        <v/>
      </c>
      <c r="M623">
        <f>"Avg="&amp;ROUND(AVERAGE('Main'!$AA$15:$AC$15),4)&amp;", Stdev="&amp;ROUND(STDEV('Main'!$AA$15:$AC$15),4)&amp;", MaxStdev="&amp;1</f>
        <v/>
      </c>
    </row>
    <row r="624">
      <c r="A624" t="inlineStr">
        <is>
          <t>Copies Outliers</t>
        </is>
      </c>
      <c r="B624" t="inlineStr">
        <is>
          <t>Copies per mass outliers [covN1]</t>
        </is>
      </c>
      <c r="C624" t="inlineStr">
        <is>
          <t>Low</t>
        </is>
      </c>
      <c r="D624" s="60" t="n">
        <v>44418</v>
      </c>
      <c r="E624" t="inlineStr">
        <is>
          <t>ottawa_lab-vc3.08.09.21</t>
        </is>
      </c>
      <c r="F624" t="inlineStr">
        <is>
          <t>covN1</t>
        </is>
      </c>
      <c r="G624" s="61">
        <f>HYPERLINK("#'Main'!AA16", "'Main'!AA16")</f>
        <v/>
      </c>
      <c r="I624">
        <f>AVERAGE('Main'!$AA$16:$AC$16)-1*STDEV('Main'!$AA$16:$AC$16)</f>
        <v/>
      </c>
      <c r="J624">
        <f>AVERAGE('Main'!$AA$16:$AC$16)+1*STDEV('Main'!$AA$16:$AC$16)</f>
        <v/>
      </c>
      <c r="K624">
        <f>'Main'!AA16</f>
        <v/>
      </c>
      <c r="L624">
        <f>IF(OR(ISERROR(K624), ISERROR(I624), ISERROR(J624)), TRUE, OR(OR(AND(LEFT(K624, 1)="[", RIGHT(K624, 1)="]"), AND(ISNUMBER(K624), OR(K624&gt;=I624, I624=""), OR(K624&lt;=J624, J624=""))), K624=""))</f>
        <v/>
      </c>
      <c r="M624">
        <f>"Avg="&amp;ROUND(AVERAGE('Main'!$AA$16:$AC$16),4)&amp;", Stdev="&amp;ROUND(STDEV('Main'!$AA$16:$AC$16),4)&amp;", MaxStdev="&amp;1</f>
        <v/>
      </c>
    </row>
    <row r="625">
      <c r="A625" t="inlineStr">
        <is>
          <t>Copies Outliers</t>
        </is>
      </c>
      <c r="B625" t="inlineStr">
        <is>
          <t>Copies per mass outliers [covN1]</t>
        </is>
      </c>
      <c r="C625" t="inlineStr">
        <is>
          <t>Low</t>
        </is>
      </c>
      <c r="D625" s="60" t="n">
        <v>44418</v>
      </c>
      <c r="E625" t="inlineStr">
        <is>
          <t>ottawa_lab-vc3.08.09.21</t>
        </is>
      </c>
      <c r="F625" t="inlineStr">
        <is>
          <t>covN1</t>
        </is>
      </c>
      <c r="G625" s="61">
        <f>HYPERLINK("#'Main'!AB16", "'Main'!AB16")</f>
        <v/>
      </c>
      <c r="I625">
        <f>AVERAGE('Main'!$AA$16:$AC$16)-1*STDEV('Main'!$AA$16:$AC$16)</f>
        <v/>
      </c>
      <c r="J625">
        <f>AVERAGE('Main'!$AA$16:$AC$16)+1*STDEV('Main'!$AA$16:$AC$16)</f>
        <v/>
      </c>
      <c r="K625">
        <f>'Main'!AB16</f>
        <v/>
      </c>
      <c r="L625">
        <f>IF(OR(ISERROR(K625), ISERROR(I625), ISERROR(J625)), TRUE, OR(OR(AND(LEFT(K625, 1)="[", RIGHT(K625, 1)="]"), AND(ISNUMBER(K625), OR(K625&gt;=I625, I625=""), OR(K625&lt;=J625, J625=""))), K625=""))</f>
        <v/>
      </c>
      <c r="M625">
        <f>"Avg="&amp;ROUND(AVERAGE('Main'!$AA$16:$AC$16),4)&amp;", Stdev="&amp;ROUND(STDEV('Main'!$AA$16:$AC$16),4)&amp;", MaxStdev="&amp;1</f>
        <v/>
      </c>
    </row>
    <row r="626">
      <c r="A626" t="inlineStr">
        <is>
          <t>Copies Outliers</t>
        </is>
      </c>
      <c r="B626" t="inlineStr">
        <is>
          <t>Copies per mass outliers [covN1]</t>
        </is>
      </c>
      <c r="C626" t="inlineStr">
        <is>
          <t>Low</t>
        </is>
      </c>
      <c r="D626" s="60" t="n">
        <v>44418</v>
      </c>
      <c r="E626" t="inlineStr">
        <is>
          <t>ottawa_lab-vc3.08.09.21</t>
        </is>
      </c>
      <c r="F626" t="inlineStr">
        <is>
          <t>covN1</t>
        </is>
      </c>
      <c r="G626" s="61">
        <f>HYPERLINK("#'Main'!AC16", "'Main'!AC16")</f>
        <v/>
      </c>
      <c r="I626">
        <f>AVERAGE('Main'!$AA$16:$AC$16)-1*STDEV('Main'!$AA$16:$AC$16)</f>
        <v/>
      </c>
      <c r="J626">
        <f>AVERAGE('Main'!$AA$16:$AC$16)+1*STDEV('Main'!$AA$16:$AC$16)</f>
        <v/>
      </c>
      <c r="K626">
        <f>'Main'!AC16</f>
        <v/>
      </c>
      <c r="L626">
        <f>IF(OR(ISERROR(K626), ISERROR(I626), ISERROR(J626)), TRUE, OR(OR(AND(LEFT(K626, 1)="[", RIGHT(K626, 1)="]"), AND(ISNUMBER(K626), OR(K626&gt;=I626, I626=""), OR(K626&lt;=J626, J626=""))), K626=""))</f>
        <v/>
      </c>
      <c r="M626">
        <f>"Avg="&amp;ROUND(AVERAGE('Main'!$AA$16:$AC$16),4)&amp;", Stdev="&amp;ROUND(STDEV('Main'!$AA$16:$AC$16),4)&amp;", MaxStdev="&amp;1</f>
        <v/>
      </c>
    </row>
    <row r="627">
      <c r="A627" t="inlineStr">
        <is>
          <t>Copies Outliers</t>
        </is>
      </c>
      <c r="B627" t="inlineStr">
        <is>
          <t>Copies per mass outliers [covN1]</t>
        </is>
      </c>
      <c r="C627" t="inlineStr">
        <is>
          <t>Low</t>
        </is>
      </c>
      <c r="D627" s="60" t="n">
        <v>44418</v>
      </c>
      <c r="E627" t="inlineStr">
        <is>
          <t>ottawa_lab-__2021-08-10__aw_b97.08.09.21</t>
        </is>
      </c>
      <c r="F627" t="inlineStr">
        <is>
          <t>covN1</t>
        </is>
      </c>
      <c r="G627" s="61">
        <f>HYPERLINK("#'Main'!AA17", "'Main'!AA17")</f>
        <v/>
      </c>
      <c r="I627">
        <f>AVERAGE('Main'!$AA$17:$AC$17)-1*STDEV('Main'!$AA$17:$AC$17)</f>
        <v/>
      </c>
      <c r="J627">
        <f>AVERAGE('Main'!$AA$17:$AC$17)+1*STDEV('Main'!$AA$17:$AC$17)</f>
        <v/>
      </c>
      <c r="K627">
        <f>'Main'!AA17</f>
        <v/>
      </c>
      <c r="L627">
        <f>IF(OR(ISERROR(K627), ISERROR(I627), ISERROR(J627)), TRUE, OR(OR(AND(LEFT(K627, 1)="[", RIGHT(K627, 1)="]"), AND(ISNUMBER(K627), OR(K627&gt;=I627, I627=""), OR(K627&lt;=J627, J627=""))), K627=""))</f>
        <v/>
      </c>
      <c r="M627">
        <f>"Avg="&amp;ROUND(AVERAGE('Main'!$AA$17:$AC$17),4)&amp;", Stdev="&amp;ROUND(STDEV('Main'!$AA$17:$AC$17),4)&amp;", MaxStdev="&amp;1</f>
        <v/>
      </c>
    </row>
    <row r="628">
      <c r="A628" t="inlineStr">
        <is>
          <t>Copies Outliers</t>
        </is>
      </c>
      <c r="B628" t="inlineStr">
        <is>
          <t>Copies per mass outliers [covN1]</t>
        </is>
      </c>
      <c r="C628" t="inlineStr">
        <is>
          <t>Low</t>
        </is>
      </c>
      <c r="D628" s="60" t="n">
        <v>44418</v>
      </c>
      <c r="E628" t="inlineStr">
        <is>
          <t>ottawa_lab-__2021-08-10__aw_b97.08.09.21</t>
        </is>
      </c>
      <c r="F628" t="inlineStr">
        <is>
          <t>covN1</t>
        </is>
      </c>
      <c r="G628" s="61">
        <f>HYPERLINK("#'Main'!AB17", "'Main'!AB17")</f>
        <v/>
      </c>
      <c r="I628">
        <f>AVERAGE('Main'!$AA$17:$AC$17)-1*STDEV('Main'!$AA$17:$AC$17)</f>
        <v/>
      </c>
      <c r="J628">
        <f>AVERAGE('Main'!$AA$17:$AC$17)+1*STDEV('Main'!$AA$17:$AC$17)</f>
        <v/>
      </c>
      <c r="K628">
        <f>'Main'!AB17</f>
        <v/>
      </c>
      <c r="L628">
        <f>IF(OR(ISERROR(K628), ISERROR(I628), ISERROR(J628)), TRUE, OR(OR(AND(LEFT(K628, 1)="[", RIGHT(K628, 1)="]"), AND(ISNUMBER(K628), OR(K628&gt;=I628, I628=""), OR(K628&lt;=J628, J628=""))), K628=""))</f>
        <v/>
      </c>
      <c r="M628">
        <f>"Avg="&amp;ROUND(AVERAGE('Main'!$AA$17:$AC$17),4)&amp;", Stdev="&amp;ROUND(STDEV('Main'!$AA$17:$AC$17),4)&amp;", MaxStdev="&amp;1</f>
        <v/>
      </c>
    </row>
    <row r="629">
      <c r="A629" t="inlineStr">
        <is>
          <t>Copies Outliers</t>
        </is>
      </c>
      <c r="B629" t="inlineStr">
        <is>
          <t>Copies per mass outliers [covN1]</t>
        </is>
      </c>
      <c r="C629" t="inlineStr">
        <is>
          <t>Low</t>
        </is>
      </c>
      <c r="D629" s="60" t="n">
        <v>44418</v>
      </c>
      <c r="E629" t="inlineStr">
        <is>
          <t>ottawa_lab-__2021-08-10__aw_b97.08.09.21</t>
        </is>
      </c>
      <c r="F629" t="inlineStr">
        <is>
          <t>covN1</t>
        </is>
      </c>
      <c r="G629" s="61">
        <f>HYPERLINK("#'Main'!AC17", "'Main'!AC17")</f>
        <v/>
      </c>
      <c r="I629">
        <f>AVERAGE('Main'!$AA$17:$AC$17)-1*STDEV('Main'!$AA$17:$AC$17)</f>
        <v/>
      </c>
      <c r="J629">
        <f>AVERAGE('Main'!$AA$17:$AC$17)+1*STDEV('Main'!$AA$17:$AC$17)</f>
        <v/>
      </c>
      <c r="K629">
        <f>'Main'!AC17</f>
        <v/>
      </c>
      <c r="L629">
        <f>IF(OR(ISERROR(K629), ISERROR(I629), ISERROR(J629)), TRUE, OR(OR(AND(LEFT(K629, 1)="[", RIGHT(K629, 1)="]"), AND(ISNUMBER(K629), OR(K629&gt;=I629, I629=""), OR(K629&lt;=J629, J629=""))), K629=""))</f>
        <v/>
      </c>
      <c r="M629">
        <f>"Avg="&amp;ROUND(AVERAGE('Main'!$AA$17:$AC$17),4)&amp;", Stdev="&amp;ROUND(STDEV('Main'!$AA$17:$AC$17),4)&amp;", MaxStdev="&amp;1</f>
        <v/>
      </c>
    </row>
    <row r="630">
      <c r="A630" t="inlineStr">
        <is>
          <t>Copies Outliers</t>
        </is>
      </c>
      <c r="B630" t="inlineStr">
        <is>
          <t>Copies per mass outliers [covN1]</t>
        </is>
      </c>
      <c r="C630" t="inlineStr">
        <is>
          <t>Low</t>
        </is>
      </c>
      <c r="D630" s="60" t="n">
        <v>44418</v>
      </c>
      <c r="E630" t="inlineStr">
        <is>
          <t>ottawa_lab-__2021-08-10__aw_sr.08.09.21</t>
        </is>
      </c>
      <c r="F630" t="inlineStr">
        <is>
          <t>covN1</t>
        </is>
      </c>
      <c r="G630" s="61">
        <f>HYPERLINK("#'Main'!AA18", "'Main'!AA18")</f>
        <v/>
      </c>
      <c r="I630">
        <f>AVERAGE('Main'!$AA$18:$AC$18)-1*STDEV('Main'!$AA$18:$AC$18)</f>
        <v/>
      </c>
      <c r="J630">
        <f>AVERAGE('Main'!$AA$18:$AC$18)+1*STDEV('Main'!$AA$18:$AC$18)</f>
        <v/>
      </c>
      <c r="K630">
        <f>'Main'!AA18</f>
        <v/>
      </c>
      <c r="L630">
        <f>IF(OR(ISERROR(K630), ISERROR(I630), ISERROR(J630)), TRUE, OR(OR(AND(LEFT(K630, 1)="[", RIGHT(K630, 1)="]"), AND(ISNUMBER(K630), OR(K630&gt;=I630, I630=""), OR(K630&lt;=J630, J630=""))), K630=""))</f>
        <v/>
      </c>
      <c r="M630">
        <f>"Avg="&amp;ROUND(AVERAGE('Main'!$AA$18:$AC$18),4)&amp;", Stdev="&amp;ROUND(STDEV('Main'!$AA$18:$AC$18),4)&amp;", MaxStdev="&amp;1</f>
        <v/>
      </c>
    </row>
    <row r="631">
      <c r="A631" t="inlineStr">
        <is>
          <t>Copies Outliers</t>
        </is>
      </c>
      <c r="B631" t="inlineStr">
        <is>
          <t>Copies per mass outliers [covN1]</t>
        </is>
      </c>
      <c r="C631" t="inlineStr">
        <is>
          <t>Low</t>
        </is>
      </c>
      <c r="D631" s="60" t="n">
        <v>44418</v>
      </c>
      <c r="E631" t="inlineStr">
        <is>
          <t>ottawa_lab-__2021-08-10__aw_sr.08.09.21</t>
        </is>
      </c>
      <c r="F631" t="inlineStr">
        <is>
          <t>covN1</t>
        </is>
      </c>
      <c r="G631" s="61">
        <f>HYPERLINK("#'Main'!AB18", "'Main'!AB18")</f>
        <v/>
      </c>
      <c r="I631">
        <f>AVERAGE('Main'!$AA$18:$AC$18)-1*STDEV('Main'!$AA$18:$AC$18)</f>
        <v/>
      </c>
      <c r="J631">
        <f>AVERAGE('Main'!$AA$18:$AC$18)+1*STDEV('Main'!$AA$18:$AC$18)</f>
        <v/>
      </c>
      <c r="K631">
        <f>'Main'!AB18</f>
        <v/>
      </c>
      <c r="L631">
        <f>IF(OR(ISERROR(K631), ISERROR(I631), ISERROR(J631)), TRUE, OR(OR(AND(LEFT(K631, 1)="[", RIGHT(K631, 1)="]"), AND(ISNUMBER(K631), OR(K631&gt;=I631, I631=""), OR(K631&lt;=J631, J631=""))), K631=""))</f>
        <v/>
      </c>
      <c r="M631">
        <f>"Avg="&amp;ROUND(AVERAGE('Main'!$AA$18:$AC$18),4)&amp;", Stdev="&amp;ROUND(STDEV('Main'!$AA$18:$AC$18),4)&amp;", MaxStdev="&amp;1</f>
        <v/>
      </c>
    </row>
    <row r="632">
      <c r="A632" t="inlineStr">
        <is>
          <t>Copies Outliers</t>
        </is>
      </c>
      <c r="B632" t="inlineStr">
        <is>
          <t>Copies per mass outliers [covN1]</t>
        </is>
      </c>
      <c r="C632" t="inlineStr">
        <is>
          <t>Low</t>
        </is>
      </c>
      <c r="D632" s="60" t="n">
        <v>44418</v>
      </c>
      <c r="E632" t="inlineStr">
        <is>
          <t>ottawa_lab-__2021-08-10__aw_sr.08.09.21</t>
        </is>
      </c>
      <c r="F632" t="inlineStr">
        <is>
          <t>covN1</t>
        </is>
      </c>
      <c r="G632" s="61">
        <f>HYPERLINK("#'Main'!AC18", "'Main'!AC18")</f>
        <v/>
      </c>
      <c r="I632">
        <f>AVERAGE('Main'!$AA$18:$AC$18)-1*STDEV('Main'!$AA$18:$AC$18)</f>
        <v/>
      </c>
      <c r="J632">
        <f>AVERAGE('Main'!$AA$18:$AC$18)+1*STDEV('Main'!$AA$18:$AC$18)</f>
        <v/>
      </c>
      <c r="K632">
        <f>'Main'!AC18</f>
        <v/>
      </c>
      <c r="L632">
        <f>IF(OR(ISERROR(K632), ISERROR(I632), ISERROR(J632)), TRUE, OR(OR(AND(LEFT(K632, 1)="[", RIGHT(K632, 1)="]"), AND(ISNUMBER(K632), OR(K632&gt;=I632, I632=""), OR(K632&lt;=J632, J632=""))), K632=""))</f>
        <v/>
      </c>
      <c r="M632">
        <f>"Avg="&amp;ROUND(AVERAGE('Main'!$AA$18:$AC$18),4)&amp;", Stdev="&amp;ROUND(STDEV('Main'!$AA$18:$AC$18),4)&amp;", MaxStdev="&amp;1</f>
        <v/>
      </c>
    </row>
    <row r="633">
      <c r="A633" t="inlineStr">
        <is>
          <t>Copies Outliers</t>
        </is>
      </c>
      <c r="B633" t="inlineStr">
        <is>
          <t>Copies per mass outliers [covN1]</t>
        </is>
      </c>
      <c r="C633" t="inlineStr">
        <is>
          <t>Low</t>
        </is>
      </c>
      <c r="D633" s="60" t="n">
        <v>44418</v>
      </c>
      <c r="E633" t="inlineStr">
        <is>
          <t>ottawa_lab-__2021-08-10__ebmi.07.25.21</t>
        </is>
      </c>
      <c r="F633" t="inlineStr">
        <is>
          <t>covN1</t>
        </is>
      </c>
      <c r="G633" s="61">
        <f>HYPERLINK("#'Main'!AA19", "'Main'!AA19")</f>
        <v/>
      </c>
      <c r="I633">
        <f>AVERAGE('Main'!$AA$19:$AC$19)-1*STDEV('Main'!$AA$19:$AC$19)</f>
        <v/>
      </c>
      <c r="J633">
        <f>AVERAGE('Main'!$AA$19:$AC$19)+1*STDEV('Main'!$AA$19:$AC$19)</f>
        <v/>
      </c>
      <c r="K633">
        <f>'Main'!AA19</f>
        <v/>
      </c>
      <c r="L633">
        <f>IF(OR(ISERROR(K633), ISERROR(I633), ISERROR(J633)), TRUE, OR(OR(AND(LEFT(K633, 1)="[", RIGHT(K633, 1)="]"), AND(ISNUMBER(K633), OR(K633&gt;=I633, I633=""), OR(K633&lt;=J633, J633=""))), K633=""))</f>
        <v/>
      </c>
      <c r="M633">
        <f>"Avg="&amp;ROUND(AVERAGE('Main'!$AA$19:$AC$19),4)&amp;", Stdev="&amp;ROUND(STDEV('Main'!$AA$19:$AC$19),4)&amp;", MaxStdev="&amp;1</f>
        <v/>
      </c>
    </row>
    <row r="634">
      <c r="A634" t="inlineStr">
        <is>
          <t>Copies Outliers</t>
        </is>
      </c>
      <c r="B634" t="inlineStr">
        <is>
          <t>Copies per mass outliers [covN1]</t>
        </is>
      </c>
      <c r="C634" t="inlineStr">
        <is>
          <t>Low</t>
        </is>
      </c>
      <c r="D634" s="60" t="n">
        <v>44418</v>
      </c>
      <c r="E634" t="inlineStr">
        <is>
          <t>ottawa_lab-__2021-08-10__ebmi.07.25.21</t>
        </is>
      </c>
      <c r="F634" t="inlineStr">
        <is>
          <t>covN1</t>
        </is>
      </c>
      <c r="G634" s="61">
        <f>HYPERLINK("#'Main'!AB19", "'Main'!AB19")</f>
        <v/>
      </c>
      <c r="I634">
        <f>AVERAGE('Main'!$AA$19:$AC$19)-1*STDEV('Main'!$AA$19:$AC$19)</f>
        <v/>
      </c>
      <c r="J634">
        <f>AVERAGE('Main'!$AA$19:$AC$19)+1*STDEV('Main'!$AA$19:$AC$19)</f>
        <v/>
      </c>
      <c r="K634">
        <f>'Main'!AB19</f>
        <v/>
      </c>
      <c r="L634">
        <f>IF(OR(ISERROR(K634), ISERROR(I634), ISERROR(J634)), TRUE, OR(OR(AND(LEFT(K634, 1)="[", RIGHT(K634, 1)="]"), AND(ISNUMBER(K634), OR(K634&gt;=I634, I634=""), OR(K634&lt;=J634, J634=""))), K634=""))</f>
        <v/>
      </c>
      <c r="M634">
        <f>"Avg="&amp;ROUND(AVERAGE('Main'!$AA$19:$AC$19),4)&amp;", Stdev="&amp;ROUND(STDEV('Main'!$AA$19:$AC$19),4)&amp;", MaxStdev="&amp;1</f>
        <v/>
      </c>
    </row>
    <row r="635">
      <c r="A635" t="inlineStr">
        <is>
          <t>Copies Outliers</t>
        </is>
      </c>
      <c r="B635" t="inlineStr">
        <is>
          <t>Copies per mass outliers [covN1]</t>
        </is>
      </c>
      <c r="C635" t="inlineStr">
        <is>
          <t>Low</t>
        </is>
      </c>
      <c r="D635" s="60" t="n">
        <v>44418</v>
      </c>
      <c r="E635" t="inlineStr">
        <is>
          <t>ottawa_lab-__2021-08-10__ebmi.07.25.21</t>
        </is>
      </c>
      <c r="F635" t="inlineStr">
        <is>
          <t>covN1</t>
        </is>
      </c>
      <c r="G635" s="61">
        <f>HYPERLINK("#'Main'!AC19", "'Main'!AC19")</f>
        <v/>
      </c>
      <c r="I635">
        <f>AVERAGE('Main'!$AA$19:$AC$19)-1*STDEV('Main'!$AA$19:$AC$19)</f>
        <v/>
      </c>
      <c r="J635">
        <f>AVERAGE('Main'!$AA$19:$AC$19)+1*STDEV('Main'!$AA$19:$AC$19)</f>
        <v/>
      </c>
      <c r="K635">
        <f>'Main'!AC19</f>
        <v/>
      </c>
      <c r="L635">
        <f>IF(OR(ISERROR(K635), ISERROR(I635), ISERROR(J635)), TRUE, OR(OR(AND(LEFT(K635, 1)="[", RIGHT(K635, 1)="]"), AND(ISNUMBER(K635), OR(K635&gt;=I635, I635=""), OR(K635&lt;=J635, J635=""))), K635=""))</f>
        <v/>
      </c>
      <c r="M635">
        <f>"Avg="&amp;ROUND(AVERAGE('Main'!$AA$19:$AC$19),4)&amp;", Stdev="&amp;ROUND(STDEV('Main'!$AA$19:$AC$19),4)&amp;", MaxStdev="&amp;1</f>
        <v/>
      </c>
    </row>
    <row r="636">
      <c r="A636" t="inlineStr">
        <is>
          <t>Copies Outliers</t>
        </is>
      </c>
      <c r="B636" t="inlineStr">
        <is>
          <t>Copies per mass outliers [covN1]</t>
        </is>
      </c>
      <c r="C636" t="inlineStr">
        <is>
          <t>Low</t>
        </is>
      </c>
      <c r="D636" s="60" t="n">
        <v>44418</v>
      </c>
      <c r="E636" t="inlineStr">
        <is>
          <t>ottawa_lab-__2021-08-10__eh.07.20.21</t>
        </is>
      </c>
      <c r="F636" t="inlineStr">
        <is>
          <t>covN1</t>
        </is>
      </c>
      <c r="G636" s="61">
        <f>HYPERLINK("#'Main'!AA20", "'Main'!AA20")</f>
        <v/>
      </c>
      <c r="I636">
        <f>AVERAGE('Main'!$AA$20:$AC$20)-1*STDEV('Main'!$AA$20:$AC$20)</f>
        <v/>
      </c>
      <c r="J636">
        <f>AVERAGE('Main'!$AA$20:$AC$20)+1*STDEV('Main'!$AA$20:$AC$20)</f>
        <v/>
      </c>
      <c r="K636">
        <f>'Main'!AA20</f>
        <v/>
      </c>
      <c r="L636">
        <f>IF(OR(ISERROR(K636), ISERROR(I636), ISERROR(J636)), TRUE, OR(OR(AND(LEFT(K636, 1)="[", RIGHT(K636, 1)="]"), AND(ISNUMBER(K636), OR(K636&gt;=I636, I636=""), OR(K636&lt;=J636, J636=""))), K636=""))</f>
        <v/>
      </c>
      <c r="M636">
        <f>"Avg="&amp;ROUND(AVERAGE('Main'!$AA$20:$AC$20),4)&amp;", Stdev="&amp;ROUND(STDEV('Main'!$AA$20:$AC$20),4)&amp;", MaxStdev="&amp;1</f>
        <v/>
      </c>
    </row>
    <row r="637">
      <c r="A637" t="inlineStr">
        <is>
          <t>Copies Outliers</t>
        </is>
      </c>
      <c r="B637" t="inlineStr">
        <is>
          <t>Copies per mass outliers [covN1]</t>
        </is>
      </c>
      <c r="C637" t="inlineStr">
        <is>
          <t>Low</t>
        </is>
      </c>
      <c r="D637" s="60" t="n">
        <v>44418</v>
      </c>
      <c r="E637" t="inlineStr">
        <is>
          <t>ottawa_lab-__2021-08-10__eh.07.20.21</t>
        </is>
      </c>
      <c r="F637" t="inlineStr">
        <is>
          <t>covN1</t>
        </is>
      </c>
      <c r="G637" s="61">
        <f>HYPERLINK("#'Main'!AB20", "'Main'!AB20")</f>
        <v/>
      </c>
      <c r="I637">
        <f>AVERAGE('Main'!$AA$20:$AC$20)-1*STDEV('Main'!$AA$20:$AC$20)</f>
        <v/>
      </c>
      <c r="J637">
        <f>AVERAGE('Main'!$AA$20:$AC$20)+1*STDEV('Main'!$AA$20:$AC$20)</f>
        <v/>
      </c>
      <c r="K637">
        <f>'Main'!AB20</f>
        <v/>
      </c>
      <c r="L637">
        <f>IF(OR(ISERROR(K637), ISERROR(I637), ISERROR(J637)), TRUE, OR(OR(AND(LEFT(K637, 1)="[", RIGHT(K637, 1)="]"), AND(ISNUMBER(K637), OR(K637&gt;=I637, I637=""), OR(K637&lt;=J637, J637=""))), K637=""))</f>
        <v/>
      </c>
      <c r="M637">
        <f>"Avg="&amp;ROUND(AVERAGE('Main'!$AA$20:$AC$20),4)&amp;", Stdev="&amp;ROUND(STDEV('Main'!$AA$20:$AC$20),4)&amp;", MaxStdev="&amp;1</f>
        <v/>
      </c>
    </row>
    <row r="638">
      <c r="A638" t="inlineStr">
        <is>
          <t>Copies Outliers</t>
        </is>
      </c>
      <c r="B638" t="inlineStr">
        <is>
          <t>Copies per mass outliers [covN1]</t>
        </is>
      </c>
      <c r="C638" t="inlineStr">
        <is>
          <t>Low</t>
        </is>
      </c>
      <c r="D638" s="60" t="n">
        <v>44418</v>
      </c>
      <c r="E638" t="inlineStr">
        <is>
          <t>ottawa_lab-__2021-08-10__eh.07.20.21</t>
        </is>
      </c>
      <c r="F638" t="inlineStr">
        <is>
          <t>covN1</t>
        </is>
      </c>
      <c r="G638" s="61">
        <f>HYPERLINK("#'Main'!AC20", "'Main'!AC20")</f>
        <v/>
      </c>
      <c r="I638">
        <f>AVERAGE('Main'!$AA$20:$AC$20)-1*STDEV('Main'!$AA$20:$AC$20)</f>
        <v/>
      </c>
      <c r="J638">
        <f>AVERAGE('Main'!$AA$20:$AC$20)+1*STDEV('Main'!$AA$20:$AC$20)</f>
        <v/>
      </c>
      <c r="K638">
        <f>'Main'!AC20</f>
        <v/>
      </c>
      <c r="L638">
        <f>IF(OR(ISERROR(K638), ISERROR(I638), ISERROR(J638)), TRUE, OR(OR(AND(LEFT(K638, 1)="[", RIGHT(K638, 1)="]"), AND(ISNUMBER(K638), OR(K638&gt;=I638, I638=""), OR(K638&lt;=J638, J638=""))), K638=""))</f>
        <v/>
      </c>
      <c r="M638">
        <f>"Avg="&amp;ROUND(AVERAGE('Main'!$AA$20:$AC$20),4)&amp;", Stdev="&amp;ROUND(STDEV('Main'!$AA$20:$AC$20),4)&amp;", MaxStdev="&amp;1</f>
        <v/>
      </c>
    </row>
    <row r="639">
      <c r="A639" t="inlineStr">
        <is>
          <t>Copies Outliers</t>
        </is>
      </c>
      <c r="B639" t="inlineStr">
        <is>
          <t>Copies per mass outliers [covN1]</t>
        </is>
      </c>
      <c r="C639" t="inlineStr">
        <is>
          <t>Low</t>
        </is>
      </c>
      <c r="D639" s="60" t="n">
        <v>44418</v>
      </c>
      <c r="E639" t="inlineStr">
        <is>
          <t>ottawa_lab-__2021-08-10__emh.07.21.21</t>
        </is>
      </c>
      <c r="F639" t="inlineStr">
        <is>
          <t>covN1</t>
        </is>
      </c>
      <c r="G639" s="61">
        <f>HYPERLINK("#'Main'!AA21", "'Main'!AA21")</f>
        <v/>
      </c>
      <c r="I639">
        <f>AVERAGE('Main'!$AA$21:$AC$21)-1*STDEV('Main'!$AA$21:$AC$21)</f>
        <v/>
      </c>
      <c r="J639">
        <f>AVERAGE('Main'!$AA$21:$AC$21)+1*STDEV('Main'!$AA$21:$AC$21)</f>
        <v/>
      </c>
      <c r="K639">
        <f>'Main'!AA21</f>
        <v/>
      </c>
      <c r="L639">
        <f>IF(OR(ISERROR(K639), ISERROR(I639), ISERROR(J639)), TRUE, OR(OR(AND(LEFT(K639, 1)="[", RIGHT(K639, 1)="]"), AND(ISNUMBER(K639), OR(K639&gt;=I639, I639=""), OR(K639&lt;=J639, J639=""))), K639=""))</f>
        <v/>
      </c>
      <c r="M639">
        <f>"Avg="&amp;ROUND(AVERAGE('Main'!$AA$21:$AC$21),4)&amp;", Stdev="&amp;ROUND(STDEV('Main'!$AA$21:$AC$21),4)&amp;", MaxStdev="&amp;1</f>
        <v/>
      </c>
    </row>
    <row r="640">
      <c r="A640" t="inlineStr">
        <is>
          <t>Copies Outliers</t>
        </is>
      </c>
      <c r="B640" t="inlineStr">
        <is>
          <t>Copies per mass outliers [covN1]</t>
        </is>
      </c>
      <c r="C640" t="inlineStr">
        <is>
          <t>Low</t>
        </is>
      </c>
      <c r="D640" s="60" t="n">
        <v>44418</v>
      </c>
      <c r="E640" t="inlineStr">
        <is>
          <t>ottawa_lab-__2021-08-10__emh.07.21.21</t>
        </is>
      </c>
      <c r="F640" t="inlineStr">
        <is>
          <t>covN1</t>
        </is>
      </c>
      <c r="G640" s="61">
        <f>HYPERLINK("#'Main'!AB21", "'Main'!AB21")</f>
        <v/>
      </c>
      <c r="I640">
        <f>AVERAGE('Main'!$AA$21:$AC$21)-1*STDEV('Main'!$AA$21:$AC$21)</f>
        <v/>
      </c>
      <c r="J640">
        <f>AVERAGE('Main'!$AA$21:$AC$21)+1*STDEV('Main'!$AA$21:$AC$21)</f>
        <v/>
      </c>
      <c r="K640">
        <f>'Main'!AB21</f>
        <v/>
      </c>
      <c r="L640">
        <f>IF(OR(ISERROR(K640), ISERROR(I640), ISERROR(J640)), TRUE, OR(OR(AND(LEFT(K640, 1)="[", RIGHT(K640, 1)="]"), AND(ISNUMBER(K640), OR(K640&gt;=I640, I640=""), OR(K640&lt;=J640, J640=""))), K640=""))</f>
        <v/>
      </c>
      <c r="M640">
        <f>"Avg="&amp;ROUND(AVERAGE('Main'!$AA$21:$AC$21),4)&amp;", Stdev="&amp;ROUND(STDEV('Main'!$AA$21:$AC$21),4)&amp;", MaxStdev="&amp;1</f>
        <v/>
      </c>
    </row>
    <row r="641">
      <c r="A641" t="inlineStr">
        <is>
          <t>Copies Outliers</t>
        </is>
      </c>
      <c r="B641" t="inlineStr">
        <is>
          <t>Copies per mass outliers [covN1]</t>
        </is>
      </c>
      <c r="C641" t="inlineStr">
        <is>
          <t>Low</t>
        </is>
      </c>
      <c r="D641" s="60" t="n">
        <v>44418</v>
      </c>
      <c r="E641" t="inlineStr">
        <is>
          <t>ottawa_lab-__2021-08-10__emh.07.21.21</t>
        </is>
      </c>
      <c r="F641" t="inlineStr">
        <is>
          <t>covN1</t>
        </is>
      </c>
      <c r="G641" s="61">
        <f>HYPERLINK("#'Main'!AC21", "'Main'!AC21")</f>
        <v/>
      </c>
      <c r="I641">
        <f>AVERAGE('Main'!$AA$21:$AC$21)-1*STDEV('Main'!$AA$21:$AC$21)</f>
        <v/>
      </c>
      <c r="J641">
        <f>AVERAGE('Main'!$AA$21:$AC$21)+1*STDEV('Main'!$AA$21:$AC$21)</f>
        <v/>
      </c>
      <c r="K641">
        <f>'Main'!AC21</f>
        <v/>
      </c>
      <c r="L641">
        <f>IF(OR(ISERROR(K641), ISERROR(I641), ISERROR(J641)), TRUE, OR(OR(AND(LEFT(K641, 1)="[", RIGHT(K641, 1)="]"), AND(ISNUMBER(K641), OR(K641&gt;=I641, I641=""), OR(K641&lt;=J641, J641=""))), K641=""))</f>
        <v/>
      </c>
      <c r="M641">
        <f>"Avg="&amp;ROUND(AVERAGE('Main'!$AA$21:$AC$21),4)&amp;", Stdev="&amp;ROUND(STDEV('Main'!$AA$21:$AC$21),4)&amp;", MaxStdev="&amp;1</f>
        <v/>
      </c>
    </row>
    <row r="642">
      <c r="A642" t="inlineStr">
        <is>
          <t>Copies Outliers</t>
        </is>
      </c>
      <c r="B642" t="inlineStr">
        <is>
          <t>Copies per mass outliers [covN1]</t>
        </is>
      </c>
      <c r="C642" t="inlineStr">
        <is>
          <t>Low</t>
        </is>
      </c>
      <c r="D642" s="60" t="n">
        <v>44418</v>
      </c>
      <c r="E642" t="inlineStr">
        <is>
          <t>ottawa_lab-__2021-08-10__evc1.07.02.21</t>
        </is>
      </c>
      <c r="F642" t="inlineStr">
        <is>
          <t>covN1</t>
        </is>
      </c>
      <c r="G642" s="61">
        <f>HYPERLINK("#'Main'!AA22", "'Main'!AA22")</f>
        <v/>
      </c>
      <c r="I642">
        <f>AVERAGE('Main'!$AA$22:$AC$22)-1*STDEV('Main'!$AA$22:$AC$22)</f>
        <v/>
      </c>
      <c r="J642">
        <f>AVERAGE('Main'!$AA$22:$AC$22)+1*STDEV('Main'!$AA$22:$AC$22)</f>
        <v/>
      </c>
      <c r="K642">
        <f>'Main'!AA22</f>
        <v/>
      </c>
      <c r="L642">
        <f>IF(OR(ISERROR(K642), ISERROR(I642), ISERROR(J642)), TRUE, OR(OR(AND(LEFT(K642, 1)="[", RIGHT(K642, 1)="]"), AND(ISNUMBER(K642), OR(K642&gt;=I642, I642=""), OR(K642&lt;=J642, J642=""))), K642=""))</f>
        <v/>
      </c>
      <c r="M642">
        <f>"Avg="&amp;ROUND(AVERAGE('Main'!$AA$22:$AC$22),4)&amp;", Stdev="&amp;ROUND(STDEV('Main'!$AA$22:$AC$22),4)&amp;", MaxStdev="&amp;1</f>
        <v/>
      </c>
    </row>
    <row r="643">
      <c r="A643" t="inlineStr">
        <is>
          <t>Copies Outliers</t>
        </is>
      </c>
      <c r="B643" t="inlineStr">
        <is>
          <t>Copies per mass outliers [covN1]</t>
        </is>
      </c>
      <c r="C643" t="inlineStr">
        <is>
          <t>Low</t>
        </is>
      </c>
      <c r="D643" s="60" t="n">
        <v>44418</v>
      </c>
      <c r="E643" t="inlineStr">
        <is>
          <t>ottawa_lab-__2021-08-10__evc1.07.02.21</t>
        </is>
      </c>
      <c r="F643" t="inlineStr">
        <is>
          <t>covN1</t>
        </is>
      </c>
      <c r="G643" s="61">
        <f>HYPERLINK("#'Main'!AB22", "'Main'!AB22")</f>
        <v/>
      </c>
      <c r="I643">
        <f>AVERAGE('Main'!$AA$22:$AC$22)-1*STDEV('Main'!$AA$22:$AC$22)</f>
        <v/>
      </c>
      <c r="J643">
        <f>AVERAGE('Main'!$AA$22:$AC$22)+1*STDEV('Main'!$AA$22:$AC$22)</f>
        <v/>
      </c>
      <c r="K643">
        <f>'Main'!AB22</f>
        <v/>
      </c>
      <c r="L643">
        <f>IF(OR(ISERROR(K643), ISERROR(I643), ISERROR(J643)), TRUE, OR(OR(AND(LEFT(K643, 1)="[", RIGHT(K643, 1)="]"), AND(ISNUMBER(K643), OR(K643&gt;=I643, I643=""), OR(K643&lt;=J643, J643=""))), K643=""))</f>
        <v/>
      </c>
      <c r="M643">
        <f>"Avg="&amp;ROUND(AVERAGE('Main'!$AA$22:$AC$22),4)&amp;", Stdev="&amp;ROUND(STDEV('Main'!$AA$22:$AC$22),4)&amp;", MaxStdev="&amp;1</f>
        <v/>
      </c>
    </row>
    <row r="644">
      <c r="A644" t="inlineStr">
        <is>
          <t>Copies Outliers</t>
        </is>
      </c>
      <c r="B644" t="inlineStr">
        <is>
          <t>Copies per mass outliers [covN1]</t>
        </is>
      </c>
      <c r="C644" t="inlineStr">
        <is>
          <t>Low</t>
        </is>
      </c>
      <c r="D644" s="60" t="n">
        <v>44418</v>
      </c>
      <c r="E644" t="inlineStr">
        <is>
          <t>ottawa_lab-__2021-08-10__evc1.07.02.21</t>
        </is>
      </c>
      <c r="F644" t="inlineStr">
        <is>
          <t>covN1</t>
        </is>
      </c>
      <c r="G644" s="61">
        <f>HYPERLINK("#'Main'!AC22", "'Main'!AC22")</f>
        <v/>
      </c>
      <c r="I644">
        <f>AVERAGE('Main'!$AA$22:$AC$22)-1*STDEV('Main'!$AA$22:$AC$22)</f>
        <v/>
      </c>
      <c r="J644">
        <f>AVERAGE('Main'!$AA$22:$AC$22)+1*STDEV('Main'!$AA$22:$AC$22)</f>
        <v/>
      </c>
      <c r="K644">
        <f>'Main'!AC22</f>
        <v/>
      </c>
      <c r="L644">
        <f>IF(OR(ISERROR(K644), ISERROR(I644), ISERROR(J644)), TRUE, OR(OR(AND(LEFT(K644, 1)="[", RIGHT(K644, 1)="]"), AND(ISNUMBER(K644), OR(K644&gt;=I644, I644=""), OR(K644&lt;=J644, J644=""))), K644=""))</f>
        <v/>
      </c>
      <c r="M644">
        <f>"Avg="&amp;ROUND(AVERAGE('Main'!$AA$22:$AC$22),4)&amp;", Stdev="&amp;ROUND(STDEV('Main'!$AA$22:$AC$22),4)&amp;", MaxStdev="&amp;1</f>
        <v/>
      </c>
    </row>
    <row r="645">
      <c r="A645" t="inlineStr">
        <is>
          <t>Copies Outliers</t>
        </is>
      </c>
      <c r="B645" t="inlineStr">
        <is>
          <t>Copies per mass outliers [covN1]</t>
        </is>
      </c>
      <c r="C645" t="inlineStr">
        <is>
          <t>Low</t>
        </is>
      </c>
      <c r="D645" s="60" t="n">
        <v>44418</v>
      </c>
      <c r="E645" t="inlineStr">
        <is>
          <t>ottawa_lab-__2021-08-10__evc1.07.16.21</t>
        </is>
      </c>
      <c r="F645" t="inlineStr">
        <is>
          <t>covN1</t>
        </is>
      </c>
      <c r="G645" s="61">
        <f>HYPERLINK("#'Main'!AA23", "'Main'!AA23")</f>
        <v/>
      </c>
      <c r="I645">
        <f>AVERAGE('Main'!$AA$23:$AC$23)-1*STDEV('Main'!$AA$23:$AC$23)</f>
        <v/>
      </c>
      <c r="J645">
        <f>AVERAGE('Main'!$AA$23:$AC$23)+1*STDEV('Main'!$AA$23:$AC$23)</f>
        <v/>
      </c>
      <c r="K645">
        <f>'Main'!AA23</f>
        <v/>
      </c>
      <c r="L645">
        <f>IF(OR(ISERROR(K645), ISERROR(I645), ISERROR(J645)), TRUE, OR(OR(AND(LEFT(K645, 1)="[", RIGHT(K645, 1)="]"), AND(ISNUMBER(K645), OR(K645&gt;=I645, I645=""), OR(K645&lt;=J645, J645=""))), K645=""))</f>
        <v/>
      </c>
      <c r="M645">
        <f>"Avg="&amp;ROUND(AVERAGE('Main'!$AA$23:$AC$23),4)&amp;", Stdev="&amp;ROUND(STDEV('Main'!$AA$23:$AC$23),4)&amp;", MaxStdev="&amp;1</f>
        <v/>
      </c>
    </row>
    <row r="646">
      <c r="A646" t="inlineStr">
        <is>
          <t>Copies Outliers</t>
        </is>
      </c>
      <c r="B646" t="inlineStr">
        <is>
          <t>Copies per mass outliers [covN1]</t>
        </is>
      </c>
      <c r="C646" t="inlineStr">
        <is>
          <t>Low</t>
        </is>
      </c>
      <c r="D646" s="60" t="n">
        <v>44418</v>
      </c>
      <c r="E646" t="inlineStr">
        <is>
          <t>ottawa_lab-__2021-08-10__evc1.07.16.21</t>
        </is>
      </c>
      <c r="F646" t="inlineStr">
        <is>
          <t>covN1</t>
        </is>
      </c>
      <c r="G646" s="61">
        <f>HYPERLINK("#'Main'!AB23", "'Main'!AB23")</f>
        <v/>
      </c>
      <c r="I646">
        <f>AVERAGE('Main'!$AA$23:$AC$23)-1*STDEV('Main'!$AA$23:$AC$23)</f>
        <v/>
      </c>
      <c r="J646">
        <f>AVERAGE('Main'!$AA$23:$AC$23)+1*STDEV('Main'!$AA$23:$AC$23)</f>
        <v/>
      </c>
      <c r="K646">
        <f>'Main'!AB23</f>
        <v/>
      </c>
      <c r="L646">
        <f>IF(OR(ISERROR(K646), ISERROR(I646), ISERROR(J646)), TRUE, OR(OR(AND(LEFT(K646, 1)="[", RIGHT(K646, 1)="]"), AND(ISNUMBER(K646), OR(K646&gt;=I646, I646=""), OR(K646&lt;=J646, J646=""))), K646=""))</f>
        <v/>
      </c>
      <c r="M646">
        <f>"Avg="&amp;ROUND(AVERAGE('Main'!$AA$23:$AC$23),4)&amp;", Stdev="&amp;ROUND(STDEV('Main'!$AA$23:$AC$23),4)&amp;", MaxStdev="&amp;1</f>
        <v/>
      </c>
    </row>
    <row r="647">
      <c r="A647" t="inlineStr">
        <is>
          <t>Copies Outliers</t>
        </is>
      </c>
      <c r="B647" t="inlineStr">
        <is>
          <t>Copies per mass outliers [covN1]</t>
        </is>
      </c>
      <c r="C647" t="inlineStr">
        <is>
          <t>Low</t>
        </is>
      </c>
      <c r="D647" s="60" t="n">
        <v>44418</v>
      </c>
      <c r="E647" t="inlineStr">
        <is>
          <t>ottawa_lab-__2021-08-10__evc1.07.16.21</t>
        </is>
      </c>
      <c r="F647" t="inlineStr">
        <is>
          <t>covN1</t>
        </is>
      </c>
      <c r="G647" s="61">
        <f>HYPERLINK("#'Main'!AC23", "'Main'!AC23")</f>
        <v/>
      </c>
      <c r="I647">
        <f>AVERAGE('Main'!$AA$23:$AC$23)-1*STDEV('Main'!$AA$23:$AC$23)</f>
        <v/>
      </c>
      <c r="J647">
        <f>AVERAGE('Main'!$AA$23:$AC$23)+1*STDEV('Main'!$AA$23:$AC$23)</f>
        <v/>
      </c>
      <c r="K647">
        <f>'Main'!AC23</f>
        <v/>
      </c>
      <c r="L647">
        <f>IF(OR(ISERROR(K647), ISERROR(I647), ISERROR(J647)), TRUE, OR(OR(AND(LEFT(K647, 1)="[", RIGHT(K647, 1)="]"), AND(ISNUMBER(K647), OR(K647&gt;=I647, I647=""), OR(K647&lt;=J647, J647=""))), K647=""))</f>
        <v/>
      </c>
      <c r="M647">
        <f>"Avg="&amp;ROUND(AVERAGE('Main'!$AA$23:$AC$23),4)&amp;", Stdev="&amp;ROUND(STDEV('Main'!$AA$23:$AC$23),4)&amp;", MaxStdev="&amp;1</f>
        <v/>
      </c>
    </row>
    <row r="648">
      <c r="A648" t="inlineStr">
        <is>
          <t>Copies Outliers</t>
        </is>
      </c>
      <c r="B648" t="inlineStr">
        <is>
          <t>Copies per mass outliers [covN1]</t>
        </is>
      </c>
      <c r="C648" t="inlineStr">
        <is>
          <t>Low</t>
        </is>
      </c>
      <c r="D648" s="60" t="n">
        <v>44418</v>
      </c>
      <c r="E648" t="inlineStr">
        <is>
          <t>ottawa_lab-__2021-08-10__evc3.07.16.21</t>
        </is>
      </c>
      <c r="F648" t="inlineStr">
        <is>
          <t>covN1</t>
        </is>
      </c>
      <c r="G648" s="61">
        <f>HYPERLINK("#'Main'!AA24", "'Main'!AA24")</f>
        <v/>
      </c>
      <c r="I648">
        <f>AVERAGE('Main'!$AA$24:$AC$24)-1*STDEV('Main'!$AA$24:$AC$24)</f>
        <v/>
      </c>
      <c r="J648">
        <f>AVERAGE('Main'!$AA$24:$AC$24)+1*STDEV('Main'!$AA$24:$AC$24)</f>
        <v/>
      </c>
      <c r="K648">
        <f>'Main'!AA24</f>
        <v/>
      </c>
      <c r="L648">
        <f>IF(OR(ISERROR(K648), ISERROR(I648), ISERROR(J648)), TRUE, OR(OR(AND(LEFT(K648, 1)="[", RIGHT(K648, 1)="]"), AND(ISNUMBER(K648), OR(K648&gt;=I648, I648=""), OR(K648&lt;=J648, J648=""))), K648=""))</f>
        <v/>
      </c>
      <c r="M648">
        <f>"Avg="&amp;ROUND(AVERAGE('Main'!$AA$24:$AC$24),4)&amp;", Stdev="&amp;ROUND(STDEV('Main'!$AA$24:$AC$24),4)&amp;", MaxStdev="&amp;1</f>
        <v/>
      </c>
    </row>
    <row r="649">
      <c r="A649" t="inlineStr">
        <is>
          <t>Copies Outliers</t>
        </is>
      </c>
      <c r="B649" t="inlineStr">
        <is>
          <t>Copies per mass outliers [covN1]</t>
        </is>
      </c>
      <c r="C649" t="inlineStr">
        <is>
          <t>Low</t>
        </is>
      </c>
      <c r="D649" s="60" t="n">
        <v>44418</v>
      </c>
      <c r="E649" t="inlineStr">
        <is>
          <t>ottawa_lab-__2021-08-10__evc3.07.16.21</t>
        </is>
      </c>
      <c r="F649" t="inlineStr">
        <is>
          <t>covN1</t>
        </is>
      </c>
      <c r="G649" s="61">
        <f>HYPERLINK("#'Main'!AB24", "'Main'!AB24")</f>
        <v/>
      </c>
      <c r="I649">
        <f>AVERAGE('Main'!$AA$24:$AC$24)-1*STDEV('Main'!$AA$24:$AC$24)</f>
        <v/>
      </c>
      <c r="J649">
        <f>AVERAGE('Main'!$AA$24:$AC$24)+1*STDEV('Main'!$AA$24:$AC$24)</f>
        <v/>
      </c>
      <c r="K649">
        <f>'Main'!AB24</f>
        <v/>
      </c>
      <c r="L649">
        <f>IF(OR(ISERROR(K649), ISERROR(I649), ISERROR(J649)), TRUE, OR(OR(AND(LEFT(K649, 1)="[", RIGHT(K649, 1)="]"), AND(ISNUMBER(K649), OR(K649&gt;=I649, I649=""), OR(K649&lt;=J649, J649=""))), K649=""))</f>
        <v/>
      </c>
      <c r="M649">
        <f>"Avg="&amp;ROUND(AVERAGE('Main'!$AA$24:$AC$24),4)&amp;", Stdev="&amp;ROUND(STDEV('Main'!$AA$24:$AC$24),4)&amp;", MaxStdev="&amp;1</f>
        <v/>
      </c>
    </row>
    <row r="650">
      <c r="A650" t="inlineStr">
        <is>
          <t>Copies Outliers</t>
        </is>
      </c>
      <c r="B650" t="inlineStr">
        <is>
          <t>Copies per mass outliers [covN1]</t>
        </is>
      </c>
      <c r="C650" t="inlineStr">
        <is>
          <t>Low</t>
        </is>
      </c>
      <c r="D650" s="60" t="n">
        <v>44418</v>
      </c>
      <c r="E650" t="inlineStr">
        <is>
          <t>ottawa_lab-__2021-08-10__evc3.07.16.21</t>
        </is>
      </c>
      <c r="F650" t="inlineStr">
        <is>
          <t>covN1</t>
        </is>
      </c>
      <c r="G650" s="61">
        <f>HYPERLINK("#'Main'!AC24", "'Main'!AC24")</f>
        <v/>
      </c>
      <c r="I650">
        <f>AVERAGE('Main'!$AA$24:$AC$24)-1*STDEV('Main'!$AA$24:$AC$24)</f>
        <v/>
      </c>
      <c r="J650">
        <f>AVERAGE('Main'!$AA$24:$AC$24)+1*STDEV('Main'!$AA$24:$AC$24)</f>
        <v/>
      </c>
      <c r="K650">
        <f>'Main'!AC24</f>
        <v/>
      </c>
      <c r="L650">
        <f>IF(OR(ISERROR(K650), ISERROR(I650), ISERROR(J650)), TRUE, OR(OR(AND(LEFT(K650, 1)="[", RIGHT(K650, 1)="]"), AND(ISNUMBER(K650), OR(K650&gt;=I650, I650=""), OR(K650&lt;=J650, J650=""))), K650=""))</f>
        <v/>
      </c>
      <c r="M650">
        <f>"Avg="&amp;ROUND(AVERAGE('Main'!$AA$24:$AC$24),4)&amp;", Stdev="&amp;ROUND(STDEV('Main'!$AA$24:$AC$24),4)&amp;", MaxStdev="&amp;1</f>
        <v/>
      </c>
    </row>
    <row r="651">
      <c r="A651" t="inlineStr">
        <is>
          <t>Copies Outliers</t>
        </is>
      </c>
      <c r="B651" t="inlineStr">
        <is>
          <t>Copies per mass outliers [covN2]</t>
        </is>
      </c>
      <c r="C651" t="inlineStr">
        <is>
          <t>Low</t>
        </is>
      </c>
      <c r="D651" s="60" t="n">
        <v>44418</v>
      </c>
      <c r="E651" t="inlineStr">
        <is>
          <t>ottawa_lab-ac.08.05.21</t>
        </is>
      </c>
      <c r="F651" t="inlineStr">
        <is>
          <t>covN2</t>
        </is>
      </c>
      <c r="G651" s="61">
        <f>HYPERLINK("#'Main'!AA26", "'Main'!AA26")</f>
        <v/>
      </c>
      <c r="I651">
        <f>AVERAGE('Main'!$AA$26:$AC$26)-1*STDEV('Main'!$AA$26:$AC$26)</f>
        <v/>
      </c>
      <c r="J651">
        <f>AVERAGE('Main'!$AA$26:$AC$26)+1*STDEV('Main'!$AA$26:$AC$26)</f>
        <v/>
      </c>
      <c r="K651">
        <f>'Main'!AA26</f>
        <v/>
      </c>
      <c r="L651">
        <f>IF(OR(ISERROR(K651), ISERROR(I651), ISERROR(J651)), TRUE, OR(OR(AND(LEFT(K651, 1)="[", RIGHT(K651, 1)="]"), AND(ISNUMBER(K651), OR(K651&gt;=I651, I651=""), OR(K651&lt;=J651, J651=""))), K651=""))</f>
        <v/>
      </c>
      <c r="M651">
        <f>"Avg="&amp;ROUND(AVERAGE('Main'!$AA$26:$AC$26),4)&amp;", Stdev="&amp;ROUND(STDEV('Main'!$AA$26:$AC$26),4)&amp;", MaxStdev="&amp;1</f>
        <v/>
      </c>
    </row>
    <row r="652">
      <c r="A652" t="inlineStr">
        <is>
          <t>Copies Outliers</t>
        </is>
      </c>
      <c r="B652" t="inlineStr">
        <is>
          <t>Copies per mass outliers [covN2]</t>
        </is>
      </c>
      <c r="C652" t="inlineStr">
        <is>
          <t>Low</t>
        </is>
      </c>
      <c r="D652" s="60" t="n">
        <v>44418</v>
      </c>
      <c r="E652" t="inlineStr">
        <is>
          <t>ottawa_lab-ac.08.05.21</t>
        </is>
      </c>
      <c r="F652" t="inlineStr">
        <is>
          <t>covN2</t>
        </is>
      </c>
      <c r="G652" s="61">
        <f>HYPERLINK("#'Main'!AB26", "'Main'!AB26")</f>
        <v/>
      </c>
      <c r="I652">
        <f>AVERAGE('Main'!$AA$26:$AC$26)-1*STDEV('Main'!$AA$26:$AC$26)</f>
        <v/>
      </c>
      <c r="J652">
        <f>AVERAGE('Main'!$AA$26:$AC$26)+1*STDEV('Main'!$AA$26:$AC$26)</f>
        <v/>
      </c>
      <c r="K652">
        <f>'Main'!AB26</f>
        <v/>
      </c>
      <c r="L652">
        <f>IF(OR(ISERROR(K652), ISERROR(I652), ISERROR(J652)), TRUE, OR(OR(AND(LEFT(K652, 1)="[", RIGHT(K652, 1)="]"), AND(ISNUMBER(K652), OR(K652&gt;=I652, I652=""), OR(K652&lt;=J652, J652=""))), K652=""))</f>
        <v/>
      </c>
      <c r="M652">
        <f>"Avg="&amp;ROUND(AVERAGE('Main'!$AA$26:$AC$26),4)&amp;", Stdev="&amp;ROUND(STDEV('Main'!$AA$26:$AC$26),4)&amp;", MaxStdev="&amp;1</f>
        <v/>
      </c>
    </row>
    <row r="653">
      <c r="A653" t="inlineStr">
        <is>
          <t>Copies Outliers</t>
        </is>
      </c>
      <c r="B653" t="inlineStr">
        <is>
          <t>Copies per mass outliers [covN2]</t>
        </is>
      </c>
      <c r="C653" t="inlineStr">
        <is>
          <t>Low</t>
        </is>
      </c>
      <c r="D653" s="60" t="n">
        <v>44418</v>
      </c>
      <c r="E653" t="inlineStr">
        <is>
          <t>ottawa_lab-ac.08.05.21</t>
        </is>
      </c>
      <c r="F653" t="inlineStr">
        <is>
          <t>covN2</t>
        </is>
      </c>
      <c r="G653" s="61">
        <f>HYPERLINK("#'Main'!AC26", "'Main'!AC26")</f>
        <v/>
      </c>
      <c r="I653">
        <f>AVERAGE('Main'!$AA$26:$AC$26)-1*STDEV('Main'!$AA$26:$AC$26)</f>
        <v/>
      </c>
      <c r="J653">
        <f>AVERAGE('Main'!$AA$26:$AC$26)+1*STDEV('Main'!$AA$26:$AC$26)</f>
        <v/>
      </c>
      <c r="K653">
        <f>'Main'!AC26</f>
        <v/>
      </c>
      <c r="L653">
        <f>IF(OR(ISERROR(K653), ISERROR(I653), ISERROR(J653)), TRUE, OR(OR(AND(LEFT(K653, 1)="[", RIGHT(K653, 1)="]"), AND(ISNUMBER(K653), OR(K653&gt;=I653, I653=""), OR(K653&lt;=J653, J653=""))), K653=""))</f>
        <v/>
      </c>
      <c r="M653">
        <f>"Avg="&amp;ROUND(AVERAGE('Main'!$AA$26:$AC$26),4)&amp;", Stdev="&amp;ROUND(STDEV('Main'!$AA$26:$AC$26),4)&amp;", MaxStdev="&amp;1</f>
        <v/>
      </c>
    </row>
    <row r="654">
      <c r="A654" t="inlineStr">
        <is>
          <t>Copies Outliers</t>
        </is>
      </c>
      <c r="B654" t="inlineStr">
        <is>
          <t>Copies per mass outliers [covN2]</t>
        </is>
      </c>
      <c r="C654" t="inlineStr">
        <is>
          <t>Low</t>
        </is>
      </c>
      <c r="D654" s="60" t="n">
        <v>44418</v>
      </c>
      <c r="E654" t="inlineStr">
        <is>
          <t>ottawa_lab-h.08.05.21</t>
        </is>
      </c>
      <c r="F654" t="inlineStr">
        <is>
          <t>covN2</t>
        </is>
      </c>
      <c r="G654" s="61">
        <f>HYPERLINK("#'Main'!AA27", "'Main'!AA27")</f>
        <v/>
      </c>
      <c r="I654">
        <f>AVERAGE('Main'!$AA$27:$AC$27)-1*STDEV('Main'!$AA$27:$AC$27)</f>
        <v/>
      </c>
      <c r="J654">
        <f>AVERAGE('Main'!$AA$27:$AC$27)+1*STDEV('Main'!$AA$27:$AC$27)</f>
        <v/>
      </c>
      <c r="K654">
        <f>'Main'!AA27</f>
        <v/>
      </c>
      <c r="L654">
        <f>IF(OR(ISERROR(K654), ISERROR(I654), ISERROR(J654)), TRUE, OR(OR(AND(LEFT(K654, 1)="[", RIGHT(K654, 1)="]"), AND(ISNUMBER(K654), OR(K654&gt;=I654, I654=""), OR(K654&lt;=J654, J654=""))), K654=""))</f>
        <v/>
      </c>
      <c r="M654">
        <f>"Avg="&amp;ROUND(AVERAGE('Main'!$AA$27:$AC$27),4)&amp;", Stdev="&amp;ROUND(STDEV('Main'!$AA$27:$AC$27),4)&amp;", MaxStdev="&amp;1</f>
        <v/>
      </c>
    </row>
    <row r="655">
      <c r="A655" t="inlineStr">
        <is>
          <t>Copies Outliers</t>
        </is>
      </c>
      <c r="B655" t="inlineStr">
        <is>
          <t>Copies per mass outliers [covN2]</t>
        </is>
      </c>
      <c r="C655" t="inlineStr">
        <is>
          <t>Low</t>
        </is>
      </c>
      <c r="D655" s="60" t="n">
        <v>44418</v>
      </c>
      <c r="E655" t="inlineStr">
        <is>
          <t>ottawa_lab-h.08.05.21</t>
        </is>
      </c>
      <c r="F655" t="inlineStr">
        <is>
          <t>covN2</t>
        </is>
      </c>
      <c r="G655" s="61">
        <f>HYPERLINK("#'Main'!AB27", "'Main'!AB27")</f>
        <v/>
      </c>
      <c r="I655">
        <f>AVERAGE('Main'!$AA$27:$AC$27)-1*STDEV('Main'!$AA$27:$AC$27)</f>
        <v/>
      </c>
      <c r="J655">
        <f>AVERAGE('Main'!$AA$27:$AC$27)+1*STDEV('Main'!$AA$27:$AC$27)</f>
        <v/>
      </c>
      <c r="K655">
        <f>'Main'!AB27</f>
        <v/>
      </c>
      <c r="L655">
        <f>IF(OR(ISERROR(K655), ISERROR(I655), ISERROR(J655)), TRUE, OR(OR(AND(LEFT(K655, 1)="[", RIGHT(K655, 1)="]"), AND(ISNUMBER(K655), OR(K655&gt;=I655, I655=""), OR(K655&lt;=J655, J655=""))), K655=""))</f>
        <v/>
      </c>
      <c r="M655">
        <f>"Avg="&amp;ROUND(AVERAGE('Main'!$AA$27:$AC$27),4)&amp;", Stdev="&amp;ROUND(STDEV('Main'!$AA$27:$AC$27),4)&amp;", MaxStdev="&amp;1</f>
        <v/>
      </c>
    </row>
    <row r="656">
      <c r="A656" t="inlineStr">
        <is>
          <t>Copies Outliers</t>
        </is>
      </c>
      <c r="B656" t="inlineStr">
        <is>
          <t>Copies per mass outliers [covN2]</t>
        </is>
      </c>
      <c r="C656" t="inlineStr">
        <is>
          <t>Low</t>
        </is>
      </c>
      <c r="D656" s="60" t="n">
        <v>44418</v>
      </c>
      <c r="E656" t="inlineStr">
        <is>
          <t>ottawa_lab-h.08.05.21</t>
        </is>
      </c>
      <c r="F656" t="inlineStr">
        <is>
          <t>covN2</t>
        </is>
      </c>
      <c r="G656" s="61">
        <f>HYPERLINK("#'Main'!AC27", "'Main'!AC27")</f>
        <v/>
      </c>
      <c r="I656">
        <f>AVERAGE('Main'!$AA$27:$AC$27)-1*STDEV('Main'!$AA$27:$AC$27)</f>
        <v/>
      </c>
      <c r="J656">
        <f>AVERAGE('Main'!$AA$27:$AC$27)+1*STDEV('Main'!$AA$27:$AC$27)</f>
        <v/>
      </c>
      <c r="K656">
        <f>'Main'!AC27</f>
        <v/>
      </c>
      <c r="L656">
        <f>IF(OR(ISERROR(K656), ISERROR(I656), ISERROR(J656)), TRUE, OR(OR(AND(LEFT(K656, 1)="[", RIGHT(K656, 1)="]"), AND(ISNUMBER(K656), OR(K656&gt;=I656, I656=""), OR(K656&lt;=J656, J656=""))), K656=""))</f>
        <v/>
      </c>
      <c r="M656">
        <f>"Avg="&amp;ROUND(AVERAGE('Main'!$AA$27:$AC$27),4)&amp;", Stdev="&amp;ROUND(STDEV('Main'!$AA$27:$AC$27),4)&amp;", MaxStdev="&amp;1</f>
        <v/>
      </c>
    </row>
    <row r="657">
      <c r="A657" t="inlineStr">
        <is>
          <t>Copies Outliers</t>
        </is>
      </c>
      <c r="B657" t="inlineStr">
        <is>
          <t>Copies per mass outliers [covN2]</t>
        </is>
      </c>
      <c r="C657" t="inlineStr">
        <is>
          <t>Low</t>
        </is>
      </c>
      <c r="D657" s="60" t="n">
        <v>44418</v>
      </c>
      <c r="E657" t="inlineStr">
        <is>
          <t>ottawa_lab-ac.08.06.21</t>
        </is>
      </c>
      <c r="F657" t="inlineStr">
        <is>
          <t>covN2</t>
        </is>
      </c>
      <c r="G657" s="61">
        <f>HYPERLINK("#'Main'!AA28", "'Main'!AA28")</f>
        <v/>
      </c>
      <c r="I657">
        <f>AVERAGE('Main'!$AA$28:$AC$28)-1*STDEV('Main'!$AA$28:$AC$28)</f>
        <v/>
      </c>
      <c r="J657">
        <f>AVERAGE('Main'!$AA$28:$AC$28)+1*STDEV('Main'!$AA$28:$AC$28)</f>
        <v/>
      </c>
      <c r="K657">
        <f>'Main'!AA28</f>
        <v/>
      </c>
      <c r="L657">
        <f>IF(OR(ISERROR(K657), ISERROR(I657), ISERROR(J657)), TRUE, OR(OR(AND(LEFT(K657, 1)="[", RIGHT(K657, 1)="]"), AND(ISNUMBER(K657), OR(K657&gt;=I657, I657=""), OR(K657&lt;=J657, J657=""))), K657=""))</f>
        <v/>
      </c>
      <c r="M657">
        <f>"Avg="&amp;ROUND(AVERAGE('Main'!$AA$28:$AC$28),4)&amp;", Stdev="&amp;ROUND(STDEV('Main'!$AA$28:$AC$28),4)&amp;", MaxStdev="&amp;1</f>
        <v/>
      </c>
    </row>
    <row r="658">
      <c r="A658" t="inlineStr">
        <is>
          <t>Copies Outliers</t>
        </is>
      </c>
      <c r="B658" t="inlineStr">
        <is>
          <t>Copies per mass outliers [covN2]</t>
        </is>
      </c>
      <c r="C658" t="inlineStr">
        <is>
          <t>Low</t>
        </is>
      </c>
      <c r="D658" s="60" t="n">
        <v>44418</v>
      </c>
      <c r="E658" t="inlineStr">
        <is>
          <t>ottawa_lab-ac.08.06.21</t>
        </is>
      </c>
      <c r="F658" t="inlineStr">
        <is>
          <t>covN2</t>
        </is>
      </c>
      <c r="G658" s="61">
        <f>HYPERLINK("#'Main'!AB28", "'Main'!AB28")</f>
        <v/>
      </c>
      <c r="I658">
        <f>AVERAGE('Main'!$AA$28:$AC$28)-1*STDEV('Main'!$AA$28:$AC$28)</f>
        <v/>
      </c>
      <c r="J658">
        <f>AVERAGE('Main'!$AA$28:$AC$28)+1*STDEV('Main'!$AA$28:$AC$28)</f>
        <v/>
      </c>
      <c r="K658">
        <f>'Main'!AB28</f>
        <v/>
      </c>
      <c r="L658">
        <f>IF(OR(ISERROR(K658), ISERROR(I658), ISERROR(J658)), TRUE, OR(OR(AND(LEFT(K658, 1)="[", RIGHT(K658, 1)="]"), AND(ISNUMBER(K658), OR(K658&gt;=I658, I658=""), OR(K658&lt;=J658, J658=""))), K658=""))</f>
        <v/>
      </c>
      <c r="M658">
        <f>"Avg="&amp;ROUND(AVERAGE('Main'!$AA$28:$AC$28),4)&amp;", Stdev="&amp;ROUND(STDEV('Main'!$AA$28:$AC$28),4)&amp;", MaxStdev="&amp;1</f>
        <v/>
      </c>
    </row>
    <row r="659">
      <c r="A659" t="inlineStr">
        <is>
          <t>Copies Outliers</t>
        </is>
      </c>
      <c r="B659" t="inlineStr">
        <is>
          <t>Copies per mass outliers [covN2]</t>
        </is>
      </c>
      <c r="C659" t="inlineStr">
        <is>
          <t>Low</t>
        </is>
      </c>
      <c r="D659" s="60" t="n">
        <v>44418</v>
      </c>
      <c r="E659" t="inlineStr">
        <is>
          <t>ottawa_lab-ac.08.06.21</t>
        </is>
      </c>
      <c r="F659" t="inlineStr">
        <is>
          <t>covN2</t>
        </is>
      </c>
      <c r="G659" s="61">
        <f>HYPERLINK("#'Main'!AC28", "'Main'!AC28")</f>
        <v/>
      </c>
      <c r="I659">
        <f>AVERAGE('Main'!$AA$28:$AC$28)-1*STDEV('Main'!$AA$28:$AC$28)</f>
        <v/>
      </c>
      <c r="J659">
        <f>AVERAGE('Main'!$AA$28:$AC$28)+1*STDEV('Main'!$AA$28:$AC$28)</f>
        <v/>
      </c>
      <c r="K659">
        <f>'Main'!AC28</f>
        <v/>
      </c>
      <c r="L659">
        <f>IF(OR(ISERROR(K659), ISERROR(I659), ISERROR(J659)), TRUE, OR(OR(AND(LEFT(K659, 1)="[", RIGHT(K659, 1)="]"), AND(ISNUMBER(K659), OR(K659&gt;=I659, I659=""), OR(K659&lt;=J659, J659=""))), K659=""))</f>
        <v/>
      </c>
      <c r="M659">
        <f>"Avg="&amp;ROUND(AVERAGE('Main'!$AA$28:$AC$28),4)&amp;", Stdev="&amp;ROUND(STDEV('Main'!$AA$28:$AC$28),4)&amp;", MaxStdev="&amp;1</f>
        <v/>
      </c>
    </row>
    <row r="660">
      <c r="A660" t="inlineStr">
        <is>
          <t>Copies Outliers</t>
        </is>
      </c>
      <c r="B660" t="inlineStr">
        <is>
          <t>Copies per mass outliers [covN2]</t>
        </is>
      </c>
      <c r="C660" t="inlineStr">
        <is>
          <t>Low</t>
        </is>
      </c>
      <c r="D660" s="60" t="n">
        <v>44418</v>
      </c>
      <c r="E660" t="inlineStr">
        <is>
          <t>ottawa_lab-h_d.08.06.21</t>
        </is>
      </c>
      <c r="F660" t="inlineStr">
        <is>
          <t>covN2</t>
        </is>
      </c>
      <c r="G660" s="61">
        <f>HYPERLINK("#'Main'!AA29", "'Main'!AA29")</f>
        <v/>
      </c>
      <c r="I660">
        <f>AVERAGE('Main'!$AA$29:$AC$29)-1*STDEV('Main'!$AA$29:$AC$29)</f>
        <v/>
      </c>
      <c r="J660">
        <f>AVERAGE('Main'!$AA$29:$AC$29)+1*STDEV('Main'!$AA$29:$AC$29)</f>
        <v/>
      </c>
      <c r="K660">
        <f>'Main'!AA29</f>
        <v/>
      </c>
      <c r="L660">
        <f>IF(OR(ISERROR(K660), ISERROR(I660), ISERROR(J660)), TRUE, OR(OR(AND(LEFT(K660, 1)="[", RIGHT(K660, 1)="]"), AND(ISNUMBER(K660), OR(K660&gt;=I660, I660=""), OR(K660&lt;=J660, J660=""))), K660=""))</f>
        <v/>
      </c>
      <c r="M660">
        <f>"Avg="&amp;ROUND(AVERAGE('Main'!$AA$29:$AC$29),4)&amp;", Stdev="&amp;ROUND(STDEV('Main'!$AA$29:$AC$29),4)&amp;", MaxStdev="&amp;1</f>
        <v/>
      </c>
    </row>
    <row r="661">
      <c r="A661" t="inlineStr">
        <is>
          <t>Copies Outliers</t>
        </is>
      </c>
      <c r="B661" t="inlineStr">
        <is>
          <t>Copies per mass outliers [covN2]</t>
        </is>
      </c>
      <c r="C661" t="inlineStr">
        <is>
          <t>Low</t>
        </is>
      </c>
      <c r="D661" s="60" t="n">
        <v>44418</v>
      </c>
      <c r="E661" t="inlineStr">
        <is>
          <t>ottawa_lab-h_d.08.06.21</t>
        </is>
      </c>
      <c r="F661" t="inlineStr">
        <is>
          <t>covN2</t>
        </is>
      </c>
      <c r="G661" s="61">
        <f>HYPERLINK("#'Main'!AB29", "'Main'!AB29")</f>
        <v/>
      </c>
      <c r="I661">
        <f>AVERAGE('Main'!$AA$29:$AC$29)-1*STDEV('Main'!$AA$29:$AC$29)</f>
        <v/>
      </c>
      <c r="J661">
        <f>AVERAGE('Main'!$AA$29:$AC$29)+1*STDEV('Main'!$AA$29:$AC$29)</f>
        <v/>
      </c>
      <c r="K661">
        <f>'Main'!AB29</f>
        <v/>
      </c>
      <c r="L661">
        <f>IF(OR(ISERROR(K661), ISERROR(I661), ISERROR(J661)), TRUE, OR(OR(AND(LEFT(K661, 1)="[", RIGHT(K661, 1)="]"), AND(ISNUMBER(K661), OR(K661&gt;=I661, I661=""), OR(K661&lt;=J661, J661=""))), K661=""))</f>
        <v/>
      </c>
      <c r="M661">
        <f>"Avg="&amp;ROUND(AVERAGE('Main'!$AA$29:$AC$29),4)&amp;", Stdev="&amp;ROUND(STDEV('Main'!$AA$29:$AC$29),4)&amp;", MaxStdev="&amp;1</f>
        <v/>
      </c>
    </row>
    <row r="662">
      <c r="A662" t="inlineStr">
        <is>
          <t>Copies Outliers</t>
        </is>
      </c>
      <c r="B662" t="inlineStr">
        <is>
          <t>Copies per mass outliers [covN2]</t>
        </is>
      </c>
      <c r="C662" t="inlineStr">
        <is>
          <t>Low</t>
        </is>
      </c>
      <c r="D662" s="60" t="n">
        <v>44418</v>
      </c>
      <c r="E662" t="inlineStr">
        <is>
          <t>ottawa_lab-h_d.08.06.21</t>
        </is>
      </c>
      <c r="F662" t="inlineStr">
        <is>
          <t>covN2</t>
        </is>
      </c>
      <c r="G662" s="61">
        <f>HYPERLINK("#'Main'!AC29", "'Main'!AC29")</f>
        <v/>
      </c>
      <c r="I662">
        <f>AVERAGE('Main'!$AA$29:$AC$29)-1*STDEV('Main'!$AA$29:$AC$29)</f>
        <v/>
      </c>
      <c r="J662">
        <f>AVERAGE('Main'!$AA$29:$AC$29)+1*STDEV('Main'!$AA$29:$AC$29)</f>
        <v/>
      </c>
      <c r="K662">
        <f>'Main'!AC29</f>
        <v/>
      </c>
      <c r="L662">
        <f>IF(OR(ISERROR(K662), ISERROR(I662), ISERROR(J662)), TRUE, OR(OR(AND(LEFT(K662, 1)="[", RIGHT(K662, 1)="]"), AND(ISNUMBER(K662), OR(K662&gt;=I662, I662=""), OR(K662&lt;=J662, J662=""))), K662=""))</f>
        <v/>
      </c>
      <c r="M662">
        <f>"Avg="&amp;ROUND(AVERAGE('Main'!$AA$29:$AC$29),4)&amp;", Stdev="&amp;ROUND(STDEV('Main'!$AA$29:$AC$29),4)&amp;", MaxStdev="&amp;1</f>
        <v/>
      </c>
    </row>
    <row r="663">
      <c r="A663" t="inlineStr">
        <is>
          <t>Copies Outliers</t>
        </is>
      </c>
      <c r="B663" t="inlineStr">
        <is>
          <t>Copies per mass outliers [covN2]</t>
        </is>
      </c>
      <c r="C663" t="inlineStr">
        <is>
          <t>Low</t>
        </is>
      </c>
      <c r="D663" s="60" t="n">
        <v>44418</v>
      </c>
      <c r="E663" t="inlineStr">
        <is>
          <t>ottawa_lab-h.08.07.21</t>
        </is>
      </c>
      <c r="F663" t="inlineStr">
        <is>
          <t>covN2</t>
        </is>
      </c>
      <c r="G663" s="61">
        <f>HYPERLINK("#'Main'!AA30", "'Main'!AA30")</f>
        <v/>
      </c>
      <c r="I663">
        <f>AVERAGE('Main'!$AA$30:$AC$30)-1*STDEV('Main'!$AA$30:$AC$30)</f>
        <v/>
      </c>
      <c r="J663">
        <f>AVERAGE('Main'!$AA$30:$AC$30)+1*STDEV('Main'!$AA$30:$AC$30)</f>
        <v/>
      </c>
      <c r="K663">
        <f>'Main'!AA30</f>
        <v/>
      </c>
      <c r="L663">
        <f>IF(OR(ISERROR(K663), ISERROR(I663), ISERROR(J663)), TRUE, OR(OR(AND(LEFT(K663, 1)="[", RIGHT(K663, 1)="]"), AND(ISNUMBER(K663), OR(K663&gt;=I663, I663=""), OR(K663&lt;=J663, J663=""))), K663=""))</f>
        <v/>
      </c>
      <c r="M663">
        <f>"Avg="&amp;ROUND(AVERAGE('Main'!$AA$30:$AC$30),4)&amp;", Stdev="&amp;ROUND(STDEV('Main'!$AA$30:$AC$30),4)&amp;", MaxStdev="&amp;1</f>
        <v/>
      </c>
    </row>
    <row r="664">
      <c r="A664" t="inlineStr">
        <is>
          <t>Copies Outliers</t>
        </is>
      </c>
      <c r="B664" t="inlineStr">
        <is>
          <t>Copies per mass outliers [covN2]</t>
        </is>
      </c>
      <c r="C664" t="inlineStr">
        <is>
          <t>Low</t>
        </is>
      </c>
      <c r="D664" s="60" t="n">
        <v>44418</v>
      </c>
      <c r="E664" t="inlineStr">
        <is>
          <t>ottawa_lab-h.08.07.21</t>
        </is>
      </c>
      <c r="F664" t="inlineStr">
        <is>
          <t>covN2</t>
        </is>
      </c>
      <c r="G664" s="61">
        <f>HYPERLINK("#'Main'!AB30", "'Main'!AB30")</f>
        <v/>
      </c>
      <c r="I664">
        <f>AVERAGE('Main'!$AA$30:$AC$30)-1*STDEV('Main'!$AA$30:$AC$30)</f>
        <v/>
      </c>
      <c r="J664">
        <f>AVERAGE('Main'!$AA$30:$AC$30)+1*STDEV('Main'!$AA$30:$AC$30)</f>
        <v/>
      </c>
      <c r="K664">
        <f>'Main'!AB30</f>
        <v/>
      </c>
      <c r="L664">
        <f>IF(OR(ISERROR(K664), ISERROR(I664), ISERROR(J664)), TRUE, OR(OR(AND(LEFT(K664, 1)="[", RIGHT(K664, 1)="]"), AND(ISNUMBER(K664), OR(K664&gt;=I664, I664=""), OR(K664&lt;=J664, J664=""))), K664=""))</f>
        <v/>
      </c>
      <c r="M664">
        <f>"Avg="&amp;ROUND(AVERAGE('Main'!$AA$30:$AC$30),4)&amp;", Stdev="&amp;ROUND(STDEV('Main'!$AA$30:$AC$30),4)&amp;", MaxStdev="&amp;1</f>
        <v/>
      </c>
    </row>
    <row r="665">
      <c r="A665" t="inlineStr">
        <is>
          <t>Copies Outliers</t>
        </is>
      </c>
      <c r="B665" t="inlineStr">
        <is>
          <t>Copies per mass outliers [covN2]</t>
        </is>
      </c>
      <c r="C665" t="inlineStr">
        <is>
          <t>Low</t>
        </is>
      </c>
      <c r="D665" s="60" t="n">
        <v>44418</v>
      </c>
      <c r="E665" t="inlineStr">
        <is>
          <t>ottawa_lab-h.08.07.21</t>
        </is>
      </c>
      <c r="F665" t="inlineStr">
        <is>
          <t>covN2</t>
        </is>
      </c>
      <c r="G665" s="61">
        <f>HYPERLINK("#'Main'!AC30", "'Main'!AC30")</f>
        <v/>
      </c>
      <c r="I665">
        <f>AVERAGE('Main'!$AA$30:$AC$30)-1*STDEV('Main'!$AA$30:$AC$30)</f>
        <v/>
      </c>
      <c r="J665">
        <f>AVERAGE('Main'!$AA$30:$AC$30)+1*STDEV('Main'!$AA$30:$AC$30)</f>
        <v/>
      </c>
      <c r="K665">
        <f>'Main'!AC30</f>
        <v/>
      </c>
      <c r="L665">
        <f>IF(OR(ISERROR(K665), ISERROR(I665), ISERROR(J665)), TRUE, OR(OR(AND(LEFT(K665, 1)="[", RIGHT(K665, 1)="]"), AND(ISNUMBER(K665), OR(K665&gt;=I665, I665=""), OR(K665&lt;=J665, J665=""))), K665=""))</f>
        <v/>
      </c>
      <c r="M665">
        <f>"Avg="&amp;ROUND(AVERAGE('Main'!$AA$30:$AC$30),4)&amp;", Stdev="&amp;ROUND(STDEV('Main'!$AA$30:$AC$30),4)&amp;", MaxStdev="&amp;1</f>
        <v/>
      </c>
    </row>
    <row r="666">
      <c r="A666" t="inlineStr">
        <is>
          <t>Copies Outliers</t>
        </is>
      </c>
      <c r="B666" t="inlineStr">
        <is>
          <t>Copies per mass outliers [covN2]</t>
        </is>
      </c>
      <c r="C666" t="inlineStr">
        <is>
          <t>Low</t>
        </is>
      </c>
      <c r="D666" s="60" t="n">
        <v>44418</v>
      </c>
      <c r="E666" t="inlineStr">
        <is>
          <t>ottawa_lab-h.08.08.21</t>
        </is>
      </c>
      <c r="F666" t="inlineStr">
        <is>
          <t>covN2</t>
        </is>
      </c>
      <c r="G666" s="61">
        <f>HYPERLINK("#'Main'!AA31", "'Main'!AA31")</f>
        <v/>
      </c>
      <c r="I666">
        <f>AVERAGE('Main'!$AA$31:$AC$31)-1*STDEV('Main'!$AA$31:$AC$31)</f>
        <v/>
      </c>
      <c r="J666">
        <f>AVERAGE('Main'!$AA$31:$AC$31)+1*STDEV('Main'!$AA$31:$AC$31)</f>
        <v/>
      </c>
      <c r="K666">
        <f>'Main'!AA31</f>
        <v/>
      </c>
      <c r="L666">
        <f>IF(OR(ISERROR(K666), ISERROR(I666), ISERROR(J666)), TRUE, OR(OR(AND(LEFT(K666, 1)="[", RIGHT(K666, 1)="]"), AND(ISNUMBER(K666), OR(K666&gt;=I666, I666=""), OR(K666&lt;=J666, J666=""))), K666=""))</f>
        <v/>
      </c>
      <c r="M666">
        <f>"Avg="&amp;ROUND(AVERAGE('Main'!$AA$31:$AC$31),4)&amp;", Stdev="&amp;ROUND(STDEV('Main'!$AA$31:$AC$31),4)&amp;", MaxStdev="&amp;1</f>
        <v/>
      </c>
    </row>
    <row r="667">
      <c r="A667" t="inlineStr">
        <is>
          <t>Copies Outliers</t>
        </is>
      </c>
      <c r="B667" t="inlineStr">
        <is>
          <t>Copies per mass outliers [covN2]</t>
        </is>
      </c>
      <c r="C667" t="inlineStr">
        <is>
          <t>Low</t>
        </is>
      </c>
      <c r="D667" s="60" t="n">
        <v>44418</v>
      </c>
      <c r="E667" t="inlineStr">
        <is>
          <t>ottawa_lab-h.08.08.21</t>
        </is>
      </c>
      <c r="F667" t="inlineStr">
        <is>
          <t>covN2</t>
        </is>
      </c>
      <c r="G667" s="61">
        <f>HYPERLINK("#'Main'!AB31", "'Main'!AB31")</f>
        <v/>
      </c>
      <c r="I667">
        <f>AVERAGE('Main'!$AA$31:$AC$31)-1*STDEV('Main'!$AA$31:$AC$31)</f>
        <v/>
      </c>
      <c r="J667">
        <f>AVERAGE('Main'!$AA$31:$AC$31)+1*STDEV('Main'!$AA$31:$AC$31)</f>
        <v/>
      </c>
      <c r="K667">
        <f>'Main'!AB31</f>
        <v/>
      </c>
      <c r="L667">
        <f>IF(OR(ISERROR(K667), ISERROR(I667), ISERROR(J667)), TRUE, OR(OR(AND(LEFT(K667, 1)="[", RIGHT(K667, 1)="]"), AND(ISNUMBER(K667), OR(K667&gt;=I667, I667=""), OR(K667&lt;=J667, J667=""))), K667=""))</f>
        <v/>
      </c>
      <c r="M667">
        <f>"Avg="&amp;ROUND(AVERAGE('Main'!$AA$31:$AC$31),4)&amp;", Stdev="&amp;ROUND(STDEV('Main'!$AA$31:$AC$31),4)&amp;", MaxStdev="&amp;1</f>
        <v/>
      </c>
    </row>
    <row r="668">
      <c r="A668" t="inlineStr">
        <is>
          <t>Copies Outliers</t>
        </is>
      </c>
      <c r="B668" t="inlineStr">
        <is>
          <t>Copies per mass outliers [covN2]</t>
        </is>
      </c>
      <c r="C668" t="inlineStr">
        <is>
          <t>Low</t>
        </is>
      </c>
      <c r="D668" s="60" t="n">
        <v>44418</v>
      </c>
      <c r="E668" t="inlineStr">
        <is>
          <t>ottawa_lab-h.08.08.21</t>
        </is>
      </c>
      <c r="F668" t="inlineStr">
        <is>
          <t>covN2</t>
        </is>
      </c>
      <c r="G668" s="61">
        <f>HYPERLINK("#'Main'!AC31", "'Main'!AC31")</f>
        <v/>
      </c>
      <c r="I668">
        <f>AVERAGE('Main'!$AA$31:$AC$31)-1*STDEV('Main'!$AA$31:$AC$31)</f>
        <v/>
      </c>
      <c r="J668">
        <f>AVERAGE('Main'!$AA$31:$AC$31)+1*STDEV('Main'!$AA$31:$AC$31)</f>
        <v/>
      </c>
      <c r="K668">
        <f>'Main'!AC31</f>
        <v/>
      </c>
      <c r="L668">
        <f>IF(OR(ISERROR(K668), ISERROR(I668), ISERROR(J668)), TRUE, OR(OR(AND(LEFT(K668, 1)="[", RIGHT(K668, 1)="]"), AND(ISNUMBER(K668), OR(K668&gt;=I668, I668=""), OR(K668&lt;=J668, J668=""))), K668=""))</f>
        <v/>
      </c>
      <c r="M668">
        <f>"Avg="&amp;ROUND(AVERAGE('Main'!$AA$31:$AC$31),4)&amp;", Stdev="&amp;ROUND(STDEV('Main'!$AA$31:$AC$31),4)&amp;", MaxStdev="&amp;1</f>
        <v/>
      </c>
    </row>
    <row r="669">
      <c r="A669" t="inlineStr">
        <is>
          <t>Copies Outliers</t>
        </is>
      </c>
      <c r="B669" t="inlineStr">
        <is>
          <t>Copies per mass outliers [covN2]</t>
        </is>
      </c>
      <c r="C669" t="inlineStr">
        <is>
          <t>Low</t>
        </is>
      </c>
      <c r="D669" s="60" t="n">
        <v>44418</v>
      </c>
      <c r="E669" t="inlineStr">
        <is>
          <t>ottawa_lab-h_d.08.08.21</t>
        </is>
      </c>
      <c r="F669" t="inlineStr">
        <is>
          <t>covN2</t>
        </is>
      </c>
      <c r="G669" s="61">
        <f>HYPERLINK("#'Main'!AA32", "'Main'!AA32")</f>
        <v/>
      </c>
      <c r="I669">
        <f>AVERAGE('Main'!$AA$32:$AC$32)-1*STDEV('Main'!$AA$32:$AC$32)</f>
        <v/>
      </c>
      <c r="J669">
        <f>AVERAGE('Main'!$AA$32:$AC$32)+1*STDEV('Main'!$AA$32:$AC$32)</f>
        <v/>
      </c>
      <c r="K669">
        <f>'Main'!AA32</f>
        <v/>
      </c>
      <c r="L669">
        <f>IF(OR(ISERROR(K669), ISERROR(I669), ISERROR(J669)), TRUE, OR(OR(AND(LEFT(K669, 1)="[", RIGHT(K669, 1)="]"), AND(ISNUMBER(K669), OR(K669&gt;=I669, I669=""), OR(K669&lt;=J669, J669=""))), K669=""))</f>
        <v/>
      </c>
      <c r="M669">
        <f>"Avg="&amp;ROUND(AVERAGE('Main'!$AA$32:$AC$32),4)&amp;", Stdev="&amp;ROUND(STDEV('Main'!$AA$32:$AC$32),4)&amp;", MaxStdev="&amp;1</f>
        <v/>
      </c>
    </row>
    <row r="670">
      <c r="A670" t="inlineStr">
        <is>
          <t>Copies Outliers</t>
        </is>
      </c>
      <c r="B670" t="inlineStr">
        <is>
          <t>Copies per mass outliers [covN2]</t>
        </is>
      </c>
      <c r="C670" t="inlineStr">
        <is>
          <t>Low</t>
        </is>
      </c>
      <c r="D670" s="60" t="n">
        <v>44418</v>
      </c>
      <c r="E670" t="inlineStr">
        <is>
          <t>ottawa_lab-h_d.08.08.21</t>
        </is>
      </c>
      <c r="F670" t="inlineStr">
        <is>
          <t>covN2</t>
        </is>
      </c>
      <c r="G670" s="61">
        <f>HYPERLINK("#'Main'!AB32", "'Main'!AB32")</f>
        <v/>
      </c>
      <c r="I670">
        <f>AVERAGE('Main'!$AA$32:$AC$32)-1*STDEV('Main'!$AA$32:$AC$32)</f>
        <v/>
      </c>
      <c r="J670">
        <f>AVERAGE('Main'!$AA$32:$AC$32)+1*STDEV('Main'!$AA$32:$AC$32)</f>
        <v/>
      </c>
      <c r="K670">
        <f>'Main'!AB32</f>
        <v/>
      </c>
      <c r="L670">
        <f>IF(OR(ISERROR(K670), ISERROR(I670), ISERROR(J670)), TRUE, OR(OR(AND(LEFT(K670, 1)="[", RIGHT(K670, 1)="]"), AND(ISNUMBER(K670), OR(K670&gt;=I670, I670=""), OR(K670&lt;=J670, J670=""))), K670=""))</f>
        <v/>
      </c>
      <c r="M670">
        <f>"Avg="&amp;ROUND(AVERAGE('Main'!$AA$32:$AC$32),4)&amp;", Stdev="&amp;ROUND(STDEV('Main'!$AA$32:$AC$32),4)&amp;", MaxStdev="&amp;1</f>
        <v/>
      </c>
    </row>
    <row r="671">
      <c r="A671" t="inlineStr">
        <is>
          <t>Copies Outliers</t>
        </is>
      </c>
      <c r="B671" t="inlineStr">
        <is>
          <t>Copies per mass outliers [covN2]</t>
        </is>
      </c>
      <c r="C671" t="inlineStr">
        <is>
          <t>Low</t>
        </is>
      </c>
      <c r="D671" s="60" t="n">
        <v>44418</v>
      </c>
      <c r="E671" t="inlineStr">
        <is>
          <t>ottawa_lab-h_d.08.08.21</t>
        </is>
      </c>
      <c r="F671" t="inlineStr">
        <is>
          <t>covN2</t>
        </is>
      </c>
      <c r="G671" s="61">
        <f>HYPERLINK("#'Main'!AC32", "'Main'!AC32")</f>
        <v/>
      </c>
      <c r="I671">
        <f>AVERAGE('Main'!$AA$32:$AC$32)-1*STDEV('Main'!$AA$32:$AC$32)</f>
        <v/>
      </c>
      <c r="J671">
        <f>AVERAGE('Main'!$AA$32:$AC$32)+1*STDEV('Main'!$AA$32:$AC$32)</f>
        <v/>
      </c>
      <c r="K671">
        <f>'Main'!AC32</f>
        <v/>
      </c>
      <c r="L671">
        <f>IF(OR(ISERROR(K671), ISERROR(I671), ISERROR(J671)), TRUE, OR(OR(AND(LEFT(K671, 1)="[", RIGHT(K671, 1)="]"), AND(ISNUMBER(K671), OR(K671&gt;=I671, I671=""), OR(K671&lt;=J671, J671=""))), K671=""))</f>
        <v/>
      </c>
      <c r="M671">
        <f>"Avg="&amp;ROUND(AVERAGE('Main'!$AA$32:$AC$32),4)&amp;", Stdev="&amp;ROUND(STDEV('Main'!$AA$32:$AC$32),4)&amp;", MaxStdev="&amp;1</f>
        <v/>
      </c>
    </row>
    <row r="672">
      <c r="A672" t="inlineStr">
        <is>
          <t>Copies Outliers</t>
        </is>
      </c>
      <c r="B672" t="inlineStr">
        <is>
          <t>Copies per mass outliers [covN2]</t>
        </is>
      </c>
      <c r="C672" t="inlineStr">
        <is>
          <t>Low</t>
        </is>
      </c>
      <c r="D672" s="60" t="n">
        <v>44418</v>
      </c>
      <c r="E672" t="inlineStr">
        <is>
          <t>ottawa_lab-bmi.08.09.21</t>
        </is>
      </c>
      <c r="F672" t="inlineStr">
        <is>
          <t>covN2</t>
        </is>
      </c>
      <c r="G672" s="61">
        <f>HYPERLINK("#'Main'!AA33", "'Main'!AA33")</f>
        <v/>
      </c>
      <c r="I672">
        <f>AVERAGE('Main'!$AA$33:$AC$33)-1*STDEV('Main'!$AA$33:$AC$33)</f>
        <v/>
      </c>
      <c r="J672">
        <f>AVERAGE('Main'!$AA$33:$AC$33)+1*STDEV('Main'!$AA$33:$AC$33)</f>
        <v/>
      </c>
      <c r="K672">
        <f>'Main'!AA33</f>
        <v/>
      </c>
      <c r="L672">
        <f>IF(OR(ISERROR(K672), ISERROR(I672), ISERROR(J672)), TRUE, OR(OR(AND(LEFT(K672, 1)="[", RIGHT(K672, 1)="]"), AND(ISNUMBER(K672), OR(K672&gt;=I672, I672=""), OR(K672&lt;=J672, J672=""))), K672=""))</f>
        <v/>
      </c>
      <c r="M672">
        <f>"Avg="&amp;ROUND(AVERAGE('Main'!$AA$33:$AC$33),4)&amp;", Stdev="&amp;ROUND(STDEV('Main'!$AA$33:$AC$33),4)&amp;", MaxStdev="&amp;1</f>
        <v/>
      </c>
    </row>
    <row r="673">
      <c r="A673" t="inlineStr">
        <is>
          <t>Copies Outliers</t>
        </is>
      </c>
      <c r="B673" t="inlineStr">
        <is>
          <t>Copies per mass outliers [covN2]</t>
        </is>
      </c>
      <c r="C673" t="inlineStr">
        <is>
          <t>Low</t>
        </is>
      </c>
      <c r="D673" s="60" t="n">
        <v>44418</v>
      </c>
      <c r="E673" t="inlineStr">
        <is>
          <t>ottawa_lab-bmi.08.09.21</t>
        </is>
      </c>
      <c r="F673" t="inlineStr">
        <is>
          <t>covN2</t>
        </is>
      </c>
      <c r="G673" s="61">
        <f>HYPERLINK("#'Main'!AB33", "'Main'!AB33")</f>
        <v/>
      </c>
      <c r="I673">
        <f>AVERAGE('Main'!$AA$33:$AC$33)-1*STDEV('Main'!$AA$33:$AC$33)</f>
        <v/>
      </c>
      <c r="J673">
        <f>AVERAGE('Main'!$AA$33:$AC$33)+1*STDEV('Main'!$AA$33:$AC$33)</f>
        <v/>
      </c>
      <c r="K673">
        <f>'Main'!AB33</f>
        <v/>
      </c>
      <c r="L673">
        <f>IF(OR(ISERROR(K673), ISERROR(I673), ISERROR(J673)), TRUE, OR(OR(AND(LEFT(K673, 1)="[", RIGHT(K673, 1)="]"), AND(ISNUMBER(K673), OR(K673&gt;=I673, I673=""), OR(K673&lt;=J673, J673=""))), K673=""))</f>
        <v/>
      </c>
      <c r="M673">
        <f>"Avg="&amp;ROUND(AVERAGE('Main'!$AA$33:$AC$33),4)&amp;", Stdev="&amp;ROUND(STDEV('Main'!$AA$33:$AC$33),4)&amp;", MaxStdev="&amp;1</f>
        <v/>
      </c>
    </row>
    <row r="674">
      <c r="A674" t="inlineStr">
        <is>
          <t>Copies Outliers</t>
        </is>
      </c>
      <c r="B674" t="inlineStr">
        <is>
          <t>Copies per mass outliers [covN2]</t>
        </is>
      </c>
      <c r="C674" t="inlineStr">
        <is>
          <t>Low</t>
        </is>
      </c>
      <c r="D674" s="60" t="n">
        <v>44418</v>
      </c>
      <c r="E674" t="inlineStr">
        <is>
          <t>ottawa_lab-bmi.08.09.21</t>
        </is>
      </c>
      <c r="F674" t="inlineStr">
        <is>
          <t>covN2</t>
        </is>
      </c>
      <c r="G674" s="61">
        <f>HYPERLINK("#'Main'!AC33", "'Main'!AC33")</f>
        <v/>
      </c>
      <c r="I674">
        <f>AVERAGE('Main'!$AA$33:$AC$33)-1*STDEV('Main'!$AA$33:$AC$33)</f>
        <v/>
      </c>
      <c r="J674">
        <f>AVERAGE('Main'!$AA$33:$AC$33)+1*STDEV('Main'!$AA$33:$AC$33)</f>
        <v/>
      </c>
      <c r="K674">
        <f>'Main'!AC33</f>
        <v/>
      </c>
      <c r="L674">
        <f>IF(OR(ISERROR(K674), ISERROR(I674), ISERROR(J674)), TRUE, OR(OR(AND(LEFT(K674, 1)="[", RIGHT(K674, 1)="]"), AND(ISNUMBER(K674), OR(K674&gt;=I674, I674=""), OR(K674&lt;=J674, J674=""))), K674=""))</f>
        <v/>
      </c>
      <c r="M674">
        <f>"Avg="&amp;ROUND(AVERAGE('Main'!$AA$33:$AC$33),4)&amp;", Stdev="&amp;ROUND(STDEV('Main'!$AA$33:$AC$33),4)&amp;", MaxStdev="&amp;1</f>
        <v/>
      </c>
    </row>
    <row r="675">
      <c r="A675" t="inlineStr">
        <is>
          <t>Copies Outliers</t>
        </is>
      </c>
      <c r="B675" t="inlineStr">
        <is>
          <t>Copies per mass outliers [covN2]</t>
        </is>
      </c>
      <c r="C675" t="inlineStr">
        <is>
          <t>Low</t>
        </is>
      </c>
      <c r="D675" s="60" t="n">
        <v>44418</v>
      </c>
      <c r="E675" t="inlineStr">
        <is>
          <t>ottawa_lab-mh.08.09.21</t>
        </is>
      </c>
      <c r="F675" t="inlineStr">
        <is>
          <t>covN2</t>
        </is>
      </c>
      <c r="G675" s="61">
        <f>HYPERLINK("#'Main'!AA34", "'Main'!AA34")</f>
        <v/>
      </c>
      <c r="I675">
        <f>AVERAGE('Main'!$AA$34:$AC$34)-1*STDEV('Main'!$AA$34:$AC$34)</f>
        <v/>
      </c>
      <c r="J675">
        <f>AVERAGE('Main'!$AA$34:$AC$34)+1*STDEV('Main'!$AA$34:$AC$34)</f>
        <v/>
      </c>
      <c r="K675">
        <f>'Main'!AA34</f>
        <v/>
      </c>
      <c r="L675">
        <f>IF(OR(ISERROR(K675), ISERROR(I675), ISERROR(J675)), TRUE, OR(OR(AND(LEFT(K675, 1)="[", RIGHT(K675, 1)="]"), AND(ISNUMBER(K675), OR(K675&gt;=I675, I675=""), OR(K675&lt;=J675, J675=""))), K675=""))</f>
        <v/>
      </c>
      <c r="M675">
        <f>"Avg="&amp;ROUND(AVERAGE('Main'!$AA$34:$AC$34),4)&amp;", Stdev="&amp;ROUND(STDEV('Main'!$AA$34:$AC$34),4)&amp;", MaxStdev="&amp;1</f>
        <v/>
      </c>
    </row>
    <row r="676">
      <c r="A676" t="inlineStr">
        <is>
          <t>Copies Outliers</t>
        </is>
      </c>
      <c r="B676" t="inlineStr">
        <is>
          <t>Copies per mass outliers [covN2]</t>
        </is>
      </c>
      <c r="C676" t="inlineStr">
        <is>
          <t>Low</t>
        </is>
      </c>
      <c r="D676" s="60" t="n">
        <v>44418</v>
      </c>
      <c r="E676" t="inlineStr">
        <is>
          <t>ottawa_lab-mh.08.09.21</t>
        </is>
      </c>
      <c r="F676" t="inlineStr">
        <is>
          <t>covN2</t>
        </is>
      </c>
      <c r="G676" s="61">
        <f>HYPERLINK("#'Main'!AB34", "'Main'!AB34")</f>
        <v/>
      </c>
      <c r="I676">
        <f>AVERAGE('Main'!$AA$34:$AC$34)-1*STDEV('Main'!$AA$34:$AC$34)</f>
        <v/>
      </c>
      <c r="J676">
        <f>AVERAGE('Main'!$AA$34:$AC$34)+1*STDEV('Main'!$AA$34:$AC$34)</f>
        <v/>
      </c>
      <c r="K676">
        <f>'Main'!AB34</f>
        <v/>
      </c>
      <c r="L676">
        <f>IF(OR(ISERROR(K676), ISERROR(I676), ISERROR(J676)), TRUE, OR(OR(AND(LEFT(K676, 1)="[", RIGHT(K676, 1)="]"), AND(ISNUMBER(K676), OR(K676&gt;=I676, I676=""), OR(K676&lt;=J676, J676=""))), K676=""))</f>
        <v/>
      </c>
      <c r="M676">
        <f>"Avg="&amp;ROUND(AVERAGE('Main'!$AA$34:$AC$34),4)&amp;", Stdev="&amp;ROUND(STDEV('Main'!$AA$34:$AC$34),4)&amp;", MaxStdev="&amp;1</f>
        <v/>
      </c>
    </row>
    <row r="677">
      <c r="A677" t="inlineStr">
        <is>
          <t>Copies Outliers</t>
        </is>
      </c>
      <c r="B677" t="inlineStr">
        <is>
          <t>Copies per mass outliers [covN2]</t>
        </is>
      </c>
      <c r="C677" t="inlineStr">
        <is>
          <t>Low</t>
        </is>
      </c>
      <c r="D677" s="60" t="n">
        <v>44418</v>
      </c>
      <c r="E677" t="inlineStr">
        <is>
          <t>ottawa_lab-mh.08.09.21</t>
        </is>
      </c>
      <c r="F677" t="inlineStr">
        <is>
          <t>covN2</t>
        </is>
      </c>
      <c r="G677" s="61">
        <f>HYPERLINK("#'Main'!AC34", "'Main'!AC34")</f>
        <v/>
      </c>
      <c r="I677">
        <f>AVERAGE('Main'!$AA$34:$AC$34)-1*STDEV('Main'!$AA$34:$AC$34)</f>
        <v/>
      </c>
      <c r="J677">
        <f>AVERAGE('Main'!$AA$34:$AC$34)+1*STDEV('Main'!$AA$34:$AC$34)</f>
        <v/>
      </c>
      <c r="K677">
        <f>'Main'!AC34</f>
        <v/>
      </c>
      <c r="L677">
        <f>IF(OR(ISERROR(K677), ISERROR(I677), ISERROR(J677)), TRUE, OR(OR(AND(LEFT(K677, 1)="[", RIGHT(K677, 1)="]"), AND(ISNUMBER(K677), OR(K677&gt;=I677, I677=""), OR(K677&lt;=J677, J677=""))), K677=""))</f>
        <v/>
      </c>
      <c r="M677">
        <f>"Avg="&amp;ROUND(AVERAGE('Main'!$AA$34:$AC$34),4)&amp;", Stdev="&amp;ROUND(STDEV('Main'!$AA$34:$AC$34),4)&amp;", MaxStdev="&amp;1</f>
        <v/>
      </c>
    </row>
    <row r="678">
      <c r="A678" t="inlineStr">
        <is>
          <t>Copies Outliers</t>
        </is>
      </c>
      <c r="B678" t="inlineStr">
        <is>
          <t>Copies per mass outliers [covN2]</t>
        </is>
      </c>
      <c r="C678" t="inlineStr">
        <is>
          <t>Low</t>
        </is>
      </c>
      <c r="D678" s="60" t="n">
        <v>44418</v>
      </c>
      <c r="E678" t="inlineStr">
        <is>
          <t>ottawa_lab-o.08.09.21</t>
        </is>
      </c>
      <c r="F678" t="inlineStr">
        <is>
          <t>covN2</t>
        </is>
      </c>
      <c r="G678" s="61">
        <f>HYPERLINK("#'Main'!AA35", "'Main'!AA35")</f>
        <v/>
      </c>
      <c r="I678">
        <f>AVERAGE('Main'!$AA$35:$AC$35)-1*STDEV('Main'!$AA$35:$AC$35)</f>
        <v/>
      </c>
      <c r="J678">
        <f>AVERAGE('Main'!$AA$35:$AC$35)+1*STDEV('Main'!$AA$35:$AC$35)</f>
        <v/>
      </c>
      <c r="K678">
        <f>'Main'!AA35</f>
        <v/>
      </c>
      <c r="L678">
        <f>IF(OR(ISERROR(K678), ISERROR(I678), ISERROR(J678)), TRUE, OR(OR(AND(LEFT(K678, 1)="[", RIGHT(K678, 1)="]"), AND(ISNUMBER(K678), OR(K678&gt;=I678, I678=""), OR(K678&lt;=J678, J678=""))), K678=""))</f>
        <v/>
      </c>
      <c r="M678">
        <f>"Avg="&amp;ROUND(AVERAGE('Main'!$AA$35:$AC$35),4)&amp;", Stdev="&amp;ROUND(STDEV('Main'!$AA$35:$AC$35),4)&amp;", MaxStdev="&amp;1</f>
        <v/>
      </c>
    </row>
    <row r="679">
      <c r="A679" t="inlineStr">
        <is>
          <t>Copies Outliers</t>
        </is>
      </c>
      <c r="B679" t="inlineStr">
        <is>
          <t>Copies per mass outliers [covN2]</t>
        </is>
      </c>
      <c r="C679" t="inlineStr">
        <is>
          <t>Low</t>
        </is>
      </c>
      <c r="D679" s="60" t="n">
        <v>44418</v>
      </c>
      <c r="E679" t="inlineStr">
        <is>
          <t>ottawa_lab-o.08.09.21</t>
        </is>
      </c>
      <c r="F679" t="inlineStr">
        <is>
          <t>covN2</t>
        </is>
      </c>
      <c r="G679" s="61">
        <f>HYPERLINK("#'Main'!AB35", "'Main'!AB35")</f>
        <v/>
      </c>
      <c r="I679">
        <f>AVERAGE('Main'!$AA$35:$AC$35)-1*STDEV('Main'!$AA$35:$AC$35)</f>
        <v/>
      </c>
      <c r="J679">
        <f>AVERAGE('Main'!$AA$35:$AC$35)+1*STDEV('Main'!$AA$35:$AC$35)</f>
        <v/>
      </c>
      <c r="K679">
        <f>'Main'!AB35</f>
        <v/>
      </c>
      <c r="L679">
        <f>IF(OR(ISERROR(K679), ISERROR(I679), ISERROR(J679)), TRUE, OR(OR(AND(LEFT(K679, 1)="[", RIGHT(K679, 1)="]"), AND(ISNUMBER(K679), OR(K679&gt;=I679, I679=""), OR(K679&lt;=J679, J679=""))), K679=""))</f>
        <v/>
      </c>
      <c r="M679">
        <f>"Avg="&amp;ROUND(AVERAGE('Main'!$AA$35:$AC$35),4)&amp;", Stdev="&amp;ROUND(STDEV('Main'!$AA$35:$AC$35),4)&amp;", MaxStdev="&amp;1</f>
        <v/>
      </c>
    </row>
    <row r="680">
      <c r="A680" t="inlineStr">
        <is>
          <t>Copies Outliers</t>
        </is>
      </c>
      <c r="B680" t="inlineStr">
        <is>
          <t>Copies per mass outliers [covN2]</t>
        </is>
      </c>
      <c r="C680" t="inlineStr">
        <is>
          <t>Low</t>
        </is>
      </c>
      <c r="D680" s="60" t="n">
        <v>44418</v>
      </c>
      <c r="E680" t="inlineStr">
        <is>
          <t>ottawa_lab-o.08.09.21</t>
        </is>
      </c>
      <c r="F680" t="inlineStr">
        <is>
          <t>covN2</t>
        </is>
      </c>
      <c r="G680" s="61">
        <f>HYPERLINK("#'Main'!AC35", "'Main'!AC35")</f>
        <v/>
      </c>
      <c r="I680">
        <f>AVERAGE('Main'!$AA$35:$AC$35)-1*STDEV('Main'!$AA$35:$AC$35)</f>
        <v/>
      </c>
      <c r="J680">
        <f>AVERAGE('Main'!$AA$35:$AC$35)+1*STDEV('Main'!$AA$35:$AC$35)</f>
        <v/>
      </c>
      <c r="K680">
        <f>'Main'!AC35</f>
        <v/>
      </c>
      <c r="L680">
        <f>IF(OR(ISERROR(K680), ISERROR(I680), ISERROR(J680)), TRUE, OR(OR(AND(LEFT(K680, 1)="[", RIGHT(K680, 1)="]"), AND(ISNUMBER(K680), OR(K680&gt;=I680, I680=""), OR(K680&lt;=J680, J680=""))), K680=""))</f>
        <v/>
      </c>
      <c r="M680">
        <f>"Avg="&amp;ROUND(AVERAGE('Main'!$AA$35:$AC$35),4)&amp;", Stdev="&amp;ROUND(STDEV('Main'!$AA$35:$AC$35),4)&amp;", MaxStdev="&amp;1</f>
        <v/>
      </c>
    </row>
    <row r="681">
      <c r="A681" t="inlineStr">
        <is>
          <t>Copies Outliers</t>
        </is>
      </c>
      <c r="B681" t="inlineStr">
        <is>
          <t>Copies per mass outliers [covN2]</t>
        </is>
      </c>
      <c r="C681" t="inlineStr">
        <is>
          <t>Low</t>
        </is>
      </c>
      <c r="D681" s="60" t="n">
        <v>44418</v>
      </c>
      <c r="E681" t="inlineStr">
        <is>
          <t>ottawa_lab-vc1.08.09.21</t>
        </is>
      </c>
      <c r="F681" t="inlineStr">
        <is>
          <t>covN2</t>
        </is>
      </c>
      <c r="G681" s="61">
        <f>HYPERLINK("#'Main'!AA36", "'Main'!AA36")</f>
        <v/>
      </c>
      <c r="I681">
        <f>AVERAGE('Main'!$AA$36:$AC$36)-1*STDEV('Main'!$AA$36:$AC$36)</f>
        <v/>
      </c>
      <c r="J681">
        <f>AVERAGE('Main'!$AA$36:$AC$36)+1*STDEV('Main'!$AA$36:$AC$36)</f>
        <v/>
      </c>
      <c r="K681">
        <f>'Main'!AA36</f>
        <v/>
      </c>
      <c r="L681">
        <f>IF(OR(ISERROR(K681), ISERROR(I681), ISERROR(J681)), TRUE, OR(OR(AND(LEFT(K681, 1)="[", RIGHT(K681, 1)="]"), AND(ISNUMBER(K681), OR(K681&gt;=I681, I681=""), OR(K681&lt;=J681, J681=""))), K681=""))</f>
        <v/>
      </c>
      <c r="M681">
        <f>"Avg="&amp;ROUND(AVERAGE('Main'!$AA$36:$AC$36),4)&amp;", Stdev="&amp;ROUND(STDEV('Main'!$AA$36:$AC$36),4)&amp;", MaxStdev="&amp;1</f>
        <v/>
      </c>
    </row>
    <row r="682">
      <c r="A682" t="inlineStr">
        <is>
          <t>Copies Outliers</t>
        </is>
      </c>
      <c r="B682" t="inlineStr">
        <is>
          <t>Copies per mass outliers [covN2]</t>
        </is>
      </c>
      <c r="C682" t="inlineStr">
        <is>
          <t>Low</t>
        </is>
      </c>
      <c r="D682" s="60" t="n">
        <v>44418</v>
      </c>
      <c r="E682" t="inlineStr">
        <is>
          <t>ottawa_lab-vc1.08.09.21</t>
        </is>
      </c>
      <c r="F682" t="inlineStr">
        <is>
          <t>covN2</t>
        </is>
      </c>
      <c r="G682" s="61">
        <f>HYPERLINK("#'Main'!AB36", "'Main'!AB36")</f>
        <v/>
      </c>
      <c r="I682">
        <f>AVERAGE('Main'!$AA$36:$AC$36)-1*STDEV('Main'!$AA$36:$AC$36)</f>
        <v/>
      </c>
      <c r="J682">
        <f>AVERAGE('Main'!$AA$36:$AC$36)+1*STDEV('Main'!$AA$36:$AC$36)</f>
        <v/>
      </c>
      <c r="K682">
        <f>'Main'!AB36</f>
        <v/>
      </c>
      <c r="L682">
        <f>IF(OR(ISERROR(K682), ISERROR(I682), ISERROR(J682)), TRUE, OR(OR(AND(LEFT(K682, 1)="[", RIGHT(K682, 1)="]"), AND(ISNUMBER(K682), OR(K682&gt;=I682, I682=""), OR(K682&lt;=J682, J682=""))), K682=""))</f>
        <v/>
      </c>
      <c r="M682">
        <f>"Avg="&amp;ROUND(AVERAGE('Main'!$AA$36:$AC$36),4)&amp;", Stdev="&amp;ROUND(STDEV('Main'!$AA$36:$AC$36),4)&amp;", MaxStdev="&amp;1</f>
        <v/>
      </c>
    </row>
    <row r="683">
      <c r="A683" t="inlineStr">
        <is>
          <t>Copies Outliers</t>
        </is>
      </c>
      <c r="B683" t="inlineStr">
        <is>
          <t>Copies per mass outliers [covN2]</t>
        </is>
      </c>
      <c r="C683" t="inlineStr">
        <is>
          <t>Low</t>
        </is>
      </c>
      <c r="D683" s="60" t="n">
        <v>44418</v>
      </c>
      <c r="E683" t="inlineStr">
        <is>
          <t>ottawa_lab-vc1.08.09.21</t>
        </is>
      </c>
      <c r="F683" t="inlineStr">
        <is>
          <t>covN2</t>
        </is>
      </c>
      <c r="G683" s="61">
        <f>HYPERLINK("#'Main'!AC36", "'Main'!AC36")</f>
        <v/>
      </c>
      <c r="I683">
        <f>AVERAGE('Main'!$AA$36:$AC$36)-1*STDEV('Main'!$AA$36:$AC$36)</f>
        <v/>
      </c>
      <c r="J683">
        <f>AVERAGE('Main'!$AA$36:$AC$36)+1*STDEV('Main'!$AA$36:$AC$36)</f>
        <v/>
      </c>
      <c r="K683">
        <f>'Main'!AC36</f>
        <v/>
      </c>
      <c r="L683">
        <f>IF(OR(ISERROR(K683), ISERROR(I683), ISERROR(J683)), TRUE, OR(OR(AND(LEFT(K683, 1)="[", RIGHT(K683, 1)="]"), AND(ISNUMBER(K683), OR(K683&gt;=I683, I683=""), OR(K683&lt;=J683, J683=""))), K683=""))</f>
        <v/>
      </c>
      <c r="M683">
        <f>"Avg="&amp;ROUND(AVERAGE('Main'!$AA$36:$AC$36),4)&amp;", Stdev="&amp;ROUND(STDEV('Main'!$AA$36:$AC$36),4)&amp;", MaxStdev="&amp;1</f>
        <v/>
      </c>
    </row>
    <row r="684">
      <c r="A684" t="inlineStr">
        <is>
          <t>Copies Outliers</t>
        </is>
      </c>
      <c r="B684" t="inlineStr">
        <is>
          <t>Copies per mass outliers [covN2]</t>
        </is>
      </c>
      <c r="C684" t="inlineStr">
        <is>
          <t>Low</t>
        </is>
      </c>
      <c r="D684" s="60" t="n">
        <v>44418</v>
      </c>
      <c r="E684" t="inlineStr">
        <is>
          <t>ottawa_lab-vc2.08.09.21</t>
        </is>
      </c>
      <c r="F684" t="inlineStr">
        <is>
          <t>covN2</t>
        </is>
      </c>
      <c r="G684" s="61">
        <f>HYPERLINK("#'Main'!AA37", "'Main'!AA37")</f>
        <v/>
      </c>
      <c r="I684">
        <f>AVERAGE('Main'!$AA$37:$AC$37)-1*STDEV('Main'!$AA$37:$AC$37)</f>
        <v/>
      </c>
      <c r="J684">
        <f>AVERAGE('Main'!$AA$37:$AC$37)+1*STDEV('Main'!$AA$37:$AC$37)</f>
        <v/>
      </c>
      <c r="K684">
        <f>'Main'!AA37</f>
        <v/>
      </c>
      <c r="L684">
        <f>IF(OR(ISERROR(K684), ISERROR(I684), ISERROR(J684)), TRUE, OR(OR(AND(LEFT(K684, 1)="[", RIGHT(K684, 1)="]"), AND(ISNUMBER(K684), OR(K684&gt;=I684, I684=""), OR(K684&lt;=J684, J684=""))), K684=""))</f>
        <v/>
      </c>
      <c r="M684">
        <f>"Avg="&amp;ROUND(AVERAGE('Main'!$AA$37:$AC$37),4)&amp;", Stdev="&amp;ROUND(STDEV('Main'!$AA$37:$AC$37),4)&amp;", MaxStdev="&amp;1</f>
        <v/>
      </c>
    </row>
    <row r="685">
      <c r="A685" t="inlineStr">
        <is>
          <t>Copies Outliers</t>
        </is>
      </c>
      <c r="B685" t="inlineStr">
        <is>
          <t>Copies per mass outliers [covN2]</t>
        </is>
      </c>
      <c r="C685" t="inlineStr">
        <is>
          <t>Low</t>
        </is>
      </c>
      <c r="D685" s="60" t="n">
        <v>44418</v>
      </c>
      <c r="E685" t="inlineStr">
        <is>
          <t>ottawa_lab-vc2.08.09.21</t>
        </is>
      </c>
      <c r="F685" t="inlineStr">
        <is>
          <t>covN2</t>
        </is>
      </c>
      <c r="G685" s="61">
        <f>HYPERLINK("#'Main'!AB37", "'Main'!AB37")</f>
        <v/>
      </c>
      <c r="I685">
        <f>AVERAGE('Main'!$AA$37:$AC$37)-1*STDEV('Main'!$AA$37:$AC$37)</f>
        <v/>
      </c>
      <c r="J685">
        <f>AVERAGE('Main'!$AA$37:$AC$37)+1*STDEV('Main'!$AA$37:$AC$37)</f>
        <v/>
      </c>
      <c r="K685">
        <f>'Main'!AB37</f>
        <v/>
      </c>
      <c r="L685">
        <f>IF(OR(ISERROR(K685), ISERROR(I685), ISERROR(J685)), TRUE, OR(OR(AND(LEFT(K685, 1)="[", RIGHT(K685, 1)="]"), AND(ISNUMBER(K685), OR(K685&gt;=I685, I685=""), OR(K685&lt;=J685, J685=""))), K685=""))</f>
        <v/>
      </c>
      <c r="M685">
        <f>"Avg="&amp;ROUND(AVERAGE('Main'!$AA$37:$AC$37),4)&amp;", Stdev="&amp;ROUND(STDEV('Main'!$AA$37:$AC$37),4)&amp;", MaxStdev="&amp;1</f>
        <v/>
      </c>
    </row>
    <row r="686">
      <c r="A686" t="inlineStr">
        <is>
          <t>Copies Outliers</t>
        </is>
      </c>
      <c r="B686" t="inlineStr">
        <is>
          <t>Copies per mass outliers [covN2]</t>
        </is>
      </c>
      <c r="C686" t="inlineStr">
        <is>
          <t>Low</t>
        </is>
      </c>
      <c r="D686" s="60" t="n">
        <v>44418</v>
      </c>
      <c r="E686" t="inlineStr">
        <is>
          <t>ottawa_lab-vc2.08.09.21</t>
        </is>
      </c>
      <c r="F686" t="inlineStr">
        <is>
          <t>covN2</t>
        </is>
      </c>
      <c r="G686" s="61">
        <f>HYPERLINK("#'Main'!AC37", "'Main'!AC37")</f>
        <v/>
      </c>
      <c r="I686">
        <f>AVERAGE('Main'!$AA$37:$AC$37)-1*STDEV('Main'!$AA$37:$AC$37)</f>
        <v/>
      </c>
      <c r="J686">
        <f>AVERAGE('Main'!$AA$37:$AC$37)+1*STDEV('Main'!$AA$37:$AC$37)</f>
        <v/>
      </c>
      <c r="K686">
        <f>'Main'!AC37</f>
        <v/>
      </c>
      <c r="L686">
        <f>IF(OR(ISERROR(K686), ISERROR(I686), ISERROR(J686)), TRUE, OR(OR(AND(LEFT(K686, 1)="[", RIGHT(K686, 1)="]"), AND(ISNUMBER(K686), OR(K686&gt;=I686, I686=""), OR(K686&lt;=J686, J686=""))), K686=""))</f>
        <v/>
      </c>
      <c r="M686">
        <f>"Avg="&amp;ROUND(AVERAGE('Main'!$AA$37:$AC$37),4)&amp;", Stdev="&amp;ROUND(STDEV('Main'!$AA$37:$AC$37),4)&amp;", MaxStdev="&amp;1</f>
        <v/>
      </c>
    </row>
    <row r="687">
      <c r="A687" t="inlineStr">
        <is>
          <t>Copies Outliers</t>
        </is>
      </c>
      <c r="B687" t="inlineStr">
        <is>
          <t>Copies per mass outliers [covN2]</t>
        </is>
      </c>
      <c r="C687" t="inlineStr">
        <is>
          <t>Low</t>
        </is>
      </c>
      <c r="D687" s="60" t="n">
        <v>44418</v>
      </c>
      <c r="E687" t="inlineStr">
        <is>
          <t>ottawa_lab-vc3.08.09.21</t>
        </is>
      </c>
      <c r="F687" t="inlineStr">
        <is>
          <t>covN2</t>
        </is>
      </c>
      <c r="G687" s="61">
        <f>HYPERLINK("#'Main'!AA38", "'Main'!AA38")</f>
        <v/>
      </c>
      <c r="I687">
        <f>AVERAGE('Main'!$AA$38:$AC$38)-1*STDEV('Main'!$AA$38:$AC$38)</f>
        <v/>
      </c>
      <c r="J687">
        <f>AVERAGE('Main'!$AA$38:$AC$38)+1*STDEV('Main'!$AA$38:$AC$38)</f>
        <v/>
      </c>
      <c r="K687">
        <f>'Main'!AA38</f>
        <v/>
      </c>
      <c r="L687">
        <f>IF(OR(ISERROR(K687), ISERROR(I687), ISERROR(J687)), TRUE, OR(OR(AND(LEFT(K687, 1)="[", RIGHT(K687, 1)="]"), AND(ISNUMBER(K687), OR(K687&gt;=I687, I687=""), OR(K687&lt;=J687, J687=""))), K687=""))</f>
        <v/>
      </c>
      <c r="M687">
        <f>"Avg="&amp;ROUND(AVERAGE('Main'!$AA$38:$AC$38),4)&amp;", Stdev="&amp;ROUND(STDEV('Main'!$AA$38:$AC$38),4)&amp;", MaxStdev="&amp;1</f>
        <v/>
      </c>
    </row>
    <row r="688">
      <c r="A688" t="inlineStr">
        <is>
          <t>Copies Outliers</t>
        </is>
      </c>
      <c r="B688" t="inlineStr">
        <is>
          <t>Copies per mass outliers [covN2]</t>
        </is>
      </c>
      <c r="C688" t="inlineStr">
        <is>
          <t>Low</t>
        </is>
      </c>
      <c r="D688" s="60" t="n">
        <v>44418</v>
      </c>
      <c r="E688" t="inlineStr">
        <is>
          <t>ottawa_lab-vc3.08.09.21</t>
        </is>
      </c>
      <c r="F688" t="inlineStr">
        <is>
          <t>covN2</t>
        </is>
      </c>
      <c r="G688" s="61">
        <f>HYPERLINK("#'Main'!AB38", "'Main'!AB38")</f>
        <v/>
      </c>
      <c r="I688">
        <f>AVERAGE('Main'!$AA$38:$AC$38)-1*STDEV('Main'!$AA$38:$AC$38)</f>
        <v/>
      </c>
      <c r="J688">
        <f>AVERAGE('Main'!$AA$38:$AC$38)+1*STDEV('Main'!$AA$38:$AC$38)</f>
        <v/>
      </c>
      <c r="K688">
        <f>'Main'!AB38</f>
        <v/>
      </c>
      <c r="L688">
        <f>IF(OR(ISERROR(K688), ISERROR(I688), ISERROR(J688)), TRUE, OR(OR(AND(LEFT(K688, 1)="[", RIGHT(K688, 1)="]"), AND(ISNUMBER(K688), OR(K688&gt;=I688, I688=""), OR(K688&lt;=J688, J688=""))), K688=""))</f>
        <v/>
      </c>
      <c r="M688">
        <f>"Avg="&amp;ROUND(AVERAGE('Main'!$AA$38:$AC$38),4)&amp;", Stdev="&amp;ROUND(STDEV('Main'!$AA$38:$AC$38),4)&amp;", MaxStdev="&amp;1</f>
        <v/>
      </c>
    </row>
    <row r="689">
      <c r="A689" t="inlineStr">
        <is>
          <t>Copies Outliers</t>
        </is>
      </c>
      <c r="B689" t="inlineStr">
        <is>
          <t>Copies per mass outliers [covN2]</t>
        </is>
      </c>
      <c r="C689" t="inlineStr">
        <is>
          <t>Low</t>
        </is>
      </c>
      <c r="D689" s="60" t="n">
        <v>44418</v>
      </c>
      <c r="E689" t="inlineStr">
        <is>
          <t>ottawa_lab-vc3.08.09.21</t>
        </is>
      </c>
      <c r="F689" t="inlineStr">
        <is>
          <t>covN2</t>
        </is>
      </c>
      <c r="G689" s="61">
        <f>HYPERLINK("#'Main'!AC38", "'Main'!AC38")</f>
        <v/>
      </c>
      <c r="I689">
        <f>AVERAGE('Main'!$AA$38:$AC$38)-1*STDEV('Main'!$AA$38:$AC$38)</f>
        <v/>
      </c>
      <c r="J689">
        <f>AVERAGE('Main'!$AA$38:$AC$38)+1*STDEV('Main'!$AA$38:$AC$38)</f>
        <v/>
      </c>
      <c r="K689">
        <f>'Main'!AC38</f>
        <v/>
      </c>
      <c r="L689">
        <f>IF(OR(ISERROR(K689), ISERROR(I689), ISERROR(J689)), TRUE, OR(OR(AND(LEFT(K689, 1)="[", RIGHT(K689, 1)="]"), AND(ISNUMBER(K689), OR(K689&gt;=I689, I689=""), OR(K689&lt;=J689, J689=""))), K689=""))</f>
        <v/>
      </c>
      <c r="M689">
        <f>"Avg="&amp;ROUND(AVERAGE('Main'!$AA$38:$AC$38),4)&amp;", Stdev="&amp;ROUND(STDEV('Main'!$AA$38:$AC$38),4)&amp;", MaxStdev="&amp;1</f>
        <v/>
      </c>
    </row>
    <row r="690">
      <c r="A690" t="inlineStr">
        <is>
          <t>Copies Outliers</t>
        </is>
      </c>
      <c r="B690" t="inlineStr">
        <is>
          <t>Copies per mass outliers [covN2]</t>
        </is>
      </c>
      <c r="C690" t="inlineStr">
        <is>
          <t>Low</t>
        </is>
      </c>
      <c r="D690" s="60" t="n">
        <v>44418</v>
      </c>
      <c r="E690" t="inlineStr">
        <is>
          <t>ottawa_lab-__2021-08-10__aw_b97.08.09.21</t>
        </is>
      </c>
      <c r="F690" t="inlineStr">
        <is>
          <t>covN2</t>
        </is>
      </c>
      <c r="G690" s="61">
        <f>HYPERLINK("#'Main'!AA39", "'Main'!AA39")</f>
        <v/>
      </c>
      <c r="I690">
        <f>AVERAGE('Main'!$AA$39:$AC$39)-1*STDEV('Main'!$AA$39:$AC$39)</f>
        <v/>
      </c>
      <c r="J690">
        <f>AVERAGE('Main'!$AA$39:$AC$39)+1*STDEV('Main'!$AA$39:$AC$39)</f>
        <v/>
      </c>
      <c r="K690">
        <f>'Main'!AA39</f>
        <v/>
      </c>
      <c r="L690">
        <f>IF(OR(ISERROR(K690), ISERROR(I690), ISERROR(J690)), TRUE, OR(OR(AND(LEFT(K690, 1)="[", RIGHT(K690, 1)="]"), AND(ISNUMBER(K690), OR(K690&gt;=I690, I690=""), OR(K690&lt;=J690, J690=""))), K690=""))</f>
        <v/>
      </c>
      <c r="M690">
        <f>"Avg="&amp;ROUND(AVERAGE('Main'!$AA$39:$AC$39),4)&amp;", Stdev="&amp;ROUND(STDEV('Main'!$AA$39:$AC$39),4)&amp;", MaxStdev="&amp;1</f>
        <v/>
      </c>
    </row>
    <row r="691">
      <c r="A691" t="inlineStr">
        <is>
          <t>Copies Outliers</t>
        </is>
      </c>
      <c r="B691" t="inlineStr">
        <is>
          <t>Copies per mass outliers [covN2]</t>
        </is>
      </c>
      <c r="C691" t="inlineStr">
        <is>
          <t>Low</t>
        </is>
      </c>
      <c r="D691" s="60" t="n">
        <v>44418</v>
      </c>
      <c r="E691" t="inlineStr">
        <is>
          <t>ottawa_lab-__2021-08-10__aw_b97.08.09.21</t>
        </is>
      </c>
      <c r="F691" t="inlineStr">
        <is>
          <t>covN2</t>
        </is>
      </c>
      <c r="G691" s="61">
        <f>HYPERLINK("#'Main'!AB39", "'Main'!AB39")</f>
        <v/>
      </c>
      <c r="I691">
        <f>AVERAGE('Main'!$AA$39:$AC$39)-1*STDEV('Main'!$AA$39:$AC$39)</f>
        <v/>
      </c>
      <c r="J691">
        <f>AVERAGE('Main'!$AA$39:$AC$39)+1*STDEV('Main'!$AA$39:$AC$39)</f>
        <v/>
      </c>
      <c r="K691">
        <f>'Main'!AB39</f>
        <v/>
      </c>
      <c r="L691">
        <f>IF(OR(ISERROR(K691), ISERROR(I691), ISERROR(J691)), TRUE, OR(OR(AND(LEFT(K691, 1)="[", RIGHT(K691, 1)="]"), AND(ISNUMBER(K691), OR(K691&gt;=I691, I691=""), OR(K691&lt;=J691, J691=""))), K691=""))</f>
        <v/>
      </c>
      <c r="M691">
        <f>"Avg="&amp;ROUND(AVERAGE('Main'!$AA$39:$AC$39),4)&amp;", Stdev="&amp;ROUND(STDEV('Main'!$AA$39:$AC$39),4)&amp;", MaxStdev="&amp;1</f>
        <v/>
      </c>
    </row>
    <row r="692">
      <c r="A692" t="inlineStr">
        <is>
          <t>Copies Outliers</t>
        </is>
      </c>
      <c r="B692" t="inlineStr">
        <is>
          <t>Copies per mass outliers [covN2]</t>
        </is>
      </c>
      <c r="C692" t="inlineStr">
        <is>
          <t>Low</t>
        </is>
      </c>
      <c r="D692" s="60" t="n">
        <v>44418</v>
      </c>
      <c r="E692" t="inlineStr">
        <is>
          <t>ottawa_lab-__2021-08-10__aw_b97.08.09.21</t>
        </is>
      </c>
      <c r="F692" t="inlineStr">
        <is>
          <t>covN2</t>
        </is>
      </c>
      <c r="G692" s="61">
        <f>HYPERLINK("#'Main'!AC39", "'Main'!AC39")</f>
        <v/>
      </c>
      <c r="I692">
        <f>AVERAGE('Main'!$AA$39:$AC$39)-1*STDEV('Main'!$AA$39:$AC$39)</f>
        <v/>
      </c>
      <c r="J692">
        <f>AVERAGE('Main'!$AA$39:$AC$39)+1*STDEV('Main'!$AA$39:$AC$39)</f>
        <v/>
      </c>
      <c r="K692">
        <f>'Main'!AC39</f>
        <v/>
      </c>
      <c r="L692">
        <f>IF(OR(ISERROR(K692), ISERROR(I692), ISERROR(J692)), TRUE, OR(OR(AND(LEFT(K692, 1)="[", RIGHT(K692, 1)="]"), AND(ISNUMBER(K692), OR(K692&gt;=I692, I692=""), OR(K692&lt;=J692, J692=""))), K692=""))</f>
        <v/>
      </c>
      <c r="M692">
        <f>"Avg="&amp;ROUND(AVERAGE('Main'!$AA$39:$AC$39),4)&amp;", Stdev="&amp;ROUND(STDEV('Main'!$AA$39:$AC$39),4)&amp;", MaxStdev="&amp;1</f>
        <v/>
      </c>
    </row>
    <row r="693">
      <c r="A693" t="inlineStr">
        <is>
          <t>Copies Outliers</t>
        </is>
      </c>
      <c r="B693" t="inlineStr">
        <is>
          <t>Copies per mass outliers [covN2]</t>
        </is>
      </c>
      <c r="C693" t="inlineStr">
        <is>
          <t>Low</t>
        </is>
      </c>
      <c r="D693" s="60" t="n">
        <v>44418</v>
      </c>
      <c r="E693" t="inlineStr">
        <is>
          <t>ottawa_lab-__2021-08-10__aw_sr.08.09.21</t>
        </is>
      </c>
      <c r="F693" t="inlineStr">
        <is>
          <t>covN2</t>
        </is>
      </c>
      <c r="G693" s="61">
        <f>HYPERLINK("#'Main'!AA40", "'Main'!AA40")</f>
        <v/>
      </c>
      <c r="I693">
        <f>AVERAGE('Main'!$AA$40:$AC$40)-1*STDEV('Main'!$AA$40:$AC$40)</f>
        <v/>
      </c>
      <c r="J693">
        <f>AVERAGE('Main'!$AA$40:$AC$40)+1*STDEV('Main'!$AA$40:$AC$40)</f>
        <v/>
      </c>
      <c r="K693">
        <f>'Main'!AA40</f>
        <v/>
      </c>
      <c r="L693">
        <f>IF(OR(ISERROR(K693), ISERROR(I693), ISERROR(J693)), TRUE, OR(OR(AND(LEFT(K693, 1)="[", RIGHT(K693, 1)="]"), AND(ISNUMBER(K693), OR(K693&gt;=I693, I693=""), OR(K693&lt;=J693, J693=""))), K693=""))</f>
        <v/>
      </c>
      <c r="M693">
        <f>"Avg="&amp;ROUND(AVERAGE('Main'!$AA$40:$AC$40),4)&amp;", Stdev="&amp;ROUND(STDEV('Main'!$AA$40:$AC$40),4)&amp;", MaxStdev="&amp;1</f>
        <v/>
      </c>
    </row>
    <row r="694">
      <c r="A694" t="inlineStr">
        <is>
          <t>Copies Outliers</t>
        </is>
      </c>
      <c r="B694" t="inlineStr">
        <is>
          <t>Copies per mass outliers [covN2]</t>
        </is>
      </c>
      <c r="C694" t="inlineStr">
        <is>
          <t>Low</t>
        </is>
      </c>
      <c r="D694" s="60" t="n">
        <v>44418</v>
      </c>
      <c r="E694" t="inlineStr">
        <is>
          <t>ottawa_lab-__2021-08-10__aw_sr.08.09.21</t>
        </is>
      </c>
      <c r="F694" t="inlineStr">
        <is>
          <t>covN2</t>
        </is>
      </c>
      <c r="G694" s="61">
        <f>HYPERLINK("#'Main'!AB40", "'Main'!AB40")</f>
        <v/>
      </c>
      <c r="I694">
        <f>AVERAGE('Main'!$AA$40:$AC$40)-1*STDEV('Main'!$AA$40:$AC$40)</f>
        <v/>
      </c>
      <c r="J694">
        <f>AVERAGE('Main'!$AA$40:$AC$40)+1*STDEV('Main'!$AA$40:$AC$40)</f>
        <v/>
      </c>
      <c r="K694">
        <f>'Main'!AB40</f>
        <v/>
      </c>
      <c r="L694">
        <f>IF(OR(ISERROR(K694), ISERROR(I694), ISERROR(J694)), TRUE, OR(OR(AND(LEFT(K694, 1)="[", RIGHT(K694, 1)="]"), AND(ISNUMBER(K694), OR(K694&gt;=I694, I694=""), OR(K694&lt;=J694, J694=""))), K694=""))</f>
        <v/>
      </c>
      <c r="M694">
        <f>"Avg="&amp;ROUND(AVERAGE('Main'!$AA$40:$AC$40),4)&amp;", Stdev="&amp;ROUND(STDEV('Main'!$AA$40:$AC$40),4)&amp;", MaxStdev="&amp;1</f>
        <v/>
      </c>
    </row>
    <row r="695">
      <c r="A695" t="inlineStr">
        <is>
          <t>Copies Outliers</t>
        </is>
      </c>
      <c r="B695" t="inlineStr">
        <is>
          <t>Copies per mass outliers [covN2]</t>
        </is>
      </c>
      <c r="C695" t="inlineStr">
        <is>
          <t>Low</t>
        </is>
      </c>
      <c r="D695" s="60" t="n">
        <v>44418</v>
      </c>
      <c r="E695" t="inlineStr">
        <is>
          <t>ottawa_lab-__2021-08-10__aw_sr.08.09.21</t>
        </is>
      </c>
      <c r="F695" t="inlineStr">
        <is>
          <t>covN2</t>
        </is>
      </c>
      <c r="G695" s="61">
        <f>HYPERLINK("#'Main'!AC40", "'Main'!AC40")</f>
        <v/>
      </c>
      <c r="I695">
        <f>AVERAGE('Main'!$AA$40:$AC$40)-1*STDEV('Main'!$AA$40:$AC$40)</f>
        <v/>
      </c>
      <c r="J695">
        <f>AVERAGE('Main'!$AA$40:$AC$40)+1*STDEV('Main'!$AA$40:$AC$40)</f>
        <v/>
      </c>
      <c r="K695">
        <f>'Main'!AC40</f>
        <v/>
      </c>
      <c r="L695">
        <f>IF(OR(ISERROR(K695), ISERROR(I695), ISERROR(J695)), TRUE, OR(OR(AND(LEFT(K695, 1)="[", RIGHT(K695, 1)="]"), AND(ISNUMBER(K695), OR(K695&gt;=I695, I695=""), OR(K695&lt;=J695, J695=""))), K695=""))</f>
        <v/>
      </c>
      <c r="M695">
        <f>"Avg="&amp;ROUND(AVERAGE('Main'!$AA$40:$AC$40),4)&amp;", Stdev="&amp;ROUND(STDEV('Main'!$AA$40:$AC$40),4)&amp;", MaxStdev="&amp;1</f>
        <v/>
      </c>
    </row>
    <row r="696">
      <c r="A696" t="inlineStr">
        <is>
          <t>Copies Outliers</t>
        </is>
      </c>
      <c r="B696" t="inlineStr">
        <is>
          <t>Copies per mass outliers [covN2]</t>
        </is>
      </c>
      <c r="C696" t="inlineStr">
        <is>
          <t>Low</t>
        </is>
      </c>
      <c r="D696" s="60" t="n">
        <v>44418</v>
      </c>
      <c r="E696" t="inlineStr">
        <is>
          <t>ottawa_lab-__2021-08-10__ebmi.07.25.21</t>
        </is>
      </c>
      <c r="F696" t="inlineStr">
        <is>
          <t>covN2</t>
        </is>
      </c>
      <c r="G696" s="61">
        <f>HYPERLINK("#'Main'!AA41", "'Main'!AA41")</f>
        <v/>
      </c>
      <c r="I696">
        <f>AVERAGE('Main'!$AA$41:$AC$41)-1*STDEV('Main'!$AA$41:$AC$41)</f>
        <v/>
      </c>
      <c r="J696">
        <f>AVERAGE('Main'!$AA$41:$AC$41)+1*STDEV('Main'!$AA$41:$AC$41)</f>
        <v/>
      </c>
      <c r="K696">
        <f>'Main'!AA41</f>
        <v/>
      </c>
      <c r="L696">
        <f>IF(OR(ISERROR(K696), ISERROR(I696), ISERROR(J696)), TRUE, OR(OR(AND(LEFT(K696, 1)="[", RIGHT(K696, 1)="]"), AND(ISNUMBER(K696), OR(K696&gt;=I696, I696=""), OR(K696&lt;=J696, J696=""))), K696=""))</f>
        <v/>
      </c>
      <c r="M696">
        <f>"Avg="&amp;ROUND(AVERAGE('Main'!$AA$41:$AC$41),4)&amp;", Stdev="&amp;ROUND(STDEV('Main'!$AA$41:$AC$41),4)&amp;", MaxStdev="&amp;1</f>
        <v/>
      </c>
    </row>
    <row r="697">
      <c r="A697" t="inlineStr">
        <is>
          <t>Copies Outliers</t>
        </is>
      </c>
      <c r="B697" t="inlineStr">
        <is>
          <t>Copies per mass outliers [covN2]</t>
        </is>
      </c>
      <c r="C697" t="inlineStr">
        <is>
          <t>Low</t>
        </is>
      </c>
      <c r="D697" s="60" t="n">
        <v>44418</v>
      </c>
      <c r="E697" t="inlineStr">
        <is>
          <t>ottawa_lab-__2021-08-10__ebmi.07.25.21</t>
        </is>
      </c>
      <c r="F697" t="inlineStr">
        <is>
          <t>covN2</t>
        </is>
      </c>
      <c r="G697" s="61">
        <f>HYPERLINK("#'Main'!AB41", "'Main'!AB41")</f>
        <v/>
      </c>
      <c r="I697">
        <f>AVERAGE('Main'!$AA$41:$AC$41)-1*STDEV('Main'!$AA$41:$AC$41)</f>
        <v/>
      </c>
      <c r="J697">
        <f>AVERAGE('Main'!$AA$41:$AC$41)+1*STDEV('Main'!$AA$41:$AC$41)</f>
        <v/>
      </c>
      <c r="K697">
        <f>'Main'!AB41</f>
        <v/>
      </c>
      <c r="L697">
        <f>IF(OR(ISERROR(K697), ISERROR(I697), ISERROR(J697)), TRUE, OR(OR(AND(LEFT(K697, 1)="[", RIGHT(K697, 1)="]"), AND(ISNUMBER(K697), OR(K697&gt;=I697, I697=""), OR(K697&lt;=J697, J697=""))), K697=""))</f>
        <v/>
      </c>
      <c r="M697">
        <f>"Avg="&amp;ROUND(AVERAGE('Main'!$AA$41:$AC$41),4)&amp;", Stdev="&amp;ROUND(STDEV('Main'!$AA$41:$AC$41),4)&amp;", MaxStdev="&amp;1</f>
        <v/>
      </c>
    </row>
    <row r="698">
      <c r="A698" t="inlineStr">
        <is>
          <t>Copies Outliers</t>
        </is>
      </c>
      <c r="B698" t="inlineStr">
        <is>
          <t>Copies per mass outliers [covN2]</t>
        </is>
      </c>
      <c r="C698" t="inlineStr">
        <is>
          <t>Low</t>
        </is>
      </c>
      <c r="D698" s="60" t="n">
        <v>44418</v>
      </c>
      <c r="E698" t="inlineStr">
        <is>
          <t>ottawa_lab-__2021-08-10__ebmi.07.25.21</t>
        </is>
      </c>
      <c r="F698" t="inlineStr">
        <is>
          <t>covN2</t>
        </is>
      </c>
      <c r="G698" s="61">
        <f>HYPERLINK("#'Main'!AC41", "'Main'!AC41")</f>
        <v/>
      </c>
      <c r="I698">
        <f>AVERAGE('Main'!$AA$41:$AC$41)-1*STDEV('Main'!$AA$41:$AC$41)</f>
        <v/>
      </c>
      <c r="J698">
        <f>AVERAGE('Main'!$AA$41:$AC$41)+1*STDEV('Main'!$AA$41:$AC$41)</f>
        <v/>
      </c>
      <c r="K698">
        <f>'Main'!AC41</f>
        <v/>
      </c>
      <c r="L698">
        <f>IF(OR(ISERROR(K698), ISERROR(I698), ISERROR(J698)), TRUE, OR(OR(AND(LEFT(K698, 1)="[", RIGHT(K698, 1)="]"), AND(ISNUMBER(K698), OR(K698&gt;=I698, I698=""), OR(K698&lt;=J698, J698=""))), K698=""))</f>
        <v/>
      </c>
      <c r="M698">
        <f>"Avg="&amp;ROUND(AVERAGE('Main'!$AA$41:$AC$41),4)&amp;", Stdev="&amp;ROUND(STDEV('Main'!$AA$41:$AC$41),4)&amp;", MaxStdev="&amp;1</f>
        <v/>
      </c>
    </row>
    <row r="699">
      <c r="A699" t="inlineStr">
        <is>
          <t>Copies Outliers</t>
        </is>
      </c>
      <c r="B699" t="inlineStr">
        <is>
          <t>Copies per mass outliers [covN2]</t>
        </is>
      </c>
      <c r="C699" t="inlineStr">
        <is>
          <t>Low</t>
        </is>
      </c>
      <c r="D699" s="60" t="n">
        <v>44418</v>
      </c>
      <c r="E699" t="inlineStr">
        <is>
          <t>ottawa_lab-__2021-08-10__eh.07.20.21</t>
        </is>
      </c>
      <c r="F699" t="inlineStr">
        <is>
          <t>covN2</t>
        </is>
      </c>
      <c r="G699" s="61">
        <f>HYPERLINK("#'Main'!AA42", "'Main'!AA42")</f>
        <v/>
      </c>
      <c r="I699">
        <f>AVERAGE('Main'!$AA$42:$AC$42)-1*STDEV('Main'!$AA$42:$AC$42)</f>
        <v/>
      </c>
      <c r="J699">
        <f>AVERAGE('Main'!$AA$42:$AC$42)+1*STDEV('Main'!$AA$42:$AC$42)</f>
        <v/>
      </c>
      <c r="K699">
        <f>'Main'!AA42</f>
        <v/>
      </c>
      <c r="L699">
        <f>IF(OR(ISERROR(K699), ISERROR(I699), ISERROR(J699)), TRUE, OR(OR(AND(LEFT(K699, 1)="[", RIGHT(K699, 1)="]"), AND(ISNUMBER(K699), OR(K699&gt;=I699, I699=""), OR(K699&lt;=J699, J699=""))), K699=""))</f>
        <v/>
      </c>
      <c r="M699">
        <f>"Avg="&amp;ROUND(AVERAGE('Main'!$AA$42:$AC$42),4)&amp;", Stdev="&amp;ROUND(STDEV('Main'!$AA$42:$AC$42),4)&amp;", MaxStdev="&amp;1</f>
        <v/>
      </c>
    </row>
    <row r="700">
      <c r="A700" t="inlineStr">
        <is>
          <t>Copies Outliers</t>
        </is>
      </c>
      <c r="B700" t="inlineStr">
        <is>
          <t>Copies per mass outliers [covN2]</t>
        </is>
      </c>
      <c r="C700" t="inlineStr">
        <is>
          <t>Low</t>
        </is>
      </c>
      <c r="D700" s="60" t="n">
        <v>44418</v>
      </c>
      <c r="E700" t="inlineStr">
        <is>
          <t>ottawa_lab-__2021-08-10__eh.07.20.21</t>
        </is>
      </c>
      <c r="F700" t="inlineStr">
        <is>
          <t>covN2</t>
        </is>
      </c>
      <c r="G700" s="61">
        <f>HYPERLINK("#'Main'!AB42", "'Main'!AB42")</f>
        <v/>
      </c>
      <c r="I700">
        <f>AVERAGE('Main'!$AA$42:$AC$42)-1*STDEV('Main'!$AA$42:$AC$42)</f>
        <v/>
      </c>
      <c r="J700">
        <f>AVERAGE('Main'!$AA$42:$AC$42)+1*STDEV('Main'!$AA$42:$AC$42)</f>
        <v/>
      </c>
      <c r="K700">
        <f>'Main'!AB42</f>
        <v/>
      </c>
      <c r="L700">
        <f>IF(OR(ISERROR(K700), ISERROR(I700), ISERROR(J700)), TRUE, OR(OR(AND(LEFT(K700, 1)="[", RIGHT(K700, 1)="]"), AND(ISNUMBER(K700), OR(K700&gt;=I700, I700=""), OR(K700&lt;=J700, J700=""))), K700=""))</f>
        <v/>
      </c>
      <c r="M700">
        <f>"Avg="&amp;ROUND(AVERAGE('Main'!$AA$42:$AC$42),4)&amp;", Stdev="&amp;ROUND(STDEV('Main'!$AA$42:$AC$42),4)&amp;", MaxStdev="&amp;1</f>
        <v/>
      </c>
    </row>
    <row r="701">
      <c r="A701" t="inlineStr">
        <is>
          <t>Copies Outliers</t>
        </is>
      </c>
      <c r="B701" t="inlineStr">
        <is>
          <t>Copies per mass outliers [covN2]</t>
        </is>
      </c>
      <c r="C701" t="inlineStr">
        <is>
          <t>Low</t>
        </is>
      </c>
      <c r="D701" s="60" t="n">
        <v>44418</v>
      </c>
      <c r="E701" t="inlineStr">
        <is>
          <t>ottawa_lab-__2021-08-10__eh.07.20.21</t>
        </is>
      </c>
      <c r="F701" t="inlineStr">
        <is>
          <t>covN2</t>
        </is>
      </c>
      <c r="G701" s="61">
        <f>HYPERLINK("#'Main'!AC42", "'Main'!AC42")</f>
        <v/>
      </c>
      <c r="I701">
        <f>AVERAGE('Main'!$AA$42:$AC$42)-1*STDEV('Main'!$AA$42:$AC$42)</f>
        <v/>
      </c>
      <c r="J701">
        <f>AVERAGE('Main'!$AA$42:$AC$42)+1*STDEV('Main'!$AA$42:$AC$42)</f>
        <v/>
      </c>
      <c r="K701">
        <f>'Main'!AC42</f>
        <v/>
      </c>
      <c r="L701">
        <f>IF(OR(ISERROR(K701), ISERROR(I701), ISERROR(J701)), TRUE, OR(OR(AND(LEFT(K701, 1)="[", RIGHT(K701, 1)="]"), AND(ISNUMBER(K701), OR(K701&gt;=I701, I701=""), OR(K701&lt;=J701, J701=""))), K701=""))</f>
        <v/>
      </c>
      <c r="M701">
        <f>"Avg="&amp;ROUND(AVERAGE('Main'!$AA$42:$AC$42),4)&amp;", Stdev="&amp;ROUND(STDEV('Main'!$AA$42:$AC$42),4)&amp;", MaxStdev="&amp;1</f>
        <v/>
      </c>
    </row>
    <row r="702">
      <c r="A702" t="inlineStr">
        <is>
          <t>Copies Outliers</t>
        </is>
      </c>
      <c r="B702" t="inlineStr">
        <is>
          <t>Copies per mass outliers [covN2]</t>
        </is>
      </c>
      <c r="C702" t="inlineStr">
        <is>
          <t>Low</t>
        </is>
      </c>
      <c r="D702" s="60" t="n">
        <v>44418</v>
      </c>
      <c r="E702" t="inlineStr">
        <is>
          <t>ottawa_lab-__2021-08-10__emh.07.21.21</t>
        </is>
      </c>
      <c r="F702" t="inlineStr">
        <is>
          <t>covN2</t>
        </is>
      </c>
      <c r="G702" s="61">
        <f>HYPERLINK("#'Main'!AA43", "'Main'!AA43")</f>
        <v/>
      </c>
      <c r="I702">
        <f>AVERAGE('Main'!$AA$43:$AC$43)-1*STDEV('Main'!$AA$43:$AC$43)</f>
        <v/>
      </c>
      <c r="J702">
        <f>AVERAGE('Main'!$AA$43:$AC$43)+1*STDEV('Main'!$AA$43:$AC$43)</f>
        <v/>
      </c>
      <c r="K702">
        <f>'Main'!AA43</f>
        <v/>
      </c>
      <c r="L702">
        <f>IF(OR(ISERROR(K702), ISERROR(I702), ISERROR(J702)), TRUE, OR(OR(AND(LEFT(K702, 1)="[", RIGHT(K702, 1)="]"), AND(ISNUMBER(K702), OR(K702&gt;=I702, I702=""), OR(K702&lt;=J702, J702=""))), K702=""))</f>
        <v/>
      </c>
      <c r="M702">
        <f>"Avg="&amp;ROUND(AVERAGE('Main'!$AA$43:$AC$43),4)&amp;", Stdev="&amp;ROUND(STDEV('Main'!$AA$43:$AC$43),4)&amp;", MaxStdev="&amp;1</f>
        <v/>
      </c>
    </row>
    <row r="703">
      <c r="A703" t="inlineStr">
        <is>
          <t>Copies Outliers</t>
        </is>
      </c>
      <c r="B703" t="inlineStr">
        <is>
          <t>Copies per mass outliers [covN2]</t>
        </is>
      </c>
      <c r="C703" t="inlineStr">
        <is>
          <t>Low</t>
        </is>
      </c>
      <c r="D703" s="60" t="n">
        <v>44418</v>
      </c>
      <c r="E703" t="inlineStr">
        <is>
          <t>ottawa_lab-__2021-08-10__emh.07.21.21</t>
        </is>
      </c>
      <c r="F703" t="inlineStr">
        <is>
          <t>covN2</t>
        </is>
      </c>
      <c r="G703" s="61">
        <f>HYPERLINK("#'Main'!AB43", "'Main'!AB43")</f>
        <v/>
      </c>
      <c r="I703">
        <f>AVERAGE('Main'!$AA$43:$AC$43)-1*STDEV('Main'!$AA$43:$AC$43)</f>
        <v/>
      </c>
      <c r="J703">
        <f>AVERAGE('Main'!$AA$43:$AC$43)+1*STDEV('Main'!$AA$43:$AC$43)</f>
        <v/>
      </c>
      <c r="K703">
        <f>'Main'!AB43</f>
        <v/>
      </c>
      <c r="L703">
        <f>IF(OR(ISERROR(K703), ISERROR(I703), ISERROR(J703)), TRUE, OR(OR(AND(LEFT(K703, 1)="[", RIGHT(K703, 1)="]"), AND(ISNUMBER(K703), OR(K703&gt;=I703, I703=""), OR(K703&lt;=J703, J703=""))), K703=""))</f>
        <v/>
      </c>
      <c r="M703">
        <f>"Avg="&amp;ROUND(AVERAGE('Main'!$AA$43:$AC$43),4)&amp;", Stdev="&amp;ROUND(STDEV('Main'!$AA$43:$AC$43),4)&amp;", MaxStdev="&amp;1</f>
        <v/>
      </c>
    </row>
    <row r="704">
      <c r="A704" t="inlineStr">
        <is>
          <t>Copies Outliers</t>
        </is>
      </c>
      <c r="B704" t="inlineStr">
        <is>
          <t>Copies per mass outliers [covN2]</t>
        </is>
      </c>
      <c r="C704" t="inlineStr">
        <is>
          <t>Low</t>
        </is>
      </c>
      <c r="D704" s="60" t="n">
        <v>44418</v>
      </c>
      <c r="E704" t="inlineStr">
        <is>
          <t>ottawa_lab-__2021-08-10__emh.07.21.21</t>
        </is>
      </c>
      <c r="F704" t="inlineStr">
        <is>
          <t>covN2</t>
        </is>
      </c>
      <c r="G704" s="61">
        <f>HYPERLINK("#'Main'!AC43", "'Main'!AC43")</f>
        <v/>
      </c>
      <c r="I704">
        <f>AVERAGE('Main'!$AA$43:$AC$43)-1*STDEV('Main'!$AA$43:$AC$43)</f>
        <v/>
      </c>
      <c r="J704">
        <f>AVERAGE('Main'!$AA$43:$AC$43)+1*STDEV('Main'!$AA$43:$AC$43)</f>
        <v/>
      </c>
      <c r="K704">
        <f>'Main'!AC43</f>
        <v/>
      </c>
      <c r="L704">
        <f>IF(OR(ISERROR(K704), ISERROR(I704), ISERROR(J704)), TRUE, OR(OR(AND(LEFT(K704, 1)="[", RIGHT(K704, 1)="]"), AND(ISNUMBER(K704), OR(K704&gt;=I704, I704=""), OR(K704&lt;=J704, J704=""))), K704=""))</f>
        <v/>
      </c>
      <c r="M704">
        <f>"Avg="&amp;ROUND(AVERAGE('Main'!$AA$43:$AC$43),4)&amp;", Stdev="&amp;ROUND(STDEV('Main'!$AA$43:$AC$43),4)&amp;", MaxStdev="&amp;1</f>
        <v/>
      </c>
    </row>
    <row r="705">
      <c r="A705" t="inlineStr">
        <is>
          <t>Copies Outliers</t>
        </is>
      </c>
      <c r="B705" t="inlineStr">
        <is>
          <t>Copies per mass outliers [covN2]</t>
        </is>
      </c>
      <c r="C705" t="inlineStr">
        <is>
          <t>Low</t>
        </is>
      </c>
      <c r="D705" s="60" t="n">
        <v>44418</v>
      </c>
      <c r="E705" t="inlineStr">
        <is>
          <t>ottawa_lab-__2021-08-10__evc1.07.02.21</t>
        </is>
      </c>
      <c r="F705" t="inlineStr">
        <is>
          <t>covN2</t>
        </is>
      </c>
      <c r="G705" s="61">
        <f>HYPERLINK("#'Main'!AA44", "'Main'!AA44")</f>
        <v/>
      </c>
      <c r="I705">
        <f>AVERAGE('Main'!$AA$44:$AC$44)-1*STDEV('Main'!$AA$44:$AC$44)</f>
        <v/>
      </c>
      <c r="J705">
        <f>AVERAGE('Main'!$AA$44:$AC$44)+1*STDEV('Main'!$AA$44:$AC$44)</f>
        <v/>
      </c>
      <c r="K705">
        <f>'Main'!AA44</f>
        <v/>
      </c>
      <c r="L705">
        <f>IF(OR(ISERROR(K705), ISERROR(I705), ISERROR(J705)), TRUE, OR(OR(AND(LEFT(K705, 1)="[", RIGHT(K705, 1)="]"), AND(ISNUMBER(K705), OR(K705&gt;=I705, I705=""), OR(K705&lt;=J705, J705=""))), K705=""))</f>
        <v/>
      </c>
      <c r="M705">
        <f>"Avg="&amp;ROUND(AVERAGE('Main'!$AA$44:$AC$44),4)&amp;", Stdev="&amp;ROUND(STDEV('Main'!$AA$44:$AC$44),4)&amp;", MaxStdev="&amp;1</f>
        <v/>
      </c>
    </row>
    <row r="706">
      <c r="A706" t="inlineStr">
        <is>
          <t>Copies Outliers</t>
        </is>
      </c>
      <c r="B706" t="inlineStr">
        <is>
          <t>Copies per mass outliers [covN2]</t>
        </is>
      </c>
      <c r="C706" t="inlineStr">
        <is>
          <t>Low</t>
        </is>
      </c>
      <c r="D706" s="60" t="n">
        <v>44418</v>
      </c>
      <c r="E706" t="inlineStr">
        <is>
          <t>ottawa_lab-__2021-08-10__evc1.07.02.21</t>
        </is>
      </c>
      <c r="F706" t="inlineStr">
        <is>
          <t>covN2</t>
        </is>
      </c>
      <c r="G706" s="61">
        <f>HYPERLINK("#'Main'!AB44", "'Main'!AB44")</f>
        <v/>
      </c>
      <c r="I706">
        <f>AVERAGE('Main'!$AA$44:$AC$44)-1*STDEV('Main'!$AA$44:$AC$44)</f>
        <v/>
      </c>
      <c r="J706">
        <f>AVERAGE('Main'!$AA$44:$AC$44)+1*STDEV('Main'!$AA$44:$AC$44)</f>
        <v/>
      </c>
      <c r="K706">
        <f>'Main'!AB44</f>
        <v/>
      </c>
      <c r="L706">
        <f>IF(OR(ISERROR(K706), ISERROR(I706), ISERROR(J706)), TRUE, OR(OR(AND(LEFT(K706, 1)="[", RIGHT(K706, 1)="]"), AND(ISNUMBER(K706), OR(K706&gt;=I706, I706=""), OR(K706&lt;=J706, J706=""))), K706=""))</f>
        <v/>
      </c>
      <c r="M706">
        <f>"Avg="&amp;ROUND(AVERAGE('Main'!$AA$44:$AC$44),4)&amp;", Stdev="&amp;ROUND(STDEV('Main'!$AA$44:$AC$44),4)&amp;", MaxStdev="&amp;1</f>
        <v/>
      </c>
    </row>
    <row r="707">
      <c r="A707" t="inlineStr">
        <is>
          <t>Copies Outliers</t>
        </is>
      </c>
      <c r="B707" t="inlineStr">
        <is>
          <t>Copies per mass outliers [covN2]</t>
        </is>
      </c>
      <c r="C707" t="inlineStr">
        <is>
          <t>Low</t>
        </is>
      </c>
      <c r="D707" s="60" t="n">
        <v>44418</v>
      </c>
      <c r="E707" t="inlineStr">
        <is>
          <t>ottawa_lab-__2021-08-10__evc1.07.02.21</t>
        </is>
      </c>
      <c r="F707" t="inlineStr">
        <is>
          <t>covN2</t>
        </is>
      </c>
      <c r="G707" s="61">
        <f>HYPERLINK("#'Main'!AC44", "'Main'!AC44")</f>
        <v/>
      </c>
      <c r="I707">
        <f>AVERAGE('Main'!$AA$44:$AC$44)-1*STDEV('Main'!$AA$44:$AC$44)</f>
        <v/>
      </c>
      <c r="J707">
        <f>AVERAGE('Main'!$AA$44:$AC$44)+1*STDEV('Main'!$AA$44:$AC$44)</f>
        <v/>
      </c>
      <c r="K707">
        <f>'Main'!AC44</f>
        <v/>
      </c>
      <c r="L707">
        <f>IF(OR(ISERROR(K707), ISERROR(I707), ISERROR(J707)), TRUE, OR(OR(AND(LEFT(K707, 1)="[", RIGHT(K707, 1)="]"), AND(ISNUMBER(K707), OR(K707&gt;=I707, I707=""), OR(K707&lt;=J707, J707=""))), K707=""))</f>
        <v/>
      </c>
      <c r="M707">
        <f>"Avg="&amp;ROUND(AVERAGE('Main'!$AA$44:$AC$44),4)&amp;", Stdev="&amp;ROUND(STDEV('Main'!$AA$44:$AC$44),4)&amp;", MaxStdev="&amp;1</f>
        <v/>
      </c>
    </row>
    <row r="708">
      <c r="A708" t="inlineStr">
        <is>
          <t>Copies Outliers</t>
        </is>
      </c>
      <c r="B708" t="inlineStr">
        <is>
          <t>Copies per mass outliers [covN2]</t>
        </is>
      </c>
      <c r="C708" t="inlineStr">
        <is>
          <t>Low</t>
        </is>
      </c>
      <c r="D708" s="60" t="n">
        <v>44418</v>
      </c>
      <c r="E708" t="inlineStr">
        <is>
          <t>ottawa_lab-__2021-08-10__evc1.07.16.21</t>
        </is>
      </c>
      <c r="F708" t="inlineStr">
        <is>
          <t>covN2</t>
        </is>
      </c>
      <c r="G708" s="61">
        <f>HYPERLINK("#'Main'!AA45", "'Main'!AA45")</f>
        <v/>
      </c>
      <c r="I708">
        <f>AVERAGE('Main'!$AA$45:$AC$45)-1*STDEV('Main'!$AA$45:$AC$45)</f>
        <v/>
      </c>
      <c r="J708">
        <f>AVERAGE('Main'!$AA$45:$AC$45)+1*STDEV('Main'!$AA$45:$AC$45)</f>
        <v/>
      </c>
      <c r="K708">
        <f>'Main'!AA45</f>
        <v/>
      </c>
      <c r="L708">
        <f>IF(OR(ISERROR(K708), ISERROR(I708), ISERROR(J708)), TRUE, OR(OR(AND(LEFT(K708, 1)="[", RIGHT(K708, 1)="]"), AND(ISNUMBER(K708), OR(K708&gt;=I708, I708=""), OR(K708&lt;=J708, J708=""))), K708=""))</f>
        <v/>
      </c>
      <c r="M708">
        <f>"Avg="&amp;ROUND(AVERAGE('Main'!$AA$45:$AC$45),4)&amp;", Stdev="&amp;ROUND(STDEV('Main'!$AA$45:$AC$45),4)&amp;", MaxStdev="&amp;1</f>
        <v/>
      </c>
    </row>
    <row r="709">
      <c r="A709" t="inlineStr">
        <is>
          <t>Copies Outliers</t>
        </is>
      </c>
      <c r="B709" t="inlineStr">
        <is>
          <t>Copies per mass outliers [covN2]</t>
        </is>
      </c>
      <c r="C709" t="inlineStr">
        <is>
          <t>Low</t>
        </is>
      </c>
      <c r="D709" s="60" t="n">
        <v>44418</v>
      </c>
      <c r="E709" t="inlineStr">
        <is>
          <t>ottawa_lab-__2021-08-10__evc1.07.16.21</t>
        </is>
      </c>
      <c r="F709" t="inlineStr">
        <is>
          <t>covN2</t>
        </is>
      </c>
      <c r="G709" s="61">
        <f>HYPERLINK("#'Main'!AB45", "'Main'!AB45")</f>
        <v/>
      </c>
      <c r="I709">
        <f>AVERAGE('Main'!$AA$45:$AC$45)-1*STDEV('Main'!$AA$45:$AC$45)</f>
        <v/>
      </c>
      <c r="J709">
        <f>AVERAGE('Main'!$AA$45:$AC$45)+1*STDEV('Main'!$AA$45:$AC$45)</f>
        <v/>
      </c>
      <c r="K709">
        <f>'Main'!AB45</f>
        <v/>
      </c>
      <c r="L709">
        <f>IF(OR(ISERROR(K709), ISERROR(I709), ISERROR(J709)), TRUE, OR(OR(AND(LEFT(K709, 1)="[", RIGHT(K709, 1)="]"), AND(ISNUMBER(K709), OR(K709&gt;=I709, I709=""), OR(K709&lt;=J709, J709=""))), K709=""))</f>
        <v/>
      </c>
      <c r="M709">
        <f>"Avg="&amp;ROUND(AVERAGE('Main'!$AA$45:$AC$45),4)&amp;", Stdev="&amp;ROUND(STDEV('Main'!$AA$45:$AC$45),4)&amp;", MaxStdev="&amp;1</f>
        <v/>
      </c>
    </row>
    <row r="710">
      <c r="A710" t="inlineStr">
        <is>
          <t>Copies Outliers</t>
        </is>
      </c>
      <c r="B710" t="inlineStr">
        <is>
          <t>Copies per mass outliers [covN2]</t>
        </is>
      </c>
      <c r="C710" t="inlineStr">
        <is>
          <t>Low</t>
        </is>
      </c>
      <c r="D710" s="60" t="n">
        <v>44418</v>
      </c>
      <c r="E710" t="inlineStr">
        <is>
          <t>ottawa_lab-__2021-08-10__evc1.07.16.21</t>
        </is>
      </c>
      <c r="F710" t="inlineStr">
        <is>
          <t>covN2</t>
        </is>
      </c>
      <c r="G710" s="61">
        <f>HYPERLINK("#'Main'!AC45", "'Main'!AC45")</f>
        <v/>
      </c>
      <c r="I710">
        <f>AVERAGE('Main'!$AA$45:$AC$45)-1*STDEV('Main'!$AA$45:$AC$45)</f>
        <v/>
      </c>
      <c r="J710">
        <f>AVERAGE('Main'!$AA$45:$AC$45)+1*STDEV('Main'!$AA$45:$AC$45)</f>
        <v/>
      </c>
      <c r="K710">
        <f>'Main'!AC45</f>
        <v/>
      </c>
      <c r="L710">
        <f>IF(OR(ISERROR(K710), ISERROR(I710), ISERROR(J710)), TRUE, OR(OR(AND(LEFT(K710, 1)="[", RIGHT(K710, 1)="]"), AND(ISNUMBER(K710), OR(K710&gt;=I710, I710=""), OR(K710&lt;=J710, J710=""))), K710=""))</f>
        <v/>
      </c>
      <c r="M710">
        <f>"Avg="&amp;ROUND(AVERAGE('Main'!$AA$45:$AC$45),4)&amp;", Stdev="&amp;ROUND(STDEV('Main'!$AA$45:$AC$45),4)&amp;", MaxStdev="&amp;1</f>
        <v/>
      </c>
    </row>
    <row r="711">
      <c r="A711" t="inlineStr">
        <is>
          <t>Copies Outliers</t>
        </is>
      </c>
      <c r="B711" t="inlineStr">
        <is>
          <t>Copies per mass outliers [covN2]</t>
        </is>
      </c>
      <c r="C711" t="inlineStr">
        <is>
          <t>Low</t>
        </is>
      </c>
      <c r="D711" s="60" t="n">
        <v>44418</v>
      </c>
      <c r="E711" t="inlineStr">
        <is>
          <t>ottawa_lab-__2021-08-10__evc3.07.16.21</t>
        </is>
      </c>
      <c r="F711" t="inlineStr">
        <is>
          <t>covN2</t>
        </is>
      </c>
      <c r="G711" s="61">
        <f>HYPERLINK("#'Main'!AA46", "'Main'!AA46")</f>
        <v/>
      </c>
      <c r="I711">
        <f>AVERAGE('Main'!$AA$46:$AC$46)-1*STDEV('Main'!$AA$46:$AC$46)</f>
        <v/>
      </c>
      <c r="J711">
        <f>AVERAGE('Main'!$AA$46:$AC$46)+1*STDEV('Main'!$AA$46:$AC$46)</f>
        <v/>
      </c>
      <c r="K711">
        <f>'Main'!AA46</f>
        <v/>
      </c>
      <c r="L711">
        <f>IF(OR(ISERROR(K711), ISERROR(I711), ISERROR(J711)), TRUE, OR(OR(AND(LEFT(K711, 1)="[", RIGHT(K711, 1)="]"), AND(ISNUMBER(K711), OR(K711&gt;=I711, I711=""), OR(K711&lt;=J711, J711=""))), K711=""))</f>
        <v/>
      </c>
      <c r="M711">
        <f>"Avg="&amp;ROUND(AVERAGE('Main'!$AA$46:$AC$46),4)&amp;", Stdev="&amp;ROUND(STDEV('Main'!$AA$46:$AC$46),4)&amp;", MaxStdev="&amp;1</f>
        <v/>
      </c>
    </row>
    <row r="712">
      <c r="A712" t="inlineStr">
        <is>
          <t>Copies Outliers</t>
        </is>
      </c>
      <c r="B712" t="inlineStr">
        <is>
          <t>Copies per mass outliers [covN2]</t>
        </is>
      </c>
      <c r="C712" t="inlineStr">
        <is>
          <t>Low</t>
        </is>
      </c>
      <c r="D712" s="60" t="n">
        <v>44418</v>
      </c>
      <c r="E712" t="inlineStr">
        <is>
          <t>ottawa_lab-__2021-08-10__evc3.07.16.21</t>
        </is>
      </c>
      <c r="F712" t="inlineStr">
        <is>
          <t>covN2</t>
        </is>
      </c>
      <c r="G712" s="61">
        <f>HYPERLINK("#'Main'!AB46", "'Main'!AB46")</f>
        <v/>
      </c>
      <c r="I712">
        <f>AVERAGE('Main'!$AA$46:$AC$46)-1*STDEV('Main'!$AA$46:$AC$46)</f>
        <v/>
      </c>
      <c r="J712">
        <f>AVERAGE('Main'!$AA$46:$AC$46)+1*STDEV('Main'!$AA$46:$AC$46)</f>
        <v/>
      </c>
      <c r="K712">
        <f>'Main'!AB46</f>
        <v/>
      </c>
      <c r="L712">
        <f>IF(OR(ISERROR(K712), ISERROR(I712), ISERROR(J712)), TRUE, OR(OR(AND(LEFT(K712, 1)="[", RIGHT(K712, 1)="]"), AND(ISNUMBER(K712), OR(K712&gt;=I712, I712=""), OR(K712&lt;=J712, J712=""))), K712=""))</f>
        <v/>
      </c>
      <c r="M712">
        <f>"Avg="&amp;ROUND(AVERAGE('Main'!$AA$46:$AC$46),4)&amp;", Stdev="&amp;ROUND(STDEV('Main'!$AA$46:$AC$46),4)&amp;", MaxStdev="&amp;1</f>
        <v/>
      </c>
    </row>
    <row r="713">
      <c r="A713" t="inlineStr">
        <is>
          <t>Copies Outliers</t>
        </is>
      </c>
      <c r="B713" t="inlineStr">
        <is>
          <t>Copies per mass outliers [covN2]</t>
        </is>
      </c>
      <c r="C713" t="inlineStr">
        <is>
          <t>Low</t>
        </is>
      </c>
      <c r="D713" s="60" t="n">
        <v>44418</v>
      </c>
      <c r="E713" t="inlineStr">
        <is>
          <t>ottawa_lab-__2021-08-10__evc3.07.16.21</t>
        </is>
      </c>
      <c r="F713" t="inlineStr">
        <is>
          <t>covN2</t>
        </is>
      </c>
      <c r="G713" s="61">
        <f>HYPERLINK("#'Main'!AC46", "'Main'!AC46")</f>
        <v/>
      </c>
      <c r="I713">
        <f>AVERAGE('Main'!$AA$46:$AC$46)-1*STDEV('Main'!$AA$46:$AC$46)</f>
        <v/>
      </c>
      <c r="J713">
        <f>AVERAGE('Main'!$AA$46:$AC$46)+1*STDEV('Main'!$AA$46:$AC$46)</f>
        <v/>
      </c>
      <c r="K713">
        <f>'Main'!AC46</f>
        <v/>
      </c>
      <c r="L713">
        <f>IF(OR(ISERROR(K713), ISERROR(I713), ISERROR(J713)), TRUE, OR(OR(AND(LEFT(K713, 1)="[", RIGHT(K713, 1)="]"), AND(ISNUMBER(K713), OR(K713&gt;=I713, I713=""), OR(K713&lt;=J713, J713=""))), K713=""))</f>
        <v/>
      </c>
      <c r="M713">
        <f>"Avg="&amp;ROUND(AVERAGE('Main'!$AA$46:$AC$46),4)&amp;", Stdev="&amp;ROUND(STDEV('Main'!$AA$46:$AC$46),4)&amp;", MaxStdev="&amp;1</f>
        <v/>
      </c>
    </row>
    <row r="714">
      <c r="A714" t="inlineStr">
        <is>
          <t>Copies Outliers</t>
        </is>
      </c>
      <c r="B714" t="inlineStr">
        <is>
          <t>Copies per copies outliers [covN1]</t>
        </is>
      </c>
      <c r="C714" t="inlineStr">
        <is>
          <t>Low</t>
        </is>
      </c>
      <c r="D714" s="60" t="n">
        <v>44418</v>
      </c>
      <c r="E714" t="inlineStr">
        <is>
          <t>ottawa_lab-ac.08.05.21</t>
        </is>
      </c>
      <c r="F714" t="inlineStr">
        <is>
          <t>covN1</t>
        </is>
      </c>
      <c r="G714" s="61">
        <f>HYPERLINK("#'Main'!AR4", "'Main'!AR4")</f>
        <v/>
      </c>
      <c r="I714">
        <f>AVERAGE('Main'!$AR$4:$AT$4)-1*STDEV('Main'!$AR$4:$AT$4)</f>
        <v/>
      </c>
      <c r="J714">
        <f>AVERAGE('Main'!$AR$4:$AT$4)+1*STDEV('Main'!$AR$4:$AT$4)</f>
        <v/>
      </c>
      <c r="K714">
        <f>'Main'!AR4</f>
        <v/>
      </c>
      <c r="L714">
        <f>IF(OR(ISERROR(K714), ISERROR(I714), ISERROR(J714)), TRUE, OR(OR(AND(LEFT(K714, 1)="[", RIGHT(K714, 1)="]"), AND(ISNUMBER(K714), OR(K714&gt;=I714, I714=""), OR(K714&lt;=J714, J714=""))), K714=""))</f>
        <v/>
      </c>
      <c r="M714">
        <f>"Avg="&amp;ROUND(AVERAGE('Main'!$AR$4:$AT$4),4)&amp;", Stdev="&amp;ROUND(STDEV('Main'!$AR$4:$AT$4),4)&amp;", MaxStdev="&amp;1</f>
        <v/>
      </c>
    </row>
    <row r="715">
      <c r="A715" t="inlineStr">
        <is>
          <t>Copies Outliers</t>
        </is>
      </c>
      <c r="B715" t="inlineStr">
        <is>
          <t>Copies per copies outliers [covN1]</t>
        </is>
      </c>
      <c r="C715" t="inlineStr">
        <is>
          <t>Low</t>
        </is>
      </c>
      <c r="D715" s="60" t="n">
        <v>44418</v>
      </c>
      <c r="E715" t="inlineStr">
        <is>
          <t>ottawa_lab-ac.08.05.21</t>
        </is>
      </c>
      <c r="F715" t="inlineStr">
        <is>
          <t>covN1</t>
        </is>
      </c>
      <c r="G715" s="61">
        <f>HYPERLINK("#'Main'!AS4", "'Main'!AS4")</f>
        <v/>
      </c>
      <c r="I715">
        <f>AVERAGE('Main'!$AR$4:$AT$4)-1*STDEV('Main'!$AR$4:$AT$4)</f>
        <v/>
      </c>
      <c r="J715">
        <f>AVERAGE('Main'!$AR$4:$AT$4)+1*STDEV('Main'!$AR$4:$AT$4)</f>
        <v/>
      </c>
      <c r="K715">
        <f>'Main'!AS4</f>
        <v/>
      </c>
      <c r="L715">
        <f>IF(OR(ISERROR(K715), ISERROR(I715), ISERROR(J715)), TRUE, OR(OR(AND(LEFT(K715, 1)="[", RIGHT(K715, 1)="]"), AND(ISNUMBER(K715), OR(K715&gt;=I715, I715=""), OR(K715&lt;=J715, J715=""))), K715=""))</f>
        <v/>
      </c>
      <c r="M715">
        <f>"Avg="&amp;ROUND(AVERAGE('Main'!$AR$4:$AT$4),4)&amp;", Stdev="&amp;ROUND(STDEV('Main'!$AR$4:$AT$4),4)&amp;", MaxStdev="&amp;1</f>
        <v/>
      </c>
    </row>
    <row r="716">
      <c r="A716" t="inlineStr">
        <is>
          <t>Copies Outliers</t>
        </is>
      </c>
      <c r="B716" t="inlineStr">
        <is>
          <t>Copies per copies outliers [covN1]</t>
        </is>
      </c>
      <c r="C716" t="inlineStr">
        <is>
          <t>Low</t>
        </is>
      </c>
      <c r="D716" s="60" t="n">
        <v>44418</v>
      </c>
      <c r="E716" t="inlineStr">
        <is>
          <t>ottawa_lab-ac.08.05.21</t>
        </is>
      </c>
      <c r="F716" t="inlineStr">
        <is>
          <t>covN1</t>
        </is>
      </c>
      <c r="G716" s="61">
        <f>HYPERLINK("#'Main'!AT4", "'Main'!AT4")</f>
        <v/>
      </c>
      <c r="I716">
        <f>AVERAGE('Main'!$AR$4:$AT$4)-1*STDEV('Main'!$AR$4:$AT$4)</f>
        <v/>
      </c>
      <c r="J716">
        <f>AVERAGE('Main'!$AR$4:$AT$4)+1*STDEV('Main'!$AR$4:$AT$4)</f>
        <v/>
      </c>
      <c r="K716">
        <f>'Main'!AT4</f>
        <v/>
      </c>
      <c r="L716">
        <f>IF(OR(ISERROR(K716), ISERROR(I716), ISERROR(J716)), TRUE, OR(OR(AND(LEFT(K716, 1)="[", RIGHT(K716, 1)="]"), AND(ISNUMBER(K716), OR(K716&gt;=I716, I716=""), OR(K716&lt;=J716, J716=""))), K716=""))</f>
        <v/>
      </c>
      <c r="M716">
        <f>"Avg="&amp;ROUND(AVERAGE('Main'!$AR$4:$AT$4),4)&amp;", Stdev="&amp;ROUND(STDEV('Main'!$AR$4:$AT$4),4)&amp;", MaxStdev="&amp;1</f>
        <v/>
      </c>
    </row>
    <row r="717">
      <c r="A717" t="inlineStr">
        <is>
          <t>Copies Outliers</t>
        </is>
      </c>
      <c r="B717" t="inlineStr">
        <is>
          <t>Copies per copies outliers [covN1]</t>
        </is>
      </c>
      <c r="C717" t="inlineStr">
        <is>
          <t>Low</t>
        </is>
      </c>
      <c r="D717" s="60" t="n">
        <v>44418</v>
      </c>
      <c r="E717" t="inlineStr">
        <is>
          <t>ottawa_lab-h.08.05.21</t>
        </is>
      </c>
      <c r="F717" t="inlineStr">
        <is>
          <t>covN1</t>
        </is>
      </c>
      <c r="G717" s="61">
        <f>HYPERLINK("#'Main'!AR5", "'Main'!AR5")</f>
        <v/>
      </c>
      <c r="I717">
        <f>AVERAGE('Main'!$AR$5:$AT$5)-1*STDEV('Main'!$AR$5:$AT$5)</f>
        <v/>
      </c>
      <c r="J717">
        <f>AVERAGE('Main'!$AR$5:$AT$5)+1*STDEV('Main'!$AR$5:$AT$5)</f>
        <v/>
      </c>
      <c r="K717">
        <f>'Main'!AR5</f>
        <v/>
      </c>
      <c r="L717">
        <f>IF(OR(ISERROR(K717), ISERROR(I717), ISERROR(J717)), TRUE, OR(OR(AND(LEFT(K717, 1)="[", RIGHT(K717, 1)="]"), AND(ISNUMBER(K717), OR(K717&gt;=I717, I717=""), OR(K717&lt;=J717, J717=""))), K717=""))</f>
        <v/>
      </c>
      <c r="M717">
        <f>"Avg="&amp;ROUND(AVERAGE('Main'!$AR$5:$AT$5),4)&amp;", Stdev="&amp;ROUND(STDEV('Main'!$AR$5:$AT$5),4)&amp;", MaxStdev="&amp;1</f>
        <v/>
      </c>
    </row>
    <row r="718">
      <c r="A718" t="inlineStr">
        <is>
          <t>Copies Outliers</t>
        </is>
      </c>
      <c r="B718" t="inlineStr">
        <is>
          <t>Copies per copies outliers [covN1]</t>
        </is>
      </c>
      <c r="C718" t="inlineStr">
        <is>
          <t>Low</t>
        </is>
      </c>
      <c r="D718" s="60" t="n">
        <v>44418</v>
      </c>
      <c r="E718" t="inlineStr">
        <is>
          <t>ottawa_lab-h.08.05.21</t>
        </is>
      </c>
      <c r="F718" t="inlineStr">
        <is>
          <t>covN1</t>
        </is>
      </c>
      <c r="G718" s="61">
        <f>HYPERLINK("#'Main'!AS5", "'Main'!AS5")</f>
        <v/>
      </c>
      <c r="I718">
        <f>AVERAGE('Main'!$AR$5:$AT$5)-1*STDEV('Main'!$AR$5:$AT$5)</f>
        <v/>
      </c>
      <c r="J718">
        <f>AVERAGE('Main'!$AR$5:$AT$5)+1*STDEV('Main'!$AR$5:$AT$5)</f>
        <v/>
      </c>
      <c r="K718">
        <f>'Main'!AS5</f>
        <v/>
      </c>
      <c r="L718">
        <f>IF(OR(ISERROR(K718), ISERROR(I718), ISERROR(J718)), TRUE, OR(OR(AND(LEFT(K718, 1)="[", RIGHT(K718, 1)="]"), AND(ISNUMBER(K718), OR(K718&gt;=I718, I718=""), OR(K718&lt;=J718, J718=""))), K718=""))</f>
        <v/>
      </c>
      <c r="M718">
        <f>"Avg="&amp;ROUND(AVERAGE('Main'!$AR$5:$AT$5),4)&amp;", Stdev="&amp;ROUND(STDEV('Main'!$AR$5:$AT$5),4)&amp;", MaxStdev="&amp;1</f>
        <v/>
      </c>
    </row>
    <row r="719">
      <c r="A719" t="inlineStr">
        <is>
          <t>Copies Outliers</t>
        </is>
      </c>
      <c r="B719" t="inlineStr">
        <is>
          <t>Copies per copies outliers [covN1]</t>
        </is>
      </c>
      <c r="C719" t="inlineStr">
        <is>
          <t>Low</t>
        </is>
      </c>
      <c r="D719" s="60" t="n">
        <v>44418</v>
      </c>
      <c r="E719" t="inlineStr">
        <is>
          <t>ottawa_lab-h.08.05.21</t>
        </is>
      </c>
      <c r="F719" t="inlineStr">
        <is>
          <t>covN1</t>
        </is>
      </c>
      <c r="G719" s="61">
        <f>HYPERLINK("#'Main'!AT5", "'Main'!AT5")</f>
        <v/>
      </c>
      <c r="I719">
        <f>AVERAGE('Main'!$AR$5:$AT$5)-1*STDEV('Main'!$AR$5:$AT$5)</f>
        <v/>
      </c>
      <c r="J719">
        <f>AVERAGE('Main'!$AR$5:$AT$5)+1*STDEV('Main'!$AR$5:$AT$5)</f>
        <v/>
      </c>
      <c r="K719">
        <f>'Main'!AT5</f>
        <v/>
      </c>
      <c r="L719">
        <f>IF(OR(ISERROR(K719), ISERROR(I719), ISERROR(J719)), TRUE, OR(OR(AND(LEFT(K719, 1)="[", RIGHT(K719, 1)="]"), AND(ISNUMBER(K719), OR(K719&gt;=I719, I719=""), OR(K719&lt;=J719, J719=""))), K719=""))</f>
        <v/>
      </c>
      <c r="M719">
        <f>"Avg="&amp;ROUND(AVERAGE('Main'!$AR$5:$AT$5),4)&amp;", Stdev="&amp;ROUND(STDEV('Main'!$AR$5:$AT$5),4)&amp;", MaxStdev="&amp;1</f>
        <v/>
      </c>
    </row>
    <row r="720">
      <c r="A720" t="inlineStr">
        <is>
          <t>Copies Outliers</t>
        </is>
      </c>
      <c r="B720" t="inlineStr">
        <is>
          <t>Copies per copies outliers [covN1]</t>
        </is>
      </c>
      <c r="C720" t="inlineStr">
        <is>
          <t>Low</t>
        </is>
      </c>
      <c r="D720" s="60" t="n">
        <v>44418</v>
      </c>
      <c r="E720" t="inlineStr">
        <is>
          <t>ottawa_lab-ac.08.06.21</t>
        </is>
      </c>
      <c r="F720" t="inlineStr">
        <is>
          <t>covN1</t>
        </is>
      </c>
      <c r="G720" s="61">
        <f>HYPERLINK("#'Main'!AR6", "'Main'!AR6")</f>
        <v/>
      </c>
      <c r="I720">
        <f>AVERAGE('Main'!$AR$6:$AT$6)-1*STDEV('Main'!$AR$6:$AT$6)</f>
        <v/>
      </c>
      <c r="J720">
        <f>AVERAGE('Main'!$AR$6:$AT$6)+1*STDEV('Main'!$AR$6:$AT$6)</f>
        <v/>
      </c>
      <c r="K720">
        <f>'Main'!AR6</f>
        <v/>
      </c>
      <c r="L720">
        <f>IF(OR(ISERROR(K720), ISERROR(I720), ISERROR(J720)), TRUE, OR(OR(AND(LEFT(K720, 1)="[", RIGHT(K720, 1)="]"), AND(ISNUMBER(K720), OR(K720&gt;=I720, I720=""), OR(K720&lt;=J720, J720=""))), K720=""))</f>
        <v/>
      </c>
      <c r="M720">
        <f>"Avg="&amp;ROUND(AVERAGE('Main'!$AR$6:$AT$6),4)&amp;", Stdev="&amp;ROUND(STDEV('Main'!$AR$6:$AT$6),4)&amp;", MaxStdev="&amp;1</f>
        <v/>
      </c>
    </row>
    <row r="721">
      <c r="A721" t="inlineStr">
        <is>
          <t>Copies Outliers</t>
        </is>
      </c>
      <c r="B721" t="inlineStr">
        <is>
          <t>Copies per copies outliers [covN1]</t>
        </is>
      </c>
      <c r="C721" t="inlineStr">
        <is>
          <t>Low</t>
        </is>
      </c>
      <c r="D721" s="60" t="n">
        <v>44418</v>
      </c>
      <c r="E721" t="inlineStr">
        <is>
          <t>ottawa_lab-ac.08.06.21</t>
        </is>
      </c>
      <c r="F721" t="inlineStr">
        <is>
          <t>covN1</t>
        </is>
      </c>
      <c r="G721" s="61">
        <f>HYPERLINK("#'Main'!AS6", "'Main'!AS6")</f>
        <v/>
      </c>
      <c r="I721">
        <f>AVERAGE('Main'!$AR$6:$AT$6)-1*STDEV('Main'!$AR$6:$AT$6)</f>
        <v/>
      </c>
      <c r="J721">
        <f>AVERAGE('Main'!$AR$6:$AT$6)+1*STDEV('Main'!$AR$6:$AT$6)</f>
        <v/>
      </c>
      <c r="K721">
        <f>'Main'!AS6</f>
        <v/>
      </c>
      <c r="L721">
        <f>IF(OR(ISERROR(K721), ISERROR(I721), ISERROR(J721)), TRUE, OR(OR(AND(LEFT(K721, 1)="[", RIGHT(K721, 1)="]"), AND(ISNUMBER(K721), OR(K721&gt;=I721, I721=""), OR(K721&lt;=J721, J721=""))), K721=""))</f>
        <v/>
      </c>
      <c r="M721">
        <f>"Avg="&amp;ROUND(AVERAGE('Main'!$AR$6:$AT$6),4)&amp;", Stdev="&amp;ROUND(STDEV('Main'!$AR$6:$AT$6),4)&amp;", MaxStdev="&amp;1</f>
        <v/>
      </c>
    </row>
    <row r="722">
      <c r="A722" t="inlineStr">
        <is>
          <t>Copies Outliers</t>
        </is>
      </c>
      <c r="B722" t="inlineStr">
        <is>
          <t>Copies per copies outliers [covN1]</t>
        </is>
      </c>
      <c r="C722" t="inlineStr">
        <is>
          <t>Low</t>
        </is>
      </c>
      <c r="D722" s="60" t="n">
        <v>44418</v>
      </c>
      <c r="E722" t="inlineStr">
        <is>
          <t>ottawa_lab-ac.08.06.21</t>
        </is>
      </c>
      <c r="F722" t="inlineStr">
        <is>
          <t>covN1</t>
        </is>
      </c>
      <c r="G722" s="61">
        <f>HYPERLINK("#'Main'!AT6", "'Main'!AT6")</f>
        <v/>
      </c>
      <c r="I722">
        <f>AVERAGE('Main'!$AR$6:$AT$6)-1*STDEV('Main'!$AR$6:$AT$6)</f>
        <v/>
      </c>
      <c r="J722">
        <f>AVERAGE('Main'!$AR$6:$AT$6)+1*STDEV('Main'!$AR$6:$AT$6)</f>
        <v/>
      </c>
      <c r="K722">
        <f>'Main'!AT6</f>
        <v/>
      </c>
      <c r="L722">
        <f>IF(OR(ISERROR(K722), ISERROR(I722), ISERROR(J722)), TRUE, OR(OR(AND(LEFT(K722, 1)="[", RIGHT(K722, 1)="]"), AND(ISNUMBER(K722), OR(K722&gt;=I722, I722=""), OR(K722&lt;=J722, J722=""))), K722=""))</f>
        <v/>
      </c>
      <c r="M722">
        <f>"Avg="&amp;ROUND(AVERAGE('Main'!$AR$6:$AT$6),4)&amp;", Stdev="&amp;ROUND(STDEV('Main'!$AR$6:$AT$6),4)&amp;", MaxStdev="&amp;1</f>
        <v/>
      </c>
    </row>
    <row r="723">
      <c r="A723" t="inlineStr">
        <is>
          <t>Copies Outliers</t>
        </is>
      </c>
      <c r="B723" t="inlineStr">
        <is>
          <t>Copies per copies outliers [covN1]</t>
        </is>
      </c>
      <c r="C723" t="inlineStr">
        <is>
          <t>Low</t>
        </is>
      </c>
      <c r="D723" s="60" t="n">
        <v>44418</v>
      </c>
      <c r="E723" t="inlineStr">
        <is>
          <t>ottawa_lab-h_d.08.06.21</t>
        </is>
      </c>
      <c r="F723" t="inlineStr">
        <is>
          <t>covN1</t>
        </is>
      </c>
      <c r="G723" s="61">
        <f>HYPERLINK("#'Main'!AR7", "'Main'!AR7")</f>
        <v/>
      </c>
      <c r="I723">
        <f>AVERAGE('Main'!$AR$7:$AT$7)-1*STDEV('Main'!$AR$7:$AT$7)</f>
        <v/>
      </c>
      <c r="J723">
        <f>AVERAGE('Main'!$AR$7:$AT$7)+1*STDEV('Main'!$AR$7:$AT$7)</f>
        <v/>
      </c>
      <c r="K723">
        <f>'Main'!AR7</f>
        <v/>
      </c>
      <c r="L723">
        <f>IF(OR(ISERROR(K723), ISERROR(I723), ISERROR(J723)), TRUE, OR(OR(AND(LEFT(K723, 1)="[", RIGHT(K723, 1)="]"), AND(ISNUMBER(K723), OR(K723&gt;=I723, I723=""), OR(K723&lt;=J723, J723=""))), K723=""))</f>
        <v/>
      </c>
      <c r="M723">
        <f>"Avg="&amp;ROUND(AVERAGE('Main'!$AR$7:$AT$7),4)&amp;", Stdev="&amp;ROUND(STDEV('Main'!$AR$7:$AT$7),4)&amp;", MaxStdev="&amp;1</f>
        <v/>
      </c>
    </row>
    <row r="724">
      <c r="A724" t="inlineStr">
        <is>
          <t>Copies Outliers</t>
        </is>
      </c>
      <c r="B724" t="inlineStr">
        <is>
          <t>Copies per copies outliers [covN1]</t>
        </is>
      </c>
      <c r="C724" t="inlineStr">
        <is>
          <t>Low</t>
        </is>
      </c>
      <c r="D724" s="60" t="n">
        <v>44418</v>
      </c>
      <c r="E724" t="inlineStr">
        <is>
          <t>ottawa_lab-h_d.08.06.21</t>
        </is>
      </c>
      <c r="F724" t="inlineStr">
        <is>
          <t>covN1</t>
        </is>
      </c>
      <c r="G724" s="61">
        <f>HYPERLINK("#'Main'!AS7", "'Main'!AS7")</f>
        <v/>
      </c>
      <c r="I724">
        <f>AVERAGE('Main'!$AR$7:$AT$7)-1*STDEV('Main'!$AR$7:$AT$7)</f>
        <v/>
      </c>
      <c r="J724">
        <f>AVERAGE('Main'!$AR$7:$AT$7)+1*STDEV('Main'!$AR$7:$AT$7)</f>
        <v/>
      </c>
      <c r="K724">
        <f>'Main'!AS7</f>
        <v/>
      </c>
      <c r="L724">
        <f>IF(OR(ISERROR(K724), ISERROR(I724), ISERROR(J724)), TRUE, OR(OR(AND(LEFT(K724, 1)="[", RIGHT(K724, 1)="]"), AND(ISNUMBER(K724), OR(K724&gt;=I724, I724=""), OR(K724&lt;=J724, J724=""))), K724=""))</f>
        <v/>
      </c>
      <c r="M724">
        <f>"Avg="&amp;ROUND(AVERAGE('Main'!$AR$7:$AT$7),4)&amp;", Stdev="&amp;ROUND(STDEV('Main'!$AR$7:$AT$7),4)&amp;", MaxStdev="&amp;1</f>
        <v/>
      </c>
    </row>
    <row r="725">
      <c r="A725" t="inlineStr">
        <is>
          <t>Copies Outliers</t>
        </is>
      </c>
      <c r="B725" t="inlineStr">
        <is>
          <t>Copies per copies outliers [covN1]</t>
        </is>
      </c>
      <c r="C725" t="inlineStr">
        <is>
          <t>Low</t>
        </is>
      </c>
      <c r="D725" s="60" t="n">
        <v>44418</v>
      </c>
      <c r="E725" t="inlineStr">
        <is>
          <t>ottawa_lab-h_d.08.06.21</t>
        </is>
      </c>
      <c r="F725" t="inlineStr">
        <is>
          <t>covN1</t>
        </is>
      </c>
      <c r="G725" s="61">
        <f>HYPERLINK("#'Main'!AT7", "'Main'!AT7")</f>
        <v/>
      </c>
      <c r="I725">
        <f>AVERAGE('Main'!$AR$7:$AT$7)-1*STDEV('Main'!$AR$7:$AT$7)</f>
        <v/>
      </c>
      <c r="J725">
        <f>AVERAGE('Main'!$AR$7:$AT$7)+1*STDEV('Main'!$AR$7:$AT$7)</f>
        <v/>
      </c>
      <c r="K725">
        <f>'Main'!AT7</f>
        <v/>
      </c>
      <c r="L725">
        <f>IF(OR(ISERROR(K725), ISERROR(I725), ISERROR(J725)), TRUE, OR(OR(AND(LEFT(K725, 1)="[", RIGHT(K725, 1)="]"), AND(ISNUMBER(K725), OR(K725&gt;=I725, I725=""), OR(K725&lt;=J725, J725=""))), K725=""))</f>
        <v/>
      </c>
      <c r="M725">
        <f>"Avg="&amp;ROUND(AVERAGE('Main'!$AR$7:$AT$7),4)&amp;", Stdev="&amp;ROUND(STDEV('Main'!$AR$7:$AT$7),4)&amp;", MaxStdev="&amp;1</f>
        <v/>
      </c>
    </row>
    <row r="726">
      <c r="A726" t="inlineStr">
        <is>
          <t>Copies Outliers</t>
        </is>
      </c>
      <c r="B726" t="inlineStr">
        <is>
          <t>Copies per copies outliers [covN1]</t>
        </is>
      </c>
      <c r="C726" t="inlineStr">
        <is>
          <t>Low</t>
        </is>
      </c>
      <c r="D726" s="60" t="n">
        <v>44418</v>
      </c>
      <c r="E726" t="inlineStr">
        <is>
          <t>ottawa_lab-h.08.07.21</t>
        </is>
      </c>
      <c r="F726" t="inlineStr">
        <is>
          <t>covN1</t>
        </is>
      </c>
      <c r="G726" s="61">
        <f>HYPERLINK("#'Main'!AR8", "'Main'!AR8")</f>
        <v/>
      </c>
      <c r="I726">
        <f>AVERAGE('Main'!$AR$8:$AT$8)-1*STDEV('Main'!$AR$8:$AT$8)</f>
        <v/>
      </c>
      <c r="J726">
        <f>AVERAGE('Main'!$AR$8:$AT$8)+1*STDEV('Main'!$AR$8:$AT$8)</f>
        <v/>
      </c>
      <c r="K726">
        <f>'Main'!AR8</f>
        <v/>
      </c>
      <c r="L726">
        <f>IF(OR(ISERROR(K726), ISERROR(I726), ISERROR(J726)), TRUE, OR(OR(AND(LEFT(K726, 1)="[", RIGHT(K726, 1)="]"), AND(ISNUMBER(K726), OR(K726&gt;=I726, I726=""), OR(K726&lt;=J726, J726=""))), K726=""))</f>
        <v/>
      </c>
      <c r="M726">
        <f>"Avg="&amp;ROUND(AVERAGE('Main'!$AR$8:$AT$8),4)&amp;", Stdev="&amp;ROUND(STDEV('Main'!$AR$8:$AT$8),4)&amp;", MaxStdev="&amp;1</f>
        <v/>
      </c>
    </row>
    <row r="727">
      <c r="A727" t="inlineStr">
        <is>
          <t>Copies Outliers</t>
        </is>
      </c>
      <c r="B727" t="inlineStr">
        <is>
          <t>Copies per copies outliers [covN1]</t>
        </is>
      </c>
      <c r="C727" t="inlineStr">
        <is>
          <t>Low</t>
        </is>
      </c>
      <c r="D727" s="60" t="n">
        <v>44418</v>
      </c>
      <c r="E727" t="inlineStr">
        <is>
          <t>ottawa_lab-h.08.07.21</t>
        </is>
      </c>
      <c r="F727" t="inlineStr">
        <is>
          <t>covN1</t>
        </is>
      </c>
      <c r="G727" s="61">
        <f>HYPERLINK("#'Main'!AS8", "'Main'!AS8")</f>
        <v/>
      </c>
      <c r="I727">
        <f>AVERAGE('Main'!$AR$8:$AT$8)-1*STDEV('Main'!$AR$8:$AT$8)</f>
        <v/>
      </c>
      <c r="J727">
        <f>AVERAGE('Main'!$AR$8:$AT$8)+1*STDEV('Main'!$AR$8:$AT$8)</f>
        <v/>
      </c>
      <c r="K727">
        <f>'Main'!AS8</f>
        <v/>
      </c>
      <c r="L727">
        <f>IF(OR(ISERROR(K727), ISERROR(I727), ISERROR(J727)), TRUE, OR(OR(AND(LEFT(K727, 1)="[", RIGHT(K727, 1)="]"), AND(ISNUMBER(K727), OR(K727&gt;=I727, I727=""), OR(K727&lt;=J727, J727=""))), K727=""))</f>
        <v/>
      </c>
      <c r="M727">
        <f>"Avg="&amp;ROUND(AVERAGE('Main'!$AR$8:$AT$8),4)&amp;", Stdev="&amp;ROUND(STDEV('Main'!$AR$8:$AT$8),4)&amp;", MaxStdev="&amp;1</f>
        <v/>
      </c>
    </row>
    <row r="728">
      <c r="A728" t="inlineStr">
        <is>
          <t>Copies Outliers</t>
        </is>
      </c>
      <c r="B728" t="inlineStr">
        <is>
          <t>Copies per copies outliers [covN1]</t>
        </is>
      </c>
      <c r="C728" t="inlineStr">
        <is>
          <t>Low</t>
        </is>
      </c>
      <c r="D728" s="60" t="n">
        <v>44418</v>
      </c>
      <c r="E728" t="inlineStr">
        <is>
          <t>ottawa_lab-h.08.07.21</t>
        </is>
      </c>
      <c r="F728" t="inlineStr">
        <is>
          <t>covN1</t>
        </is>
      </c>
      <c r="G728" s="61">
        <f>HYPERLINK("#'Main'!AT8", "'Main'!AT8")</f>
        <v/>
      </c>
      <c r="I728">
        <f>AVERAGE('Main'!$AR$8:$AT$8)-1*STDEV('Main'!$AR$8:$AT$8)</f>
        <v/>
      </c>
      <c r="J728">
        <f>AVERAGE('Main'!$AR$8:$AT$8)+1*STDEV('Main'!$AR$8:$AT$8)</f>
        <v/>
      </c>
      <c r="K728">
        <f>'Main'!AT8</f>
        <v/>
      </c>
      <c r="L728">
        <f>IF(OR(ISERROR(K728), ISERROR(I728), ISERROR(J728)), TRUE, OR(OR(AND(LEFT(K728, 1)="[", RIGHT(K728, 1)="]"), AND(ISNUMBER(K728), OR(K728&gt;=I728, I728=""), OR(K728&lt;=J728, J728=""))), K728=""))</f>
        <v/>
      </c>
      <c r="M728">
        <f>"Avg="&amp;ROUND(AVERAGE('Main'!$AR$8:$AT$8),4)&amp;", Stdev="&amp;ROUND(STDEV('Main'!$AR$8:$AT$8),4)&amp;", MaxStdev="&amp;1</f>
        <v/>
      </c>
    </row>
    <row r="729">
      <c r="A729" t="inlineStr">
        <is>
          <t>Copies Outliers</t>
        </is>
      </c>
      <c r="B729" t="inlineStr">
        <is>
          <t>Copies per copies outliers [covN1]</t>
        </is>
      </c>
      <c r="C729" t="inlineStr">
        <is>
          <t>Low</t>
        </is>
      </c>
      <c r="D729" s="60" t="n">
        <v>44418</v>
      </c>
      <c r="E729" t="inlineStr">
        <is>
          <t>ottawa_lab-h.08.08.21</t>
        </is>
      </c>
      <c r="F729" t="inlineStr">
        <is>
          <t>covN1</t>
        </is>
      </c>
      <c r="G729" s="61">
        <f>HYPERLINK("#'Main'!AR9", "'Main'!AR9")</f>
        <v/>
      </c>
      <c r="I729">
        <f>AVERAGE('Main'!$AR$9:$AT$9)-1*STDEV('Main'!$AR$9:$AT$9)</f>
        <v/>
      </c>
      <c r="J729">
        <f>AVERAGE('Main'!$AR$9:$AT$9)+1*STDEV('Main'!$AR$9:$AT$9)</f>
        <v/>
      </c>
      <c r="K729">
        <f>'Main'!AR9</f>
        <v/>
      </c>
      <c r="L729">
        <f>IF(OR(ISERROR(K729), ISERROR(I729), ISERROR(J729)), TRUE, OR(OR(AND(LEFT(K729, 1)="[", RIGHT(K729, 1)="]"), AND(ISNUMBER(K729), OR(K729&gt;=I729, I729=""), OR(K729&lt;=J729, J729=""))), K729=""))</f>
        <v/>
      </c>
      <c r="M729">
        <f>"Avg="&amp;ROUND(AVERAGE('Main'!$AR$9:$AT$9),4)&amp;", Stdev="&amp;ROUND(STDEV('Main'!$AR$9:$AT$9),4)&amp;", MaxStdev="&amp;1</f>
        <v/>
      </c>
    </row>
    <row r="730">
      <c r="A730" t="inlineStr">
        <is>
          <t>Copies Outliers</t>
        </is>
      </c>
      <c r="B730" t="inlineStr">
        <is>
          <t>Copies per copies outliers [covN1]</t>
        </is>
      </c>
      <c r="C730" t="inlineStr">
        <is>
          <t>Low</t>
        </is>
      </c>
      <c r="D730" s="60" t="n">
        <v>44418</v>
      </c>
      <c r="E730" t="inlineStr">
        <is>
          <t>ottawa_lab-h.08.08.21</t>
        </is>
      </c>
      <c r="F730" t="inlineStr">
        <is>
          <t>covN1</t>
        </is>
      </c>
      <c r="G730" s="61">
        <f>HYPERLINK("#'Main'!AS9", "'Main'!AS9")</f>
        <v/>
      </c>
      <c r="I730">
        <f>AVERAGE('Main'!$AR$9:$AT$9)-1*STDEV('Main'!$AR$9:$AT$9)</f>
        <v/>
      </c>
      <c r="J730">
        <f>AVERAGE('Main'!$AR$9:$AT$9)+1*STDEV('Main'!$AR$9:$AT$9)</f>
        <v/>
      </c>
      <c r="K730">
        <f>'Main'!AS9</f>
        <v/>
      </c>
      <c r="L730">
        <f>IF(OR(ISERROR(K730), ISERROR(I730), ISERROR(J730)), TRUE, OR(OR(AND(LEFT(K730, 1)="[", RIGHT(K730, 1)="]"), AND(ISNUMBER(K730), OR(K730&gt;=I730, I730=""), OR(K730&lt;=J730, J730=""))), K730=""))</f>
        <v/>
      </c>
      <c r="M730">
        <f>"Avg="&amp;ROUND(AVERAGE('Main'!$AR$9:$AT$9),4)&amp;", Stdev="&amp;ROUND(STDEV('Main'!$AR$9:$AT$9),4)&amp;", MaxStdev="&amp;1</f>
        <v/>
      </c>
    </row>
    <row r="731">
      <c r="A731" t="inlineStr">
        <is>
          <t>Copies Outliers</t>
        </is>
      </c>
      <c r="B731" t="inlineStr">
        <is>
          <t>Copies per copies outliers [covN1]</t>
        </is>
      </c>
      <c r="C731" t="inlineStr">
        <is>
          <t>Low</t>
        </is>
      </c>
      <c r="D731" s="60" t="n">
        <v>44418</v>
      </c>
      <c r="E731" t="inlineStr">
        <is>
          <t>ottawa_lab-h.08.08.21</t>
        </is>
      </c>
      <c r="F731" t="inlineStr">
        <is>
          <t>covN1</t>
        </is>
      </c>
      <c r="G731" s="61">
        <f>HYPERLINK("#'Main'!AT9", "'Main'!AT9")</f>
        <v/>
      </c>
      <c r="I731">
        <f>AVERAGE('Main'!$AR$9:$AT$9)-1*STDEV('Main'!$AR$9:$AT$9)</f>
        <v/>
      </c>
      <c r="J731">
        <f>AVERAGE('Main'!$AR$9:$AT$9)+1*STDEV('Main'!$AR$9:$AT$9)</f>
        <v/>
      </c>
      <c r="K731">
        <f>'Main'!AT9</f>
        <v/>
      </c>
      <c r="L731">
        <f>IF(OR(ISERROR(K731), ISERROR(I731), ISERROR(J731)), TRUE, OR(OR(AND(LEFT(K731, 1)="[", RIGHT(K731, 1)="]"), AND(ISNUMBER(K731), OR(K731&gt;=I731, I731=""), OR(K731&lt;=J731, J731=""))), K731=""))</f>
        <v/>
      </c>
      <c r="M731">
        <f>"Avg="&amp;ROUND(AVERAGE('Main'!$AR$9:$AT$9),4)&amp;", Stdev="&amp;ROUND(STDEV('Main'!$AR$9:$AT$9),4)&amp;", MaxStdev="&amp;1</f>
        <v/>
      </c>
    </row>
    <row r="732">
      <c r="A732" t="inlineStr">
        <is>
          <t>Copies Outliers</t>
        </is>
      </c>
      <c r="B732" t="inlineStr">
        <is>
          <t>Copies per copies outliers [covN1]</t>
        </is>
      </c>
      <c r="C732" t="inlineStr">
        <is>
          <t>Low</t>
        </is>
      </c>
      <c r="D732" s="60" t="n">
        <v>44418</v>
      </c>
      <c r="E732" t="inlineStr">
        <is>
          <t>ottawa_lab-h_d.08.08.21</t>
        </is>
      </c>
      <c r="F732" t="inlineStr">
        <is>
          <t>covN1</t>
        </is>
      </c>
      <c r="G732" s="61">
        <f>HYPERLINK("#'Main'!AR10", "'Main'!AR10")</f>
        <v/>
      </c>
      <c r="I732">
        <f>AVERAGE('Main'!$AR$10:$AT$10)-1*STDEV('Main'!$AR$10:$AT$10)</f>
        <v/>
      </c>
      <c r="J732">
        <f>AVERAGE('Main'!$AR$10:$AT$10)+1*STDEV('Main'!$AR$10:$AT$10)</f>
        <v/>
      </c>
      <c r="K732">
        <f>'Main'!AR10</f>
        <v/>
      </c>
      <c r="L732">
        <f>IF(OR(ISERROR(K732), ISERROR(I732), ISERROR(J732)), TRUE, OR(OR(AND(LEFT(K732, 1)="[", RIGHT(K732, 1)="]"), AND(ISNUMBER(K732), OR(K732&gt;=I732, I732=""), OR(K732&lt;=J732, J732=""))), K732=""))</f>
        <v/>
      </c>
      <c r="M732">
        <f>"Avg="&amp;ROUND(AVERAGE('Main'!$AR$10:$AT$10),4)&amp;", Stdev="&amp;ROUND(STDEV('Main'!$AR$10:$AT$10),4)&amp;", MaxStdev="&amp;1</f>
        <v/>
      </c>
    </row>
    <row r="733">
      <c r="A733" t="inlineStr">
        <is>
          <t>Copies Outliers</t>
        </is>
      </c>
      <c r="B733" t="inlineStr">
        <is>
          <t>Copies per copies outliers [covN1]</t>
        </is>
      </c>
      <c r="C733" t="inlineStr">
        <is>
          <t>Low</t>
        </is>
      </c>
      <c r="D733" s="60" t="n">
        <v>44418</v>
      </c>
      <c r="E733" t="inlineStr">
        <is>
          <t>ottawa_lab-h_d.08.08.21</t>
        </is>
      </c>
      <c r="F733" t="inlineStr">
        <is>
          <t>covN1</t>
        </is>
      </c>
      <c r="G733" s="61">
        <f>HYPERLINK("#'Main'!AS10", "'Main'!AS10")</f>
        <v/>
      </c>
      <c r="I733">
        <f>AVERAGE('Main'!$AR$10:$AT$10)-1*STDEV('Main'!$AR$10:$AT$10)</f>
        <v/>
      </c>
      <c r="J733">
        <f>AVERAGE('Main'!$AR$10:$AT$10)+1*STDEV('Main'!$AR$10:$AT$10)</f>
        <v/>
      </c>
      <c r="K733">
        <f>'Main'!AS10</f>
        <v/>
      </c>
      <c r="L733">
        <f>IF(OR(ISERROR(K733), ISERROR(I733), ISERROR(J733)), TRUE, OR(OR(AND(LEFT(K733, 1)="[", RIGHT(K733, 1)="]"), AND(ISNUMBER(K733), OR(K733&gt;=I733, I733=""), OR(K733&lt;=J733, J733=""))), K733=""))</f>
        <v/>
      </c>
      <c r="M733">
        <f>"Avg="&amp;ROUND(AVERAGE('Main'!$AR$10:$AT$10),4)&amp;", Stdev="&amp;ROUND(STDEV('Main'!$AR$10:$AT$10),4)&amp;", MaxStdev="&amp;1</f>
        <v/>
      </c>
    </row>
    <row r="734">
      <c r="A734" t="inlineStr">
        <is>
          <t>Copies Outliers</t>
        </is>
      </c>
      <c r="B734" t="inlineStr">
        <is>
          <t>Copies per copies outliers [covN1]</t>
        </is>
      </c>
      <c r="C734" t="inlineStr">
        <is>
          <t>Low</t>
        </is>
      </c>
      <c r="D734" s="60" t="n">
        <v>44418</v>
      </c>
      <c r="E734" t="inlineStr">
        <is>
          <t>ottawa_lab-h_d.08.08.21</t>
        </is>
      </c>
      <c r="F734" t="inlineStr">
        <is>
          <t>covN1</t>
        </is>
      </c>
      <c r="G734" s="61">
        <f>HYPERLINK("#'Main'!AT10", "'Main'!AT10")</f>
        <v/>
      </c>
      <c r="I734">
        <f>AVERAGE('Main'!$AR$10:$AT$10)-1*STDEV('Main'!$AR$10:$AT$10)</f>
        <v/>
      </c>
      <c r="J734">
        <f>AVERAGE('Main'!$AR$10:$AT$10)+1*STDEV('Main'!$AR$10:$AT$10)</f>
        <v/>
      </c>
      <c r="K734">
        <f>'Main'!AT10</f>
        <v/>
      </c>
      <c r="L734">
        <f>IF(OR(ISERROR(K734), ISERROR(I734), ISERROR(J734)), TRUE, OR(OR(AND(LEFT(K734, 1)="[", RIGHT(K734, 1)="]"), AND(ISNUMBER(K734), OR(K734&gt;=I734, I734=""), OR(K734&lt;=J734, J734=""))), K734=""))</f>
        <v/>
      </c>
      <c r="M734">
        <f>"Avg="&amp;ROUND(AVERAGE('Main'!$AR$10:$AT$10),4)&amp;", Stdev="&amp;ROUND(STDEV('Main'!$AR$10:$AT$10),4)&amp;", MaxStdev="&amp;1</f>
        <v/>
      </c>
    </row>
    <row r="735">
      <c r="A735" t="inlineStr">
        <is>
          <t>Copies Outliers</t>
        </is>
      </c>
      <c r="B735" t="inlineStr">
        <is>
          <t>Copies per copies outliers [covN1]</t>
        </is>
      </c>
      <c r="C735" t="inlineStr">
        <is>
          <t>Low</t>
        </is>
      </c>
      <c r="D735" s="60" t="n">
        <v>44418</v>
      </c>
      <c r="E735" t="inlineStr">
        <is>
          <t>ottawa_lab-bmi.08.09.21</t>
        </is>
      </c>
      <c r="F735" t="inlineStr">
        <is>
          <t>covN1</t>
        </is>
      </c>
      <c r="G735" s="61">
        <f>HYPERLINK("#'Main'!AR11", "'Main'!AR11")</f>
        <v/>
      </c>
      <c r="I735">
        <f>AVERAGE('Main'!$AR$11:$AT$11)-1*STDEV('Main'!$AR$11:$AT$11)</f>
        <v/>
      </c>
      <c r="J735">
        <f>AVERAGE('Main'!$AR$11:$AT$11)+1*STDEV('Main'!$AR$11:$AT$11)</f>
        <v/>
      </c>
      <c r="K735">
        <f>'Main'!AR11</f>
        <v/>
      </c>
      <c r="L735">
        <f>IF(OR(ISERROR(K735), ISERROR(I735), ISERROR(J735)), TRUE, OR(OR(AND(LEFT(K735, 1)="[", RIGHT(K735, 1)="]"), AND(ISNUMBER(K735), OR(K735&gt;=I735, I735=""), OR(K735&lt;=J735, J735=""))), K735=""))</f>
        <v/>
      </c>
      <c r="M735">
        <f>"Avg="&amp;ROUND(AVERAGE('Main'!$AR$11:$AT$11),4)&amp;", Stdev="&amp;ROUND(STDEV('Main'!$AR$11:$AT$11),4)&amp;", MaxStdev="&amp;1</f>
        <v/>
      </c>
    </row>
    <row r="736">
      <c r="A736" t="inlineStr">
        <is>
          <t>Copies Outliers</t>
        </is>
      </c>
      <c r="B736" t="inlineStr">
        <is>
          <t>Copies per copies outliers [covN1]</t>
        </is>
      </c>
      <c r="C736" t="inlineStr">
        <is>
          <t>Low</t>
        </is>
      </c>
      <c r="D736" s="60" t="n">
        <v>44418</v>
      </c>
      <c r="E736" t="inlineStr">
        <is>
          <t>ottawa_lab-bmi.08.09.21</t>
        </is>
      </c>
      <c r="F736" t="inlineStr">
        <is>
          <t>covN1</t>
        </is>
      </c>
      <c r="G736" s="61">
        <f>HYPERLINK("#'Main'!AS11", "'Main'!AS11")</f>
        <v/>
      </c>
      <c r="I736">
        <f>AVERAGE('Main'!$AR$11:$AT$11)-1*STDEV('Main'!$AR$11:$AT$11)</f>
        <v/>
      </c>
      <c r="J736">
        <f>AVERAGE('Main'!$AR$11:$AT$11)+1*STDEV('Main'!$AR$11:$AT$11)</f>
        <v/>
      </c>
      <c r="K736">
        <f>'Main'!AS11</f>
        <v/>
      </c>
      <c r="L736">
        <f>IF(OR(ISERROR(K736), ISERROR(I736), ISERROR(J736)), TRUE, OR(OR(AND(LEFT(K736, 1)="[", RIGHT(K736, 1)="]"), AND(ISNUMBER(K736), OR(K736&gt;=I736, I736=""), OR(K736&lt;=J736, J736=""))), K736=""))</f>
        <v/>
      </c>
      <c r="M736">
        <f>"Avg="&amp;ROUND(AVERAGE('Main'!$AR$11:$AT$11),4)&amp;", Stdev="&amp;ROUND(STDEV('Main'!$AR$11:$AT$11),4)&amp;", MaxStdev="&amp;1</f>
        <v/>
      </c>
    </row>
    <row r="737">
      <c r="A737" t="inlineStr">
        <is>
          <t>Copies Outliers</t>
        </is>
      </c>
      <c r="B737" t="inlineStr">
        <is>
          <t>Copies per copies outliers [covN1]</t>
        </is>
      </c>
      <c r="C737" t="inlineStr">
        <is>
          <t>Low</t>
        </is>
      </c>
      <c r="D737" s="60" t="n">
        <v>44418</v>
      </c>
      <c r="E737" t="inlineStr">
        <is>
          <t>ottawa_lab-bmi.08.09.21</t>
        </is>
      </c>
      <c r="F737" t="inlineStr">
        <is>
          <t>covN1</t>
        </is>
      </c>
      <c r="G737" s="61">
        <f>HYPERLINK("#'Main'!AT11", "'Main'!AT11")</f>
        <v/>
      </c>
      <c r="I737">
        <f>AVERAGE('Main'!$AR$11:$AT$11)-1*STDEV('Main'!$AR$11:$AT$11)</f>
        <v/>
      </c>
      <c r="J737">
        <f>AVERAGE('Main'!$AR$11:$AT$11)+1*STDEV('Main'!$AR$11:$AT$11)</f>
        <v/>
      </c>
      <c r="K737">
        <f>'Main'!AT11</f>
        <v/>
      </c>
      <c r="L737">
        <f>IF(OR(ISERROR(K737), ISERROR(I737), ISERROR(J737)), TRUE, OR(OR(AND(LEFT(K737, 1)="[", RIGHT(K737, 1)="]"), AND(ISNUMBER(K737), OR(K737&gt;=I737, I737=""), OR(K737&lt;=J737, J737=""))), K737=""))</f>
        <v/>
      </c>
      <c r="M737">
        <f>"Avg="&amp;ROUND(AVERAGE('Main'!$AR$11:$AT$11),4)&amp;", Stdev="&amp;ROUND(STDEV('Main'!$AR$11:$AT$11),4)&amp;", MaxStdev="&amp;1</f>
        <v/>
      </c>
    </row>
    <row r="738">
      <c r="A738" t="inlineStr">
        <is>
          <t>Copies Outliers</t>
        </is>
      </c>
      <c r="B738" t="inlineStr">
        <is>
          <t>Copies per copies outliers [covN1]</t>
        </is>
      </c>
      <c r="C738" t="inlineStr">
        <is>
          <t>Low</t>
        </is>
      </c>
      <c r="D738" s="60" t="n">
        <v>44418</v>
      </c>
      <c r="E738" t="inlineStr">
        <is>
          <t>ottawa_lab-mh.08.09.21</t>
        </is>
      </c>
      <c r="F738" t="inlineStr">
        <is>
          <t>covN1</t>
        </is>
      </c>
      <c r="G738" s="61">
        <f>HYPERLINK("#'Main'!AR12", "'Main'!AR12")</f>
        <v/>
      </c>
      <c r="I738">
        <f>AVERAGE('Main'!$AR$12:$AT$12)-1*STDEV('Main'!$AR$12:$AT$12)</f>
        <v/>
      </c>
      <c r="J738">
        <f>AVERAGE('Main'!$AR$12:$AT$12)+1*STDEV('Main'!$AR$12:$AT$12)</f>
        <v/>
      </c>
      <c r="K738">
        <f>'Main'!AR12</f>
        <v/>
      </c>
      <c r="L738">
        <f>IF(OR(ISERROR(K738), ISERROR(I738), ISERROR(J738)), TRUE, OR(OR(AND(LEFT(K738, 1)="[", RIGHT(K738, 1)="]"), AND(ISNUMBER(K738), OR(K738&gt;=I738, I738=""), OR(K738&lt;=J738, J738=""))), K738=""))</f>
        <v/>
      </c>
      <c r="M738">
        <f>"Avg="&amp;ROUND(AVERAGE('Main'!$AR$12:$AT$12),4)&amp;", Stdev="&amp;ROUND(STDEV('Main'!$AR$12:$AT$12),4)&amp;", MaxStdev="&amp;1</f>
        <v/>
      </c>
    </row>
    <row r="739">
      <c r="A739" t="inlineStr">
        <is>
          <t>Copies Outliers</t>
        </is>
      </c>
      <c r="B739" t="inlineStr">
        <is>
          <t>Copies per copies outliers [covN1]</t>
        </is>
      </c>
      <c r="C739" t="inlineStr">
        <is>
          <t>Low</t>
        </is>
      </c>
      <c r="D739" s="60" t="n">
        <v>44418</v>
      </c>
      <c r="E739" t="inlineStr">
        <is>
          <t>ottawa_lab-mh.08.09.21</t>
        </is>
      </c>
      <c r="F739" t="inlineStr">
        <is>
          <t>covN1</t>
        </is>
      </c>
      <c r="G739" s="61">
        <f>HYPERLINK("#'Main'!AS12", "'Main'!AS12")</f>
        <v/>
      </c>
      <c r="I739">
        <f>AVERAGE('Main'!$AR$12:$AT$12)-1*STDEV('Main'!$AR$12:$AT$12)</f>
        <v/>
      </c>
      <c r="J739">
        <f>AVERAGE('Main'!$AR$12:$AT$12)+1*STDEV('Main'!$AR$12:$AT$12)</f>
        <v/>
      </c>
      <c r="K739">
        <f>'Main'!AS12</f>
        <v/>
      </c>
      <c r="L739">
        <f>IF(OR(ISERROR(K739), ISERROR(I739), ISERROR(J739)), TRUE, OR(OR(AND(LEFT(K739, 1)="[", RIGHT(K739, 1)="]"), AND(ISNUMBER(K739), OR(K739&gt;=I739, I739=""), OR(K739&lt;=J739, J739=""))), K739=""))</f>
        <v/>
      </c>
      <c r="M739">
        <f>"Avg="&amp;ROUND(AVERAGE('Main'!$AR$12:$AT$12),4)&amp;", Stdev="&amp;ROUND(STDEV('Main'!$AR$12:$AT$12),4)&amp;", MaxStdev="&amp;1</f>
        <v/>
      </c>
    </row>
    <row r="740">
      <c r="A740" t="inlineStr">
        <is>
          <t>Copies Outliers</t>
        </is>
      </c>
      <c r="B740" t="inlineStr">
        <is>
          <t>Copies per copies outliers [covN1]</t>
        </is>
      </c>
      <c r="C740" t="inlineStr">
        <is>
          <t>Low</t>
        </is>
      </c>
      <c r="D740" s="60" t="n">
        <v>44418</v>
      </c>
      <c r="E740" t="inlineStr">
        <is>
          <t>ottawa_lab-mh.08.09.21</t>
        </is>
      </c>
      <c r="F740" t="inlineStr">
        <is>
          <t>covN1</t>
        </is>
      </c>
      <c r="G740" s="61">
        <f>HYPERLINK("#'Main'!AT12", "'Main'!AT12")</f>
        <v/>
      </c>
      <c r="I740">
        <f>AVERAGE('Main'!$AR$12:$AT$12)-1*STDEV('Main'!$AR$12:$AT$12)</f>
        <v/>
      </c>
      <c r="J740">
        <f>AVERAGE('Main'!$AR$12:$AT$12)+1*STDEV('Main'!$AR$12:$AT$12)</f>
        <v/>
      </c>
      <c r="K740">
        <f>'Main'!AT12</f>
        <v/>
      </c>
      <c r="L740">
        <f>IF(OR(ISERROR(K740), ISERROR(I740), ISERROR(J740)), TRUE, OR(OR(AND(LEFT(K740, 1)="[", RIGHT(K740, 1)="]"), AND(ISNUMBER(K740), OR(K740&gt;=I740, I740=""), OR(K740&lt;=J740, J740=""))), K740=""))</f>
        <v/>
      </c>
      <c r="M740">
        <f>"Avg="&amp;ROUND(AVERAGE('Main'!$AR$12:$AT$12),4)&amp;", Stdev="&amp;ROUND(STDEV('Main'!$AR$12:$AT$12),4)&amp;", MaxStdev="&amp;1</f>
        <v/>
      </c>
    </row>
    <row r="741">
      <c r="A741" t="inlineStr">
        <is>
          <t>Copies Outliers</t>
        </is>
      </c>
      <c r="B741" t="inlineStr">
        <is>
          <t>Copies per copies outliers [covN1]</t>
        </is>
      </c>
      <c r="C741" t="inlineStr">
        <is>
          <t>Low</t>
        </is>
      </c>
      <c r="D741" s="60" t="n">
        <v>44418</v>
      </c>
      <c r="E741" t="inlineStr">
        <is>
          <t>ottawa_lab-o.08.09.21</t>
        </is>
      </c>
      <c r="F741" t="inlineStr">
        <is>
          <t>covN1</t>
        </is>
      </c>
      <c r="G741" s="61">
        <f>HYPERLINK("#'Main'!AR13", "'Main'!AR13")</f>
        <v/>
      </c>
      <c r="I741">
        <f>AVERAGE('Main'!$AR$13:$AT$13)-1*STDEV('Main'!$AR$13:$AT$13)</f>
        <v/>
      </c>
      <c r="J741">
        <f>AVERAGE('Main'!$AR$13:$AT$13)+1*STDEV('Main'!$AR$13:$AT$13)</f>
        <v/>
      </c>
      <c r="K741">
        <f>'Main'!AR13</f>
        <v/>
      </c>
      <c r="L741">
        <f>IF(OR(ISERROR(K741), ISERROR(I741), ISERROR(J741)), TRUE, OR(OR(AND(LEFT(K741, 1)="[", RIGHT(K741, 1)="]"), AND(ISNUMBER(K741), OR(K741&gt;=I741, I741=""), OR(K741&lt;=J741, J741=""))), K741=""))</f>
        <v/>
      </c>
      <c r="M741">
        <f>"Avg="&amp;ROUND(AVERAGE('Main'!$AR$13:$AT$13),4)&amp;", Stdev="&amp;ROUND(STDEV('Main'!$AR$13:$AT$13),4)&amp;", MaxStdev="&amp;1</f>
        <v/>
      </c>
    </row>
    <row r="742">
      <c r="A742" t="inlineStr">
        <is>
          <t>Copies Outliers</t>
        </is>
      </c>
      <c r="B742" t="inlineStr">
        <is>
          <t>Copies per copies outliers [covN1]</t>
        </is>
      </c>
      <c r="C742" t="inlineStr">
        <is>
          <t>Low</t>
        </is>
      </c>
      <c r="D742" s="60" t="n">
        <v>44418</v>
      </c>
      <c r="E742" t="inlineStr">
        <is>
          <t>ottawa_lab-o.08.09.21</t>
        </is>
      </c>
      <c r="F742" t="inlineStr">
        <is>
          <t>covN1</t>
        </is>
      </c>
      <c r="G742" s="61">
        <f>HYPERLINK("#'Main'!AS13", "'Main'!AS13")</f>
        <v/>
      </c>
      <c r="I742">
        <f>AVERAGE('Main'!$AR$13:$AT$13)-1*STDEV('Main'!$AR$13:$AT$13)</f>
        <v/>
      </c>
      <c r="J742">
        <f>AVERAGE('Main'!$AR$13:$AT$13)+1*STDEV('Main'!$AR$13:$AT$13)</f>
        <v/>
      </c>
      <c r="K742">
        <f>'Main'!AS13</f>
        <v/>
      </c>
      <c r="L742">
        <f>IF(OR(ISERROR(K742), ISERROR(I742), ISERROR(J742)), TRUE, OR(OR(AND(LEFT(K742, 1)="[", RIGHT(K742, 1)="]"), AND(ISNUMBER(K742), OR(K742&gt;=I742, I742=""), OR(K742&lt;=J742, J742=""))), K742=""))</f>
        <v/>
      </c>
      <c r="M742">
        <f>"Avg="&amp;ROUND(AVERAGE('Main'!$AR$13:$AT$13),4)&amp;", Stdev="&amp;ROUND(STDEV('Main'!$AR$13:$AT$13),4)&amp;", MaxStdev="&amp;1</f>
        <v/>
      </c>
    </row>
    <row r="743">
      <c r="A743" t="inlineStr">
        <is>
          <t>Copies Outliers</t>
        </is>
      </c>
      <c r="B743" t="inlineStr">
        <is>
          <t>Copies per copies outliers [covN1]</t>
        </is>
      </c>
      <c r="C743" t="inlineStr">
        <is>
          <t>Low</t>
        </is>
      </c>
      <c r="D743" s="60" t="n">
        <v>44418</v>
      </c>
      <c r="E743" t="inlineStr">
        <is>
          <t>ottawa_lab-o.08.09.21</t>
        </is>
      </c>
      <c r="F743" t="inlineStr">
        <is>
          <t>covN1</t>
        </is>
      </c>
      <c r="G743" s="61">
        <f>HYPERLINK("#'Main'!AT13", "'Main'!AT13")</f>
        <v/>
      </c>
      <c r="I743">
        <f>AVERAGE('Main'!$AR$13:$AT$13)-1*STDEV('Main'!$AR$13:$AT$13)</f>
        <v/>
      </c>
      <c r="J743">
        <f>AVERAGE('Main'!$AR$13:$AT$13)+1*STDEV('Main'!$AR$13:$AT$13)</f>
        <v/>
      </c>
      <c r="K743">
        <f>'Main'!AT13</f>
        <v/>
      </c>
      <c r="L743">
        <f>IF(OR(ISERROR(K743), ISERROR(I743), ISERROR(J743)), TRUE, OR(OR(AND(LEFT(K743, 1)="[", RIGHT(K743, 1)="]"), AND(ISNUMBER(K743), OR(K743&gt;=I743, I743=""), OR(K743&lt;=J743, J743=""))), K743=""))</f>
        <v/>
      </c>
      <c r="M743">
        <f>"Avg="&amp;ROUND(AVERAGE('Main'!$AR$13:$AT$13),4)&amp;", Stdev="&amp;ROUND(STDEV('Main'!$AR$13:$AT$13),4)&amp;", MaxStdev="&amp;1</f>
        <v/>
      </c>
    </row>
    <row r="744">
      <c r="A744" t="inlineStr">
        <is>
          <t>Copies Outliers</t>
        </is>
      </c>
      <c r="B744" t="inlineStr">
        <is>
          <t>Copies per copies outliers [covN1]</t>
        </is>
      </c>
      <c r="C744" t="inlineStr">
        <is>
          <t>Low</t>
        </is>
      </c>
      <c r="D744" s="60" t="n">
        <v>44418</v>
      </c>
      <c r="E744" t="inlineStr">
        <is>
          <t>ottawa_lab-vc1.08.09.21</t>
        </is>
      </c>
      <c r="F744" t="inlineStr">
        <is>
          <t>covN1</t>
        </is>
      </c>
      <c r="G744" s="61">
        <f>HYPERLINK("#'Main'!AR14", "'Main'!AR14")</f>
        <v/>
      </c>
      <c r="I744">
        <f>AVERAGE('Main'!$AR$14:$AT$14)-1*STDEV('Main'!$AR$14:$AT$14)</f>
        <v/>
      </c>
      <c r="J744">
        <f>AVERAGE('Main'!$AR$14:$AT$14)+1*STDEV('Main'!$AR$14:$AT$14)</f>
        <v/>
      </c>
      <c r="K744">
        <f>'Main'!AR14</f>
        <v/>
      </c>
      <c r="L744">
        <f>IF(OR(ISERROR(K744), ISERROR(I744), ISERROR(J744)), TRUE, OR(OR(AND(LEFT(K744, 1)="[", RIGHT(K744, 1)="]"), AND(ISNUMBER(K744), OR(K744&gt;=I744, I744=""), OR(K744&lt;=J744, J744=""))), K744=""))</f>
        <v/>
      </c>
      <c r="M744">
        <f>"Avg="&amp;ROUND(AVERAGE('Main'!$AR$14:$AT$14),4)&amp;", Stdev="&amp;ROUND(STDEV('Main'!$AR$14:$AT$14),4)&amp;", MaxStdev="&amp;1</f>
        <v/>
      </c>
    </row>
    <row r="745">
      <c r="A745" t="inlineStr">
        <is>
          <t>Copies Outliers</t>
        </is>
      </c>
      <c r="B745" t="inlineStr">
        <is>
          <t>Copies per copies outliers [covN1]</t>
        </is>
      </c>
      <c r="C745" t="inlineStr">
        <is>
          <t>Low</t>
        </is>
      </c>
      <c r="D745" s="60" t="n">
        <v>44418</v>
      </c>
      <c r="E745" t="inlineStr">
        <is>
          <t>ottawa_lab-vc1.08.09.21</t>
        </is>
      </c>
      <c r="F745" t="inlineStr">
        <is>
          <t>covN1</t>
        </is>
      </c>
      <c r="G745" s="61">
        <f>HYPERLINK("#'Main'!AS14", "'Main'!AS14")</f>
        <v/>
      </c>
      <c r="I745">
        <f>AVERAGE('Main'!$AR$14:$AT$14)-1*STDEV('Main'!$AR$14:$AT$14)</f>
        <v/>
      </c>
      <c r="J745">
        <f>AVERAGE('Main'!$AR$14:$AT$14)+1*STDEV('Main'!$AR$14:$AT$14)</f>
        <v/>
      </c>
      <c r="K745">
        <f>'Main'!AS14</f>
        <v/>
      </c>
      <c r="L745">
        <f>IF(OR(ISERROR(K745), ISERROR(I745), ISERROR(J745)), TRUE, OR(OR(AND(LEFT(K745, 1)="[", RIGHT(K745, 1)="]"), AND(ISNUMBER(K745), OR(K745&gt;=I745, I745=""), OR(K745&lt;=J745, J745=""))), K745=""))</f>
        <v/>
      </c>
      <c r="M745">
        <f>"Avg="&amp;ROUND(AVERAGE('Main'!$AR$14:$AT$14),4)&amp;", Stdev="&amp;ROUND(STDEV('Main'!$AR$14:$AT$14),4)&amp;", MaxStdev="&amp;1</f>
        <v/>
      </c>
    </row>
    <row r="746">
      <c r="A746" t="inlineStr">
        <is>
          <t>Copies Outliers</t>
        </is>
      </c>
      <c r="B746" t="inlineStr">
        <is>
          <t>Copies per copies outliers [covN1]</t>
        </is>
      </c>
      <c r="C746" t="inlineStr">
        <is>
          <t>Low</t>
        </is>
      </c>
      <c r="D746" s="60" t="n">
        <v>44418</v>
      </c>
      <c r="E746" t="inlineStr">
        <is>
          <t>ottawa_lab-vc1.08.09.21</t>
        </is>
      </c>
      <c r="F746" t="inlineStr">
        <is>
          <t>covN1</t>
        </is>
      </c>
      <c r="G746" s="61">
        <f>HYPERLINK("#'Main'!AT14", "'Main'!AT14")</f>
        <v/>
      </c>
      <c r="I746">
        <f>AVERAGE('Main'!$AR$14:$AT$14)-1*STDEV('Main'!$AR$14:$AT$14)</f>
        <v/>
      </c>
      <c r="J746">
        <f>AVERAGE('Main'!$AR$14:$AT$14)+1*STDEV('Main'!$AR$14:$AT$14)</f>
        <v/>
      </c>
      <c r="K746">
        <f>'Main'!AT14</f>
        <v/>
      </c>
      <c r="L746">
        <f>IF(OR(ISERROR(K746), ISERROR(I746), ISERROR(J746)), TRUE, OR(OR(AND(LEFT(K746, 1)="[", RIGHT(K746, 1)="]"), AND(ISNUMBER(K746), OR(K746&gt;=I746, I746=""), OR(K746&lt;=J746, J746=""))), K746=""))</f>
        <v/>
      </c>
      <c r="M746">
        <f>"Avg="&amp;ROUND(AVERAGE('Main'!$AR$14:$AT$14),4)&amp;", Stdev="&amp;ROUND(STDEV('Main'!$AR$14:$AT$14),4)&amp;", MaxStdev="&amp;1</f>
        <v/>
      </c>
    </row>
    <row r="747">
      <c r="A747" t="inlineStr">
        <is>
          <t>Copies Outliers</t>
        </is>
      </c>
      <c r="B747" t="inlineStr">
        <is>
          <t>Copies per copies outliers [covN1]</t>
        </is>
      </c>
      <c r="C747" t="inlineStr">
        <is>
          <t>Low</t>
        </is>
      </c>
      <c r="D747" s="60" t="n">
        <v>44418</v>
      </c>
      <c r="E747" t="inlineStr">
        <is>
          <t>ottawa_lab-vc2.08.09.21</t>
        </is>
      </c>
      <c r="F747" t="inlineStr">
        <is>
          <t>covN1</t>
        </is>
      </c>
      <c r="G747" s="61">
        <f>HYPERLINK("#'Main'!AR15", "'Main'!AR15")</f>
        <v/>
      </c>
      <c r="I747">
        <f>AVERAGE('Main'!$AR$15:$AT$15)-1*STDEV('Main'!$AR$15:$AT$15)</f>
        <v/>
      </c>
      <c r="J747">
        <f>AVERAGE('Main'!$AR$15:$AT$15)+1*STDEV('Main'!$AR$15:$AT$15)</f>
        <v/>
      </c>
      <c r="K747">
        <f>'Main'!AR15</f>
        <v/>
      </c>
      <c r="L747">
        <f>IF(OR(ISERROR(K747), ISERROR(I747), ISERROR(J747)), TRUE, OR(OR(AND(LEFT(K747, 1)="[", RIGHT(K747, 1)="]"), AND(ISNUMBER(K747), OR(K747&gt;=I747, I747=""), OR(K747&lt;=J747, J747=""))), K747=""))</f>
        <v/>
      </c>
      <c r="M747">
        <f>"Avg="&amp;ROUND(AVERAGE('Main'!$AR$15:$AT$15),4)&amp;", Stdev="&amp;ROUND(STDEV('Main'!$AR$15:$AT$15),4)&amp;", MaxStdev="&amp;1</f>
        <v/>
      </c>
    </row>
    <row r="748">
      <c r="A748" t="inlineStr">
        <is>
          <t>Copies Outliers</t>
        </is>
      </c>
      <c r="B748" t="inlineStr">
        <is>
          <t>Copies per copies outliers [covN1]</t>
        </is>
      </c>
      <c r="C748" t="inlineStr">
        <is>
          <t>Low</t>
        </is>
      </c>
      <c r="D748" s="60" t="n">
        <v>44418</v>
      </c>
      <c r="E748" t="inlineStr">
        <is>
          <t>ottawa_lab-vc2.08.09.21</t>
        </is>
      </c>
      <c r="F748" t="inlineStr">
        <is>
          <t>covN1</t>
        </is>
      </c>
      <c r="G748" s="61">
        <f>HYPERLINK("#'Main'!AS15", "'Main'!AS15")</f>
        <v/>
      </c>
      <c r="I748">
        <f>AVERAGE('Main'!$AR$15:$AT$15)-1*STDEV('Main'!$AR$15:$AT$15)</f>
        <v/>
      </c>
      <c r="J748">
        <f>AVERAGE('Main'!$AR$15:$AT$15)+1*STDEV('Main'!$AR$15:$AT$15)</f>
        <v/>
      </c>
      <c r="K748">
        <f>'Main'!AS15</f>
        <v/>
      </c>
      <c r="L748">
        <f>IF(OR(ISERROR(K748), ISERROR(I748), ISERROR(J748)), TRUE, OR(OR(AND(LEFT(K748, 1)="[", RIGHT(K748, 1)="]"), AND(ISNUMBER(K748), OR(K748&gt;=I748, I748=""), OR(K748&lt;=J748, J748=""))), K748=""))</f>
        <v/>
      </c>
      <c r="M748">
        <f>"Avg="&amp;ROUND(AVERAGE('Main'!$AR$15:$AT$15),4)&amp;", Stdev="&amp;ROUND(STDEV('Main'!$AR$15:$AT$15),4)&amp;", MaxStdev="&amp;1</f>
        <v/>
      </c>
    </row>
    <row r="749">
      <c r="A749" t="inlineStr">
        <is>
          <t>Copies Outliers</t>
        </is>
      </c>
      <c r="B749" t="inlineStr">
        <is>
          <t>Copies per copies outliers [covN1]</t>
        </is>
      </c>
      <c r="C749" t="inlineStr">
        <is>
          <t>Low</t>
        </is>
      </c>
      <c r="D749" s="60" t="n">
        <v>44418</v>
      </c>
      <c r="E749" t="inlineStr">
        <is>
          <t>ottawa_lab-vc2.08.09.21</t>
        </is>
      </c>
      <c r="F749" t="inlineStr">
        <is>
          <t>covN1</t>
        </is>
      </c>
      <c r="G749" s="61">
        <f>HYPERLINK("#'Main'!AT15", "'Main'!AT15")</f>
        <v/>
      </c>
      <c r="I749">
        <f>AVERAGE('Main'!$AR$15:$AT$15)-1*STDEV('Main'!$AR$15:$AT$15)</f>
        <v/>
      </c>
      <c r="J749">
        <f>AVERAGE('Main'!$AR$15:$AT$15)+1*STDEV('Main'!$AR$15:$AT$15)</f>
        <v/>
      </c>
      <c r="K749">
        <f>'Main'!AT15</f>
        <v/>
      </c>
      <c r="L749">
        <f>IF(OR(ISERROR(K749), ISERROR(I749), ISERROR(J749)), TRUE, OR(OR(AND(LEFT(K749, 1)="[", RIGHT(K749, 1)="]"), AND(ISNUMBER(K749), OR(K749&gt;=I749, I749=""), OR(K749&lt;=J749, J749=""))), K749=""))</f>
        <v/>
      </c>
      <c r="M749">
        <f>"Avg="&amp;ROUND(AVERAGE('Main'!$AR$15:$AT$15),4)&amp;", Stdev="&amp;ROUND(STDEV('Main'!$AR$15:$AT$15),4)&amp;", MaxStdev="&amp;1</f>
        <v/>
      </c>
    </row>
    <row r="750">
      <c r="A750" t="inlineStr">
        <is>
          <t>Copies Outliers</t>
        </is>
      </c>
      <c r="B750" t="inlineStr">
        <is>
          <t>Copies per copies outliers [covN1]</t>
        </is>
      </c>
      <c r="C750" t="inlineStr">
        <is>
          <t>Low</t>
        </is>
      </c>
      <c r="D750" s="60" t="n">
        <v>44418</v>
      </c>
      <c r="E750" t="inlineStr">
        <is>
          <t>ottawa_lab-vc3.08.09.21</t>
        </is>
      </c>
      <c r="F750" t="inlineStr">
        <is>
          <t>covN1</t>
        </is>
      </c>
      <c r="G750" s="61">
        <f>HYPERLINK("#'Main'!AR16", "'Main'!AR16")</f>
        <v/>
      </c>
      <c r="I750">
        <f>AVERAGE('Main'!$AR$16:$AT$16)-1*STDEV('Main'!$AR$16:$AT$16)</f>
        <v/>
      </c>
      <c r="J750">
        <f>AVERAGE('Main'!$AR$16:$AT$16)+1*STDEV('Main'!$AR$16:$AT$16)</f>
        <v/>
      </c>
      <c r="K750">
        <f>'Main'!AR16</f>
        <v/>
      </c>
      <c r="L750">
        <f>IF(OR(ISERROR(K750), ISERROR(I750), ISERROR(J750)), TRUE, OR(OR(AND(LEFT(K750, 1)="[", RIGHT(K750, 1)="]"), AND(ISNUMBER(K750), OR(K750&gt;=I750, I750=""), OR(K750&lt;=J750, J750=""))), K750=""))</f>
        <v/>
      </c>
      <c r="M750">
        <f>"Avg="&amp;ROUND(AVERAGE('Main'!$AR$16:$AT$16),4)&amp;", Stdev="&amp;ROUND(STDEV('Main'!$AR$16:$AT$16),4)&amp;", MaxStdev="&amp;1</f>
        <v/>
      </c>
    </row>
    <row r="751">
      <c r="A751" t="inlineStr">
        <is>
          <t>Copies Outliers</t>
        </is>
      </c>
      <c r="B751" t="inlineStr">
        <is>
          <t>Copies per copies outliers [covN1]</t>
        </is>
      </c>
      <c r="C751" t="inlineStr">
        <is>
          <t>Low</t>
        </is>
      </c>
      <c r="D751" s="60" t="n">
        <v>44418</v>
      </c>
      <c r="E751" t="inlineStr">
        <is>
          <t>ottawa_lab-vc3.08.09.21</t>
        </is>
      </c>
      <c r="F751" t="inlineStr">
        <is>
          <t>covN1</t>
        </is>
      </c>
      <c r="G751" s="61">
        <f>HYPERLINK("#'Main'!AS16", "'Main'!AS16")</f>
        <v/>
      </c>
      <c r="I751">
        <f>AVERAGE('Main'!$AR$16:$AT$16)-1*STDEV('Main'!$AR$16:$AT$16)</f>
        <v/>
      </c>
      <c r="J751">
        <f>AVERAGE('Main'!$AR$16:$AT$16)+1*STDEV('Main'!$AR$16:$AT$16)</f>
        <v/>
      </c>
      <c r="K751">
        <f>'Main'!AS16</f>
        <v/>
      </c>
      <c r="L751">
        <f>IF(OR(ISERROR(K751), ISERROR(I751), ISERROR(J751)), TRUE, OR(OR(AND(LEFT(K751, 1)="[", RIGHT(K751, 1)="]"), AND(ISNUMBER(K751), OR(K751&gt;=I751, I751=""), OR(K751&lt;=J751, J751=""))), K751=""))</f>
        <v/>
      </c>
      <c r="M751">
        <f>"Avg="&amp;ROUND(AVERAGE('Main'!$AR$16:$AT$16),4)&amp;", Stdev="&amp;ROUND(STDEV('Main'!$AR$16:$AT$16),4)&amp;", MaxStdev="&amp;1</f>
        <v/>
      </c>
    </row>
    <row r="752">
      <c r="A752" t="inlineStr">
        <is>
          <t>Copies Outliers</t>
        </is>
      </c>
      <c r="B752" t="inlineStr">
        <is>
          <t>Copies per copies outliers [covN1]</t>
        </is>
      </c>
      <c r="C752" t="inlineStr">
        <is>
          <t>Low</t>
        </is>
      </c>
      <c r="D752" s="60" t="n">
        <v>44418</v>
      </c>
      <c r="E752" t="inlineStr">
        <is>
          <t>ottawa_lab-vc3.08.09.21</t>
        </is>
      </c>
      <c r="F752" t="inlineStr">
        <is>
          <t>covN1</t>
        </is>
      </c>
      <c r="G752" s="61">
        <f>HYPERLINK("#'Main'!AT16", "'Main'!AT16")</f>
        <v/>
      </c>
      <c r="I752">
        <f>AVERAGE('Main'!$AR$16:$AT$16)-1*STDEV('Main'!$AR$16:$AT$16)</f>
        <v/>
      </c>
      <c r="J752">
        <f>AVERAGE('Main'!$AR$16:$AT$16)+1*STDEV('Main'!$AR$16:$AT$16)</f>
        <v/>
      </c>
      <c r="K752">
        <f>'Main'!AT16</f>
        <v/>
      </c>
      <c r="L752">
        <f>IF(OR(ISERROR(K752), ISERROR(I752), ISERROR(J752)), TRUE, OR(OR(AND(LEFT(K752, 1)="[", RIGHT(K752, 1)="]"), AND(ISNUMBER(K752), OR(K752&gt;=I752, I752=""), OR(K752&lt;=J752, J752=""))), K752=""))</f>
        <v/>
      </c>
      <c r="M752">
        <f>"Avg="&amp;ROUND(AVERAGE('Main'!$AR$16:$AT$16),4)&amp;", Stdev="&amp;ROUND(STDEV('Main'!$AR$16:$AT$16),4)&amp;", MaxStdev="&amp;1</f>
        <v/>
      </c>
    </row>
    <row r="753">
      <c r="A753" t="inlineStr">
        <is>
          <t>Copies Outliers</t>
        </is>
      </c>
      <c r="B753" t="inlineStr">
        <is>
          <t>Copies per copies outliers [covN1]</t>
        </is>
      </c>
      <c r="C753" t="inlineStr">
        <is>
          <t>Low</t>
        </is>
      </c>
      <c r="D753" s="60" t="n">
        <v>44418</v>
      </c>
      <c r="E753" t="inlineStr">
        <is>
          <t>ottawa_lab-__2021-08-10__aw_b97.08.09.21</t>
        </is>
      </c>
      <c r="F753" t="inlineStr">
        <is>
          <t>covN1</t>
        </is>
      </c>
      <c r="G753" s="61">
        <f>HYPERLINK("#'Main'!AR17", "'Main'!AR17")</f>
        <v/>
      </c>
      <c r="I753">
        <f>AVERAGE('Main'!$AR$17:$AT$17)-1*STDEV('Main'!$AR$17:$AT$17)</f>
        <v/>
      </c>
      <c r="J753">
        <f>AVERAGE('Main'!$AR$17:$AT$17)+1*STDEV('Main'!$AR$17:$AT$17)</f>
        <v/>
      </c>
      <c r="K753">
        <f>'Main'!AR17</f>
        <v/>
      </c>
      <c r="L753">
        <f>IF(OR(ISERROR(K753), ISERROR(I753), ISERROR(J753)), TRUE, OR(OR(AND(LEFT(K753, 1)="[", RIGHT(K753, 1)="]"), AND(ISNUMBER(K753), OR(K753&gt;=I753, I753=""), OR(K753&lt;=J753, J753=""))), K753=""))</f>
        <v/>
      </c>
      <c r="M753">
        <f>"Avg="&amp;ROUND(AVERAGE('Main'!$AR$17:$AT$17),4)&amp;", Stdev="&amp;ROUND(STDEV('Main'!$AR$17:$AT$17),4)&amp;", MaxStdev="&amp;1</f>
        <v/>
      </c>
    </row>
    <row r="754">
      <c r="A754" t="inlineStr">
        <is>
          <t>Copies Outliers</t>
        </is>
      </c>
      <c r="B754" t="inlineStr">
        <is>
          <t>Copies per copies outliers [covN1]</t>
        </is>
      </c>
      <c r="C754" t="inlineStr">
        <is>
          <t>Low</t>
        </is>
      </c>
      <c r="D754" s="60" t="n">
        <v>44418</v>
      </c>
      <c r="E754" t="inlineStr">
        <is>
          <t>ottawa_lab-__2021-08-10__aw_b97.08.09.21</t>
        </is>
      </c>
      <c r="F754" t="inlineStr">
        <is>
          <t>covN1</t>
        </is>
      </c>
      <c r="G754" s="61">
        <f>HYPERLINK("#'Main'!AS17", "'Main'!AS17")</f>
        <v/>
      </c>
      <c r="I754">
        <f>AVERAGE('Main'!$AR$17:$AT$17)-1*STDEV('Main'!$AR$17:$AT$17)</f>
        <v/>
      </c>
      <c r="J754">
        <f>AVERAGE('Main'!$AR$17:$AT$17)+1*STDEV('Main'!$AR$17:$AT$17)</f>
        <v/>
      </c>
      <c r="K754">
        <f>'Main'!AS17</f>
        <v/>
      </c>
      <c r="L754">
        <f>IF(OR(ISERROR(K754), ISERROR(I754), ISERROR(J754)), TRUE, OR(OR(AND(LEFT(K754, 1)="[", RIGHT(K754, 1)="]"), AND(ISNUMBER(K754), OR(K754&gt;=I754, I754=""), OR(K754&lt;=J754, J754=""))), K754=""))</f>
        <v/>
      </c>
      <c r="M754">
        <f>"Avg="&amp;ROUND(AVERAGE('Main'!$AR$17:$AT$17),4)&amp;", Stdev="&amp;ROUND(STDEV('Main'!$AR$17:$AT$17),4)&amp;", MaxStdev="&amp;1</f>
        <v/>
      </c>
    </row>
    <row r="755">
      <c r="A755" t="inlineStr">
        <is>
          <t>Copies Outliers</t>
        </is>
      </c>
      <c r="B755" t="inlineStr">
        <is>
          <t>Copies per copies outliers [covN1]</t>
        </is>
      </c>
      <c r="C755" t="inlineStr">
        <is>
          <t>Low</t>
        </is>
      </c>
      <c r="D755" s="60" t="n">
        <v>44418</v>
      </c>
      <c r="E755" t="inlineStr">
        <is>
          <t>ottawa_lab-__2021-08-10__aw_b97.08.09.21</t>
        </is>
      </c>
      <c r="F755" t="inlineStr">
        <is>
          <t>covN1</t>
        </is>
      </c>
      <c r="G755" s="61">
        <f>HYPERLINK("#'Main'!AT17", "'Main'!AT17")</f>
        <v/>
      </c>
      <c r="I755">
        <f>AVERAGE('Main'!$AR$17:$AT$17)-1*STDEV('Main'!$AR$17:$AT$17)</f>
        <v/>
      </c>
      <c r="J755">
        <f>AVERAGE('Main'!$AR$17:$AT$17)+1*STDEV('Main'!$AR$17:$AT$17)</f>
        <v/>
      </c>
      <c r="K755">
        <f>'Main'!AT17</f>
        <v/>
      </c>
      <c r="L755">
        <f>IF(OR(ISERROR(K755), ISERROR(I755), ISERROR(J755)), TRUE, OR(OR(AND(LEFT(K755, 1)="[", RIGHT(K755, 1)="]"), AND(ISNUMBER(K755), OR(K755&gt;=I755, I755=""), OR(K755&lt;=J755, J755=""))), K755=""))</f>
        <v/>
      </c>
      <c r="M755">
        <f>"Avg="&amp;ROUND(AVERAGE('Main'!$AR$17:$AT$17),4)&amp;", Stdev="&amp;ROUND(STDEV('Main'!$AR$17:$AT$17),4)&amp;", MaxStdev="&amp;1</f>
        <v/>
      </c>
    </row>
    <row r="756">
      <c r="A756" t="inlineStr">
        <is>
          <t>Copies Outliers</t>
        </is>
      </c>
      <c r="B756" t="inlineStr">
        <is>
          <t>Copies per copies outliers [covN1]</t>
        </is>
      </c>
      <c r="C756" t="inlineStr">
        <is>
          <t>Low</t>
        </is>
      </c>
      <c r="D756" s="60" t="n">
        <v>44418</v>
      </c>
      <c r="E756" t="inlineStr">
        <is>
          <t>ottawa_lab-__2021-08-10__aw_sr.08.09.21</t>
        </is>
      </c>
      <c r="F756" t="inlineStr">
        <is>
          <t>covN1</t>
        </is>
      </c>
      <c r="G756" s="61">
        <f>HYPERLINK("#'Main'!AR18", "'Main'!AR18")</f>
        <v/>
      </c>
      <c r="I756">
        <f>AVERAGE('Main'!$AR$18:$AT$18)-1*STDEV('Main'!$AR$18:$AT$18)</f>
        <v/>
      </c>
      <c r="J756">
        <f>AVERAGE('Main'!$AR$18:$AT$18)+1*STDEV('Main'!$AR$18:$AT$18)</f>
        <v/>
      </c>
      <c r="K756">
        <f>'Main'!AR18</f>
        <v/>
      </c>
      <c r="L756">
        <f>IF(OR(ISERROR(K756), ISERROR(I756), ISERROR(J756)), TRUE, OR(OR(AND(LEFT(K756, 1)="[", RIGHT(K756, 1)="]"), AND(ISNUMBER(K756), OR(K756&gt;=I756, I756=""), OR(K756&lt;=J756, J756=""))), K756=""))</f>
        <v/>
      </c>
      <c r="M756">
        <f>"Avg="&amp;ROUND(AVERAGE('Main'!$AR$18:$AT$18),4)&amp;", Stdev="&amp;ROUND(STDEV('Main'!$AR$18:$AT$18),4)&amp;", MaxStdev="&amp;1</f>
        <v/>
      </c>
    </row>
    <row r="757">
      <c r="A757" t="inlineStr">
        <is>
          <t>Copies Outliers</t>
        </is>
      </c>
      <c r="B757" t="inlineStr">
        <is>
          <t>Copies per copies outliers [covN1]</t>
        </is>
      </c>
      <c r="C757" t="inlineStr">
        <is>
          <t>Low</t>
        </is>
      </c>
      <c r="D757" s="60" t="n">
        <v>44418</v>
      </c>
      <c r="E757" t="inlineStr">
        <is>
          <t>ottawa_lab-__2021-08-10__aw_sr.08.09.21</t>
        </is>
      </c>
      <c r="F757" t="inlineStr">
        <is>
          <t>covN1</t>
        </is>
      </c>
      <c r="G757" s="61">
        <f>HYPERLINK("#'Main'!AS18", "'Main'!AS18")</f>
        <v/>
      </c>
      <c r="I757">
        <f>AVERAGE('Main'!$AR$18:$AT$18)-1*STDEV('Main'!$AR$18:$AT$18)</f>
        <v/>
      </c>
      <c r="J757">
        <f>AVERAGE('Main'!$AR$18:$AT$18)+1*STDEV('Main'!$AR$18:$AT$18)</f>
        <v/>
      </c>
      <c r="K757">
        <f>'Main'!AS18</f>
        <v/>
      </c>
      <c r="L757">
        <f>IF(OR(ISERROR(K757), ISERROR(I757), ISERROR(J757)), TRUE, OR(OR(AND(LEFT(K757, 1)="[", RIGHT(K757, 1)="]"), AND(ISNUMBER(K757), OR(K757&gt;=I757, I757=""), OR(K757&lt;=J757, J757=""))), K757=""))</f>
        <v/>
      </c>
      <c r="M757">
        <f>"Avg="&amp;ROUND(AVERAGE('Main'!$AR$18:$AT$18),4)&amp;", Stdev="&amp;ROUND(STDEV('Main'!$AR$18:$AT$18),4)&amp;", MaxStdev="&amp;1</f>
        <v/>
      </c>
    </row>
    <row r="758">
      <c r="A758" t="inlineStr">
        <is>
          <t>Copies Outliers</t>
        </is>
      </c>
      <c r="B758" t="inlineStr">
        <is>
          <t>Copies per copies outliers [covN1]</t>
        </is>
      </c>
      <c r="C758" t="inlineStr">
        <is>
          <t>Low</t>
        </is>
      </c>
      <c r="D758" s="60" t="n">
        <v>44418</v>
      </c>
      <c r="E758" t="inlineStr">
        <is>
          <t>ottawa_lab-__2021-08-10__aw_sr.08.09.21</t>
        </is>
      </c>
      <c r="F758" t="inlineStr">
        <is>
          <t>covN1</t>
        </is>
      </c>
      <c r="G758" s="61">
        <f>HYPERLINK("#'Main'!AT18", "'Main'!AT18")</f>
        <v/>
      </c>
      <c r="I758">
        <f>AVERAGE('Main'!$AR$18:$AT$18)-1*STDEV('Main'!$AR$18:$AT$18)</f>
        <v/>
      </c>
      <c r="J758">
        <f>AVERAGE('Main'!$AR$18:$AT$18)+1*STDEV('Main'!$AR$18:$AT$18)</f>
        <v/>
      </c>
      <c r="K758">
        <f>'Main'!AT18</f>
        <v/>
      </c>
      <c r="L758">
        <f>IF(OR(ISERROR(K758), ISERROR(I758), ISERROR(J758)), TRUE, OR(OR(AND(LEFT(K758, 1)="[", RIGHT(K758, 1)="]"), AND(ISNUMBER(K758), OR(K758&gt;=I758, I758=""), OR(K758&lt;=J758, J758=""))), K758=""))</f>
        <v/>
      </c>
      <c r="M758">
        <f>"Avg="&amp;ROUND(AVERAGE('Main'!$AR$18:$AT$18),4)&amp;", Stdev="&amp;ROUND(STDEV('Main'!$AR$18:$AT$18),4)&amp;", MaxStdev="&amp;1</f>
        <v/>
      </c>
    </row>
    <row r="759">
      <c r="A759" t="inlineStr">
        <is>
          <t>Copies Outliers</t>
        </is>
      </c>
      <c r="B759" t="inlineStr">
        <is>
          <t>Copies per copies outliers [covN1]</t>
        </is>
      </c>
      <c r="C759" t="inlineStr">
        <is>
          <t>Low</t>
        </is>
      </c>
      <c r="D759" s="60" t="n">
        <v>44418</v>
      </c>
      <c r="E759" t="inlineStr">
        <is>
          <t>ottawa_lab-__2021-08-10__ebmi.07.25.21</t>
        </is>
      </c>
      <c r="F759" t="inlineStr">
        <is>
          <t>covN1</t>
        </is>
      </c>
      <c r="G759" s="61">
        <f>HYPERLINK("#'Main'!AR19", "'Main'!AR19")</f>
        <v/>
      </c>
      <c r="I759">
        <f>AVERAGE('Main'!$AR$19:$AT$19)-1*STDEV('Main'!$AR$19:$AT$19)</f>
        <v/>
      </c>
      <c r="J759">
        <f>AVERAGE('Main'!$AR$19:$AT$19)+1*STDEV('Main'!$AR$19:$AT$19)</f>
        <v/>
      </c>
      <c r="K759">
        <f>'Main'!AR19</f>
        <v/>
      </c>
      <c r="L759">
        <f>IF(OR(ISERROR(K759), ISERROR(I759), ISERROR(J759)), TRUE, OR(OR(AND(LEFT(K759, 1)="[", RIGHT(K759, 1)="]"), AND(ISNUMBER(K759), OR(K759&gt;=I759, I759=""), OR(K759&lt;=J759, J759=""))), K759=""))</f>
        <v/>
      </c>
      <c r="M759">
        <f>"Avg="&amp;ROUND(AVERAGE('Main'!$AR$19:$AT$19),4)&amp;", Stdev="&amp;ROUND(STDEV('Main'!$AR$19:$AT$19),4)&amp;", MaxStdev="&amp;1</f>
        <v/>
      </c>
    </row>
    <row r="760">
      <c r="A760" t="inlineStr">
        <is>
          <t>Copies Outliers</t>
        </is>
      </c>
      <c r="B760" t="inlineStr">
        <is>
          <t>Copies per copies outliers [covN1]</t>
        </is>
      </c>
      <c r="C760" t="inlineStr">
        <is>
          <t>Low</t>
        </is>
      </c>
      <c r="D760" s="60" t="n">
        <v>44418</v>
      </c>
      <c r="E760" t="inlineStr">
        <is>
          <t>ottawa_lab-__2021-08-10__ebmi.07.25.21</t>
        </is>
      </c>
      <c r="F760" t="inlineStr">
        <is>
          <t>covN1</t>
        </is>
      </c>
      <c r="G760" s="61">
        <f>HYPERLINK("#'Main'!AS19", "'Main'!AS19")</f>
        <v/>
      </c>
      <c r="I760">
        <f>AVERAGE('Main'!$AR$19:$AT$19)-1*STDEV('Main'!$AR$19:$AT$19)</f>
        <v/>
      </c>
      <c r="J760">
        <f>AVERAGE('Main'!$AR$19:$AT$19)+1*STDEV('Main'!$AR$19:$AT$19)</f>
        <v/>
      </c>
      <c r="K760">
        <f>'Main'!AS19</f>
        <v/>
      </c>
      <c r="L760">
        <f>IF(OR(ISERROR(K760), ISERROR(I760), ISERROR(J760)), TRUE, OR(OR(AND(LEFT(K760, 1)="[", RIGHT(K760, 1)="]"), AND(ISNUMBER(K760), OR(K760&gt;=I760, I760=""), OR(K760&lt;=J760, J760=""))), K760=""))</f>
        <v/>
      </c>
      <c r="M760">
        <f>"Avg="&amp;ROUND(AVERAGE('Main'!$AR$19:$AT$19),4)&amp;", Stdev="&amp;ROUND(STDEV('Main'!$AR$19:$AT$19),4)&amp;", MaxStdev="&amp;1</f>
        <v/>
      </c>
    </row>
    <row r="761">
      <c r="A761" t="inlineStr">
        <is>
          <t>Copies Outliers</t>
        </is>
      </c>
      <c r="B761" t="inlineStr">
        <is>
          <t>Copies per copies outliers [covN1]</t>
        </is>
      </c>
      <c r="C761" t="inlineStr">
        <is>
          <t>Low</t>
        </is>
      </c>
      <c r="D761" s="60" t="n">
        <v>44418</v>
      </c>
      <c r="E761" t="inlineStr">
        <is>
          <t>ottawa_lab-__2021-08-10__ebmi.07.25.21</t>
        </is>
      </c>
      <c r="F761" t="inlineStr">
        <is>
          <t>covN1</t>
        </is>
      </c>
      <c r="G761" s="61">
        <f>HYPERLINK("#'Main'!AT19", "'Main'!AT19")</f>
        <v/>
      </c>
      <c r="I761">
        <f>AVERAGE('Main'!$AR$19:$AT$19)-1*STDEV('Main'!$AR$19:$AT$19)</f>
        <v/>
      </c>
      <c r="J761">
        <f>AVERAGE('Main'!$AR$19:$AT$19)+1*STDEV('Main'!$AR$19:$AT$19)</f>
        <v/>
      </c>
      <c r="K761">
        <f>'Main'!AT19</f>
        <v/>
      </c>
      <c r="L761">
        <f>IF(OR(ISERROR(K761), ISERROR(I761), ISERROR(J761)), TRUE, OR(OR(AND(LEFT(K761, 1)="[", RIGHT(K761, 1)="]"), AND(ISNUMBER(K761), OR(K761&gt;=I761, I761=""), OR(K761&lt;=J761, J761=""))), K761=""))</f>
        <v/>
      </c>
      <c r="M761">
        <f>"Avg="&amp;ROUND(AVERAGE('Main'!$AR$19:$AT$19),4)&amp;", Stdev="&amp;ROUND(STDEV('Main'!$AR$19:$AT$19),4)&amp;", MaxStdev="&amp;1</f>
        <v/>
      </c>
    </row>
    <row r="762">
      <c r="A762" t="inlineStr">
        <is>
          <t>Copies Outliers</t>
        </is>
      </c>
      <c r="B762" t="inlineStr">
        <is>
          <t>Copies per copies outliers [covN1]</t>
        </is>
      </c>
      <c r="C762" t="inlineStr">
        <is>
          <t>Low</t>
        </is>
      </c>
      <c r="D762" s="60" t="n">
        <v>44418</v>
      </c>
      <c r="E762" t="inlineStr">
        <is>
          <t>ottawa_lab-__2021-08-10__eh.07.20.21</t>
        </is>
      </c>
      <c r="F762" t="inlineStr">
        <is>
          <t>covN1</t>
        </is>
      </c>
      <c r="G762" s="61">
        <f>HYPERLINK("#'Main'!AR20", "'Main'!AR20")</f>
        <v/>
      </c>
      <c r="I762">
        <f>AVERAGE('Main'!$AR$20:$AT$20)-1*STDEV('Main'!$AR$20:$AT$20)</f>
        <v/>
      </c>
      <c r="J762">
        <f>AVERAGE('Main'!$AR$20:$AT$20)+1*STDEV('Main'!$AR$20:$AT$20)</f>
        <v/>
      </c>
      <c r="K762">
        <f>'Main'!AR20</f>
        <v/>
      </c>
      <c r="L762">
        <f>IF(OR(ISERROR(K762), ISERROR(I762), ISERROR(J762)), TRUE, OR(OR(AND(LEFT(K762, 1)="[", RIGHT(K762, 1)="]"), AND(ISNUMBER(K762), OR(K762&gt;=I762, I762=""), OR(K762&lt;=J762, J762=""))), K762=""))</f>
        <v/>
      </c>
      <c r="M762">
        <f>"Avg="&amp;ROUND(AVERAGE('Main'!$AR$20:$AT$20),4)&amp;", Stdev="&amp;ROUND(STDEV('Main'!$AR$20:$AT$20),4)&amp;", MaxStdev="&amp;1</f>
        <v/>
      </c>
    </row>
    <row r="763">
      <c r="A763" t="inlineStr">
        <is>
          <t>Copies Outliers</t>
        </is>
      </c>
      <c r="B763" t="inlineStr">
        <is>
          <t>Copies per copies outliers [covN1]</t>
        </is>
      </c>
      <c r="C763" t="inlineStr">
        <is>
          <t>Low</t>
        </is>
      </c>
      <c r="D763" s="60" t="n">
        <v>44418</v>
      </c>
      <c r="E763" t="inlineStr">
        <is>
          <t>ottawa_lab-__2021-08-10__eh.07.20.21</t>
        </is>
      </c>
      <c r="F763" t="inlineStr">
        <is>
          <t>covN1</t>
        </is>
      </c>
      <c r="G763" s="61">
        <f>HYPERLINK("#'Main'!AS20", "'Main'!AS20")</f>
        <v/>
      </c>
      <c r="I763">
        <f>AVERAGE('Main'!$AR$20:$AT$20)-1*STDEV('Main'!$AR$20:$AT$20)</f>
        <v/>
      </c>
      <c r="J763">
        <f>AVERAGE('Main'!$AR$20:$AT$20)+1*STDEV('Main'!$AR$20:$AT$20)</f>
        <v/>
      </c>
      <c r="K763">
        <f>'Main'!AS20</f>
        <v/>
      </c>
      <c r="L763">
        <f>IF(OR(ISERROR(K763), ISERROR(I763), ISERROR(J763)), TRUE, OR(OR(AND(LEFT(K763, 1)="[", RIGHT(K763, 1)="]"), AND(ISNUMBER(K763), OR(K763&gt;=I763, I763=""), OR(K763&lt;=J763, J763=""))), K763=""))</f>
        <v/>
      </c>
      <c r="M763">
        <f>"Avg="&amp;ROUND(AVERAGE('Main'!$AR$20:$AT$20),4)&amp;", Stdev="&amp;ROUND(STDEV('Main'!$AR$20:$AT$20),4)&amp;", MaxStdev="&amp;1</f>
        <v/>
      </c>
    </row>
    <row r="764">
      <c r="A764" t="inlineStr">
        <is>
          <t>Copies Outliers</t>
        </is>
      </c>
      <c r="B764" t="inlineStr">
        <is>
          <t>Copies per copies outliers [covN1]</t>
        </is>
      </c>
      <c r="C764" t="inlineStr">
        <is>
          <t>Low</t>
        </is>
      </c>
      <c r="D764" s="60" t="n">
        <v>44418</v>
      </c>
      <c r="E764" t="inlineStr">
        <is>
          <t>ottawa_lab-__2021-08-10__eh.07.20.21</t>
        </is>
      </c>
      <c r="F764" t="inlineStr">
        <is>
          <t>covN1</t>
        </is>
      </c>
      <c r="G764" s="61">
        <f>HYPERLINK("#'Main'!AT20", "'Main'!AT20")</f>
        <v/>
      </c>
      <c r="I764">
        <f>AVERAGE('Main'!$AR$20:$AT$20)-1*STDEV('Main'!$AR$20:$AT$20)</f>
        <v/>
      </c>
      <c r="J764">
        <f>AVERAGE('Main'!$AR$20:$AT$20)+1*STDEV('Main'!$AR$20:$AT$20)</f>
        <v/>
      </c>
      <c r="K764">
        <f>'Main'!AT20</f>
        <v/>
      </c>
      <c r="L764">
        <f>IF(OR(ISERROR(K764), ISERROR(I764), ISERROR(J764)), TRUE, OR(OR(AND(LEFT(K764, 1)="[", RIGHT(K764, 1)="]"), AND(ISNUMBER(K764), OR(K764&gt;=I764, I764=""), OR(K764&lt;=J764, J764=""))), K764=""))</f>
        <v/>
      </c>
      <c r="M764">
        <f>"Avg="&amp;ROUND(AVERAGE('Main'!$AR$20:$AT$20),4)&amp;", Stdev="&amp;ROUND(STDEV('Main'!$AR$20:$AT$20),4)&amp;", MaxStdev="&amp;1</f>
        <v/>
      </c>
    </row>
    <row r="765">
      <c r="A765" t="inlineStr">
        <is>
          <t>Copies Outliers</t>
        </is>
      </c>
      <c r="B765" t="inlineStr">
        <is>
          <t>Copies per copies outliers [covN1]</t>
        </is>
      </c>
      <c r="C765" t="inlineStr">
        <is>
          <t>Low</t>
        </is>
      </c>
      <c r="D765" s="60" t="n">
        <v>44418</v>
      </c>
      <c r="E765" t="inlineStr">
        <is>
          <t>ottawa_lab-__2021-08-10__emh.07.21.21</t>
        </is>
      </c>
      <c r="F765" t="inlineStr">
        <is>
          <t>covN1</t>
        </is>
      </c>
      <c r="G765" s="61">
        <f>HYPERLINK("#'Main'!AR21", "'Main'!AR21")</f>
        <v/>
      </c>
      <c r="I765">
        <f>AVERAGE('Main'!$AR$21:$AT$21)-1*STDEV('Main'!$AR$21:$AT$21)</f>
        <v/>
      </c>
      <c r="J765">
        <f>AVERAGE('Main'!$AR$21:$AT$21)+1*STDEV('Main'!$AR$21:$AT$21)</f>
        <v/>
      </c>
      <c r="K765">
        <f>'Main'!AR21</f>
        <v/>
      </c>
      <c r="L765">
        <f>IF(OR(ISERROR(K765), ISERROR(I765), ISERROR(J765)), TRUE, OR(OR(AND(LEFT(K765, 1)="[", RIGHT(K765, 1)="]"), AND(ISNUMBER(K765), OR(K765&gt;=I765, I765=""), OR(K765&lt;=J765, J765=""))), K765=""))</f>
        <v/>
      </c>
      <c r="M765">
        <f>"Avg="&amp;ROUND(AVERAGE('Main'!$AR$21:$AT$21),4)&amp;", Stdev="&amp;ROUND(STDEV('Main'!$AR$21:$AT$21),4)&amp;", MaxStdev="&amp;1</f>
        <v/>
      </c>
    </row>
    <row r="766">
      <c r="A766" t="inlineStr">
        <is>
          <t>Copies Outliers</t>
        </is>
      </c>
      <c r="B766" t="inlineStr">
        <is>
          <t>Copies per copies outliers [covN1]</t>
        </is>
      </c>
      <c r="C766" t="inlineStr">
        <is>
          <t>Low</t>
        </is>
      </c>
      <c r="D766" s="60" t="n">
        <v>44418</v>
      </c>
      <c r="E766" t="inlineStr">
        <is>
          <t>ottawa_lab-__2021-08-10__emh.07.21.21</t>
        </is>
      </c>
      <c r="F766" t="inlineStr">
        <is>
          <t>covN1</t>
        </is>
      </c>
      <c r="G766" s="61">
        <f>HYPERLINK("#'Main'!AS21", "'Main'!AS21")</f>
        <v/>
      </c>
      <c r="I766">
        <f>AVERAGE('Main'!$AR$21:$AT$21)-1*STDEV('Main'!$AR$21:$AT$21)</f>
        <v/>
      </c>
      <c r="J766">
        <f>AVERAGE('Main'!$AR$21:$AT$21)+1*STDEV('Main'!$AR$21:$AT$21)</f>
        <v/>
      </c>
      <c r="K766">
        <f>'Main'!AS21</f>
        <v/>
      </c>
      <c r="L766">
        <f>IF(OR(ISERROR(K766), ISERROR(I766), ISERROR(J766)), TRUE, OR(OR(AND(LEFT(K766, 1)="[", RIGHT(K766, 1)="]"), AND(ISNUMBER(K766), OR(K766&gt;=I766, I766=""), OR(K766&lt;=J766, J766=""))), K766=""))</f>
        <v/>
      </c>
      <c r="M766">
        <f>"Avg="&amp;ROUND(AVERAGE('Main'!$AR$21:$AT$21),4)&amp;", Stdev="&amp;ROUND(STDEV('Main'!$AR$21:$AT$21),4)&amp;", MaxStdev="&amp;1</f>
        <v/>
      </c>
    </row>
    <row r="767">
      <c r="A767" t="inlineStr">
        <is>
          <t>Copies Outliers</t>
        </is>
      </c>
      <c r="B767" t="inlineStr">
        <is>
          <t>Copies per copies outliers [covN1]</t>
        </is>
      </c>
      <c r="C767" t="inlineStr">
        <is>
          <t>Low</t>
        </is>
      </c>
      <c r="D767" s="60" t="n">
        <v>44418</v>
      </c>
      <c r="E767" t="inlineStr">
        <is>
          <t>ottawa_lab-__2021-08-10__emh.07.21.21</t>
        </is>
      </c>
      <c r="F767" t="inlineStr">
        <is>
          <t>covN1</t>
        </is>
      </c>
      <c r="G767" s="61">
        <f>HYPERLINK("#'Main'!AT21", "'Main'!AT21")</f>
        <v/>
      </c>
      <c r="I767">
        <f>AVERAGE('Main'!$AR$21:$AT$21)-1*STDEV('Main'!$AR$21:$AT$21)</f>
        <v/>
      </c>
      <c r="J767">
        <f>AVERAGE('Main'!$AR$21:$AT$21)+1*STDEV('Main'!$AR$21:$AT$21)</f>
        <v/>
      </c>
      <c r="K767">
        <f>'Main'!AT21</f>
        <v/>
      </c>
      <c r="L767">
        <f>IF(OR(ISERROR(K767), ISERROR(I767), ISERROR(J767)), TRUE, OR(OR(AND(LEFT(K767, 1)="[", RIGHT(K767, 1)="]"), AND(ISNUMBER(K767), OR(K767&gt;=I767, I767=""), OR(K767&lt;=J767, J767=""))), K767=""))</f>
        <v/>
      </c>
      <c r="M767">
        <f>"Avg="&amp;ROUND(AVERAGE('Main'!$AR$21:$AT$21),4)&amp;", Stdev="&amp;ROUND(STDEV('Main'!$AR$21:$AT$21),4)&amp;", MaxStdev="&amp;1</f>
        <v/>
      </c>
    </row>
    <row r="768">
      <c r="A768" t="inlineStr">
        <is>
          <t>Copies Outliers</t>
        </is>
      </c>
      <c r="B768" t="inlineStr">
        <is>
          <t>Copies per copies outliers [covN1]</t>
        </is>
      </c>
      <c r="C768" t="inlineStr">
        <is>
          <t>Low</t>
        </is>
      </c>
      <c r="D768" s="60" t="n">
        <v>44418</v>
      </c>
      <c r="E768" t="inlineStr">
        <is>
          <t>ottawa_lab-__2021-08-10__evc1.07.02.21</t>
        </is>
      </c>
      <c r="F768" t="inlineStr">
        <is>
          <t>covN1</t>
        </is>
      </c>
      <c r="G768" s="61">
        <f>HYPERLINK("#'Main'!AR22", "'Main'!AR22")</f>
        <v/>
      </c>
      <c r="I768">
        <f>AVERAGE('Main'!$AR$22:$AT$22)-1*STDEV('Main'!$AR$22:$AT$22)</f>
        <v/>
      </c>
      <c r="J768">
        <f>AVERAGE('Main'!$AR$22:$AT$22)+1*STDEV('Main'!$AR$22:$AT$22)</f>
        <v/>
      </c>
      <c r="K768">
        <f>'Main'!AR22</f>
        <v/>
      </c>
      <c r="L768">
        <f>IF(OR(ISERROR(K768), ISERROR(I768), ISERROR(J768)), TRUE, OR(OR(AND(LEFT(K768, 1)="[", RIGHT(K768, 1)="]"), AND(ISNUMBER(K768), OR(K768&gt;=I768, I768=""), OR(K768&lt;=J768, J768=""))), K768=""))</f>
        <v/>
      </c>
      <c r="M768">
        <f>"Avg="&amp;ROUND(AVERAGE('Main'!$AR$22:$AT$22),4)&amp;", Stdev="&amp;ROUND(STDEV('Main'!$AR$22:$AT$22),4)&amp;", MaxStdev="&amp;1</f>
        <v/>
      </c>
    </row>
    <row r="769">
      <c r="A769" t="inlineStr">
        <is>
          <t>Copies Outliers</t>
        </is>
      </c>
      <c r="B769" t="inlineStr">
        <is>
          <t>Copies per copies outliers [covN1]</t>
        </is>
      </c>
      <c r="C769" t="inlineStr">
        <is>
          <t>Low</t>
        </is>
      </c>
      <c r="D769" s="60" t="n">
        <v>44418</v>
      </c>
      <c r="E769" t="inlineStr">
        <is>
          <t>ottawa_lab-__2021-08-10__evc1.07.02.21</t>
        </is>
      </c>
      <c r="F769" t="inlineStr">
        <is>
          <t>covN1</t>
        </is>
      </c>
      <c r="G769" s="61">
        <f>HYPERLINK("#'Main'!AS22", "'Main'!AS22")</f>
        <v/>
      </c>
      <c r="I769">
        <f>AVERAGE('Main'!$AR$22:$AT$22)-1*STDEV('Main'!$AR$22:$AT$22)</f>
        <v/>
      </c>
      <c r="J769">
        <f>AVERAGE('Main'!$AR$22:$AT$22)+1*STDEV('Main'!$AR$22:$AT$22)</f>
        <v/>
      </c>
      <c r="K769">
        <f>'Main'!AS22</f>
        <v/>
      </c>
      <c r="L769">
        <f>IF(OR(ISERROR(K769), ISERROR(I769), ISERROR(J769)), TRUE, OR(OR(AND(LEFT(K769, 1)="[", RIGHT(K769, 1)="]"), AND(ISNUMBER(K769), OR(K769&gt;=I769, I769=""), OR(K769&lt;=J769, J769=""))), K769=""))</f>
        <v/>
      </c>
      <c r="M769">
        <f>"Avg="&amp;ROUND(AVERAGE('Main'!$AR$22:$AT$22),4)&amp;", Stdev="&amp;ROUND(STDEV('Main'!$AR$22:$AT$22),4)&amp;", MaxStdev="&amp;1</f>
        <v/>
      </c>
    </row>
    <row r="770">
      <c r="A770" t="inlineStr">
        <is>
          <t>Copies Outliers</t>
        </is>
      </c>
      <c r="B770" t="inlineStr">
        <is>
          <t>Copies per copies outliers [covN1]</t>
        </is>
      </c>
      <c r="C770" t="inlineStr">
        <is>
          <t>Low</t>
        </is>
      </c>
      <c r="D770" s="60" t="n">
        <v>44418</v>
      </c>
      <c r="E770" t="inlineStr">
        <is>
          <t>ottawa_lab-__2021-08-10__evc1.07.02.21</t>
        </is>
      </c>
      <c r="F770" t="inlineStr">
        <is>
          <t>covN1</t>
        </is>
      </c>
      <c r="G770" s="61">
        <f>HYPERLINK("#'Main'!AT22", "'Main'!AT22")</f>
        <v/>
      </c>
      <c r="I770">
        <f>AVERAGE('Main'!$AR$22:$AT$22)-1*STDEV('Main'!$AR$22:$AT$22)</f>
        <v/>
      </c>
      <c r="J770">
        <f>AVERAGE('Main'!$AR$22:$AT$22)+1*STDEV('Main'!$AR$22:$AT$22)</f>
        <v/>
      </c>
      <c r="K770">
        <f>'Main'!AT22</f>
        <v/>
      </c>
      <c r="L770">
        <f>IF(OR(ISERROR(K770), ISERROR(I770), ISERROR(J770)), TRUE, OR(OR(AND(LEFT(K770, 1)="[", RIGHT(K770, 1)="]"), AND(ISNUMBER(K770), OR(K770&gt;=I770, I770=""), OR(K770&lt;=J770, J770=""))), K770=""))</f>
        <v/>
      </c>
      <c r="M770">
        <f>"Avg="&amp;ROUND(AVERAGE('Main'!$AR$22:$AT$22),4)&amp;", Stdev="&amp;ROUND(STDEV('Main'!$AR$22:$AT$22),4)&amp;", MaxStdev="&amp;1</f>
        <v/>
      </c>
    </row>
    <row r="771">
      <c r="A771" t="inlineStr">
        <is>
          <t>Copies Outliers</t>
        </is>
      </c>
      <c r="B771" t="inlineStr">
        <is>
          <t>Copies per copies outliers [covN1]</t>
        </is>
      </c>
      <c r="C771" t="inlineStr">
        <is>
          <t>Low</t>
        </is>
      </c>
      <c r="D771" s="60" t="n">
        <v>44418</v>
      </c>
      <c r="E771" t="inlineStr">
        <is>
          <t>ottawa_lab-__2021-08-10__evc1.07.16.21</t>
        </is>
      </c>
      <c r="F771" t="inlineStr">
        <is>
          <t>covN1</t>
        </is>
      </c>
      <c r="G771" s="61">
        <f>HYPERLINK("#'Main'!AR23", "'Main'!AR23")</f>
        <v/>
      </c>
      <c r="I771">
        <f>AVERAGE('Main'!$AR$23:$AT$23)-1*STDEV('Main'!$AR$23:$AT$23)</f>
        <v/>
      </c>
      <c r="J771">
        <f>AVERAGE('Main'!$AR$23:$AT$23)+1*STDEV('Main'!$AR$23:$AT$23)</f>
        <v/>
      </c>
      <c r="K771">
        <f>'Main'!AR23</f>
        <v/>
      </c>
      <c r="L771">
        <f>IF(OR(ISERROR(K771), ISERROR(I771), ISERROR(J771)), TRUE, OR(OR(AND(LEFT(K771, 1)="[", RIGHT(K771, 1)="]"), AND(ISNUMBER(K771), OR(K771&gt;=I771, I771=""), OR(K771&lt;=J771, J771=""))), K771=""))</f>
        <v/>
      </c>
      <c r="M771">
        <f>"Avg="&amp;ROUND(AVERAGE('Main'!$AR$23:$AT$23),4)&amp;", Stdev="&amp;ROUND(STDEV('Main'!$AR$23:$AT$23),4)&amp;", MaxStdev="&amp;1</f>
        <v/>
      </c>
    </row>
    <row r="772">
      <c r="A772" t="inlineStr">
        <is>
          <t>Copies Outliers</t>
        </is>
      </c>
      <c r="B772" t="inlineStr">
        <is>
          <t>Copies per copies outliers [covN1]</t>
        </is>
      </c>
      <c r="C772" t="inlineStr">
        <is>
          <t>Low</t>
        </is>
      </c>
      <c r="D772" s="60" t="n">
        <v>44418</v>
      </c>
      <c r="E772" t="inlineStr">
        <is>
          <t>ottawa_lab-__2021-08-10__evc1.07.16.21</t>
        </is>
      </c>
      <c r="F772" t="inlineStr">
        <is>
          <t>covN1</t>
        </is>
      </c>
      <c r="G772" s="61">
        <f>HYPERLINK("#'Main'!AS23", "'Main'!AS23")</f>
        <v/>
      </c>
      <c r="I772">
        <f>AVERAGE('Main'!$AR$23:$AT$23)-1*STDEV('Main'!$AR$23:$AT$23)</f>
        <v/>
      </c>
      <c r="J772">
        <f>AVERAGE('Main'!$AR$23:$AT$23)+1*STDEV('Main'!$AR$23:$AT$23)</f>
        <v/>
      </c>
      <c r="K772">
        <f>'Main'!AS23</f>
        <v/>
      </c>
      <c r="L772">
        <f>IF(OR(ISERROR(K772), ISERROR(I772), ISERROR(J772)), TRUE, OR(OR(AND(LEFT(K772, 1)="[", RIGHT(K772, 1)="]"), AND(ISNUMBER(K772), OR(K772&gt;=I772, I772=""), OR(K772&lt;=J772, J772=""))), K772=""))</f>
        <v/>
      </c>
      <c r="M772">
        <f>"Avg="&amp;ROUND(AVERAGE('Main'!$AR$23:$AT$23),4)&amp;", Stdev="&amp;ROUND(STDEV('Main'!$AR$23:$AT$23),4)&amp;", MaxStdev="&amp;1</f>
        <v/>
      </c>
    </row>
    <row r="773">
      <c r="A773" t="inlineStr">
        <is>
          <t>Copies Outliers</t>
        </is>
      </c>
      <c r="B773" t="inlineStr">
        <is>
          <t>Copies per copies outliers [covN1]</t>
        </is>
      </c>
      <c r="C773" t="inlineStr">
        <is>
          <t>Low</t>
        </is>
      </c>
      <c r="D773" s="60" t="n">
        <v>44418</v>
      </c>
      <c r="E773" t="inlineStr">
        <is>
          <t>ottawa_lab-__2021-08-10__evc1.07.16.21</t>
        </is>
      </c>
      <c r="F773" t="inlineStr">
        <is>
          <t>covN1</t>
        </is>
      </c>
      <c r="G773" s="61">
        <f>HYPERLINK("#'Main'!AT23", "'Main'!AT23")</f>
        <v/>
      </c>
      <c r="I773">
        <f>AVERAGE('Main'!$AR$23:$AT$23)-1*STDEV('Main'!$AR$23:$AT$23)</f>
        <v/>
      </c>
      <c r="J773">
        <f>AVERAGE('Main'!$AR$23:$AT$23)+1*STDEV('Main'!$AR$23:$AT$23)</f>
        <v/>
      </c>
      <c r="K773">
        <f>'Main'!AT23</f>
        <v/>
      </c>
      <c r="L773">
        <f>IF(OR(ISERROR(K773), ISERROR(I773), ISERROR(J773)), TRUE, OR(OR(AND(LEFT(K773, 1)="[", RIGHT(K773, 1)="]"), AND(ISNUMBER(K773), OR(K773&gt;=I773, I773=""), OR(K773&lt;=J773, J773=""))), K773=""))</f>
        <v/>
      </c>
      <c r="M773">
        <f>"Avg="&amp;ROUND(AVERAGE('Main'!$AR$23:$AT$23),4)&amp;", Stdev="&amp;ROUND(STDEV('Main'!$AR$23:$AT$23),4)&amp;", MaxStdev="&amp;1</f>
        <v/>
      </c>
    </row>
    <row r="774">
      <c r="A774" t="inlineStr">
        <is>
          <t>Copies Outliers</t>
        </is>
      </c>
      <c r="B774" t="inlineStr">
        <is>
          <t>Copies per copies outliers [covN1]</t>
        </is>
      </c>
      <c r="C774" t="inlineStr">
        <is>
          <t>Low</t>
        </is>
      </c>
      <c r="D774" s="60" t="n">
        <v>44418</v>
      </c>
      <c r="E774" t="inlineStr">
        <is>
          <t>ottawa_lab-__2021-08-10__evc3.07.16.21</t>
        </is>
      </c>
      <c r="F774" t="inlineStr">
        <is>
          <t>covN1</t>
        </is>
      </c>
      <c r="G774" s="61">
        <f>HYPERLINK("#'Main'!AR24", "'Main'!AR24")</f>
        <v/>
      </c>
      <c r="I774">
        <f>AVERAGE('Main'!$AR$24:$AT$24)-1*STDEV('Main'!$AR$24:$AT$24)</f>
        <v/>
      </c>
      <c r="J774">
        <f>AVERAGE('Main'!$AR$24:$AT$24)+1*STDEV('Main'!$AR$24:$AT$24)</f>
        <v/>
      </c>
      <c r="K774">
        <f>'Main'!AR24</f>
        <v/>
      </c>
      <c r="L774">
        <f>IF(OR(ISERROR(K774), ISERROR(I774), ISERROR(J774)), TRUE, OR(OR(AND(LEFT(K774, 1)="[", RIGHT(K774, 1)="]"), AND(ISNUMBER(K774), OR(K774&gt;=I774, I774=""), OR(K774&lt;=J774, J774=""))), K774=""))</f>
        <v/>
      </c>
      <c r="M774">
        <f>"Avg="&amp;ROUND(AVERAGE('Main'!$AR$24:$AT$24),4)&amp;", Stdev="&amp;ROUND(STDEV('Main'!$AR$24:$AT$24),4)&amp;", MaxStdev="&amp;1</f>
        <v/>
      </c>
    </row>
    <row r="775">
      <c r="A775" t="inlineStr">
        <is>
          <t>Copies Outliers</t>
        </is>
      </c>
      <c r="B775" t="inlineStr">
        <is>
          <t>Copies per copies outliers [covN1]</t>
        </is>
      </c>
      <c r="C775" t="inlineStr">
        <is>
          <t>Low</t>
        </is>
      </c>
      <c r="D775" s="60" t="n">
        <v>44418</v>
      </c>
      <c r="E775" t="inlineStr">
        <is>
          <t>ottawa_lab-__2021-08-10__evc3.07.16.21</t>
        </is>
      </c>
      <c r="F775" t="inlineStr">
        <is>
          <t>covN1</t>
        </is>
      </c>
      <c r="G775" s="61">
        <f>HYPERLINK("#'Main'!AS24", "'Main'!AS24")</f>
        <v/>
      </c>
      <c r="I775">
        <f>AVERAGE('Main'!$AR$24:$AT$24)-1*STDEV('Main'!$AR$24:$AT$24)</f>
        <v/>
      </c>
      <c r="J775">
        <f>AVERAGE('Main'!$AR$24:$AT$24)+1*STDEV('Main'!$AR$24:$AT$24)</f>
        <v/>
      </c>
      <c r="K775">
        <f>'Main'!AS24</f>
        <v/>
      </c>
      <c r="L775">
        <f>IF(OR(ISERROR(K775), ISERROR(I775), ISERROR(J775)), TRUE, OR(OR(AND(LEFT(K775, 1)="[", RIGHT(K775, 1)="]"), AND(ISNUMBER(K775), OR(K775&gt;=I775, I775=""), OR(K775&lt;=J775, J775=""))), K775=""))</f>
        <v/>
      </c>
      <c r="M775">
        <f>"Avg="&amp;ROUND(AVERAGE('Main'!$AR$24:$AT$24),4)&amp;", Stdev="&amp;ROUND(STDEV('Main'!$AR$24:$AT$24),4)&amp;", MaxStdev="&amp;1</f>
        <v/>
      </c>
    </row>
    <row r="776">
      <c r="A776" t="inlineStr">
        <is>
          <t>Copies Outliers</t>
        </is>
      </c>
      <c r="B776" t="inlineStr">
        <is>
          <t>Copies per copies outliers [covN1]</t>
        </is>
      </c>
      <c r="C776" t="inlineStr">
        <is>
          <t>Low</t>
        </is>
      </c>
      <c r="D776" s="60" t="n">
        <v>44418</v>
      </c>
      <c r="E776" t="inlineStr">
        <is>
          <t>ottawa_lab-__2021-08-10__evc3.07.16.21</t>
        </is>
      </c>
      <c r="F776" t="inlineStr">
        <is>
          <t>covN1</t>
        </is>
      </c>
      <c r="G776" s="61">
        <f>HYPERLINK("#'Main'!AT24", "'Main'!AT24")</f>
        <v/>
      </c>
      <c r="I776">
        <f>AVERAGE('Main'!$AR$24:$AT$24)-1*STDEV('Main'!$AR$24:$AT$24)</f>
        <v/>
      </c>
      <c r="J776">
        <f>AVERAGE('Main'!$AR$24:$AT$24)+1*STDEV('Main'!$AR$24:$AT$24)</f>
        <v/>
      </c>
      <c r="K776">
        <f>'Main'!AT24</f>
        <v/>
      </c>
      <c r="L776">
        <f>IF(OR(ISERROR(K776), ISERROR(I776), ISERROR(J776)), TRUE, OR(OR(AND(LEFT(K776, 1)="[", RIGHT(K776, 1)="]"), AND(ISNUMBER(K776), OR(K776&gt;=I776, I776=""), OR(K776&lt;=J776, J776=""))), K776=""))</f>
        <v/>
      </c>
      <c r="M776">
        <f>"Avg="&amp;ROUND(AVERAGE('Main'!$AR$24:$AT$24),4)&amp;", Stdev="&amp;ROUND(STDEV('Main'!$AR$24:$AT$24),4)&amp;", MaxStdev="&amp;1</f>
        <v/>
      </c>
    </row>
    <row r="777">
      <c r="A777" t="inlineStr">
        <is>
          <t>Copies Outliers</t>
        </is>
      </c>
      <c r="B777" t="inlineStr">
        <is>
          <t>Copies per copies outliers [covN2]</t>
        </is>
      </c>
      <c r="C777" t="inlineStr">
        <is>
          <t>Low</t>
        </is>
      </c>
      <c r="D777" s="60" t="n">
        <v>44418</v>
      </c>
      <c r="E777" t="inlineStr">
        <is>
          <t>ottawa_lab-ac.08.05.21</t>
        </is>
      </c>
      <c r="F777" t="inlineStr">
        <is>
          <t>covN2</t>
        </is>
      </c>
      <c r="G777" s="61">
        <f>HYPERLINK("#'Main'!AR26", "'Main'!AR26")</f>
        <v/>
      </c>
      <c r="I777">
        <f>AVERAGE('Main'!$AR$26:$AT$26)-1*STDEV('Main'!$AR$26:$AT$26)</f>
        <v/>
      </c>
      <c r="J777">
        <f>AVERAGE('Main'!$AR$26:$AT$26)+1*STDEV('Main'!$AR$26:$AT$26)</f>
        <v/>
      </c>
      <c r="K777">
        <f>'Main'!AR26</f>
        <v/>
      </c>
      <c r="L777">
        <f>IF(OR(ISERROR(K777), ISERROR(I777), ISERROR(J777)), TRUE, OR(OR(AND(LEFT(K777, 1)="[", RIGHT(K777, 1)="]"), AND(ISNUMBER(K777), OR(K777&gt;=I777, I777=""), OR(K777&lt;=J777, J777=""))), K777=""))</f>
        <v/>
      </c>
      <c r="M777">
        <f>"Avg="&amp;ROUND(AVERAGE('Main'!$AR$26:$AT$26),4)&amp;", Stdev="&amp;ROUND(STDEV('Main'!$AR$26:$AT$26),4)&amp;", MaxStdev="&amp;1</f>
        <v/>
      </c>
    </row>
    <row r="778">
      <c r="A778" t="inlineStr">
        <is>
          <t>Copies Outliers</t>
        </is>
      </c>
      <c r="B778" t="inlineStr">
        <is>
          <t>Copies per copies outliers [covN2]</t>
        </is>
      </c>
      <c r="C778" t="inlineStr">
        <is>
          <t>Low</t>
        </is>
      </c>
      <c r="D778" s="60" t="n">
        <v>44418</v>
      </c>
      <c r="E778" t="inlineStr">
        <is>
          <t>ottawa_lab-ac.08.05.21</t>
        </is>
      </c>
      <c r="F778" t="inlineStr">
        <is>
          <t>covN2</t>
        </is>
      </c>
      <c r="G778" s="61">
        <f>HYPERLINK("#'Main'!AS26", "'Main'!AS26")</f>
        <v/>
      </c>
      <c r="I778">
        <f>AVERAGE('Main'!$AR$26:$AT$26)-1*STDEV('Main'!$AR$26:$AT$26)</f>
        <v/>
      </c>
      <c r="J778">
        <f>AVERAGE('Main'!$AR$26:$AT$26)+1*STDEV('Main'!$AR$26:$AT$26)</f>
        <v/>
      </c>
      <c r="K778">
        <f>'Main'!AS26</f>
        <v/>
      </c>
      <c r="L778">
        <f>IF(OR(ISERROR(K778), ISERROR(I778), ISERROR(J778)), TRUE, OR(OR(AND(LEFT(K778, 1)="[", RIGHT(K778, 1)="]"), AND(ISNUMBER(K778), OR(K778&gt;=I778, I778=""), OR(K778&lt;=J778, J778=""))), K778=""))</f>
        <v/>
      </c>
      <c r="M778">
        <f>"Avg="&amp;ROUND(AVERAGE('Main'!$AR$26:$AT$26),4)&amp;", Stdev="&amp;ROUND(STDEV('Main'!$AR$26:$AT$26),4)&amp;", MaxStdev="&amp;1</f>
        <v/>
      </c>
    </row>
    <row r="779">
      <c r="A779" t="inlineStr">
        <is>
          <t>Copies Outliers</t>
        </is>
      </c>
      <c r="B779" t="inlineStr">
        <is>
          <t>Copies per copies outliers [covN2]</t>
        </is>
      </c>
      <c r="C779" t="inlineStr">
        <is>
          <t>Low</t>
        </is>
      </c>
      <c r="D779" s="60" t="n">
        <v>44418</v>
      </c>
      <c r="E779" t="inlineStr">
        <is>
          <t>ottawa_lab-ac.08.05.21</t>
        </is>
      </c>
      <c r="F779" t="inlineStr">
        <is>
          <t>covN2</t>
        </is>
      </c>
      <c r="G779" s="61">
        <f>HYPERLINK("#'Main'!AT26", "'Main'!AT26")</f>
        <v/>
      </c>
      <c r="I779">
        <f>AVERAGE('Main'!$AR$26:$AT$26)-1*STDEV('Main'!$AR$26:$AT$26)</f>
        <v/>
      </c>
      <c r="J779">
        <f>AVERAGE('Main'!$AR$26:$AT$26)+1*STDEV('Main'!$AR$26:$AT$26)</f>
        <v/>
      </c>
      <c r="K779">
        <f>'Main'!AT26</f>
        <v/>
      </c>
      <c r="L779">
        <f>IF(OR(ISERROR(K779), ISERROR(I779), ISERROR(J779)), TRUE, OR(OR(AND(LEFT(K779, 1)="[", RIGHT(K779, 1)="]"), AND(ISNUMBER(K779), OR(K779&gt;=I779, I779=""), OR(K779&lt;=J779, J779=""))), K779=""))</f>
        <v/>
      </c>
      <c r="M779">
        <f>"Avg="&amp;ROUND(AVERAGE('Main'!$AR$26:$AT$26),4)&amp;", Stdev="&amp;ROUND(STDEV('Main'!$AR$26:$AT$26),4)&amp;", MaxStdev="&amp;1</f>
        <v/>
      </c>
    </row>
    <row r="780">
      <c r="A780" t="inlineStr">
        <is>
          <t>Copies Outliers</t>
        </is>
      </c>
      <c r="B780" t="inlineStr">
        <is>
          <t>Copies per copies outliers [covN2]</t>
        </is>
      </c>
      <c r="C780" t="inlineStr">
        <is>
          <t>Low</t>
        </is>
      </c>
      <c r="D780" s="60" t="n">
        <v>44418</v>
      </c>
      <c r="E780" t="inlineStr">
        <is>
          <t>ottawa_lab-h.08.05.21</t>
        </is>
      </c>
      <c r="F780" t="inlineStr">
        <is>
          <t>covN2</t>
        </is>
      </c>
      <c r="G780" s="61">
        <f>HYPERLINK("#'Main'!AR27", "'Main'!AR27")</f>
        <v/>
      </c>
      <c r="I780">
        <f>AVERAGE('Main'!$AR$27:$AT$27)-1*STDEV('Main'!$AR$27:$AT$27)</f>
        <v/>
      </c>
      <c r="J780">
        <f>AVERAGE('Main'!$AR$27:$AT$27)+1*STDEV('Main'!$AR$27:$AT$27)</f>
        <v/>
      </c>
      <c r="K780">
        <f>'Main'!AR27</f>
        <v/>
      </c>
      <c r="L780">
        <f>IF(OR(ISERROR(K780), ISERROR(I780), ISERROR(J780)), TRUE, OR(OR(AND(LEFT(K780, 1)="[", RIGHT(K780, 1)="]"), AND(ISNUMBER(K780), OR(K780&gt;=I780, I780=""), OR(K780&lt;=J780, J780=""))), K780=""))</f>
        <v/>
      </c>
      <c r="M780">
        <f>"Avg="&amp;ROUND(AVERAGE('Main'!$AR$27:$AT$27),4)&amp;", Stdev="&amp;ROUND(STDEV('Main'!$AR$27:$AT$27),4)&amp;", MaxStdev="&amp;1</f>
        <v/>
      </c>
    </row>
    <row r="781">
      <c r="A781" t="inlineStr">
        <is>
          <t>Copies Outliers</t>
        </is>
      </c>
      <c r="B781" t="inlineStr">
        <is>
          <t>Copies per copies outliers [covN2]</t>
        </is>
      </c>
      <c r="C781" t="inlineStr">
        <is>
          <t>Low</t>
        </is>
      </c>
      <c r="D781" s="60" t="n">
        <v>44418</v>
      </c>
      <c r="E781" t="inlineStr">
        <is>
          <t>ottawa_lab-h.08.05.21</t>
        </is>
      </c>
      <c r="F781" t="inlineStr">
        <is>
          <t>covN2</t>
        </is>
      </c>
      <c r="G781" s="61">
        <f>HYPERLINK("#'Main'!AS27", "'Main'!AS27")</f>
        <v/>
      </c>
      <c r="I781">
        <f>AVERAGE('Main'!$AR$27:$AT$27)-1*STDEV('Main'!$AR$27:$AT$27)</f>
        <v/>
      </c>
      <c r="J781">
        <f>AVERAGE('Main'!$AR$27:$AT$27)+1*STDEV('Main'!$AR$27:$AT$27)</f>
        <v/>
      </c>
      <c r="K781">
        <f>'Main'!AS27</f>
        <v/>
      </c>
      <c r="L781">
        <f>IF(OR(ISERROR(K781), ISERROR(I781), ISERROR(J781)), TRUE, OR(OR(AND(LEFT(K781, 1)="[", RIGHT(K781, 1)="]"), AND(ISNUMBER(K781), OR(K781&gt;=I781, I781=""), OR(K781&lt;=J781, J781=""))), K781=""))</f>
        <v/>
      </c>
      <c r="M781">
        <f>"Avg="&amp;ROUND(AVERAGE('Main'!$AR$27:$AT$27),4)&amp;", Stdev="&amp;ROUND(STDEV('Main'!$AR$27:$AT$27),4)&amp;", MaxStdev="&amp;1</f>
        <v/>
      </c>
    </row>
    <row r="782">
      <c r="A782" t="inlineStr">
        <is>
          <t>Copies Outliers</t>
        </is>
      </c>
      <c r="B782" t="inlineStr">
        <is>
          <t>Copies per copies outliers [covN2]</t>
        </is>
      </c>
      <c r="C782" t="inlineStr">
        <is>
          <t>Low</t>
        </is>
      </c>
      <c r="D782" s="60" t="n">
        <v>44418</v>
      </c>
      <c r="E782" t="inlineStr">
        <is>
          <t>ottawa_lab-h.08.05.21</t>
        </is>
      </c>
      <c r="F782" t="inlineStr">
        <is>
          <t>covN2</t>
        </is>
      </c>
      <c r="G782" s="61">
        <f>HYPERLINK("#'Main'!AT27", "'Main'!AT27")</f>
        <v/>
      </c>
      <c r="I782">
        <f>AVERAGE('Main'!$AR$27:$AT$27)-1*STDEV('Main'!$AR$27:$AT$27)</f>
        <v/>
      </c>
      <c r="J782">
        <f>AVERAGE('Main'!$AR$27:$AT$27)+1*STDEV('Main'!$AR$27:$AT$27)</f>
        <v/>
      </c>
      <c r="K782">
        <f>'Main'!AT27</f>
        <v/>
      </c>
      <c r="L782">
        <f>IF(OR(ISERROR(K782), ISERROR(I782), ISERROR(J782)), TRUE, OR(OR(AND(LEFT(K782, 1)="[", RIGHT(K782, 1)="]"), AND(ISNUMBER(K782), OR(K782&gt;=I782, I782=""), OR(K782&lt;=J782, J782=""))), K782=""))</f>
        <v/>
      </c>
      <c r="M782">
        <f>"Avg="&amp;ROUND(AVERAGE('Main'!$AR$27:$AT$27),4)&amp;", Stdev="&amp;ROUND(STDEV('Main'!$AR$27:$AT$27),4)&amp;", MaxStdev="&amp;1</f>
        <v/>
      </c>
    </row>
    <row r="783">
      <c r="A783" t="inlineStr">
        <is>
          <t>Copies Outliers</t>
        </is>
      </c>
      <c r="B783" t="inlineStr">
        <is>
          <t>Copies per copies outliers [covN2]</t>
        </is>
      </c>
      <c r="C783" t="inlineStr">
        <is>
          <t>Low</t>
        </is>
      </c>
      <c r="D783" s="60" t="n">
        <v>44418</v>
      </c>
      <c r="E783" t="inlineStr">
        <is>
          <t>ottawa_lab-ac.08.06.21</t>
        </is>
      </c>
      <c r="F783" t="inlineStr">
        <is>
          <t>covN2</t>
        </is>
      </c>
      <c r="G783" s="61">
        <f>HYPERLINK("#'Main'!AR28", "'Main'!AR28")</f>
        <v/>
      </c>
      <c r="I783">
        <f>AVERAGE('Main'!$AR$28:$AT$28)-1*STDEV('Main'!$AR$28:$AT$28)</f>
        <v/>
      </c>
      <c r="J783">
        <f>AVERAGE('Main'!$AR$28:$AT$28)+1*STDEV('Main'!$AR$28:$AT$28)</f>
        <v/>
      </c>
      <c r="K783">
        <f>'Main'!AR28</f>
        <v/>
      </c>
      <c r="L783">
        <f>IF(OR(ISERROR(K783), ISERROR(I783), ISERROR(J783)), TRUE, OR(OR(AND(LEFT(K783, 1)="[", RIGHT(K783, 1)="]"), AND(ISNUMBER(K783), OR(K783&gt;=I783, I783=""), OR(K783&lt;=J783, J783=""))), K783=""))</f>
        <v/>
      </c>
      <c r="M783">
        <f>"Avg="&amp;ROUND(AVERAGE('Main'!$AR$28:$AT$28),4)&amp;", Stdev="&amp;ROUND(STDEV('Main'!$AR$28:$AT$28),4)&amp;", MaxStdev="&amp;1</f>
        <v/>
      </c>
    </row>
    <row r="784">
      <c r="A784" t="inlineStr">
        <is>
          <t>Copies Outliers</t>
        </is>
      </c>
      <c r="B784" t="inlineStr">
        <is>
          <t>Copies per copies outliers [covN2]</t>
        </is>
      </c>
      <c r="C784" t="inlineStr">
        <is>
          <t>Low</t>
        </is>
      </c>
      <c r="D784" s="60" t="n">
        <v>44418</v>
      </c>
      <c r="E784" t="inlineStr">
        <is>
          <t>ottawa_lab-ac.08.06.21</t>
        </is>
      </c>
      <c r="F784" t="inlineStr">
        <is>
          <t>covN2</t>
        </is>
      </c>
      <c r="G784" s="61">
        <f>HYPERLINK("#'Main'!AS28", "'Main'!AS28")</f>
        <v/>
      </c>
      <c r="I784">
        <f>AVERAGE('Main'!$AR$28:$AT$28)-1*STDEV('Main'!$AR$28:$AT$28)</f>
        <v/>
      </c>
      <c r="J784">
        <f>AVERAGE('Main'!$AR$28:$AT$28)+1*STDEV('Main'!$AR$28:$AT$28)</f>
        <v/>
      </c>
      <c r="K784">
        <f>'Main'!AS28</f>
        <v/>
      </c>
      <c r="L784">
        <f>IF(OR(ISERROR(K784), ISERROR(I784), ISERROR(J784)), TRUE, OR(OR(AND(LEFT(K784, 1)="[", RIGHT(K784, 1)="]"), AND(ISNUMBER(K784), OR(K784&gt;=I784, I784=""), OR(K784&lt;=J784, J784=""))), K784=""))</f>
        <v/>
      </c>
      <c r="M784">
        <f>"Avg="&amp;ROUND(AVERAGE('Main'!$AR$28:$AT$28),4)&amp;", Stdev="&amp;ROUND(STDEV('Main'!$AR$28:$AT$28),4)&amp;", MaxStdev="&amp;1</f>
        <v/>
      </c>
    </row>
    <row r="785">
      <c r="A785" t="inlineStr">
        <is>
          <t>Copies Outliers</t>
        </is>
      </c>
      <c r="B785" t="inlineStr">
        <is>
          <t>Copies per copies outliers [covN2]</t>
        </is>
      </c>
      <c r="C785" t="inlineStr">
        <is>
          <t>Low</t>
        </is>
      </c>
      <c r="D785" s="60" t="n">
        <v>44418</v>
      </c>
      <c r="E785" t="inlineStr">
        <is>
          <t>ottawa_lab-ac.08.06.21</t>
        </is>
      </c>
      <c r="F785" t="inlineStr">
        <is>
          <t>covN2</t>
        </is>
      </c>
      <c r="G785" s="61">
        <f>HYPERLINK("#'Main'!AT28", "'Main'!AT28")</f>
        <v/>
      </c>
      <c r="I785">
        <f>AVERAGE('Main'!$AR$28:$AT$28)-1*STDEV('Main'!$AR$28:$AT$28)</f>
        <v/>
      </c>
      <c r="J785">
        <f>AVERAGE('Main'!$AR$28:$AT$28)+1*STDEV('Main'!$AR$28:$AT$28)</f>
        <v/>
      </c>
      <c r="K785">
        <f>'Main'!AT28</f>
        <v/>
      </c>
      <c r="L785">
        <f>IF(OR(ISERROR(K785), ISERROR(I785), ISERROR(J785)), TRUE, OR(OR(AND(LEFT(K785, 1)="[", RIGHT(K785, 1)="]"), AND(ISNUMBER(K785), OR(K785&gt;=I785, I785=""), OR(K785&lt;=J785, J785=""))), K785=""))</f>
        <v/>
      </c>
      <c r="M785">
        <f>"Avg="&amp;ROUND(AVERAGE('Main'!$AR$28:$AT$28),4)&amp;", Stdev="&amp;ROUND(STDEV('Main'!$AR$28:$AT$28),4)&amp;", MaxStdev="&amp;1</f>
        <v/>
      </c>
    </row>
    <row r="786">
      <c r="A786" t="inlineStr">
        <is>
          <t>Copies Outliers</t>
        </is>
      </c>
      <c r="B786" t="inlineStr">
        <is>
          <t>Copies per copies outliers [covN2]</t>
        </is>
      </c>
      <c r="C786" t="inlineStr">
        <is>
          <t>Low</t>
        </is>
      </c>
      <c r="D786" s="60" t="n">
        <v>44418</v>
      </c>
      <c r="E786" t="inlineStr">
        <is>
          <t>ottawa_lab-h_d.08.06.21</t>
        </is>
      </c>
      <c r="F786" t="inlineStr">
        <is>
          <t>covN2</t>
        </is>
      </c>
      <c r="G786" s="61">
        <f>HYPERLINK("#'Main'!AR29", "'Main'!AR29")</f>
        <v/>
      </c>
      <c r="I786">
        <f>AVERAGE('Main'!$AR$29:$AT$29)-1*STDEV('Main'!$AR$29:$AT$29)</f>
        <v/>
      </c>
      <c r="J786">
        <f>AVERAGE('Main'!$AR$29:$AT$29)+1*STDEV('Main'!$AR$29:$AT$29)</f>
        <v/>
      </c>
      <c r="K786">
        <f>'Main'!AR29</f>
        <v/>
      </c>
      <c r="L786">
        <f>IF(OR(ISERROR(K786), ISERROR(I786), ISERROR(J786)), TRUE, OR(OR(AND(LEFT(K786, 1)="[", RIGHT(K786, 1)="]"), AND(ISNUMBER(K786), OR(K786&gt;=I786, I786=""), OR(K786&lt;=J786, J786=""))), K786=""))</f>
        <v/>
      </c>
      <c r="M786">
        <f>"Avg="&amp;ROUND(AVERAGE('Main'!$AR$29:$AT$29),4)&amp;", Stdev="&amp;ROUND(STDEV('Main'!$AR$29:$AT$29),4)&amp;", MaxStdev="&amp;1</f>
        <v/>
      </c>
    </row>
    <row r="787">
      <c r="A787" t="inlineStr">
        <is>
          <t>Copies Outliers</t>
        </is>
      </c>
      <c r="B787" t="inlineStr">
        <is>
          <t>Copies per copies outliers [covN2]</t>
        </is>
      </c>
      <c r="C787" t="inlineStr">
        <is>
          <t>Low</t>
        </is>
      </c>
      <c r="D787" s="60" t="n">
        <v>44418</v>
      </c>
      <c r="E787" t="inlineStr">
        <is>
          <t>ottawa_lab-h_d.08.06.21</t>
        </is>
      </c>
      <c r="F787" t="inlineStr">
        <is>
          <t>covN2</t>
        </is>
      </c>
      <c r="G787" s="61">
        <f>HYPERLINK("#'Main'!AS29", "'Main'!AS29")</f>
        <v/>
      </c>
      <c r="I787">
        <f>AVERAGE('Main'!$AR$29:$AT$29)-1*STDEV('Main'!$AR$29:$AT$29)</f>
        <v/>
      </c>
      <c r="J787">
        <f>AVERAGE('Main'!$AR$29:$AT$29)+1*STDEV('Main'!$AR$29:$AT$29)</f>
        <v/>
      </c>
      <c r="K787">
        <f>'Main'!AS29</f>
        <v/>
      </c>
      <c r="L787">
        <f>IF(OR(ISERROR(K787), ISERROR(I787), ISERROR(J787)), TRUE, OR(OR(AND(LEFT(K787, 1)="[", RIGHT(K787, 1)="]"), AND(ISNUMBER(K787), OR(K787&gt;=I787, I787=""), OR(K787&lt;=J787, J787=""))), K787=""))</f>
        <v/>
      </c>
      <c r="M787">
        <f>"Avg="&amp;ROUND(AVERAGE('Main'!$AR$29:$AT$29),4)&amp;", Stdev="&amp;ROUND(STDEV('Main'!$AR$29:$AT$29),4)&amp;", MaxStdev="&amp;1</f>
        <v/>
      </c>
    </row>
    <row r="788">
      <c r="A788" t="inlineStr">
        <is>
          <t>Copies Outliers</t>
        </is>
      </c>
      <c r="B788" t="inlineStr">
        <is>
          <t>Copies per copies outliers [covN2]</t>
        </is>
      </c>
      <c r="C788" t="inlineStr">
        <is>
          <t>Low</t>
        </is>
      </c>
      <c r="D788" s="60" t="n">
        <v>44418</v>
      </c>
      <c r="E788" t="inlineStr">
        <is>
          <t>ottawa_lab-h_d.08.06.21</t>
        </is>
      </c>
      <c r="F788" t="inlineStr">
        <is>
          <t>covN2</t>
        </is>
      </c>
      <c r="G788" s="61">
        <f>HYPERLINK("#'Main'!AT29", "'Main'!AT29")</f>
        <v/>
      </c>
      <c r="I788">
        <f>AVERAGE('Main'!$AR$29:$AT$29)-1*STDEV('Main'!$AR$29:$AT$29)</f>
        <v/>
      </c>
      <c r="J788">
        <f>AVERAGE('Main'!$AR$29:$AT$29)+1*STDEV('Main'!$AR$29:$AT$29)</f>
        <v/>
      </c>
      <c r="K788">
        <f>'Main'!AT29</f>
        <v/>
      </c>
      <c r="L788">
        <f>IF(OR(ISERROR(K788), ISERROR(I788), ISERROR(J788)), TRUE, OR(OR(AND(LEFT(K788, 1)="[", RIGHT(K788, 1)="]"), AND(ISNUMBER(K788), OR(K788&gt;=I788, I788=""), OR(K788&lt;=J788, J788=""))), K788=""))</f>
        <v/>
      </c>
      <c r="M788">
        <f>"Avg="&amp;ROUND(AVERAGE('Main'!$AR$29:$AT$29),4)&amp;", Stdev="&amp;ROUND(STDEV('Main'!$AR$29:$AT$29),4)&amp;", MaxStdev="&amp;1</f>
        <v/>
      </c>
    </row>
    <row r="789">
      <c r="A789" t="inlineStr">
        <is>
          <t>Copies Outliers</t>
        </is>
      </c>
      <c r="B789" t="inlineStr">
        <is>
          <t>Copies per copies outliers [covN2]</t>
        </is>
      </c>
      <c r="C789" t="inlineStr">
        <is>
          <t>Low</t>
        </is>
      </c>
      <c r="D789" s="60" t="n">
        <v>44418</v>
      </c>
      <c r="E789" t="inlineStr">
        <is>
          <t>ottawa_lab-h.08.07.21</t>
        </is>
      </c>
      <c r="F789" t="inlineStr">
        <is>
          <t>covN2</t>
        </is>
      </c>
      <c r="G789" s="61">
        <f>HYPERLINK("#'Main'!AR30", "'Main'!AR30")</f>
        <v/>
      </c>
      <c r="I789">
        <f>AVERAGE('Main'!$AR$30:$AT$30)-1*STDEV('Main'!$AR$30:$AT$30)</f>
        <v/>
      </c>
      <c r="J789">
        <f>AVERAGE('Main'!$AR$30:$AT$30)+1*STDEV('Main'!$AR$30:$AT$30)</f>
        <v/>
      </c>
      <c r="K789">
        <f>'Main'!AR30</f>
        <v/>
      </c>
      <c r="L789">
        <f>IF(OR(ISERROR(K789), ISERROR(I789), ISERROR(J789)), TRUE, OR(OR(AND(LEFT(K789, 1)="[", RIGHT(K789, 1)="]"), AND(ISNUMBER(K789), OR(K789&gt;=I789, I789=""), OR(K789&lt;=J789, J789=""))), K789=""))</f>
        <v/>
      </c>
      <c r="M789">
        <f>"Avg="&amp;ROUND(AVERAGE('Main'!$AR$30:$AT$30),4)&amp;", Stdev="&amp;ROUND(STDEV('Main'!$AR$30:$AT$30),4)&amp;", MaxStdev="&amp;1</f>
        <v/>
      </c>
    </row>
    <row r="790">
      <c r="A790" t="inlineStr">
        <is>
          <t>Copies Outliers</t>
        </is>
      </c>
      <c r="B790" t="inlineStr">
        <is>
          <t>Copies per copies outliers [covN2]</t>
        </is>
      </c>
      <c r="C790" t="inlineStr">
        <is>
          <t>Low</t>
        </is>
      </c>
      <c r="D790" s="60" t="n">
        <v>44418</v>
      </c>
      <c r="E790" t="inlineStr">
        <is>
          <t>ottawa_lab-h.08.07.21</t>
        </is>
      </c>
      <c r="F790" t="inlineStr">
        <is>
          <t>covN2</t>
        </is>
      </c>
      <c r="G790" s="61">
        <f>HYPERLINK("#'Main'!AS30", "'Main'!AS30")</f>
        <v/>
      </c>
      <c r="I790">
        <f>AVERAGE('Main'!$AR$30:$AT$30)-1*STDEV('Main'!$AR$30:$AT$30)</f>
        <v/>
      </c>
      <c r="J790">
        <f>AVERAGE('Main'!$AR$30:$AT$30)+1*STDEV('Main'!$AR$30:$AT$30)</f>
        <v/>
      </c>
      <c r="K790">
        <f>'Main'!AS30</f>
        <v/>
      </c>
      <c r="L790">
        <f>IF(OR(ISERROR(K790), ISERROR(I790), ISERROR(J790)), TRUE, OR(OR(AND(LEFT(K790, 1)="[", RIGHT(K790, 1)="]"), AND(ISNUMBER(K790), OR(K790&gt;=I790, I790=""), OR(K790&lt;=J790, J790=""))), K790=""))</f>
        <v/>
      </c>
      <c r="M790">
        <f>"Avg="&amp;ROUND(AVERAGE('Main'!$AR$30:$AT$30),4)&amp;", Stdev="&amp;ROUND(STDEV('Main'!$AR$30:$AT$30),4)&amp;", MaxStdev="&amp;1</f>
        <v/>
      </c>
    </row>
    <row r="791">
      <c r="A791" t="inlineStr">
        <is>
          <t>Copies Outliers</t>
        </is>
      </c>
      <c r="B791" t="inlineStr">
        <is>
          <t>Copies per copies outliers [covN2]</t>
        </is>
      </c>
      <c r="C791" t="inlineStr">
        <is>
          <t>Low</t>
        </is>
      </c>
      <c r="D791" s="60" t="n">
        <v>44418</v>
      </c>
      <c r="E791" t="inlineStr">
        <is>
          <t>ottawa_lab-h.08.07.21</t>
        </is>
      </c>
      <c r="F791" t="inlineStr">
        <is>
          <t>covN2</t>
        </is>
      </c>
      <c r="G791" s="61">
        <f>HYPERLINK("#'Main'!AT30", "'Main'!AT30")</f>
        <v/>
      </c>
      <c r="I791">
        <f>AVERAGE('Main'!$AR$30:$AT$30)-1*STDEV('Main'!$AR$30:$AT$30)</f>
        <v/>
      </c>
      <c r="J791">
        <f>AVERAGE('Main'!$AR$30:$AT$30)+1*STDEV('Main'!$AR$30:$AT$30)</f>
        <v/>
      </c>
      <c r="K791">
        <f>'Main'!AT30</f>
        <v/>
      </c>
      <c r="L791">
        <f>IF(OR(ISERROR(K791), ISERROR(I791), ISERROR(J791)), TRUE, OR(OR(AND(LEFT(K791, 1)="[", RIGHT(K791, 1)="]"), AND(ISNUMBER(K791), OR(K791&gt;=I791, I791=""), OR(K791&lt;=J791, J791=""))), K791=""))</f>
        <v/>
      </c>
      <c r="M791">
        <f>"Avg="&amp;ROUND(AVERAGE('Main'!$AR$30:$AT$30),4)&amp;", Stdev="&amp;ROUND(STDEV('Main'!$AR$30:$AT$30),4)&amp;", MaxStdev="&amp;1</f>
        <v/>
      </c>
    </row>
    <row r="792">
      <c r="A792" t="inlineStr">
        <is>
          <t>Copies Outliers</t>
        </is>
      </c>
      <c r="B792" t="inlineStr">
        <is>
          <t>Copies per copies outliers [covN2]</t>
        </is>
      </c>
      <c r="C792" t="inlineStr">
        <is>
          <t>Low</t>
        </is>
      </c>
      <c r="D792" s="60" t="n">
        <v>44418</v>
      </c>
      <c r="E792" t="inlineStr">
        <is>
          <t>ottawa_lab-h.08.08.21</t>
        </is>
      </c>
      <c r="F792" t="inlineStr">
        <is>
          <t>covN2</t>
        </is>
      </c>
      <c r="G792" s="61">
        <f>HYPERLINK("#'Main'!AR31", "'Main'!AR31")</f>
        <v/>
      </c>
      <c r="I792">
        <f>AVERAGE('Main'!$AR$31:$AT$31)-1*STDEV('Main'!$AR$31:$AT$31)</f>
        <v/>
      </c>
      <c r="J792">
        <f>AVERAGE('Main'!$AR$31:$AT$31)+1*STDEV('Main'!$AR$31:$AT$31)</f>
        <v/>
      </c>
      <c r="K792">
        <f>'Main'!AR31</f>
        <v/>
      </c>
      <c r="L792">
        <f>IF(OR(ISERROR(K792), ISERROR(I792), ISERROR(J792)), TRUE, OR(OR(AND(LEFT(K792, 1)="[", RIGHT(K792, 1)="]"), AND(ISNUMBER(K792), OR(K792&gt;=I792, I792=""), OR(K792&lt;=J792, J792=""))), K792=""))</f>
        <v/>
      </c>
      <c r="M792">
        <f>"Avg="&amp;ROUND(AVERAGE('Main'!$AR$31:$AT$31),4)&amp;", Stdev="&amp;ROUND(STDEV('Main'!$AR$31:$AT$31),4)&amp;", MaxStdev="&amp;1</f>
        <v/>
      </c>
    </row>
    <row r="793">
      <c r="A793" t="inlineStr">
        <is>
          <t>Copies Outliers</t>
        </is>
      </c>
      <c r="B793" t="inlineStr">
        <is>
          <t>Copies per copies outliers [covN2]</t>
        </is>
      </c>
      <c r="C793" t="inlineStr">
        <is>
          <t>Low</t>
        </is>
      </c>
      <c r="D793" s="60" t="n">
        <v>44418</v>
      </c>
      <c r="E793" t="inlineStr">
        <is>
          <t>ottawa_lab-h.08.08.21</t>
        </is>
      </c>
      <c r="F793" t="inlineStr">
        <is>
          <t>covN2</t>
        </is>
      </c>
      <c r="G793" s="61">
        <f>HYPERLINK("#'Main'!AS31", "'Main'!AS31")</f>
        <v/>
      </c>
      <c r="I793">
        <f>AVERAGE('Main'!$AR$31:$AT$31)-1*STDEV('Main'!$AR$31:$AT$31)</f>
        <v/>
      </c>
      <c r="J793">
        <f>AVERAGE('Main'!$AR$31:$AT$31)+1*STDEV('Main'!$AR$31:$AT$31)</f>
        <v/>
      </c>
      <c r="K793">
        <f>'Main'!AS31</f>
        <v/>
      </c>
      <c r="L793">
        <f>IF(OR(ISERROR(K793), ISERROR(I793), ISERROR(J793)), TRUE, OR(OR(AND(LEFT(K793, 1)="[", RIGHT(K793, 1)="]"), AND(ISNUMBER(K793), OR(K793&gt;=I793, I793=""), OR(K793&lt;=J793, J793=""))), K793=""))</f>
        <v/>
      </c>
      <c r="M793">
        <f>"Avg="&amp;ROUND(AVERAGE('Main'!$AR$31:$AT$31),4)&amp;", Stdev="&amp;ROUND(STDEV('Main'!$AR$31:$AT$31),4)&amp;", MaxStdev="&amp;1</f>
        <v/>
      </c>
    </row>
    <row r="794">
      <c r="A794" t="inlineStr">
        <is>
          <t>Copies Outliers</t>
        </is>
      </c>
      <c r="B794" t="inlineStr">
        <is>
          <t>Copies per copies outliers [covN2]</t>
        </is>
      </c>
      <c r="C794" t="inlineStr">
        <is>
          <t>Low</t>
        </is>
      </c>
      <c r="D794" s="60" t="n">
        <v>44418</v>
      </c>
      <c r="E794" t="inlineStr">
        <is>
          <t>ottawa_lab-h.08.08.21</t>
        </is>
      </c>
      <c r="F794" t="inlineStr">
        <is>
          <t>covN2</t>
        </is>
      </c>
      <c r="G794" s="61">
        <f>HYPERLINK("#'Main'!AT31", "'Main'!AT31")</f>
        <v/>
      </c>
      <c r="I794">
        <f>AVERAGE('Main'!$AR$31:$AT$31)-1*STDEV('Main'!$AR$31:$AT$31)</f>
        <v/>
      </c>
      <c r="J794">
        <f>AVERAGE('Main'!$AR$31:$AT$31)+1*STDEV('Main'!$AR$31:$AT$31)</f>
        <v/>
      </c>
      <c r="K794">
        <f>'Main'!AT31</f>
        <v/>
      </c>
      <c r="L794">
        <f>IF(OR(ISERROR(K794), ISERROR(I794), ISERROR(J794)), TRUE, OR(OR(AND(LEFT(K794, 1)="[", RIGHT(K794, 1)="]"), AND(ISNUMBER(K794), OR(K794&gt;=I794, I794=""), OR(K794&lt;=J794, J794=""))), K794=""))</f>
        <v/>
      </c>
      <c r="M794">
        <f>"Avg="&amp;ROUND(AVERAGE('Main'!$AR$31:$AT$31),4)&amp;", Stdev="&amp;ROUND(STDEV('Main'!$AR$31:$AT$31),4)&amp;", MaxStdev="&amp;1</f>
        <v/>
      </c>
    </row>
    <row r="795">
      <c r="A795" t="inlineStr">
        <is>
          <t>Copies Outliers</t>
        </is>
      </c>
      <c r="B795" t="inlineStr">
        <is>
          <t>Copies per copies outliers [covN2]</t>
        </is>
      </c>
      <c r="C795" t="inlineStr">
        <is>
          <t>Low</t>
        </is>
      </c>
      <c r="D795" s="60" t="n">
        <v>44418</v>
      </c>
      <c r="E795" t="inlineStr">
        <is>
          <t>ottawa_lab-h_d.08.08.21</t>
        </is>
      </c>
      <c r="F795" t="inlineStr">
        <is>
          <t>covN2</t>
        </is>
      </c>
      <c r="G795" s="61">
        <f>HYPERLINK("#'Main'!AR32", "'Main'!AR32")</f>
        <v/>
      </c>
      <c r="I795">
        <f>AVERAGE('Main'!$AR$32:$AT$32)-1*STDEV('Main'!$AR$32:$AT$32)</f>
        <v/>
      </c>
      <c r="J795">
        <f>AVERAGE('Main'!$AR$32:$AT$32)+1*STDEV('Main'!$AR$32:$AT$32)</f>
        <v/>
      </c>
      <c r="K795">
        <f>'Main'!AR32</f>
        <v/>
      </c>
      <c r="L795">
        <f>IF(OR(ISERROR(K795), ISERROR(I795), ISERROR(J795)), TRUE, OR(OR(AND(LEFT(K795, 1)="[", RIGHT(K795, 1)="]"), AND(ISNUMBER(K795), OR(K795&gt;=I795, I795=""), OR(K795&lt;=J795, J795=""))), K795=""))</f>
        <v/>
      </c>
      <c r="M795">
        <f>"Avg="&amp;ROUND(AVERAGE('Main'!$AR$32:$AT$32),4)&amp;", Stdev="&amp;ROUND(STDEV('Main'!$AR$32:$AT$32),4)&amp;", MaxStdev="&amp;1</f>
        <v/>
      </c>
    </row>
    <row r="796">
      <c r="A796" t="inlineStr">
        <is>
          <t>Copies Outliers</t>
        </is>
      </c>
      <c r="B796" t="inlineStr">
        <is>
          <t>Copies per copies outliers [covN2]</t>
        </is>
      </c>
      <c r="C796" t="inlineStr">
        <is>
          <t>Low</t>
        </is>
      </c>
      <c r="D796" s="60" t="n">
        <v>44418</v>
      </c>
      <c r="E796" t="inlineStr">
        <is>
          <t>ottawa_lab-h_d.08.08.21</t>
        </is>
      </c>
      <c r="F796" t="inlineStr">
        <is>
          <t>covN2</t>
        </is>
      </c>
      <c r="G796" s="61">
        <f>HYPERLINK("#'Main'!AS32", "'Main'!AS32")</f>
        <v/>
      </c>
      <c r="I796">
        <f>AVERAGE('Main'!$AR$32:$AT$32)-1*STDEV('Main'!$AR$32:$AT$32)</f>
        <v/>
      </c>
      <c r="J796">
        <f>AVERAGE('Main'!$AR$32:$AT$32)+1*STDEV('Main'!$AR$32:$AT$32)</f>
        <v/>
      </c>
      <c r="K796">
        <f>'Main'!AS32</f>
        <v/>
      </c>
      <c r="L796">
        <f>IF(OR(ISERROR(K796), ISERROR(I796), ISERROR(J796)), TRUE, OR(OR(AND(LEFT(K796, 1)="[", RIGHT(K796, 1)="]"), AND(ISNUMBER(K796), OR(K796&gt;=I796, I796=""), OR(K796&lt;=J796, J796=""))), K796=""))</f>
        <v/>
      </c>
      <c r="M796">
        <f>"Avg="&amp;ROUND(AVERAGE('Main'!$AR$32:$AT$32),4)&amp;", Stdev="&amp;ROUND(STDEV('Main'!$AR$32:$AT$32),4)&amp;", MaxStdev="&amp;1</f>
        <v/>
      </c>
    </row>
    <row r="797">
      <c r="A797" t="inlineStr">
        <is>
          <t>Copies Outliers</t>
        </is>
      </c>
      <c r="B797" t="inlineStr">
        <is>
          <t>Copies per copies outliers [covN2]</t>
        </is>
      </c>
      <c r="C797" t="inlineStr">
        <is>
          <t>Low</t>
        </is>
      </c>
      <c r="D797" s="60" t="n">
        <v>44418</v>
      </c>
      <c r="E797" t="inlineStr">
        <is>
          <t>ottawa_lab-h_d.08.08.21</t>
        </is>
      </c>
      <c r="F797" t="inlineStr">
        <is>
          <t>covN2</t>
        </is>
      </c>
      <c r="G797" s="61">
        <f>HYPERLINK("#'Main'!AT32", "'Main'!AT32")</f>
        <v/>
      </c>
      <c r="I797">
        <f>AVERAGE('Main'!$AR$32:$AT$32)-1*STDEV('Main'!$AR$32:$AT$32)</f>
        <v/>
      </c>
      <c r="J797">
        <f>AVERAGE('Main'!$AR$32:$AT$32)+1*STDEV('Main'!$AR$32:$AT$32)</f>
        <v/>
      </c>
      <c r="K797">
        <f>'Main'!AT32</f>
        <v/>
      </c>
      <c r="L797">
        <f>IF(OR(ISERROR(K797), ISERROR(I797), ISERROR(J797)), TRUE, OR(OR(AND(LEFT(K797, 1)="[", RIGHT(K797, 1)="]"), AND(ISNUMBER(K797), OR(K797&gt;=I797, I797=""), OR(K797&lt;=J797, J797=""))), K797=""))</f>
        <v/>
      </c>
      <c r="M797">
        <f>"Avg="&amp;ROUND(AVERAGE('Main'!$AR$32:$AT$32),4)&amp;", Stdev="&amp;ROUND(STDEV('Main'!$AR$32:$AT$32),4)&amp;", MaxStdev="&amp;1</f>
        <v/>
      </c>
    </row>
    <row r="798">
      <c r="A798" t="inlineStr">
        <is>
          <t>Copies Outliers</t>
        </is>
      </c>
      <c r="B798" t="inlineStr">
        <is>
          <t>Copies per copies outliers [covN2]</t>
        </is>
      </c>
      <c r="C798" t="inlineStr">
        <is>
          <t>Low</t>
        </is>
      </c>
      <c r="D798" s="60" t="n">
        <v>44418</v>
      </c>
      <c r="E798" t="inlineStr">
        <is>
          <t>ottawa_lab-bmi.08.09.21</t>
        </is>
      </c>
      <c r="F798" t="inlineStr">
        <is>
          <t>covN2</t>
        </is>
      </c>
      <c r="G798" s="61">
        <f>HYPERLINK("#'Main'!AR33", "'Main'!AR33")</f>
        <v/>
      </c>
      <c r="I798">
        <f>AVERAGE('Main'!$AR$33:$AT$33)-1*STDEV('Main'!$AR$33:$AT$33)</f>
        <v/>
      </c>
      <c r="J798">
        <f>AVERAGE('Main'!$AR$33:$AT$33)+1*STDEV('Main'!$AR$33:$AT$33)</f>
        <v/>
      </c>
      <c r="K798">
        <f>'Main'!AR33</f>
        <v/>
      </c>
      <c r="L798">
        <f>IF(OR(ISERROR(K798), ISERROR(I798), ISERROR(J798)), TRUE, OR(OR(AND(LEFT(K798, 1)="[", RIGHT(K798, 1)="]"), AND(ISNUMBER(K798), OR(K798&gt;=I798, I798=""), OR(K798&lt;=J798, J798=""))), K798=""))</f>
        <v/>
      </c>
      <c r="M798">
        <f>"Avg="&amp;ROUND(AVERAGE('Main'!$AR$33:$AT$33),4)&amp;", Stdev="&amp;ROUND(STDEV('Main'!$AR$33:$AT$33),4)&amp;", MaxStdev="&amp;1</f>
        <v/>
      </c>
    </row>
    <row r="799">
      <c r="A799" t="inlineStr">
        <is>
          <t>Copies Outliers</t>
        </is>
      </c>
      <c r="B799" t="inlineStr">
        <is>
          <t>Copies per copies outliers [covN2]</t>
        </is>
      </c>
      <c r="C799" t="inlineStr">
        <is>
          <t>Low</t>
        </is>
      </c>
      <c r="D799" s="60" t="n">
        <v>44418</v>
      </c>
      <c r="E799" t="inlineStr">
        <is>
          <t>ottawa_lab-bmi.08.09.21</t>
        </is>
      </c>
      <c r="F799" t="inlineStr">
        <is>
          <t>covN2</t>
        </is>
      </c>
      <c r="G799" s="61">
        <f>HYPERLINK("#'Main'!AS33", "'Main'!AS33")</f>
        <v/>
      </c>
      <c r="I799">
        <f>AVERAGE('Main'!$AR$33:$AT$33)-1*STDEV('Main'!$AR$33:$AT$33)</f>
        <v/>
      </c>
      <c r="J799">
        <f>AVERAGE('Main'!$AR$33:$AT$33)+1*STDEV('Main'!$AR$33:$AT$33)</f>
        <v/>
      </c>
      <c r="K799">
        <f>'Main'!AS33</f>
        <v/>
      </c>
      <c r="L799">
        <f>IF(OR(ISERROR(K799), ISERROR(I799), ISERROR(J799)), TRUE, OR(OR(AND(LEFT(K799, 1)="[", RIGHT(K799, 1)="]"), AND(ISNUMBER(K799), OR(K799&gt;=I799, I799=""), OR(K799&lt;=J799, J799=""))), K799=""))</f>
        <v/>
      </c>
      <c r="M799">
        <f>"Avg="&amp;ROUND(AVERAGE('Main'!$AR$33:$AT$33),4)&amp;", Stdev="&amp;ROUND(STDEV('Main'!$AR$33:$AT$33),4)&amp;", MaxStdev="&amp;1</f>
        <v/>
      </c>
    </row>
    <row r="800">
      <c r="A800" t="inlineStr">
        <is>
          <t>Copies Outliers</t>
        </is>
      </c>
      <c r="B800" t="inlineStr">
        <is>
          <t>Copies per copies outliers [covN2]</t>
        </is>
      </c>
      <c r="C800" t="inlineStr">
        <is>
          <t>Low</t>
        </is>
      </c>
      <c r="D800" s="60" t="n">
        <v>44418</v>
      </c>
      <c r="E800" t="inlineStr">
        <is>
          <t>ottawa_lab-bmi.08.09.21</t>
        </is>
      </c>
      <c r="F800" t="inlineStr">
        <is>
          <t>covN2</t>
        </is>
      </c>
      <c r="G800" s="61">
        <f>HYPERLINK("#'Main'!AT33", "'Main'!AT33")</f>
        <v/>
      </c>
      <c r="I800">
        <f>AVERAGE('Main'!$AR$33:$AT$33)-1*STDEV('Main'!$AR$33:$AT$33)</f>
        <v/>
      </c>
      <c r="J800">
        <f>AVERAGE('Main'!$AR$33:$AT$33)+1*STDEV('Main'!$AR$33:$AT$33)</f>
        <v/>
      </c>
      <c r="K800">
        <f>'Main'!AT33</f>
        <v/>
      </c>
      <c r="L800">
        <f>IF(OR(ISERROR(K800), ISERROR(I800), ISERROR(J800)), TRUE, OR(OR(AND(LEFT(K800, 1)="[", RIGHT(K800, 1)="]"), AND(ISNUMBER(K800), OR(K800&gt;=I800, I800=""), OR(K800&lt;=J800, J800=""))), K800=""))</f>
        <v/>
      </c>
      <c r="M800">
        <f>"Avg="&amp;ROUND(AVERAGE('Main'!$AR$33:$AT$33),4)&amp;", Stdev="&amp;ROUND(STDEV('Main'!$AR$33:$AT$33),4)&amp;", MaxStdev="&amp;1</f>
        <v/>
      </c>
    </row>
    <row r="801">
      <c r="A801" t="inlineStr">
        <is>
          <t>Copies Outliers</t>
        </is>
      </c>
      <c r="B801" t="inlineStr">
        <is>
          <t>Copies per copies outliers [covN2]</t>
        </is>
      </c>
      <c r="C801" t="inlineStr">
        <is>
          <t>Low</t>
        </is>
      </c>
      <c r="D801" s="60" t="n">
        <v>44418</v>
      </c>
      <c r="E801" t="inlineStr">
        <is>
          <t>ottawa_lab-mh.08.09.21</t>
        </is>
      </c>
      <c r="F801" t="inlineStr">
        <is>
          <t>covN2</t>
        </is>
      </c>
      <c r="G801" s="61">
        <f>HYPERLINK("#'Main'!AR34", "'Main'!AR34")</f>
        <v/>
      </c>
      <c r="I801">
        <f>AVERAGE('Main'!$AR$34:$AT$34)-1*STDEV('Main'!$AR$34:$AT$34)</f>
        <v/>
      </c>
      <c r="J801">
        <f>AVERAGE('Main'!$AR$34:$AT$34)+1*STDEV('Main'!$AR$34:$AT$34)</f>
        <v/>
      </c>
      <c r="K801">
        <f>'Main'!AR34</f>
        <v/>
      </c>
      <c r="L801">
        <f>IF(OR(ISERROR(K801), ISERROR(I801), ISERROR(J801)), TRUE, OR(OR(AND(LEFT(K801, 1)="[", RIGHT(K801, 1)="]"), AND(ISNUMBER(K801), OR(K801&gt;=I801, I801=""), OR(K801&lt;=J801, J801=""))), K801=""))</f>
        <v/>
      </c>
      <c r="M801">
        <f>"Avg="&amp;ROUND(AVERAGE('Main'!$AR$34:$AT$34),4)&amp;", Stdev="&amp;ROUND(STDEV('Main'!$AR$34:$AT$34),4)&amp;", MaxStdev="&amp;1</f>
        <v/>
      </c>
    </row>
    <row r="802">
      <c r="A802" t="inlineStr">
        <is>
          <t>Copies Outliers</t>
        </is>
      </c>
      <c r="B802" t="inlineStr">
        <is>
          <t>Copies per copies outliers [covN2]</t>
        </is>
      </c>
      <c r="C802" t="inlineStr">
        <is>
          <t>Low</t>
        </is>
      </c>
      <c r="D802" s="60" t="n">
        <v>44418</v>
      </c>
      <c r="E802" t="inlineStr">
        <is>
          <t>ottawa_lab-mh.08.09.21</t>
        </is>
      </c>
      <c r="F802" t="inlineStr">
        <is>
          <t>covN2</t>
        </is>
      </c>
      <c r="G802" s="61">
        <f>HYPERLINK("#'Main'!AS34", "'Main'!AS34")</f>
        <v/>
      </c>
      <c r="I802">
        <f>AVERAGE('Main'!$AR$34:$AT$34)-1*STDEV('Main'!$AR$34:$AT$34)</f>
        <v/>
      </c>
      <c r="J802">
        <f>AVERAGE('Main'!$AR$34:$AT$34)+1*STDEV('Main'!$AR$34:$AT$34)</f>
        <v/>
      </c>
      <c r="K802">
        <f>'Main'!AS34</f>
        <v/>
      </c>
      <c r="L802">
        <f>IF(OR(ISERROR(K802), ISERROR(I802), ISERROR(J802)), TRUE, OR(OR(AND(LEFT(K802, 1)="[", RIGHT(K802, 1)="]"), AND(ISNUMBER(K802), OR(K802&gt;=I802, I802=""), OR(K802&lt;=J802, J802=""))), K802=""))</f>
        <v/>
      </c>
      <c r="M802">
        <f>"Avg="&amp;ROUND(AVERAGE('Main'!$AR$34:$AT$34),4)&amp;", Stdev="&amp;ROUND(STDEV('Main'!$AR$34:$AT$34),4)&amp;", MaxStdev="&amp;1</f>
        <v/>
      </c>
    </row>
    <row r="803">
      <c r="A803" t="inlineStr">
        <is>
          <t>Copies Outliers</t>
        </is>
      </c>
      <c r="B803" t="inlineStr">
        <is>
          <t>Copies per copies outliers [covN2]</t>
        </is>
      </c>
      <c r="C803" t="inlineStr">
        <is>
          <t>Low</t>
        </is>
      </c>
      <c r="D803" s="60" t="n">
        <v>44418</v>
      </c>
      <c r="E803" t="inlineStr">
        <is>
          <t>ottawa_lab-mh.08.09.21</t>
        </is>
      </c>
      <c r="F803" t="inlineStr">
        <is>
          <t>covN2</t>
        </is>
      </c>
      <c r="G803" s="61">
        <f>HYPERLINK("#'Main'!AT34", "'Main'!AT34")</f>
        <v/>
      </c>
      <c r="I803">
        <f>AVERAGE('Main'!$AR$34:$AT$34)-1*STDEV('Main'!$AR$34:$AT$34)</f>
        <v/>
      </c>
      <c r="J803">
        <f>AVERAGE('Main'!$AR$34:$AT$34)+1*STDEV('Main'!$AR$34:$AT$34)</f>
        <v/>
      </c>
      <c r="K803">
        <f>'Main'!AT34</f>
        <v/>
      </c>
      <c r="L803">
        <f>IF(OR(ISERROR(K803), ISERROR(I803), ISERROR(J803)), TRUE, OR(OR(AND(LEFT(K803, 1)="[", RIGHT(K803, 1)="]"), AND(ISNUMBER(K803), OR(K803&gt;=I803, I803=""), OR(K803&lt;=J803, J803=""))), K803=""))</f>
        <v/>
      </c>
      <c r="M803">
        <f>"Avg="&amp;ROUND(AVERAGE('Main'!$AR$34:$AT$34),4)&amp;", Stdev="&amp;ROUND(STDEV('Main'!$AR$34:$AT$34),4)&amp;", MaxStdev="&amp;1</f>
        <v/>
      </c>
    </row>
    <row r="804">
      <c r="A804" t="inlineStr">
        <is>
          <t>Copies Outliers</t>
        </is>
      </c>
      <c r="B804" t="inlineStr">
        <is>
          <t>Copies per copies outliers [covN2]</t>
        </is>
      </c>
      <c r="C804" t="inlineStr">
        <is>
          <t>Low</t>
        </is>
      </c>
      <c r="D804" s="60" t="n">
        <v>44418</v>
      </c>
      <c r="E804" t="inlineStr">
        <is>
          <t>ottawa_lab-o.08.09.21</t>
        </is>
      </c>
      <c r="F804" t="inlineStr">
        <is>
          <t>covN2</t>
        </is>
      </c>
      <c r="G804" s="61">
        <f>HYPERLINK("#'Main'!AR35", "'Main'!AR35")</f>
        <v/>
      </c>
      <c r="I804">
        <f>AVERAGE('Main'!$AR$35:$AT$35)-1*STDEV('Main'!$AR$35:$AT$35)</f>
        <v/>
      </c>
      <c r="J804">
        <f>AVERAGE('Main'!$AR$35:$AT$35)+1*STDEV('Main'!$AR$35:$AT$35)</f>
        <v/>
      </c>
      <c r="K804">
        <f>'Main'!AR35</f>
        <v/>
      </c>
      <c r="L804">
        <f>IF(OR(ISERROR(K804), ISERROR(I804), ISERROR(J804)), TRUE, OR(OR(AND(LEFT(K804, 1)="[", RIGHT(K804, 1)="]"), AND(ISNUMBER(K804), OR(K804&gt;=I804, I804=""), OR(K804&lt;=J804, J804=""))), K804=""))</f>
        <v/>
      </c>
      <c r="M804">
        <f>"Avg="&amp;ROUND(AVERAGE('Main'!$AR$35:$AT$35),4)&amp;", Stdev="&amp;ROUND(STDEV('Main'!$AR$35:$AT$35),4)&amp;", MaxStdev="&amp;1</f>
        <v/>
      </c>
    </row>
    <row r="805">
      <c r="A805" t="inlineStr">
        <is>
          <t>Copies Outliers</t>
        </is>
      </c>
      <c r="B805" t="inlineStr">
        <is>
          <t>Copies per copies outliers [covN2]</t>
        </is>
      </c>
      <c r="C805" t="inlineStr">
        <is>
          <t>Low</t>
        </is>
      </c>
      <c r="D805" s="60" t="n">
        <v>44418</v>
      </c>
      <c r="E805" t="inlineStr">
        <is>
          <t>ottawa_lab-o.08.09.21</t>
        </is>
      </c>
      <c r="F805" t="inlineStr">
        <is>
          <t>covN2</t>
        </is>
      </c>
      <c r="G805" s="61">
        <f>HYPERLINK("#'Main'!AS35", "'Main'!AS35")</f>
        <v/>
      </c>
      <c r="I805">
        <f>AVERAGE('Main'!$AR$35:$AT$35)-1*STDEV('Main'!$AR$35:$AT$35)</f>
        <v/>
      </c>
      <c r="J805">
        <f>AVERAGE('Main'!$AR$35:$AT$35)+1*STDEV('Main'!$AR$35:$AT$35)</f>
        <v/>
      </c>
      <c r="K805">
        <f>'Main'!AS35</f>
        <v/>
      </c>
      <c r="L805">
        <f>IF(OR(ISERROR(K805), ISERROR(I805), ISERROR(J805)), TRUE, OR(OR(AND(LEFT(K805, 1)="[", RIGHT(K805, 1)="]"), AND(ISNUMBER(K805), OR(K805&gt;=I805, I805=""), OR(K805&lt;=J805, J805=""))), K805=""))</f>
        <v/>
      </c>
      <c r="M805">
        <f>"Avg="&amp;ROUND(AVERAGE('Main'!$AR$35:$AT$35),4)&amp;", Stdev="&amp;ROUND(STDEV('Main'!$AR$35:$AT$35),4)&amp;", MaxStdev="&amp;1</f>
        <v/>
      </c>
    </row>
    <row r="806">
      <c r="A806" t="inlineStr">
        <is>
          <t>Copies Outliers</t>
        </is>
      </c>
      <c r="B806" t="inlineStr">
        <is>
          <t>Copies per copies outliers [covN2]</t>
        </is>
      </c>
      <c r="C806" t="inlineStr">
        <is>
          <t>Low</t>
        </is>
      </c>
      <c r="D806" s="60" t="n">
        <v>44418</v>
      </c>
      <c r="E806" t="inlineStr">
        <is>
          <t>ottawa_lab-o.08.09.21</t>
        </is>
      </c>
      <c r="F806" t="inlineStr">
        <is>
          <t>covN2</t>
        </is>
      </c>
      <c r="G806" s="61">
        <f>HYPERLINK("#'Main'!AT35", "'Main'!AT35")</f>
        <v/>
      </c>
      <c r="I806">
        <f>AVERAGE('Main'!$AR$35:$AT$35)-1*STDEV('Main'!$AR$35:$AT$35)</f>
        <v/>
      </c>
      <c r="J806">
        <f>AVERAGE('Main'!$AR$35:$AT$35)+1*STDEV('Main'!$AR$35:$AT$35)</f>
        <v/>
      </c>
      <c r="K806">
        <f>'Main'!AT35</f>
        <v/>
      </c>
      <c r="L806">
        <f>IF(OR(ISERROR(K806), ISERROR(I806), ISERROR(J806)), TRUE, OR(OR(AND(LEFT(K806, 1)="[", RIGHT(K806, 1)="]"), AND(ISNUMBER(K806), OR(K806&gt;=I806, I806=""), OR(K806&lt;=J806, J806=""))), K806=""))</f>
        <v/>
      </c>
      <c r="M806">
        <f>"Avg="&amp;ROUND(AVERAGE('Main'!$AR$35:$AT$35),4)&amp;", Stdev="&amp;ROUND(STDEV('Main'!$AR$35:$AT$35),4)&amp;", MaxStdev="&amp;1</f>
        <v/>
      </c>
    </row>
    <row r="807">
      <c r="A807" t="inlineStr">
        <is>
          <t>Copies Outliers</t>
        </is>
      </c>
      <c r="B807" t="inlineStr">
        <is>
          <t>Copies per copies outliers [covN2]</t>
        </is>
      </c>
      <c r="C807" t="inlineStr">
        <is>
          <t>Low</t>
        </is>
      </c>
      <c r="D807" s="60" t="n">
        <v>44418</v>
      </c>
      <c r="E807" t="inlineStr">
        <is>
          <t>ottawa_lab-vc1.08.09.21</t>
        </is>
      </c>
      <c r="F807" t="inlineStr">
        <is>
          <t>covN2</t>
        </is>
      </c>
      <c r="G807" s="61">
        <f>HYPERLINK("#'Main'!AR36", "'Main'!AR36")</f>
        <v/>
      </c>
      <c r="I807">
        <f>AVERAGE('Main'!$AR$36:$AT$36)-1*STDEV('Main'!$AR$36:$AT$36)</f>
        <v/>
      </c>
      <c r="J807">
        <f>AVERAGE('Main'!$AR$36:$AT$36)+1*STDEV('Main'!$AR$36:$AT$36)</f>
        <v/>
      </c>
      <c r="K807">
        <f>'Main'!AR36</f>
        <v/>
      </c>
      <c r="L807">
        <f>IF(OR(ISERROR(K807), ISERROR(I807), ISERROR(J807)), TRUE, OR(OR(AND(LEFT(K807, 1)="[", RIGHT(K807, 1)="]"), AND(ISNUMBER(K807), OR(K807&gt;=I807, I807=""), OR(K807&lt;=J807, J807=""))), K807=""))</f>
        <v/>
      </c>
      <c r="M807">
        <f>"Avg="&amp;ROUND(AVERAGE('Main'!$AR$36:$AT$36),4)&amp;", Stdev="&amp;ROUND(STDEV('Main'!$AR$36:$AT$36),4)&amp;", MaxStdev="&amp;1</f>
        <v/>
      </c>
    </row>
    <row r="808">
      <c r="A808" t="inlineStr">
        <is>
          <t>Copies Outliers</t>
        </is>
      </c>
      <c r="B808" t="inlineStr">
        <is>
          <t>Copies per copies outliers [covN2]</t>
        </is>
      </c>
      <c r="C808" t="inlineStr">
        <is>
          <t>Low</t>
        </is>
      </c>
      <c r="D808" s="60" t="n">
        <v>44418</v>
      </c>
      <c r="E808" t="inlineStr">
        <is>
          <t>ottawa_lab-vc1.08.09.21</t>
        </is>
      </c>
      <c r="F808" t="inlineStr">
        <is>
          <t>covN2</t>
        </is>
      </c>
      <c r="G808" s="61">
        <f>HYPERLINK("#'Main'!AS36", "'Main'!AS36")</f>
        <v/>
      </c>
      <c r="I808">
        <f>AVERAGE('Main'!$AR$36:$AT$36)-1*STDEV('Main'!$AR$36:$AT$36)</f>
        <v/>
      </c>
      <c r="J808">
        <f>AVERAGE('Main'!$AR$36:$AT$36)+1*STDEV('Main'!$AR$36:$AT$36)</f>
        <v/>
      </c>
      <c r="K808">
        <f>'Main'!AS36</f>
        <v/>
      </c>
      <c r="L808">
        <f>IF(OR(ISERROR(K808), ISERROR(I808), ISERROR(J808)), TRUE, OR(OR(AND(LEFT(K808, 1)="[", RIGHT(K808, 1)="]"), AND(ISNUMBER(K808), OR(K808&gt;=I808, I808=""), OR(K808&lt;=J808, J808=""))), K808=""))</f>
        <v/>
      </c>
      <c r="M808">
        <f>"Avg="&amp;ROUND(AVERAGE('Main'!$AR$36:$AT$36),4)&amp;", Stdev="&amp;ROUND(STDEV('Main'!$AR$36:$AT$36),4)&amp;", MaxStdev="&amp;1</f>
        <v/>
      </c>
    </row>
    <row r="809">
      <c r="A809" t="inlineStr">
        <is>
          <t>Copies Outliers</t>
        </is>
      </c>
      <c r="B809" t="inlineStr">
        <is>
          <t>Copies per copies outliers [covN2]</t>
        </is>
      </c>
      <c r="C809" t="inlineStr">
        <is>
          <t>Low</t>
        </is>
      </c>
      <c r="D809" s="60" t="n">
        <v>44418</v>
      </c>
      <c r="E809" t="inlineStr">
        <is>
          <t>ottawa_lab-vc1.08.09.21</t>
        </is>
      </c>
      <c r="F809" t="inlineStr">
        <is>
          <t>covN2</t>
        </is>
      </c>
      <c r="G809" s="61">
        <f>HYPERLINK("#'Main'!AT36", "'Main'!AT36")</f>
        <v/>
      </c>
      <c r="I809">
        <f>AVERAGE('Main'!$AR$36:$AT$36)-1*STDEV('Main'!$AR$36:$AT$36)</f>
        <v/>
      </c>
      <c r="J809">
        <f>AVERAGE('Main'!$AR$36:$AT$36)+1*STDEV('Main'!$AR$36:$AT$36)</f>
        <v/>
      </c>
      <c r="K809">
        <f>'Main'!AT36</f>
        <v/>
      </c>
      <c r="L809">
        <f>IF(OR(ISERROR(K809), ISERROR(I809), ISERROR(J809)), TRUE, OR(OR(AND(LEFT(K809, 1)="[", RIGHT(K809, 1)="]"), AND(ISNUMBER(K809), OR(K809&gt;=I809, I809=""), OR(K809&lt;=J809, J809=""))), K809=""))</f>
        <v/>
      </c>
      <c r="M809">
        <f>"Avg="&amp;ROUND(AVERAGE('Main'!$AR$36:$AT$36),4)&amp;", Stdev="&amp;ROUND(STDEV('Main'!$AR$36:$AT$36),4)&amp;", MaxStdev="&amp;1</f>
        <v/>
      </c>
    </row>
    <row r="810">
      <c r="A810" t="inlineStr">
        <is>
          <t>Copies Outliers</t>
        </is>
      </c>
      <c r="B810" t="inlineStr">
        <is>
          <t>Copies per copies outliers [covN2]</t>
        </is>
      </c>
      <c r="C810" t="inlineStr">
        <is>
          <t>Low</t>
        </is>
      </c>
      <c r="D810" s="60" t="n">
        <v>44418</v>
      </c>
      <c r="E810" t="inlineStr">
        <is>
          <t>ottawa_lab-vc2.08.09.21</t>
        </is>
      </c>
      <c r="F810" t="inlineStr">
        <is>
          <t>covN2</t>
        </is>
      </c>
      <c r="G810" s="61">
        <f>HYPERLINK("#'Main'!AR37", "'Main'!AR37")</f>
        <v/>
      </c>
      <c r="I810">
        <f>AVERAGE('Main'!$AR$37:$AT$37)-1*STDEV('Main'!$AR$37:$AT$37)</f>
        <v/>
      </c>
      <c r="J810">
        <f>AVERAGE('Main'!$AR$37:$AT$37)+1*STDEV('Main'!$AR$37:$AT$37)</f>
        <v/>
      </c>
      <c r="K810">
        <f>'Main'!AR37</f>
        <v/>
      </c>
      <c r="L810">
        <f>IF(OR(ISERROR(K810), ISERROR(I810), ISERROR(J810)), TRUE, OR(OR(AND(LEFT(K810, 1)="[", RIGHT(K810, 1)="]"), AND(ISNUMBER(K810), OR(K810&gt;=I810, I810=""), OR(K810&lt;=J810, J810=""))), K810=""))</f>
        <v/>
      </c>
      <c r="M810">
        <f>"Avg="&amp;ROUND(AVERAGE('Main'!$AR$37:$AT$37),4)&amp;", Stdev="&amp;ROUND(STDEV('Main'!$AR$37:$AT$37),4)&amp;", MaxStdev="&amp;1</f>
        <v/>
      </c>
    </row>
    <row r="811">
      <c r="A811" t="inlineStr">
        <is>
          <t>Copies Outliers</t>
        </is>
      </c>
      <c r="B811" t="inlineStr">
        <is>
          <t>Copies per copies outliers [covN2]</t>
        </is>
      </c>
      <c r="C811" t="inlineStr">
        <is>
          <t>Low</t>
        </is>
      </c>
      <c r="D811" s="60" t="n">
        <v>44418</v>
      </c>
      <c r="E811" t="inlineStr">
        <is>
          <t>ottawa_lab-vc2.08.09.21</t>
        </is>
      </c>
      <c r="F811" t="inlineStr">
        <is>
          <t>covN2</t>
        </is>
      </c>
      <c r="G811" s="61">
        <f>HYPERLINK("#'Main'!AS37", "'Main'!AS37")</f>
        <v/>
      </c>
      <c r="I811">
        <f>AVERAGE('Main'!$AR$37:$AT$37)-1*STDEV('Main'!$AR$37:$AT$37)</f>
        <v/>
      </c>
      <c r="J811">
        <f>AVERAGE('Main'!$AR$37:$AT$37)+1*STDEV('Main'!$AR$37:$AT$37)</f>
        <v/>
      </c>
      <c r="K811">
        <f>'Main'!AS37</f>
        <v/>
      </c>
      <c r="L811">
        <f>IF(OR(ISERROR(K811), ISERROR(I811), ISERROR(J811)), TRUE, OR(OR(AND(LEFT(K811, 1)="[", RIGHT(K811, 1)="]"), AND(ISNUMBER(K811), OR(K811&gt;=I811, I811=""), OR(K811&lt;=J811, J811=""))), K811=""))</f>
        <v/>
      </c>
      <c r="M811">
        <f>"Avg="&amp;ROUND(AVERAGE('Main'!$AR$37:$AT$37),4)&amp;", Stdev="&amp;ROUND(STDEV('Main'!$AR$37:$AT$37),4)&amp;", MaxStdev="&amp;1</f>
        <v/>
      </c>
    </row>
    <row r="812">
      <c r="A812" t="inlineStr">
        <is>
          <t>Copies Outliers</t>
        </is>
      </c>
      <c r="B812" t="inlineStr">
        <is>
          <t>Copies per copies outliers [covN2]</t>
        </is>
      </c>
      <c r="C812" t="inlineStr">
        <is>
          <t>Low</t>
        </is>
      </c>
      <c r="D812" s="60" t="n">
        <v>44418</v>
      </c>
      <c r="E812" t="inlineStr">
        <is>
          <t>ottawa_lab-vc2.08.09.21</t>
        </is>
      </c>
      <c r="F812" t="inlineStr">
        <is>
          <t>covN2</t>
        </is>
      </c>
      <c r="G812" s="61">
        <f>HYPERLINK("#'Main'!AT37", "'Main'!AT37")</f>
        <v/>
      </c>
      <c r="I812">
        <f>AVERAGE('Main'!$AR$37:$AT$37)-1*STDEV('Main'!$AR$37:$AT$37)</f>
        <v/>
      </c>
      <c r="J812">
        <f>AVERAGE('Main'!$AR$37:$AT$37)+1*STDEV('Main'!$AR$37:$AT$37)</f>
        <v/>
      </c>
      <c r="K812">
        <f>'Main'!AT37</f>
        <v/>
      </c>
      <c r="L812">
        <f>IF(OR(ISERROR(K812), ISERROR(I812), ISERROR(J812)), TRUE, OR(OR(AND(LEFT(K812, 1)="[", RIGHT(K812, 1)="]"), AND(ISNUMBER(K812), OR(K812&gt;=I812, I812=""), OR(K812&lt;=J812, J812=""))), K812=""))</f>
        <v/>
      </c>
      <c r="M812">
        <f>"Avg="&amp;ROUND(AVERAGE('Main'!$AR$37:$AT$37),4)&amp;", Stdev="&amp;ROUND(STDEV('Main'!$AR$37:$AT$37),4)&amp;", MaxStdev="&amp;1</f>
        <v/>
      </c>
    </row>
    <row r="813">
      <c r="A813" t="inlineStr">
        <is>
          <t>Copies Outliers</t>
        </is>
      </c>
      <c r="B813" t="inlineStr">
        <is>
          <t>Copies per copies outliers [covN2]</t>
        </is>
      </c>
      <c r="C813" t="inlineStr">
        <is>
          <t>Low</t>
        </is>
      </c>
      <c r="D813" s="60" t="n">
        <v>44418</v>
      </c>
      <c r="E813" t="inlineStr">
        <is>
          <t>ottawa_lab-vc3.08.09.21</t>
        </is>
      </c>
      <c r="F813" t="inlineStr">
        <is>
          <t>covN2</t>
        </is>
      </c>
      <c r="G813" s="61">
        <f>HYPERLINK("#'Main'!AR38", "'Main'!AR38")</f>
        <v/>
      </c>
      <c r="I813">
        <f>AVERAGE('Main'!$AR$38:$AT$38)-1*STDEV('Main'!$AR$38:$AT$38)</f>
        <v/>
      </c>
      <c r="J813">
        <f>AVERAGE('Main'!$AR$38:$AT$38)+1*STDEV('Main'!$AR$38:$AT$38)</f>
        <v/>
      </c>
      <c r="K813">
        <f>'Main'!AR38</f>
        <v/>
      </c>
      <c r="L813">
        <f>IF(OR(ISERROR(K813), ISERROR(I813), ISERROR(J813)), TRUE, OR(OR(AND(LEFT(K813, 1)="[", RIGHT(K813, 1)="]"), AND(ISNUMBER(K813), OR(K813&gt;=I813, I813=""), OR(K813&lt;=J813, J813=""))), K813=""))</f>
        <v/>
      </c>
      <c r="M813">
        <f>"Avg="&amp;ROUND(AVERAGE('Main'!$AR$38:$AT$38),4)&amp;", Stdev="&amp;ROUND(STDEV('Main'!$AR$38:$AT$38),4)&amp;", MaxStdev="&amp;1</f>
        <v/>
      </c>
    </row>
    <row r="814">
      <c r="A814" t="inlineStr">
        <is>
          <t>Copies Outliers</t>
        </is>
      </c>
      <c r="B814" t="inlineStr">
        <is>
          <t>Copies per copies outliers [covN2]</t>
        </is>
      </c>
      <c r="C814" t="inlineStr">
        <is>
          <t>Low</t>
        </is>
      </c>
      <c r="D814" s="60" t="n">
        <v>44418</v>
      </c>
      <c r="E814" t="inlineStr">
        <is>
          <t>ottawa_lab-vc3.08.09.21</t>
        </is>
      </c>
      <c r="F814" t="inlineStr">
        <is>
          <t>covN2</t>
        </is>
      </c>
      <c r="G814" s="61">
        <f>HYPERLINK("#'Main'!AS38", "'Main'!AS38")</f>
        <v/>
      </c>
      <c r="I814">
        <f>AVERAGE('Main'!$AR$38:$AT$38)-1*STDEV('Main'!$AR$38:$AT$38)</f>
        <v/>
      </c>
      <c r="J814">
        <f>AVERAGE('Main'!$AR$38:$AT$38)+1*STDEV('Main'!$AR$38:$AT$38)</f>
        <v/>
      </c>
      <c r="K814">
        <f>'Main'!AS38</f>
        <v/>
      </c>
      <c r="L814">
        <f>IF(OR(ISERROR(K814), ISERROR(I814), ISERROR(J814)), TRUE, OR(OR(AND(LEFT(K814, 1)="[", RIGHT(K814, 1)="]"), AND(ISNUMBER(K814), OR(K814&gt;=I814, I814=""), OR(K814&lt;=J814, J814=""))), K814=""))</f>
        <v/>
      </c>
      <c r="M814">
        <f>"Avg="&amp;ROUND(AVERAGE('Main'!$AR$38:$AT$38),4)&amp;", Stdev="&amp;ROUND(STDEV('Main'!$AR$38:$AT$38),4)&amp;", MaxStdev="&amp;1</f>
        <v/>
      </c>
    </row>
    <row r="815">
      <c r="A815" t="inlineStr">
        <is>
          <t>Copies Outliers</t>
        </is>
      </c>
      <c r="B815" t="inlineStr">
        <is>
          <t>Copies per copies outliers [covN2]</t>
        </is>
      </c>
      <c r="C815" t="inlineStr">
        <is>
          <t>Low</t>
        </is>
      </c>
      <c r="D815" s="60" t="n">
        <v>44418</v>
      </c>
      <c r="E815" t="inlineStr">
        <is>
          <t>ottawa_lab-vc3.08.09.21</t>
        </is>
      </c>
      <c r="F815" t="inlineStr">
        <is>
          <t>covN2</t>
        </is>
      </c>
      <c r="G815" s="61">
        <f>HYPERLINK("#'Main'!AT38", "'Main'!AT38")</f>
        <v/>
      </c>
      <c r="I815">
        <f>AVERAGE('Main'!$AR$38:$AT$38)-1*STDEV('Main'!$AR$38:$AT$38)</f>
        <v/>
      </c>
      <c r="J815">
        <f>AVERAGE('Main'!$AR$38:$AT$38)+1*STDEV('Main'!$AR$38:$AT$38)</f>
        <v/>
      </c>
      <c r="K815">
        <f>'Main'!AT38</f>
        <v/>
      </c>
      <c r="L815">
        <f>IF(OR(ISERROR(K815), ISERROR(I815), ISERROR(J815)), TRUE, OR(OR(AND(LEFT(K815, 1)="[", RIGHT(K815, 1)="]"), AND(ISNUMBER(K815), OR(K815&gt;=I815, I815=""), OR(K815&lt;=J815, J815=""))), K815=""))</f>
        <v/>
      </c>
      <c r="M815">
        <f>"Avg="&amp;ROUND(AVERAGE('Main'!$AR$38:$AT$38),4)&amp;", Stdev="&amp;ROUND(STDEV('Main'!$AR$38:$AT$38),4)&amp;", MaxStdev="&amp;1</f>
        <v/>
      </c>
    </row>
    <row r="816">
      <c r="A816" t="inlineStr">
        <is>
          <t>Copies Outliers</t>
        </is>
      </c>
      <c r="B816" t="inlineStr">
        <is>
          <t>Copies per copies outliers [covN2]</t>
        </is>
      </c>
      <c r="C816" t="inlineStr">
        <is>
          <t>Low</t>
        </is>
      </c>
      <c r="D816" s="60" t="n">
        <v>44418</v>
      </c>
      <c r="E816" t="inlineStr">
        <is>
          <t>ottawa_lab-__2021-08-10__aw_b97.08.09.21</t>
        </is>
      </c>
      <c r="F816" t="inlineStr">
        <is>
          <t>covN2</t>
        </is>
      </c>
      <c r="G816" s="61">
        <f>HYPERLINK("#'Main'!AR39", "'Main'!AR39")</f>
        <v/>
      </c>
      <c r="I816">
        <f>AVERAGE('Main'!$AR$39:$AT$39)-1*STDEV('Main'!$AR$39:$AT$39)</f>
        <v/>
      </c>
      <c r="J816">
        <f>AVERAGE('Main'!$AR$39:$AT$39)+1*STDEV('Main'!$AR$39:$AT$39)</f>
        <v/>
      </c>
      <c r="K816">
        <f>'Main'!AR39</f>
        <v/>
      </c>
      <c r="L816">
        <f>IF(OR(ISERROR(K816), ISERROR(I816), ISERROR(J816)), TRUE, OR(OR(AND(LEFT(K816, 1)="[", RIGHT(K816, 1)="]"), AND(ISNUMBER(K816), OR(K816&gt;=I816, I816=""), OR(K816&lt;=J816, J816=""))), K816=""))</f>
        <v/>
      </c>
      <c r="M816">
        <f>"Avg="&amp;ROUND(AVERAGE('Main'!$AR$39:$AT$39),4)&amp;", Stdev="&amp;ROUND(STDEV('Main'!$AR$39:$AT$39),4)&amp;", MaxStdev="&amp;1</f>
        <v/>
      </c>
    </row>
    <row r="817">
      <c r="A817" t="inlineStr">
        <is>
          <t>Copies Outliers</t>
        </is>
      </c>
      <c r="B817" t="inlineStr">
        <is>
          <t>Copies per copies outliers [covN2]</t>
        </is>
      </c>
      <c r="C817" t="inlineStr">
        <is>
          <t>Low</t>
        </is>
      </c>
      <c r="D817" s="60" t="n">
        <v>44418</v>
      </c>
      <c r="E817" t="inlineStr">
        <is>
          <t>ottawa_lab-__2021-08-10__aw_b97.08.09.21</t>
        </is>
      </c>
      <c r="F817" t="inlineStr">
        <is>
          <t>covN2</t>
        </is>
      </c>
      <c r="G817" s="61">
        <f>HYPERLINK("#'Main'!AS39", "'Main'!AS39")</f>
        <v/>
      </c>
      <c r="I817">
        <f>AVERAGE('Main'!$AR$39:$AT$39)-1*STDEV('Main'!$AR$39:$AT$39)</f>
        <v/>
      </c>
      <c r="J817">
        <f>AVERAGE('Main'!$AR$39:$AT$39)+1*STDEV('Main'!$AR$39:$AT$39)</f>
        <v/>
      </c>
      <c r="K817">
        <f>'Main'!AS39</f>
        <v/>
      </c>
      <c r="L817">
        <f>IF(OR(ISERROR(K817), ISERROR(I817), ISERROR(J817)), TRUE, OR(OR(AND(LEFT(K817, 1)="[", RIGHT(K817, 1)="]"), AND(ISNUMBER(K817), OR(K817&gt;=I817, I817=""), OR(K817&lt;=J817, J817=""))), K817=""))</f>
        <v/>
      </c>
      <c r="M817">
        <f>"Avg="&amp;ROUND(AVERAGE('Main'!$AR$39:$AT$39),4)&amp;", Stdev="&amp;ROUND(STDEV('Main'!$AR$39:$AT$39),4)&amp;", MaxStdev="&amp;1</f>
        <v/>
      </c>
    </row>
    <row r="818">
      <c r="A818" t="inlineStr">
        <is>
          <t>Copies Outliers</t>
        </is>
      </c>
      <c r="B818" t="inlineStr">
        <is>
          <t>Copies per copies outliers [covN2]</t>
        </is>
      </c>
      <c r="C818" t="inlineStr">
        <is>
          <t>Low</t>
        </is>
      </c>
      <c r="D818" s="60" t="n">
        <v>44418</v>
      </c>
      <c r="E818" t="inlineStr">
        <is>
          <t>ottawa_lab-__2021-08-10__aw_b97.08.09.21</t>
        </is>
      </c>
      <c r="F818" t="inlineStr">
        <is>
          <t>covN2</t>
        </is>
      </c>
      <c r="G818" s="61">
        <f>HYPERLINK("#'Main'!AT39", "'Main'!AT39")</f>
        <v/>
      </c>
      <c r="I818">
        <f>AVERAGE('Main'!$AR$39:$AT$39)-1*STDEV('Main'!$AR$39:$AT$39)</f>
        <v/>
      </c>
      <c r="J818">
        <f>AVERAGE('Main'!$AR$39:$AT$39)+1*STDEV('Main'!$AR$39:$AT$39)</f>
        <v/>
      </c>
      <c r="K818">
        <f>'Main'!AT39</f>
        <v/>
      </c>
      <c r="L818">
        <f>IF(OR(ISERROR(K818), ISERROR(I818), ISERROR(J818)), TRUE, OR(OR(AND(LEFT(K818, 1)="[", RIGHT(K818, 1)="]"), AND(ISNUMBER(K818), OR(K818&gt;=I818, I818=""), OR(K818&lt;=J818, J818=""))), K818=""))</f>
        <v/>
      </c>
      <c r="M818">
        <f>"Avg="&amp;ROUND(AVERAGE('Main'!$AR$39:$AT$39),4)&amp;", Stdev="&amp;ROUND(STDEV('Main'!$AR$39:$AT$39),4)&amp;", MaxStdev="&amp;1</f>
        <v/>
      </c>
    </row>
    <row r="819">
      <c r="A819" t="inlineStr">
        <is>
          <t>Copies Outliers</t>
        </is>
      </c>
      <c r="B819" t="inlineStr">
        <is>
          <t>Copies per copies outliers [covN2]</t>
        </is>
      </c>
      <c r="C819" t="inlineStr">
        <is>
          <t>Low</t>
        </is>
      </c>
      <c r="D819" s="60" t="n">
        <v>44418</v>
      </c>
      <c r="E819" t="inlineStr">
        <is>
          <t>ottawa_lab-__2021-08-10__aw_sr.08.09.21</t>
        </is>
      </c>
      <c r="F819" t="inlineStr">
        <is>
          <t>covN2</t>
        </is>
      </c>
      <c r="G819" s="61">
        <f>HYPERLINK("#'Main'!AR40", "'Main'!AR40")</f>
        <v/>
      </c>
      <c r="I819">
        <f>AVERAGE('Main'!$AR$40:$AT$40)-1*STDEV('Main'!$AR$40:$AT$40)</f>
        <v/>
      </c>
      <c r="J819">
        <f>AVERAGE('Main'!$AR$40:$AT$40)+1*STDEV('Main'!$AR$40:$AT$40)</f>
        <v/>
      </c>
      <c r="K819">
        <f>'Main'!AR40</f>
        <v/>
      </c>
      <c r="L819">
        <f>IF(OR(ISERROR(K819), ISERROR(I819), ISERROR(J819)), TRUE, OR(OR(AND(LEFT(K819, 1)="[", RIGHT(K819, 1)="]"), AND(ISNUMBER(K819), OR(K819&gt;=I819, I819=""), OR(K819&lt;=J819, J819=""))), K819=""))</f>
        <v/>
      </c>
      <c r="M819">
        <f>"Avg="&amp;ROUND(AVERAGE('Main'!$AR$40:$AT$40),4)&amp;", Stdev="&amp;ROUND(STDEV('Main'!$AR$40:$AT$40),4)&amp;", MaxStdev="&amp;1</f>
        <v/>
      </c>
    </row>
    <row r="820">
      <c r="A820" t="inlineStr">
        <is>
          <t>Copies Outliers</t>
        </is>
      </c>
      <c r="B820" t="inlineStr">
        <is>
          <t>Copies per copies outliers [covN2]</t>
        </is>
      </c>
      <c r="C820" t="inlineStr">
        <is>
          <t>Low</t>
        </is>
      </c>
      <c r="D820" s="60" t="n">
        <v>44418</v>
      </c>
      <c r="E820" t="inlineStr">
        <is>
          <t>ottawa_lab-__2021-08-10__aw_sr.08.09.21</t>
        </is>
      </c>
      <c r="F820" t="inlineStr">
        <is>
          <t>covN2</t>
        </is>
      </c>
      <c r="G820" s="61">
        <f>HYPERLINK("#'Main'!AS40", "'Main'!AS40")</f>
        <v/>
      </c>
      <c r="I820">
        <f>AVERAGE('Main'!$AR$40:$AT$40)-1*STDEV('Main'!$AR$40:$AT$40)</f>
        <v/>
      </c>
      <c r="J820">
        <f>AVERAGE('Main'!$AR$40:$AT$40)+1*STDEV('Main'!$AR$40:$AT$40)</f>
        <v/>
      </c>
      <c r="K820">
        <f>'Main'!AS40</f>
        <v/>
      </c>
      <c r="L820">
        <f>IF(OR(ISERROR(K820), ISERROR(I820), ISERROR(J820)), TRUE, OR(OR(AND(LEFT(K820, 1)="[", RIGHT(K820, 1)="]"), AND(ISNUMBER(K820), OR(K820&gt;=I820, I820=""), OR(K820&lt;=J820, J820=""))), K820=""))</f>
        <v/>
      </c>
      <c r="M820">
        <f>"Avg="&amp;ROUND(AVERAGE('Main'!$AR$40:$AT$40),4)&amp;", Stdev="&amp;ROUND(STDEV('Main'!$AR$40:$AT$40),4)&amp;", MaxStdev="&amp;1</f>
        <v/>
      </c>
    </row>
    <row r="821">
      <c r="A821" t="inlineStr">
        <is>
          <t>Copies Outliers</t>
        </is>
      </c>
      <c r="B821" t="inlineStr">
        <is>
          <t>Copies per copies outliers [covN2]</t>
        </is>
      </c>
      <c r="C821" t="inlineStr">
        <is>
          <t>Low</t>
        </is>
      </c>
      <c r="D821" s="60" t="n">
        <v>44418</v>
      </c>
      <c r="E821" t="inlineStr">
        <is>
          <t>ottawa_lab-__2021-08-10__aw_sr.08.09.21</t>
        </is>
      </c>
      <c r="F821" t="inlineStr">
        <is>
          <t>covN2</t>
        </is>
      </c>
      <c r="G821" s="61">
        <f>HYPERLINK("#'Main'!AT40", "'Main'!AT40")</f>
        <v/>
      </c>
      <c r="I821">
        <f>AVERAGE('Main'!$AR$40:$AT$40)-1*STDEV('Main'!$AR$40:$AT$40)</f>
        <v/>
      </c>
      <c r="J821">
        <f>AVERAGE('Main'!$AR$40:$AT$40)+1*STDEV('Main'!$AR$40:$AT$40)</f>
        <v/>
      </c>
      <c r="K821">
        <f>'Main'!AT40</f>
        <v/>
      </c>
      <c r="L821">
        <f>IF(OR(ISERROR(K821), ISERROR(I821), ISERROR(J821)), TRUE, OR(OR(AND(LEFT(K821, 1)="[", RIGHT(K821, 1)="]"), AND(ISNUMBER(K821), OR(K821&gt;=I821, I821=""), OR(K821&lt;=J821, J821=""))), K821=""))</f>
        <v/>
      </c>
      <c r="M821">
        <f>"Avg="&amp;ROUND(AVERAGE('Main'!$AR$40:$AT$40),4)&amp;", Stdev="&amp;ROUND(STDEV('Main'!$AR$40:$AT$40),4)&amp;", MaxStdev="&amp;1</f>
        <v/>
      </c>
    </row>
    <row r="822">
      <c r="A822" t="inlineStr">
        <is>
          <t>Copies Outliers</t>
        </is>
      </c>
      <c r="B822" t="inlineStr">
        <is>
          <t>Copies per copies outliers [covN2]</t>
        </is>
      </c>
      <c r="C822" t="inlineStr">
        <is>
          <t>Low</t>
        </is>
      </c>
      <c r="D822" s="60" t="n">
        <v>44418</v>
      </c>
      <c r="E822" t="inlineStr">
        <is>
          <t>ottawa_lab-__2021-08-10__ebmi.07.25.21</t>
        </is>
      </c>
      <c r="F822" t="inlineStr">
        <is>
          <t>covN2</t>
        </is>
      </c>
      <c r="G822" s="61">
        <f>HYPERLINK("#'Main'!AR41", "'Main'!AR41")</f>
        <v/>
      </c>
      <c r="I822">
        <f>AVERAGE('Main'!$AR$41:$AT$41)-1*STDEV('Main'!$AR$41:$AT$41)</f>
        <v/>
      </c>
      <c r="J822">
        <f>AVERAGE('Main'!$AR$41:$AT$41)+1*STDEV('Main'!$AR$41:$AT$41)</f>
        <v/>
      </c>
      <c r="K822">
        <f>'Main'!AR41</f>
        <v/>
      </c>
      <c r="L822">
        <f>IF(OR(ISERROR(K822), ISERROR(I822), ISERROR(J822)), TRUE, OR(OR(AND(LEFT(K822, 1)="[", RIGHT(K822, 1)="]"), AND(ISNUMBER(K822), OR(K822&gt;=I822, I822=""), OR(K822&lt;=J822, J822=""))), K822=""))</f>
        <v/>
      </c>
      <c r="M822">
        <f>"Avg="&amp;ROUND(AVERAGE('Main'!$AR$41:$AT$41),4)&amp;", Stdev="&amp;ROUND(STDEV('Main'!$AR$41:$AT$41),4)&amp;", MaxStdev="&amp;1</f>
        <v/>
      </c>
    </row>
    <row r="823">
      <c r="A823" t="inlineStr">
        <is>
          <t>Copies Outliers</t>
        </is>
      </c>
      <c r="B823" t="inlineStr">
        <is>
          <t>Copies per copies outliers [covN2]</t>
        </is>
      </c>
      <c r="C823" t="inlineStr">
        <is>
          <t>Low</t>
        </is>
      </c>
      <c r="D823" s="60" t="n">
        <v>44418</v>
      </c>
      <c r="E823" t="inlineStr">
        <is>
          <t>ottawa_lab-__2021-08-10__ebmi.07.25.21</t>
        </is>
      </c>
      <c r="F823" t="inlineStr">
        <is>
          <t>covN2</t>
        </is>
      </c>
      <c r="G823" s="61">
        <f>HYPERLINK("#'Main'!AS41", "'Main'!AS41")</f>
        <v/>
      </c>
      <c r="I823">
        <f>AVERAGE('Main'!$AR$41:$AT$41)-1*STDEV('Main'!$AR$41:$AT$41)</f>
        <v/>
      </c>
      <c r="J823">
        <f>AVERAGE('Main'!$AR$41:$AT$41)+1*STDEV('Main'!$AR$41:$AT$41)</f>
        <v/>
      </c>
      <c r="K823">
        <f>'Main'!AS41</f>
        <v/>
      </c>
      <c r="L823">
        <f>IF(OR(ISERROR(K823), ISERROR(I823), ISERROR(J823)), TRUE, OR(OR(AND(LEFT(K823, 1)="[", RIGHT(K823, 1)="]"), AND(ISNUMBER(K823), OR(K823&gt;=I823, I823=""), OR(K823&lt;=J823, J823=""))), K823=""))</f>
        <v/>
      </c>
      <c r="M823">
        <f>"Avg="&amp;ROUND(AVERAGE('Main'!$AR$41:$AT$41),4)&amp;", Stdev="&amp;ROUND(STDEV('Main'!$AR$41:$AT$41),4)&amp;", MaxStdev="&amp;1</f>
        <v/>
      </c>
    </row>
    <row r="824">
      <c r="A824" t="inlineStr">
        <is>
          <t>Copies Outliers</t>
        </is>
      </c>
      <c r="B824" t="inlineStr">
        <is>
          <t>Copies per copies outliers [covN2]</t>
        </is>
      </c>
      <c r="C824" t="inlineStr">
        <is>
          <t>Low</t>
        </is>
      </c>
      <c r="D824" s="60" t="n">
        <v>44418</v>
      </c>
      <c r="E824" t="inlineStr">
        <is>
          <t>ottawa_lab-__2021-08-10__ebmi.07.25.21</t>
        </is>
      </c>
      <c r="F824" t="inlineStr">
        <is>
          <t>covN2</t>
        </is>
      </c>
      <c r="G824" s="61">
        <f>HYPERLINK("#'Main'!AT41", "'Main'!AT41")</f>
        <v/>
      </c>
      <c r="I824">
        <f>AVERAGE('Main'!$AR$41:$AT$41)-1*STDEV('Main'!$AR$41:$AT$41)</f>
        <v/>
      </c>
      <c r="J824">
        <f>AVERAGE('Main'!$AR$41:$AT$41)+1*STDEV('Main'!$AR$41:$AT$41)</f>
        <v/>
      </c>
      <c r="K824">
        <f>'Main'!AT41</f>
        <v/>
      </c>
      <c r="L824">
        <f>IF(OR(ISERROR(K824), ISERROR(I824), ISERROR(J824)), TRUE, OR(OR(AND(LEFT(K824, 1)="[", RIGHT(K824, 1)="]"), AND(ISNUMBER(K824), OR(K824&gt;=I824, I824=""), OR(K824&lt;=J824, J824=""))), K824=""))</f>
        <v/>
      </c>
      <c r="M824">
        <f>"Avg="&amp;ROUND(AVERAGE('Main'!$AR$41:$AT$41),4)&amp;", Stdev="&amp;ROUND(STDEV('Main'!$AR$41:$AT$41),4)&amp;", MaxStdev="&amp;1</f>
        <v/>
      </c>
    </row>
    <row r="825">
      <c r="A825" t="inlineStr">
        <is>
          <t>Copies Outliers</t>
        </is>
      </c>
      <c r="B825" t="inlineStr">
        <is>
          <t>Copies per copies outliers [covN2]</t>
        </is>
      </c>
      <c r="C825" t="inlineStr">
        <is>
          <t>Low</t>
        </is>
      </c>
      <c r="D825" s="60" t="n">
        <v>44418</v>
      </c>
      <c r="E825" t="inlineStr">
        <is>
          <t>ottawa_lab-__2021-08-10__eh.07.20.21</t>
        </is>
      </c>
      <c r="F825" t="inlineStr">
        <is>
          <t>covN2</t>
        </is>
      </c>
      <c r="G825" s="61">
        <f>HYPERLINK("#'Main'!AR42", "'Main'!AR42")</f>
        <v/>
      </c>
      <c r="I825">
        <f>AVERAGE('Main'!$AR$42:$AT$42)-1*STDEV('Main'!$AR$42:$AT$42)</f>
        <v/>
      </c>
      <c r="J825">
        <f>AVERAGE('Main'!$AR$42:$AT$42)+1*STDEV('Main'!$AR$42:$AT$42)</f>
        <v/>
      </c>
      <c r="K825">
        <f>'Main'!AR42</f>
        <v/>
      </c>
      <c r="L825">
        <f>IF(OR(ISERROR(K825), ISERROR(I825), ISERROR(J825)), TRUE, OR(OR(AND(LEFT(K825, 1)="[", RIGHT(K825, 1)="]"), AND(ISNUMBER(K825), OR(K825&gt;=I825, I825=""), OR(K825&lt;=J825, J825=""))), K825=""))</f>
        <v/>
      </c>
      <c r="M825">
        <f>"Avg="&amp;ROUND(AVERAGE('Main'!$AR$42:$AT$42),4)&amp;", Stdev="&amp;ROUND(STDEV('Main'!$AR$42:$AT$42),4)&amp;", MaxStdev="&amp;1</f>
        <v/>
      </c>
    </row>
    <row r="826">
      <c r="A826" t="inlineStr">
        <is>
          <t>Copies Outliers</t>
        </is>
      </c>
      <c r="B826" t="inlineStr">
        <is>
          <t>Copies per copies outliers [covN2]</t>
        </is>
      </c>
      <c r="C826" t="inlineStr">
        <is>
          <t>Low</t>
        </is>
      </c>
      <c r="D826" s="60" t="n">
        <v>44418</v>
      </c>
      <c r="E826" t="inlineStr">
        <is>
          <t>ottawa_lab-__2021-08-10__eh.07.20.21</t>
        </is>
      </c>
      <c r="F826" t="inlineStr">
        <is>
          <t>covN2</t>
        </is>
      </c>
      <c r="G826" s="61">
        <f>HYPERLINK("#'Main'!AS42", "'Main'!AS42")</f>
        <v/>
      </c>
      <c r="I826">
        <f>AVERAGE('Main'!$AR$42:$AT$42)-1*STDEV('Main'!$AR$42:$AT$42)</f>
        <v/>
      </c>
      <c r="J826">
        <f>AVERAGE('Main'!$AR$42:$AT$42)+1*STDEV('Main'!$AR$42:$AT$42)</f>
        <v/>
      </c>
      <c r="K826">
        <f>'Main'!AS42</f>
        <v/>
      </c>
      <c r="L826">
        <f>IF(OR(ISERROR(K826), ISERROR(I826), ISERROR(J826)), TRUE, OR(OR(AND(LEFT(K826, 1)="[", RIGHT(K826, 1)="]"), AND(ISNUMBER(K826), OR(K826&gt;=I826, I826=""), OR(K826&lt;=J826, J826=""))), K826=""))</f>
        <v/>
      </c>
      <c r="M826">
        <f>"Avg="&amp;ROUND(AVERAGE('Main'!$AR$42:$AT$42),4)&amp;", Stdev="&amp;ROUND(STDEV('Main'!$AR$42:$AT$42),4)&amp;", MaxStdev="&amp;1</f>
        <v/>
      </c>
    </row>
    <row r="827">
      <c r="A827" t="inlineStr">
        <is>
          <t>Copies Outliers</t>
        </is>
      </c>
      <c r="B827" t="inlineStr">
        <is>
          <t>Copies per copies outliers [covN2]</t>
        </is>
      </c>
      <c r="C827" t="inlineStr">
        <is>
          <t>Low</t>
        </is>
      </c>
      <c r="D827" s="60" t="n">
        <v>44418</v>
      </c>
      <c r="E827" t="inlineStr">
        <is>
          <t>ottawa_lab-__2021-08-10__eh.07.20.21</t>
        </is>
      </c>
      <c r="F827" t="inlineStr">
        <is>
          <t>covN2</t>
        </is>
      </c>
      <c r="G827" s="61">
        <f>HYPERLINK("#'Main'!AT42", "'Main'!AT42")</f>
        <v/>
      </c>
      <c r="I827">
        <f>AVERAGE('Main'!$AR$42:$AT$42)-1*STDEV('Main'!$AR$42:$AT$42)</f>
        <v/>
      </c>
      <c r="J827">
        <f>AVERAGE('Main'!$AR$42:$AT$42)+1*STDEV('Main'!$AR$42:$AT$42)</f>
        <v/>
      </c>
      <c r="K827">
        <f>'Main'!AT42</f>
        <v/>
      </c>
      <c r="L827">
        <f>IF(OR(ISERROR(K827), ISERROR(I827), ISERROR(J827)), TRUE, OR(OR(AND(LEFT(K827, 1)="[", RIGHT(K827, 1)="]"), AND(ISNUMBER(K827), OR(K827&gt;=I827, I827=""), OR(K827&lt;=J827, J827=""))), K827=""))</f>
        <v/>
      </c>
      <c r="M827">
        <f>"Avg="&amp;ROUND(AVERAGE('Main'!$AR$42:$AT$42),4)&amp;", Stdev="&amp;ROUND(STDEV('Main'!$AR$42:$AT$42),4)&amp;", MaxStdev="&amp;1</f>
        <v/>
      </c>
    </row>
    <row r="828">
      <c r="A828" t="inlineStr">
        <is>
          <t>Copies Outliers</t>
        </is>
      </c>
      <c r="B828" t="inlineStr">
        <is>
          <t>Copies per copies outliers [covN2]</t>
        </is>
      </c>
      <c r="C828" t="inlineStr">
        <is>
          <t>Low</t>
        </is>
      </c>
      <c r="D828" s="60" t="n">
        <v>44418</v>
      </c>
      <c r="E828" t="inlineStr">
        <is>
          <t>ottawa_lab-__2021-08-10__emh.07.21.21</t>
        </is>
      </c>
      <c r="F828" t="inlineStr">
        <is>
          <t>covN2</t>
        </is>
      </c>
      <c r="G828" s="61">
        <f>HYPERLINK("#'Main'!AR43", "'Main'!AR43")</f>
        <v/>
      </c>
      <c r="I828">
        <f>AVERAGE('Main'!$AR$43:$AT$43)-1*STDEV('Main'!$AR$43:$AT$43)</f>
        <v/>
      </c>
      <c r="J828">
        <f>AVERAGE('Main'!$AR$43:$AT$43)+1*STDEV('Main'!$AR$43:$AT$43)</f>
        <v/>
      </c>
      <c r="K828">
        <f>'Main'!AR43</f>
        <v/>
      </c>
      <c r="L828">
        <f>IF(OR(ISERROR(K828), ISERROR(I828), ISERROR(J828)), TRUE, OR(OR(AND(LEFT(K828, 1)="[", RIGHT(K828, 1)="]"), AND(ISNUMBER(K828), OR(K828&gt;=I828, I828=""), OR(K828&lt;=J828, J828=""))), K828=""))</f>
        <v/>
      </c>
      <c r="M828">
        <f>"Avg="&amp;ROUND(AVERAGE('Main'!$AR$43:$AT$43),4)&amp;", Stdev="&amp;ROUND(STDEV('Main'!$AR$43:$AT$43),4)&amp;", MaxStdev="&amp;1</f>
        <v/>
      </c>
    </row>
    <row r="829">
      <c r="A829" t="inlineStr">
        <is>
          <t>Copies Outliers</t>
        </is>
      </c>
      <c r="B829" t="inlineStr">
        <is>
          <t>Copies per copies outliers [covN2]</t>
        </is>
      </c>
      <c r="C829" t="inlineStr">
        <is>
          <t>Low</t>
        </is>
      </c>
      <c r="D829" s="60" t="n">
        <v>44418</v>
      </c>
      <c r="E829" t="inlineStr">
        <is>
          <t>ottawa_lab-__2021-08-10__emh.07.21.21</t>
        </is>
      </c>
      <c r="F829" t="inlineStr">
        <is>
          <t>covN2</t>
        </is>
      </c>
      <c r="G829" s="61">
        <f>HYPERLINK("#'Main'!AS43", "'Main'!AS43")</f>
        <v/>
      </c>
      <c r="I829">
        <f>AVERAGE('Main'!$AR$43:$AT$43)-1*STDEV('Main'!$AR$43:$AT$43)</f>
        <v/>
      </c>
      <c r="J829">
        <f>AVERAGE('Main'!$AR$43:$AT$43)+1*STDEV('Main'!$AR$43:$AT$43)</f>
        <v/>
      </c>
      <c r="K829">
        <f>'Main'!AS43</f>
        <v/>
      </c>
      <c r="L829">
        <f>IF(OR(ISERROR(K829), ISERROR(I829), ISERROR(J829)), TRUE, OR(OR(AND(LEFT(K829, 1)="[", RIGHT(K829, 1)="]"), AND(ISNUMBER(K829), OR(K829&gt;=I829, I829=""), OR(K829&lt;=J829, J829=""))), K829=""))</f>
        <v/>
      </c>
      <c r="M829">
        <f>"Avg="&amp;ROUND(AVERAGE('Main'!$AR$43:$AT$43),4)&amp;", Stdev="&amp;ROUND(STDEV('Main'!$AR$43:$AT$43),4)&amp;", MaxStdev="&amp;1</f>
        <v/>
      </c>
    </row>
    <row r="830">
      <c r="A830" t="inlineStr">
        <is>
          <t>Copies Outliers</t>
        </is>
      </c>
      <c r="B830" t="inlineStr">
        <is>
          <t>Copies per copies outliers [covN2]</t>
        </is>
      </c>
      <c r="C830" t="inlineStr">
        <is>
          <t>Low</t>
        </is>
      </c>
      <c r="D830" s="60" t="n">
        <v>44418</v>
      </c>
      <c r="E830" t="inlineStr">
        <is>
          <t>ottawa_lab-__2021-08-10__emh.07.21.21</t>
        </is>
      </c>
      <c r="F830" t="inlineStr">
        <is>
          <t>covN2</t>
        </is>
      </c>
      <c r="G830" s="61">
        <f>HYPERLINK("#'Main'!AT43", "'Main'!AT43")</f>
        <v/>
      </c>
      <c r="I830">
        <f>AVERAGE('Main'!$AR$43:$AT$43)-1*STDEV('Main'!$AR$43:$AT$43)</f>
        <v/>
      </c>
      <c r="J830">
        <f>AVERAGE('Main'!$AR$43:$AT$43)+1*STDEV('Main'!$AR$43:$AT$43)</f>
        <v/>
      </c>
      <c r="K830">
        <f>'Main'!AT43</f>
        <v/>
      </c>
      <c r="L830">
        <f>IF(OR(ISERROR(K830), ISERROR(I830), ISERROR(J830)), TRUE, OR(OR(AND(LEFT(K830, 1)="[", RIGHT(K830, 1)="]"), AND(ISNUMBER(K830), OR(K830&gt;=I830, I830=""), OR(K830&lt;=J830, J830=""))), K830=""))</f>
        <v/>
      </c>
      <c r="M830">
        <f>"Avg="&amp;ROUND(AVERAGE('Main'!$AR$43:$AT$43),4)&amp;", Stdev="&amp;ROUND(STDEV('Main'!$AR$43:$AT$43),4)&amp;", MaxStdev="&amp;1</f>
        <v/>
      </c>
    </row>
    <row r="831">
      <c r="A831" t="inlineStr">
        <is>
          <t>Copies Outliers</t>
        </is>
      </c>
      <c r="B831" t="inlineStr">
        <is>
          <t>Copies per copies outliers [covN2]</t>
        </is>
      </c>
      <c r="C831" t="inlineStr">
        <is>
          <t>Low</t>
        </is>
      </c>
      <c r="D831" s="60" t="n">
        <v>44418</v>
      </c>
      <c r="E831" t="inlineStr">
        <is>
          <t>ottawa_lab-__2021-08-10__evc1.07.02.21</t>
        </is>
      </c>
      <c r="F831" t="inlineStr">
        <is>
          <t>covN2</t>
        </is>
      </c>
      <c r="G831" s="61">
        <f>HYPERLINK("#'Main'!AR44", "'Main'!AR44")</f>
        <v/>
      </c>
      <c r="I831">
        <f>AVERAGE('Main'!$AR$44:$AT$44)-1*STDEV('Main'!$AR$44:$AT$44)</f>
        <v/>
      </c>
      <c r="J831">
        <f>AVERAGE('Main'!$AR$44:$AT$44)+1*STDEV('Main'!$AR$44:$AT$44)</f>
        <v/>
      </c>
      <c r="K831">
        <f>'Main'!AR44</f>
        <v/>
      </c>
      <c r="L831">
        <f>IF(OR(ISERROR(K831), ISERROR(I831), ISERROR(J831)), TRUE, OR(OR(AND(LEFT(K831, 1)="[", RIGHT(K831, 1)="]"), AND(ISNUMBER(K831), OR(K831&gt;=I831, I831=""), OR(K831&lt;=J831, J831=""))), K831=""))</f>
        <v/>
      </c>
      <c r="M831">
        <f>"Avg="&amp;ROUND(AVERAGE('Main'!$AR$44:$AT$44),4)&amp;", Stdev="&amp;ROUND(STDEV('Main'!$AR$44:$AT$44),4)&amp;", MaxStdev="&amp;1</f>
        <v/>
      </c>
    </row>
    <row r="832">
      <c r="A832" t="inlineStr">
        <is>
          <t>Copies Outliers</t>
        </is>
      </c>
      <c r="B832" t="inlineStr">
        <is>
          <t>Copies per copies outliers [covN2]</t>
        </is>
      </c>
      <c r="C832" t="inlineStr">
        <is>
          <t>Low</t>
        </is>
      </c>
      <c r="D832" s="60" t="n">
        <v>44418</v>
      </c>
      <c r="E832" t="inlineStr">
        <is>
          <t>ottawa_lab-__2021-08-10__evc1.07.02.21</t>
        </is>
      </c>
      <c r="F832" t="inlineStr">
        <is>
          <t>covN2</t>
        </is>
      </c>
      <c r="G832" s="61">
        <f>HYPERLINK("#'Main'!AS44", "'Main'!AS44")</f>
        <v/>
      </c>
      <c r="I832">
        <f>AVERAGE('Main'!$AR$44:$AT$44)-1*STDEV('Main'!$AR$44:$AT$44)</f>
        <v/>
      </c>
      <c r="J832">
        <f>AVERAGE('Main'!$AR$44:$AT$44)+1*STDEV('Main'!$AR$44:$AT$44)</f>
        <v/>
      </c>
      <c r="K832">
        <f>'Main'!AS44</f>
        <v/>
      </c>
      <c r="L832">
        <f>IF(OR(ISERROR(K832), ISERROR(I832), ISERROR(J832)), TRUE, OR(OR(AND(LEFT(K832, 1)="[", RIGHT(K832, 1)="]"), AND(ISNUMBER(K832), OR(K832&gt;=I832, I832=""), OR(K832&lt;=J832, J832=""))), K832=""))</f>
        <v/>
      </c>
      <c r="M832">
        <f>"Avg="&amp;ROUND(AVERAGE('Main'!$AR$44:$AT$44),4)&amp;", Stdev="&amp;ROUND(STDEV('Main'!$AR$44:$AT$44),4)&amp;", MaxStdev="&amp;1</f>
        <v/>
      </c>
    </row>
    <row r="833">
      <c r="A833" t="inlineStr">
        <is>
          <t>Copies Outliers</t>
        </is>
      </c>
      <c r="B833" t="inlineStr">
        <is>
          <t>Copies per copies outliers [covN2]</t>
        </is>
      </c>
      <c r="C833" t="inlineStr">
        <is>
          <t>Low</t>
        </is>
      </c>
      <c r="D833" s="60" t="n">
        <v>44418</v>
      </c>
      <c r="E833" t="inlineStr">
        <is>
          <t>ottawa_lab-__2021-08-10__evc1.07.02.21</t>
        </is>
      </c>
      <c r="F833" t="inlineStr">
        <is>
          <t>covN2</t>
        </is>
      </c>
      <c r="G833" s="61">
        <f>HYPERLINK("#'Main'!AT44", "'Main'!AT44")</f>
        <v/>
      </c>
      <c r="I833">
        <f>AVERAGE('Main'!$AR$44:$AT$44)-1*STDEV('Main'!$AR$44:$AT$44)</f>
        <v/>
      </c>
      <c r="J833">
        <f>AVERAGE('Main'!$AR$44:$AT$44)+1*STDEV('Main'!$AR$44:$AT$44)</f>
        <v/>
      </c>
      <c r="K833">
        <f>'Main'!AT44</f>
        <v/>
      </c>
      <c r="L833">
        <f>IF(OR(ISERROR(K833), ISERROR(I833), ISERROR(J833)), TRUE, OR(OR(AND(LEFT(K833, 1)="[", RIGHT(K833, 1)="]"), AND(ISNUMBER(K833), OR(K833&gt;=I833, I833=""), OR(K833&lt;=J833, J833=""))), K833=""))</f>
        <v/>
      </c>
      <c r="M833">
        <f>"Avg="&amp;ROUND(AVERAGE('Main'!$AR$44:$AT$44),4)&amp;", Stdev="&amp;ROUND(STDEV('Main'!$AR$44:$AT$44),4)&amp;", MaxStdev="&amp;1</f>
        <v/>
      </c>
    </row>
    <row r="834">
      <c r="A834" t="inlineStr">
        <is>
          <t>Copies Outliers</t>
        </is>
      </c>
      <c r="B834" t="inlineStr">
        <is>
          <t>Copies per copies outliers [covN2]</t>
        </is>
      </c>
      <c r="C834" t="inlineStr">
        <is>
          <t>Low</t>
        </is>
      </c>
      <c r="D834" s="60" t="n">
        <v>44418</v>
      </c>
      <c r="E834" t="inlineStr">
        <is>
          <t>ottawa_lab-__2021-08-10__evc1.07.16.21</t>
        </is>
      </c>
      <c r="F834" t="inlineStr">
        <is>
          <t>covN2</t>
        </is>
      </c>
      <c r="G834" s="61">
        <f>HYPERLINK("#'Main'!AR45", "'Main'!AR45")</f>
        <v/>
      </c>
      <c r="I834">
        <f>AVERAGE('Main'!$AR$45:$AT$45)-1*STDEV('Main'!$AR$45:$AT$45)</f>
        <v/>
      </c>
      <c r="J834">
        <f>AVERAGE('Main'!$AR$45:$AT$45)+1*STDEV('Main'!$AR$45:$AT$45)</f>
        <v/>
      </c>
      <c r="K834">
        <f>'Main'!AR45</f>
        <v/>
      </c>
      <c r="L834">
        <f>IF(OR(ISERROR(K834), ISERROR(I834), ISERROR(J834)), TRUE, OR(OR(AND(LEFT(K834, 1)="[", RIGHT(K834, 1)="]"), AND(ISNUMBER(K834), OR(K834&gt;=I834, I834=""), OR(K834&lt;=J834, J834=""))), K834=""))</f>
        <v/>
      </c>
      <c r="M834">
        <f>"Avg="&amp;ROUND(AVERAGE('Main'!$AR$45:$AT$45),4)&amp;", Stdev="&amp;ROUND(STDEV('Main'!$AR$45:$AT$45),4)&amp;", MaxStdev="&amp;1</f>
        <v/>
      </c>
    </row>
    <row r="835">
      <c r="A835" t="inlineStr">
        <is>
          <t>Copies Outliers</t>
        </is>
      </c>
      <c r="B835" t="inlineStr">
        <is>
          <t>Copies per copies outliers [covN2]</t>
        </is>
      </c>
      <c r="C835" t="inlineStr">
        <is>
          <t>Low</t>
        </is>
      </c>
      <c r="D835" s="60" t="n">
        <v>44418</v>
      </c>
      <c r="E835" t="inlineStr">
        <is>
          <t>ottawa_lab-__2021-08-10__evc1.07.16.21</t>
        </is>
      </c>
      <c r="F835" t="inlineStr">
        <is>
          <t>covN2</t>
        </is>
      </c>
      <c r="G835" s="61">
        <f>HYPERLINK("#'Main'!AS45", "'Main'!AS45")</f>
        <v/>
      </c>
      <c r="I835">
        <f>AVERAGE('Main'!$AR$45:$AT$45)-1*STDEV('Main'!$AR$45:$AT$45)</f>
        <v/>
      </c>
      <c r="J835">
        <f>AVERAGE('Main'!$AR$45:$AT$45)+1*STDEV('Main'!$AR$45:$AT$45)</f>
        <v/>
      </c>
      <c r="K835">
        <f>'Main'!AS45</f>
        <v/>
      </c>
      <c r="L835">
        <f>IF(OR(ISERROR(K835), ISERROR(I835), ISERROR(J835)), TRUE, OR(OR(AND(LEFT(K835, 1)="[", RIGHT(K835, 1)="]"), AND(ISNUMBER(K835), OR(K835&gt;=I835, I835=""), OR(K835&lt;=J835, J835=""))), K835=""))</f>
        <v/>
      </c>
      <c r="M835">
        <f>"Avg="&amp;ROUND(AVERAGE('Main'!$AR$45:$AT$45),4)&amp;", Stdev="&amp;ROUND(STDEV('Main'!$AR$45:$AT$45),4)&amp;", MaxStdev="&amp;1</f>
        <v/>
      </c>
    </row>
    <row r="836">
      <c r="A836" t="inlineStr">
        <is>
          <t>Copies Outliers</t>
        </is>
      </c>
      <c r="B836" t="inlineStr">
        <is>
          <t>Copies per copies outliers [covN2]</t>
        </is>
      </c>
      <c r="C836" t="inlineStr">
        <is>
          <t>Low</t>
        </is>
      </c>
      <c r="D836" s="60" t="n">
        <v>44418</v>
      </c>
      <c r="E836" t="inlineStr">
        <is>
          <t>ottawa_lab-__2021-08-10__evc1.07.16.21</t>
        </is>
      </c>
      <c r="F836" t="inlineStr">
        <is>
          <t>covN2</t>
        </is>
      </c>
      <c r="G836" s="61">
        <f>HYPERLINK("#'Main'!AT45", "'Main'!AT45")</f>
        <v/>
      </c>
      <c r="I836">
        <f>AVERAGE('Main'!$AR$45:$AT$45)-1*STDEV('Main'!$AR$45:$AT$45)</f>
        <v/>
      </c>
      <c r="J836">
        <f>AVERAGE('Main'!$AR$45:$AT$45)+1*STDEV('Main'!$AR$45:$AT$45)</f>
        <v/>
      </c>
      <c r="K836">
        <f>'Main'!AT45</f>
        <v/>
      </c>
      <c r="L836">
        <f>IF(OR(ISERROR(K836), ISERROR(I836), ISERROR(J836)), TRUE, OR(OR(AND(LEFT(K836, 1)="[", RIGHT(K836, 1)="]"), AND(ISNUMBER(K836), OR(K836&gt;=I836, I836=""), OR(K836&lt;=J836, J836=""))), K836=""))</f>
        <v/>
      </c>
      <c r="M836">
        <f>"Avg="&amp;ROUND(AVERAGE('Main'!$AR$45:$AT$45),4)&amp;", Stdev="&amp;ROUND(STDEV('Main'!$AR$45:$AT$45),4)&amp;", MaxStdev="&amp;1</f>
        <v/>
      </c>
    </row>
    <row r="837">
      <c r="A837" t="inlineStr">
        <is>
          <t>Copies Outliers</t>
        </is>
      </c>
      <c r="B837" t="inlineStr">
        <is>
          <t>Copies per copies outliers [covN2]</t>
        </is>
      </c>
      <c r="C837" t="inlineStr">
        <is>
          <t>Low</t>
        </is>
      </c>
      <c r="D837" s="60" t="n">
        <v>44418</v>
      </c>
      <c r="E837" t="inlineStr">
        <is>
          <t>ottawa_lab-__2021-08-10__evc3.07.16.21</t>
        </is>
      </c>
      <c r="F837" t="inlineStr">
        <is>
          <t>covN2</t>
        </is>
      </c>
      <c r="G837" s="61">
        <f>HYPERLINK("#'Main'!AR46", "'Main'!AR46")</f>
        <v/>
      </c>
      <c r="I837">
        <f>AVERAGE('Main'!$AR$46:$AT$46)-1*STDEV('Main'!$AR$46:$AT$46)</f>
        <v/>
      </c>
      <c r="J837">
        <f>AVERAGE('Main'!$AR$46:$AT$46)+1*STDEV('Main'!$AR$46:$AT$46)</f>
        <v/>
      </c>
      <c r="K837">
        <f>'Main'!AR46</f>
        <v/>
      </c>
      <c r="L837">
        <f>IF(OR(ISERROR(K837), ISERROR(I837), ISERROR(J837)), TRUE, OR(OR(AND(LEFT(K837, 1)="[", RIGHT(K837, 1)="]"), AND(ISNUMBER(K837), OR(K837&gt;=I837, I837=""), OR(K837&lt;=J837, J837=""))), K837=""))</f>
        <v/>
      </c>
      <c r="M837">
        <f>"Avg="&amp;ROUND(AVERAGE('Main'!$AR$46:$AT$46),4)&amp;", Stdev="&amp;ROUND(STDEV('Main'!$AR$46:$AT$46),4)&amp;", MaxStdev="&amp;1</f>
        <v/>
      </c>
    </row>
    <row r="838">
      <c r="A838" t="inlineStr">
        <is>
          <t>Copies Outliers</t>
        </is>
      </c>
      <c r="B838" t="inlineStr">
        <is>
          <t>Copies per copies outliers [covN2]</t>
        </is>
      </c>
      <c r="C838" t="inlineStr">
        <is>
          <t>Low</t>
        </is>
      </c>
      <c r="D838" s="60" t="n">
        <v>44418</v>
      </c>
      <c r="E838" t="inlineStr">
        <is>
          <t>ottawa_lab-__2021-08-10__evc3.07.16.21</t>
        </is>
      </c>
      <c r="F838" t="inlineStr">
        <is>
          <t>covN2</t>
        </is>
      </c>
      <c r="G838" s="61">
        <f>HYPERLINK("#'Main'!AS46", "'Main'!AS46")</f>
        <v/>
      </c>
      <c r="I838">
        <f>AVERAGE('Main'!$AR$46:$AT$46)-1*STDEV('Main'!$AR$46:$AT$46)</f>
        <v/>
      </c>
      <c r="J838">
        <f>AVERAGE('Main'!$AR$46:$AT$46)+1*STDEV('Main'!$AR$46:$AT$46)</f>
        <v/>
      </c>
      <c r="K838">
        <f>'Main'!AS46</f>
        <v/>
      </c>
      <c r="L838">
        <f>IF(OR(ISERROR(K838), ISERROR(I838), ISERROR(J838)), TRUE, OR(OR(AND(LEFT(K838, 1)="[", RIGHT(K838, 1)="]"), AND(ISNUMBER(K838), OR(K838&gt;=I838, I838=""), OR(K838&lt;=J838, J838=""))), K838=""))</f>
        <v/>
      </c>
      <c r="M838">
        <f>"Avg="&amp;ROUND(AVERAGE('Main'!$AR$46:$AT$46),4)&amp;", Stdev="&amp;ROUND(STDEV('Main'!$AR$46:$AT$46),4)&amp;", MaxStdev="&amp;1</f>
        <v/>
      </c>
    </row>
    <row r="839">
      <c r="A839" t="inlineStr">
        <is>
          <t>Copies Outliers</t>
        </is>
      </c>
      <c r="B839" t="inlineStr">
        <is>
          <t>Copies per copies outliers [covN2]</t>
        </is>
      </c>
      <c r="C839" t="inlineStr">
        <is>
          <t>Low</t>
        </is>
      </c>
      <c r="D839" s="60" t="n">
        <v>44418</v>
      </c>
      <c r="E839" t="inlineStr">
        <is>
          <t>ottawa_lab-__2021-08-10__evc3.07.16.21</t>
        </is>
      </c>
      <c r="F839" t="inlineStr">
        <is>
          <t>covN2</t>
        </is>
      </c>
      <c r="G839" s="61">
        <f>HYPERLINK("#'Main'!AT46", "'Main'!AT46")</f>
        <v/>
      </c>
      <c r="I839">
        <f>AVERAGE('Main'!$AR$46:$AT$46)-1*STDEV('Main'!$AR$46:$AT$46)</f>
        <v/>
      </c>
      <c r="J839">
        <f>AVERAGE('Main'!$AR$46:$AT$46)+1*STDEV('Main'!$AR$46:$AT$46)</f>
        <v/>
      </c>
      <c r="K839">
        <f>'Main'!AT46</f>
        <v/>
      </c>
      <c r="L839">
        <f>IF(OR(ISERROR(K839), ISERROR(I839), ISERROR(J839)), TRUE, OR(OR(AND(LEFT(K839, 1)="[", RIGHT(K839, 1)="]"), AND(ISNUMBER(K839), OR(K839&gt;=I839, I839=""), OR(K839&lt;=J839, J839=""))), K839=""))</f>
        <v/>
      </c>
      <c r="M839">
        <f>"Avg="&amp;ROUND(AVERAGE('Main'!$AR$46:$AT$46),4)&amp;", Stdev="&amp;ROUND(STDEV('Main'!$AR$46:$AT$46),4)&amp;", MaxStdev="&amp;1</f>
        <v/>
      </c>
    </row>
    <row r="840">
      <c r="A840" t="inlineStr">
        <is>
          <t>Copies Outliers</t>
        </is>
      </c>
      <c r="B840" t="inlineStr">
        <is>
          <t>Copies per L outliers [covN1]</t>
        </is>
      </c>
      <c r="C840" t="inlineStr">
        <is>
          <t>Low</t>
        </is>
      </c>
      <c r="D840" s="60" t="n">
        <v>44418</v>
      </c>
      <c r="E840" t="inlineStr">
        <is>
          <t>ottawa_lab-ac.08.05.21</t>
        </is>
      </c>
      <c r="F840" t="inlineStr">
        <is>
          <t>covN1</t>
        </is>
      </c>
      <c r="G840" s="61">
        <f>HYPERLINK("#'Main'!BA4", "'Main'!BA4")</f>
        <v/>
      </c>
      <c r="I840">
        <f>AVERAGE('Main'!$BA$4:$BC$4)-1*STDEV('Main'!$BA$4:$BC$4)</f>
        <v/>
      </c>
      <c r="J840">
        <f>AVERAGE('Main'!$BA$4:$BC$4)+1*STDEV('Main'!$BA$4:$BC$4)</f>
        <v/>
      </c>
      <c r="K840">
        <f>'Main'!BA4</f>
        <v/>
      </c>
      <c r="L840">
        <f>IF(OR(ISERROR(K840), ISERROR(I840), ISERROR(J840)), TRUE, OR(OR(AND(LEFT(K840, 1)="[", RIGHT(K840, 1)="]"), AND(ISNUMBER(K840), OR(K840&gt;=I840, I840=""), OR(K840&lt;=J840, J840=""))), K840=""))</f>
        <v/>
      </c>
      <c r="M840">
        <f>"Avg="&amp;ROUND(AVERAGE('Main'!$BA$4:$BC$4),4)&amp;", Stdev="&amp;ROUND(STDEV('Main'!$BA$4:$BC$4),4)&amp;", MaxStdev="&amp;1</f>
        <v/>
      </c>
    </row>
    <row r="841">
      <c r="A841" t="inlineStr">
        <is>
          <t>Copies Outliers</t>
        </is>
      </c>
      <c r="B841" t="inlineStr">
        <is>
          <t>Copies per L outliers [covN1]</t>
        </is>
      </c>
      <c r="C841" t="inlineStr">
        <is>
          <t>Low</t>
        </is>
      </c>
      <c r="D841" s="60" t="n">
        <v>44418</v>
      </c>
      <c r="E841" t="inlineStr">
        <is>
          <t>ottawa_lab-ac.08.05.21</t>
        </is>
      </c>
      <c r="F841" t="inlineStr">
        <is>
          <t>covN1</t>
        </is>
      </c>
      <c r="G841" s="61">
        <f>HYPERLINK("#'Main'!BB4", "'Main'!BB4")</f>
        <v/>
      </c>
      <c r="I841">
        <f>AVERAGE('Main'!$BA$4:$BC$4)-1*STDEV('Main'!$BA$4:$BC$4)</f>
        <v/>
      </c>
      <c r="J841">
        <f>AVERAGE('Main'!$BA$4:$BC$4)+1*STDEV('Main'!$BA$4:$BC$4)</f>
        <v/>
      </c>
      <c r="K841">
        <f>'Main'!BB4</f>
        <v/>
      </c>
      <c r="L841">
        <f>IF(OR(ISERROR(K841), ISERROR(I841), ISERROR(J841)), TRUE, OR(OR(AND(LEFT(K841, 1)="[", RIGHT(K841, 1)="]"), AND(ISNUMBER(K841), OR(K841&gt;=I841, I841=""), OR(K841&lt;=J841, J841=""))), K841=""))</f>
        <v/>
      </c>
      <c r="M841">
        <f>"Avg="&amp;ROUND(AVERAGE('Main'!$BA$4:$BC$4),4)&amp;", Stdev="&amp;ROUND(STDEV('Main'!$BA$4:$BC$4),4)&amp;", MaxStdev="&amp;1</f>
        <v/>
      </c>
    </row>
    <row r="842">
      <c r="A842" t="inlineStr">
        <is>
          <t>Copies Outliers</t>
        </is>
      </c>
      <c r="B842" t="inlineStr">
        <is>
          <t>Copies per L outliers [covN1]</t>
        </is>
      </c>
      <c r="C842" t="inlineStr">
        <is>
          <t>Low</t>
        </is>
      </c>
      <c r="D842" s="60" t="n">
        <v>44418</v>
      </c>
      <c r="E842" t="inlineStr">
        <is>
          <t>ottawa_lab-ac.08.05.21</t>
        </is>
      </c>
      <c r="F842" t="inlineStr">
        <is>
          <t>covN1</t>
        </is>
      </c>
      <c r="G842" s="61">
        <f>HYPERLINK("#'Main'!BC4", "'Main'!BC4")</f>
        <v/>
      </c>
      <c r="I842">
        <f>AVERAGE('Main'!$BA$4:$BC$4)-1*STDEV('Main'!$BA$4:$BC$4)</f>
        <v/>
      </c>
      <c r="J842">
        <f>AVERAGE('Main'!$BA$4:$BC$4)+1*STDEV('Main'!$BA$4:$BC$4)</f>
        <v/>
      </c>
      <c r="K842">
        <f>'Main'!BC4</f>
        <v/>
      </c>
      <c r="L842">
        <f>IF(OR(ISERROR(K842), ISERROR(I842), ISERROR(J842)), TRUE, OR(OR(AND(LEFT(K842, 1)="[", RIGHT(K842, 1)="]"), AND(ISNUMBER(K842), OR(K842&gt;=I842, I842=""), OR(K842&lt;=J842, J842=""))), K842=""))</f>
        <v/>
      </c>
      <c r="M842">
        <f>"Avg="&amp;ROUND(AVERAGE('Main'!$BA$4:$BC$4),4)&amp;", Stdev="&amp;ROUND(STDEV('Main'!$BA$4:$BC$4),4)&amp;", MaxStdev="&amp;1</f>
        <v/>
      </c>
    </row>
    <row r="843">
      <c r="A843" t="inlineStr">
        <is>
          <t>Copies Outliers</t>
        </is>
      </c>
      <c r="B843" t="inlineStr">
        <is>
          <t>Copies per L outliers [covN1]</t>
        </is>
      </c>
      <c r="C843" t="inlineStr">
        <is>
          <t>Low</t>
        </is>
      </c>
      <c r="D843" s="60" t="n">
        <v>44418</v>
      </c>
      <c r="E843" t="inlineStr">
        <is>
          <t>ottawa_lab-h.08.05.21</t>
        </is>
      </c>
      <c r="F843" t="inlineStr">
        <is>
          <t>covN1</t>
        </is>
      </c>
      <c r="G843" s="61">
        <f>HYPERLINK("#'Main'!BA5", "'Main'!BA5")</f>
        <v/>
      </c>
      <c r="I843">
        <f>AVERAGE('Main'!$BA$5:$BC$5)-1*STDEV('Main'!$BA$5:$BC$5)</f>
        <v/>
      </c>
      <c r="J843">
        <f>AVERAGE('Main'!$BA$5:$BC$5)+1*STDEV('Main'!$BA$5:$BC$5)</f>
        <v/>
      </c>
      <c r="K843">
        <f>'Main'!BA5</f>
        <v/>
      </c>
      <c r="L843">
        <f>IF(OR(ISERROR(K843), ISERROR(I843), ISERROR(J843)), TRUE, OR(OR(AND(LEFT(K843, 1)="[", RIGHT(K843, 1)="]"), AND(ISNUMBER(K843), OR(K843&gt;=I843, I843=""), OR(K843&lt;=J843, J843=""))), K843=""))</f>
        <v/>
      </c>
      <c r="M843">
        <f>"Avg="&amp;ROUND(AVERAGE('Main'!$BA$5:$BC$5),4)&amp;", Stdev="&amp;ROUND(STDEV('Main'!$BA$5:$BC$5),4)&amp;", MaxStdev="&amp;1</f>
        <v/>
      </c>
    </row>
    <row r="844">
      <c r="A844" t="inlineStr">
        <is>
          <t>Copies Outliers</t>
        </is>
      </c>
      <c r="B844" t="inlineStr">
        <is>
          <t>Copies per L outliers [covN1]</t>
        </is>
      </c>
      <c r="C844" t="inlineStr">
        <is>
          <t>Low</t>
        </is>
      </c>
      <c r="D844" s="60" t="n">
        <v>44418</v>
      </c>
      <c r="E844" t="inlineStr">
        <is>
          <t>ottawa_lab-h.08.05.21</t>
        </is>
      </c>
      <c r="F844" t="inlineStr">
        <is>
          <t>covN1</t>
        </is>
      </c>
      <c r="G844" s="61">
        <f>HYPERLINK("#'Main'!BB5", "'Main'!BB5")</f>
        <v/>
      </c>
      <c r="I844">
        <f>AVERAGE('Main'!$BA$5:$BC$5)-1*STDEV('Main'!$BA$5:$BC$5)</f>
        <v/>
      </c>
      <c r="J844">
        <f>AVERAGE('Main'!$BA$5:$BC$5)+1*STDEV('Main'!$BA$5:$BC$5)</f>
        <v/>
      </c>
      <c r="K844">
        <f>'Main'!BB5</f>
        <v/>
      </c>
      <c r="L844">
        <f>IF(OR(ISERROR(K844), ISERROR(I844), ISERROR(J844)), TRUE, OR(OR(AND(LEFT(K844, 1)="[", RIGHT(K844, 1)="]"), AND(ISNUMBER(K844), OR(K844&gt;=I844, I844=""), OR(K844&lt;=J844, J844=""))), K844=""))</f>
        <v/>
      </c>
      <c r="M844">
        <f>"Avg="&amp;ROUND(AVERAGE('Main'!$BA$5:$BC$5),4)&amp;", Stdev="&amp;ROUND(STDEV('Main'!$BA$5:$BC$5),4)&amp;", MaxStdev="&amp;1</f>
        <v/>
      </c>
    </row>
    <row r="845">
      <c r="A845" t="inlineStr">
        <is>
          <t>Copies Outliers</t>
        </is>
      </c>
      <c r="B845" t="inlineStr">
        <is>
          <t>Copies per L outliers [covN1]</t>
        </is>
      </c>
      <c r="C845" t="inlineStr">
        <is>
          <t>Low</t>
        </is>
      </c>
      <c r="D845" s="60" t="n">
        <v>44418</v>
      </c>
      <c r="E845" t="inlineStr">
        <is>
          <t>ottawa_lab-h.08.05.21</t>
        </is>
      </c>
      <c r="F845" t="inlineStr">
        <is>
          <t>covN1</t>
        </is>
      </c>
      <c r="G845" s="61">
        <f>HYPERLINK("#'Main'!BC5", "'Main'!BC5")</f>
        <v/>
      </c>
      <c r="I845">
        <f>AVERAGE('Main'!$BA$5:$BC$5)-1*STDEV('Main'!$BA$5:$BC$5)</f>
        <v/>
      </c>
      <c r="J845">
        <f>AVERAGE('Main'!$BA$5:$BC$5)+1*STDEV('Main'!$BA$5:$BC$5)</f>
        <v/>
      </c>
      <c r="K845">
        <f>'Main'!BC5</f>
        <v/>
      </c>
      <c r="L845">
        <f>IF(OR(ISERROR(K845), ISERROR(I845), ISERROR(J845)), TRUE, OR(OR(AND(LEFT(K845, 1)="[", RIGHT(K845, 1)="]"), AND(ISNUMBER(K845), OR(K845&gt;=I845, I845=""), OR(K845&lt;=J845, J845=""))), K845=""))</f>
        <v/>
      </c>
      <c r="M845">
        <f>"Avg="&amp;ROUND(AVERAGE('Main'!$BA$5:$BC$5),4)&amp;", Stdev="&amp;ROUND(STDEV('Main'!$BA$5:$BC$5),4)&amp;", MaxStdev="&amp;1</f>
        <v/>
      </c>
    </row>
    <row r="846">
      <c r="A846" t="inlineStr">
        <is>
          <t>Copies Outliers</t>
        </is>
      </c>
      <c r="B846" t="inlineStr">
        <is>
          <t>Copies per L outliers [covN1]</t>
        </is>
      </c>
      <c r="C846" t="inlineStr">
        <is>
          <t>Low</t>
        </is>
      </c>
      <c r="D846" s="60" t="n">
        <v>44418</v>
      </c>
      <c r="E846" t="inlineStr">
        <is>
          <t>ottawa_lab-ac.08.06.21</t>
        </is>
      </c>
      <c r="F846" t="inlineStr">
        <is>
          <t>covN1</t>
        </is>
      </c>
      <c r="G846" s="61">
        <f>HYPERLINK("#'Main'!BA6", "'Main'!BA6")</f>
        <v/>
      </c>
      <c r="I846">
        <f>AVERAGE('Main'!$BA$6:$BC$6)-1*STDEV('Main'!$BA$6:$BC$6)</f>
        <v/>
      </c>
      <c r="J846">
        <f>AVERAGE('Main'!$BA$6:$BC$6)+1*STDEV('Main'!$BA$6:$BC$6)</f>
        <v/>
      </c>
      <c r="K846">
        <f>'Main'!BA6</f>
        <v/>
      </c>
      <c r="L846">
        <f>IF(OR(ISERROR(K846), ISERROR(I846), ISERROR(J846)), TRUE, OR(OR(AND(LEFT(K846, 1)="[", RIGHT(K846, 1)="]"), AND(ISNUMBER(K846), OR(K846&gt;=I846, I846=""), OR(K846&lt;=J846, J846=""))), K846=""))</f>
        <v/>
      </c>
      <c r="M846">
        <f>"Avg="&amp;ROUND(AVERAGE('Main'!$BA$6:$BC$6),4)&amp;", Stdev="&amp;ROUND(STDEV('Main'!$BA$6:$BC$6),4)&amp;", MaxStdev="&amp;1</f>
        <v/>
      </c>
    </row>
    <row r="847">
      <c r="A847" t="inlineStr">
        <is>
          <t>Copies Outliers</t>
        </is>
      </c>
      <c r="B847" t="inlineStr">
        <is>
          <t>Copies per L outliers [covN1]</t>
        </is>
      </c>
      <c r="C847" t="inlineStr">
        <is>
          <t>Low</t>
        </is>
      </c>
      <c r="D847" s="60" t="n">
        <v>44418</v>
      </c>
      <c r="E847" t="inlineStr">
        <is>
          <t>ottawa_lab-ac.08.06.21</t>
        </is>
      </c>
      <c r="F847" t="inlineStr">
        <is>
          <t>covN1</t>
        </is>
      </c>
      <c r="G847" s="61">
        <f>HYPERLINK("#'Main'!BB6", "'Main'!BB6")</f>
        <v/>
      </c>
      <c r="I847">
        <f>AVERAGE('Main'!$BA$6:$BC$6)-1*STDEV('Main'!$BA$6:$BC$6)</f>
        <v/>
      </c>
      <c r="J847">
        <f>AVERAGE('Main'!$BA$6:$BC$6)+1*STDEV('Main'!$BA$6:$BC$6)</f>
        <v/>
      </c>
      <c r="K847">
        <f>'Main'!BB6</f>
        <v/>
      </c>
      <c r="L847">
        <f>IF(OR(ISERROR(K847), ISERROR(I847), ISERROR(J847)), TRUE, OR(OR(AND(LEFT(K847, 1)="[", RIGHT(K847, 1)="]"), AND(ISNUMBER(K847), OR(K847&gt;=I847, I847=""), OR(K847&lt;=J847, J847=""))), K847=""))</f>
        <v/>
      </c>
      <c r="M847">
        <f>"Avg="&amp;ROUND(AVERAGE('Main'!$BA$6:$BC$6),4)&amp;", Stdev="&amp;ROUND(STDEV('Main'!$BA$6:$BC$6),4)&amp;", MaxStdev="&amp;1</f>
        <v/>
      </c>
    </row>
    <row r="848">
      <c r="A848" t="inlineStr">
        <is>
          <t>Copies Outliers</t>
        </is>
      </c>
      <c r="B848" t="inlineStr">
        <is>
          <t>Copies per L outliers [covN1]</t>
        </is>
      </c>
      <c r="C848" t="inlineStr">
        <is>
          <t>Low</t>
        </is>
      </c>
      <c r="D848" s="60" t="n">
        <v>44418</v>
      </c>
      <c r="E848" t="inlineStr">
        <is>
          <t>ottawa_lab-ac.08.06.21</t>
        </is>
      </c>
      <c r="F848" t="inlineStr">
        <is>
          <t>covN1</t>
        </is>
      </c>
      <c r="G848" s="61">
        <f>HYPERLINK("#'Main'!BC6", "'Main'!BC6")</f>
        <v/>
      </c>
      <c r="I848">
        <f>AVERAGE('Main'!$BA$6:$BC$6)-1*STDEV('Main'!$BA$6:$BC$6)</f>
        <v/>
      </c>
      <c r="J848">
        <f>AVERAGE('Main'!$BA$6:$BC$6)+1*STDEV('Main'!$BA$6:$BC$6)</f>
        <v/>
      </c>
      <c r="K848">
        <f>'Main'!BC6</f>
        <v/>
      </c>
      <c r="L848">
        <f>IF(OR(ISERROR(K848), ISERROR(I848), ISERROR(J848)), TRUE, OR(OR(AND(LEFT(K848, 1)="[", RIGHT(K848, 1)="]"), AND(ISNUMBER(K848), OR(K848&gt;=I848, I848=""), OR(K848&lt;=J848, J848=""))), K848=""))</f>
        <v/>
      </c>
      <c r="M848">
        <f>"Avg="&amp;ROUND(AVERAGE('Main'!$BA$6:$BC$6),4)&amp;", Stdev="&amp;ROUND(STDEV('Main'!$BA$6:$BC$6),4)&amp;", MaxStdev="&amp;1</f>
        <v/>
      </c>
    </row>
    <row r="849">
      <c r="A849" t="inlineStr">
        <is>
          <t>Copies Outliers</t>
        </is>
      </c>
      <c r="B849" t="inlineStr">
        <is>
          <t>Copies per L outliers [covN1]</t>
        </is>
      </c>
      <c r="C849" t="inlineStr">
        <is>
          <t>Low</t>
        </is>
      </c>
      <c r="D849" s="60" t="n">
        <v>44418</v>
      </c>
      <c r="E849" t="inlineStr">
        <is>
          <t>ottawa_lab-h_d.08.06.21</t>
        </is>
      </c>
      <c r="F849" t="inlineStr">
        <is>
          <t>covN1</t>
        </is>
      </c>
      <c r="G849" s="61">
        <f>HYPERLINK("#'Main'!BA7", "'Main'!BA7")</f>
        <v/>
      </c>
      <c r="I849">
        <f>AVERAGE('Main'!$BA$7:$BC$7)-1*STDEV('Main'!$BA$7:$BC$7)</f>
        <v/>
      </c>
      <c r="J849">
        <f>AVERAGE('Main'!$BA$7:$BC$7)+1*STDEV('Main'!$BA$7:$BC$7)</f>
        <v/>
      </c>
      <c r="K849">
        <f>'Main'!BA7</f>
        <v/>
      </c>
      <c r="L849">
        <f>IF(OR(ISERROR(K849), ISERROR(I849), ISERROR(J849)), TRUE, OR(OR(AND(LEFT(K849, 1)="[", RIGHT(K849, 1)="]"), AND(ISNUMBER(K849), OR(K849&gt;=I849, I849=""), OR(K849&lt;=J849, J849=""))), K849=""))</f>
        <v/>
      </c>
      <c r="M849">
        <f>"Avg="&amp;ROUND(AVERAGE('Main'!$BA$7:$BC$7),4)&amp;", Stdev="&amp;ROUND(STDEV('Main'!$BA$7:$BC$7),4)&amp;", MaxStdev="&amp;1</f>
        <v/>
      </c>
    </row>
    <row r="850">
      <c r="A850" t="inlineStr">
        <is>
          <t>Copies Outliers</t>
        </is>
      </c>
      <c r="B850" t="inlineStr">
        <is>
          <t>Copies per L outliers [covN1]</t>
        </is>
      </c>
      <c r="C850" t="inlineStr">
        <is>
          <t>Low</t>
        </is>
      </c>
      <c r="D850" s="60" t="n">
        <v>44418</v>
      </c>
      <c r="E850" t="inlineStr">
        <is>
          <t>ottawa_lab-h_d.08.06.21</t>
        </is>
      </c>
      <c r="F850" t="inlineStr">
        <is>
          <t>covN1</t>
        </is>
      </c>
      <c r="G850" s="61">
        <f>HYPERLINK("#'Main'!BB7", "'Main'!BB7")</f>
        <v/>
      </c>
      <c r="I850">
        <f>AVERAGE('Main'!$BA$7:$BC$7)-1*STDEV('Main'!$BA$7:$BC$7)</f>
        <v/>
      </c>
      <c r="J850">
        <f>AVERAGE('Main'!$BA$7:$BC$7)+1*STDEV('Main'!$BA$7:$BC$7)</f>
        <v/>
      </c>
      <c r="K850">
        <f>'Main'!BB7</f>
        <v/>
      </c>
      <c r="L850">
        <f>IF(OR(ISERROR(K850), ISERROR(I850), ISERROR(J850)), TRUE, OR(OR(AND(LEFT(K850, 1)="[", RIGHT(K850, 1)="]"), AND(ISNUMBER(K850), OR(K850&gt;=I850, I850=""), OR(K850&lt;=J850, J850=""))), K850=""))</f>
        <v/>
      </c>
      <c r="M850">
        <f>"Avg="&amp;ROUND(AVERAGE('Main'!$BA$7:$BC$7),4)&amp;", Stdev="&amp;ROUND(STDEV('Main'!$BA$7:$BC$7),4)&amp;", MaxStdev="&amp;1</f>
        <v/>
      </c>
    </row>
    <row r="851">
      <c r="A851" t="inlineStr">
        <is>
          <t>Copies Outliers</t>
        </is>
      </c>
      <c r="B851" t="inlineStr">
        <is>
          <t>Copies per L outliers [covN1]</t>
        </is>
      </c>
      <c r="C851" t="inlineStr">
        <is>
          <t>Low</t>
        </is>
      </c>
      <c r="D851" s="60" t="n">
        <v>44418</v>
      </c>
      <c r="E851" t="inlineStr">
        <is>
          <t>ottawa_lab-h_d.08.06.21</t>
        </is>
      </c>
      <c r="F851" t="inlineStr">
        <is>
          <t>covN1</t>
        </is>
      </c>
      <c r="G851" s="61">
        <f>HYPERLINK("#'Main'!BC7", "'Main'!BC7")</f>
        <v/>
      </c>
      <c r="I851">
        <f>AVERAGE('Main'!$BA$7:$BC$7)-1*STDEV('Main'!$BA$7:$BC$7)</f>
        <v/>
      </c>
      <c r="J851">
        <f>AVERAGE('Main'!$BA$7:$BC$7)+1*STDEV('Main'!$BA$7:$BC$7)</f>
        <v/>
      </c>
      <c r="K851">
        <f>'Main'!BC7</f>
        <v/>
      </c>
      <c r="L851">
        <f>IF(OR(ISERROR(K851), ISERROR(I851), ISERROR(J851)), TRUE, OR(OR(AND(LEFT(K851, 1)="[", RIGHT(K851, 1)="]"), AND(ISNUMBER(K851), OR(K851&gt;=I851, I851=""), OR(K851&lt;=J851, J851=""))), K851=""))</f>
        <v/>
      </c>
      <c r="M851">
        <f>"Avg="&amp;ROUND(AVERAGE('Main'!$BA$7:$BC$7),4)&amp;", Stdev="&amp;ROUND(STDEV('Main'!$BA$7:$BC$7),4)&amp;", MaxStdev="&amp;1</f>
        <v/>
      </c>
    </row>
    <row r="852">
      <c r="A852" t="inlineStr">
        <is>
          <t>Copies Outliers</t>
        </is>
      </c>
      <c r="B852" t="inlineStr">
        <is>
          <t>Copies per L outliers [covN1]</t>
        </is>
      </c>
      <c r="C852" t="inlineStr">
        <is>
          <t>Low</t>
        </is>
      </c>
      <c r="D852" s="60" t="n">
        <v>44418</v>
      </c>
      <c r="E852" t="inlineStr">
        <is>
          <t>ottawa_lab-h.08.07.21</t>
        </is>
      </c>
      <c r="F852" t="inlineStr">
        <is>
          <t>covN1</t>
        </is>
      </c>
      <c r="G852" s="61">
        <f>HYPERLINK("#'Main'!BA8", "'Main'!BA8")</f>
        <v/>
      </c>
      <c r="I852">
        <f>AVERAGE('Main'!$BA$8:$BC$8)-1*STDEV('Main'!$BA$8:$BC$8)</f>
        <v/>
      </c>
      <c r="J852">
        <f>AVERAGE('Main'!$BA$8:$BC$8)+1*STDEV('Main'!$BA$8:$BC$8)</f>
        <v/>
      </c>
      <c r="K852">
        <f>'Main'!BA8</f>
        <v/>
      </c>
      <c r="L852">
        <f>IF(OR(ISERROR(K852), ISERROR(I852), ISERROR(J852)), TRUE, OR(OR(AND(LEFT(K852, 1)="[", RIGHT(K852, 1)="]"), AND(ISNUMBER(K852), OR(K852&gt;=I852, I852=""), OR(K852&lt;=J852, J852=""))), K852=""))</f>
        <v/>
      </c>
      <c r="M852">
        <f>"Avg="&amp;ROUND(AVERAGE('Main'!$BA$8:$BC$8),4)&amp;", Stdev="&amp;ROUND(STDEV('Main'!$BA$8:$BC$8),4)&amp;", MaxStdev="&amp;1</f>
        <v/>
      </c>
    </row>
    <row r="853">
      <c r="A853" t="inlineStr">
        <is>
          <t>Copies Outliers</t>
        </is>
      </c>
      <c r="B853" t="inlineStr">
        <is>
          <t>Copies per L outliers [covN1]</t>
        </is>
      </c>
      <c r="C853" t="inlineStr">
        <is>
          <t>Low</t>
        </is>
      </c>
      <c r="D853" s="60" t="n">
        <v>44418</v>
      </c>
      <c r="E853" t="inlineStr">
        <is>
          <t>ottawa_lab-h.08.07.21</t>
        </is>
      </c>
      <c r="F853" t="inlineStr">
        <is>
          <t>covN1</t>
        </is>
      </c>
      <c r="G853" s="61">
        <f>HYPERLINK("#'Main'!BB8", "'Main'!BB8")</f>
        <v/>
      </c>
      <c r="I853">
        <f>AVERAGE('Main'!$BA$8:$BC$8)-1*STDEV('Main'!$BA$8:$BC$8)</f>
        <v/>
      </c>
      <c r="J853">
        <f>AVERAGE('Main'!$BA$8:$BC$8)+1*STDEV('Main'!$BA$8:$BC$8)</f>
        <v/>
      </c>
      <c r="K853">
        <f>'Main'!BB8</f>
        <v/>
      </c>
      <c r="L853">
        <f>IF(OR(ISERROR(K853), ISERROR(I853), ISERROR(J853)), TRUE, OR(OR(AND(LEFT(K853, 1)="[", RIGHT(K853, 1)="]"), AND(ISNUMBER(K853), OR(K853&gt;=I853, I853=""), OR(K853&lt;=J853, J853=""))), K853=""))</f>
        <v/>
      </c>
      <c r="M853">
        <f>"Avg="&amp;ROUND(AVERAGE('Main'!$BA$8:$BC$8),4)&amp;", Stdev="&amp;ROUND(STDEV('Main'!$BA$8:$BC$8),4)&amp;", MaxStdev="&amp;1</f>
        <v/>
      </c>
    </row>
    <row r="854">
      <c r="A854" t="inlineStr">
        <is>
          <t>Copies Outliers</t>
        </is>
      </c>
      <c r="B854" t="inlineStr">
        <is>
          <t>Copies per L outliers [covN1]</t>
        </is>
      </c>
      <c r="C854" t="inlineStr">
        <is>
          <t>Low</t>
        </is>
      </c>
      <c r="D854" s="60" t="n">
        <v>44418</v>
      </c>
      <c r="E854" t="inlineStr">
        <is>
          <t>ottawa_lab-h.08.07.21</t>
        </is>
      </c>
      <c r="F854" t="inlineStr">
        <is>
          <t>covN1</t>
        </is>
      </c>
      <c r="G854" s="61">
        <f>HYPERLINK("#'Main'!BC8", "'Main'!BC8")</f>
        <v/>
      </c>
      <c r="I854">
        <f>AVERAGE('Main'!$BA$8:$BC$8)-1*STDEV('Main'!$BA$8:$BC$8)</f>
        <v/>
      </c>
      <c r="J854">
        <f>AVERAGE('Main'!$BA$8:$BC$8)+1*STDEV('Main'!$BA$8:$BC$8)</f>
        <v/>
      </c>
      <c r="K854">
        <f>'Main'!BC8</f>
        <v/>
      </c>
      <c r="L854">
        <f>IF(OR(ISERROR(K854), ISERROR(I854), ISERROR(J854)), TRUE, OR(OR(AND(LEFT(K854, 1)="[", RIGHT(K854, 1)="]"), AND(ISNUMBER(K854), OR(K854&gt;=I854, I854=""), OR(K854&lt;=J854, J854=""))), K854=""))</f>
        <v/>
      </c>
      <c r="M854">
        <f>"Avg="&amp;ROUND(AVERAGE('Main'!$BA$8:$BC$8),4)&amp;", Stdev="&amp;ROUND(STDEV('Main'!$BA$8:$BC$8),4)&amp;", MaxStdev="&amp;1</f>
        <v/>
      </c>
    </row>
    <row r="855">
      <c r="A855" t="inlineStr">
        <is>
          <t>Copies Outliers</t>
        </is>
      </c>
      <c r="B855" t="inlineStr">
        <is>
          <t>Copies per L outliers [covN1]</t>
        </is>
      </c>
      <c r="C855" t="inlineStr">
        <is>
          <t>Low</t>
        </is>
      </c>
      <c r="D855" s="60" t="n">
        <v>44418</v>
      </c>
      <c r="E855" t="inlineStr">
        <is>
          <t>ottawa_lab-h.08.08.21</t>
        </is>
      </c>
      <c r="F855" t="inlineStr">
        <is>
          <t>covN1</t>
        </is>
      </c>
      <c r="G855" s="61">
        <f>HYPERLINK("#'Main'!BA9", "'Main'!BA9")</f>
        <v/>
      </c>
      <c r="I855">
        <f>AVERAGE('Main'!$BA$9:$BC$9)-1*STDEV('Main'!$BA$9:$BC$9)</f>
        <v/>
      </c>
      <c r="J855">
        <f>AVERAGE('Main'!$BA$9:$BC$9)+1*STDEV('Main'!$BA$9:$BC$9)</f>
        <v/>
      </c>
      <c r="K855">
        <f>'Main'!BA9</f>
        <v/>
      </c>
      <c r="L855">
        <f>IF(OR(ISERROR(K855), ISERROR(I855), ISERROR(J855)), TRUE, OR(OR(AND(LEFT(K855, 1)="[", RIGHT(K855, 1)="]"), AND(ISNUMBER(K855), OR(K855&gt;=I855, I855=""), OR(K855&lt;=J855, J855=""))), K855=""))</f>
        <v/>
      </c>
      <c r="M855">
        <f>"Avg="&amp;ROUND(AVERAGE('Main'!$BA$9:$BC$9),4)&amp;", Stdev="&amp;ROUND(STDEV('Main'!$BA$9:$BC$9),4)&amp;", MaxStdev="&amp;1</f>
        <v/>
      </c>
    </row>
    <row r="856">
      <c r="A856" t="inlineStr">
        <is>
          <t>Copies Outliers</t>
        </is>
      </c>
      <c r="B856" t="inlineStr">
        <is>
          <t>Copies per L outliers [covN1]</t>
        </is>
      </c>
      <c r="C856" t="inlineStr">
        <is>
          <t>Low</t>
        </is>
      </c>
      <c r="D856" s="60" t="n">
        <v>44418</v>
      </c>
      <c r="E856" t="inlineStr">
        <is>
          <t>ottawa_lab-h.08.08.21</t>
        </is>
      </c>
      <c r="F856" t="inlineStr">
        <is>
          <t>covN1</t>
        </is>
      </c>
      <c r="G856" s="61">
        <f>HYPERLINK("#'Main'!BB9", "'Main'!BB9")</f>
        <v/>
      </c>
      <c r="I856">
        <f>AVERAGE('Main'!$BA$9:$BC$9)-1*STDEV('Main'!$BA$9:$BC$9)</f>
        <v/>
      </c>
      <c r="J856">
        <f>AVERAGE('Main'!$BA$9:$BC$9)+1*STDEV('Main'!$BA$9:$BC$9)</f>
        <v/>
      </c>
      <c r="K856">
        <f>'Main'!BB9</f>
        <v/>
      </c>
      <c r="L856">
        <f>IF(OR(ISERROR(K856), ISERROR(I856), ISERROR(J856)), TRUE, OR(OR(AND(LEFT(K856, 1)="[", RIGHT(K856, 1)="]"), AND(ISNUMBER(K856), OR(K856&gt;=I856, I856=""), OR(K856&lt;=J856, J856=""))), K856=""))</f>
        <v/>
      </c>
      <c r="M856">
        <f>"Avg="&amp;ROUND(AVERAGE('Main'!$BA$9:$BC$9),4)&amp;", Stdev="&amp;ROUND(STDEV('Main'!$BA$9:$BC$9),4)&amp;", MaxStdev="&amp;1</f>
        <v/>
      </c>
    </row>
    <row r="857">
      <c r="A857" t="inlineStr">
        <is>
          <t>Copies Outliers</t>
        </is>
      </c>
      <c r="B857" t="inlineStr">
        <is>
          <t>Copies per L outliers [covN1]</t>
        </is>
      </c>
      <c r="C857" t="inlineStr">
        <is>
          <t>Low</t>
        </is>
      </c>
      <c r="D857" s="60" t="n">
        <v>44418</v>
      </c>
      <c r="E857" t="inlineStr">
        <is>
          <t>ottawa_lab-h.08.08.21</t>
        </is>
      </c>
      <c r="F857" t="inlineStr">
        <is>
          <t>covN1</t>
        </is>
      </c>
      <c r="G857" s="61">
        <f>HYPERLINK("#'Main'!BC9", "'Main'!BC9")</f>
        <v/>
      </c>
      <c r="I857">
        <f>AVERAGE('Main'!$BA$9:$BC$9)-1*STDEV('Main'!$BA$9:$BC$9)</f>
        <v/>
      </c>
      <c r="J857">
        <f>AVERAGE('Main'!$BA$9:$BC$9)+1*STDEV('Main'!$BA$9:$BC$9)</f>
        <v/>
      </c>
      <c r="K857">
        <f>'Main'!BC9</f>
        <v/>
      </c>
      <c r="L857">
        <f>IF(OR(ISERROR(K857), ISERROR(I857), ISERROR(J857)), TRUE, OR(OR(AND(LEFT(K857, 1)="[", RIGHT(K857, 1)="]"), AND(ISNUMBER(K857), OR(K857&gt;=I857, I857=""), OR(K857&lt;=J857, J857=""))), K857=""))</f>
        <v/>
      </c>
      <c r="M857">
        <f>"Avg="&amp;ROUND(AVERAGE('Main'!$BA$9:$BC$9),4)&amp;", Stdev="&amp;ROUND(STDEV('Main'!$BA$9:$BC$9),4)&amp;", MaxStdev="&amp;1</f>
        <v/>
      </c>
    </row>
    <row r="858">
      <c r="A858" t="inlineStr">
        <is>
          <t>Copies Outliers</t>
        </is>
      </c>
      <c r="B858" t="inlineStr">
        <is>
          <t>Copies per L outliers [covN1]</t>
        </is>
      </c>
      <c r="C858" t="inlineStr">
        <is>
          <t>Low</t>
        </is>
      </c>
      <c r="D858" s="60" t="n">
        <v>44418</v>
      </c>
      <c r="E858" t="inlineStr">
        <is>
          <t>ottawa_lab-h_d.08.08.21</t>
        </is>
      </c>
      <c r="F858" t="inlineStr">
        <is>
          <t>covN1</t>
        </is>
      </c>
      <c r="G858" s="61">
        <f>HYPERLINK("#'Main'!BA10", "'Main'!BA10")</f>
        <v/>
      </c>
      <c r="I858">
        <f>AVERAGE('Main'!$BA$10:$BC$10)-1*STDEV('Main'!$BA$10:$BC$10)</f>
        <v/>
      </c>
      <c r="J858">
        <f>AVERAGE('Main'!$BA$10:$BC$10)+1*STDEV('Main'!$BA$10:$BC$10)</f>
        <v/>
      </c>
      <c r="K858">
        <f>'Main'!BA10</f>
        <v/>
      </c>
      <c r="L858">
        <f>IF(OR(ISERROR(K858), ISERROR(I858), ISERROR(J858)), TRUE, OR(OR(AND(LEFT(K858, 1)="[", RIGHT(K858, 1)="]"), AND(ISNUMBER(K858), OR(K858&gt;=I858, I858=""), OR(K858&lt;=J858, J858=""))), K858=""))</f>
        <v/>
      </c>
      <c r="M858">
        <f>"Avg="&amp;ROUND(AVERAGE('Main'!$BA$10:$BC$10),4)&amp;", Stdev="&amp;ROUND(STDEV('Main'!$BA$10:$BC$10),4)&amp;", MaxStdev="&amp;1</f>
        <v/>
      </c>
    </row>
    <row r="859">
      <c r="A859" t="inlineStr">
        <is>
          <t>Copies Outliers</t>
        </is>
      </c>
      <c r="B859" t="inlineStr">
        <is>
          <t>Copies per L outliers [covN1]</t>
        </is>
      </c>
      <c r="C859" t="inlineStr">
        <is>
          <t>Low</t>
        </is>
      </c>
      <c r="D859" s="60" t="n">
        <v>44418</v>
      </c>
      <c r="E859" t="inlineStr">
        <is>
          <t>ottawa_lab-h_d.08.08.21</t>
        </is>
      </c>
      <c r="F859" t="inlineStr">
        <is>
          <t>covN1</t>
        </is>
      </c>
      <c r="G859" s="61">
        <f>HYPERLINK("#'Main'!BB10", "'Main'!BB10")</f>
        <v/>
      </c>
      <c r="I859">
        <f>AVERAGE('Main'!$BA$10:$BC$10)-1*STDEV('Main'!$BA$10:$BC$10)</f>
        <v/>
      </c>
      <c r="J859">
        <f>AVERAGE('Main'!$BA$10:$BC$10)+1*STDEV('Main'!$BA$10:$BC$10)</f>
        <v/>
      </c>
      <c r="K859">
        <f>'Main'!BB10</f>
        <v/>
      </c>
      <c r="L859">
        <f>IF(OR(ISERROR(K859), ISERROR(I859), ISERROR(J859)), TRUE, OR(OR(AND(LEFT(K859, 1)="[", RIGHT(K859, 1)="]"), AND(ISNUMBER(K859), OR(K859&gt;=I859, I859=""), OR(K859&lt;=J859, J859=""))), K859=""))</f>
        <v/>
      </c>
      <c r="M859">
        <f>"Avg="&amp;ROUND(AVERAGE('Main'!$BA$10:$BC$10),4)&amp;", Stdev="&amp;ROUND(STDEV('Main'!$BA$10:$BC$10),4)&amp;", MaxStdev="&amp;1</f>
        <v/>
      </c>
    </row>
    <row r="860">
      <c r="A860" t="inlineStr">
        <is>
          <t>Copies Outliers</t>
        </is>
      </c>
      <c r="B860" t="inlineStr">
        <is>
          <t>Copies per L outliers [covN1]</t>
        </is>
      </c>
      <c r="C860" t="inlineStr">
        <is>
          <t>Low</t>
        </is>
      </c>
      <c r="D860" s="60" t="n">
        <v>44418</v>
      </c>
      <c r="E860" t="inlineStr">
        <is>
          <t>ottawa_lab-h_d.08.08.21</t>
        </is>
      </c>
      <c r="F860" t="inlineStr">
        <is>
          <t>covN1</t>
        </is>
      </c>
      <c r="G860" s="61">
        <f>HYPERLINK("#'Main'!BC10", "'Main'!BC10")</f>
        <v/>
      </c>
      <c r="I860">
        <f>AVERAGE('Main'!$BA$10:$BC$10)-1*STDEV('Main'!$BA$10:$BC$10)</f>
        <v/>
      </c>
      <c r="J860">
        <f>AVERAGE('Main'!$BA$10:$BC$10)+1*STDEV('Main'!$BA$10:$BC$10)</f>
        <v/>
      </c>
      <c r="K860">
        <f>'Main'!BC10</f>
        <v/>
      </c>
      <c r="L860">
        <f>IF(OR(ISERROR(K860), ISERROR(I860), ISERROR(J860)), TRUE, OR(OR(AND(LEFT(K860, 1)="[", RIGHT(K860, 1)="]"), AND(ISNUMBER(K860), OR(K860&gt;=I860, I860=""), OR(K860&lt;=J860, J860=""))), K860=""))</f>
        <v/>
      </c>
      <c r="M860">
        <f>"Avg="&amp;ROUND(AVERAGE('Main'!$BA$10:$BC$10),4)&amp;", Stdev="&amp;ROUND(STDEV('Main'!$BA$10:$BC$10),4)&amp;", MaxStdev="&amp;1</f>
        <v/>
      </c>
    </row>
    <row r="861">
      <c r="A861" t="inlineStr">
        <is>
          <t>Copies Outliers</t>
        </is>
      </c>
      <c r="B861" t="inlineStr">
        <is>
          <t>Copies per L outliers [covN1]</t>
        </is>
      </c>
      <c r="C861" t="inlineStr">
        <is>
          <t>Low</t>
        </is>
      </c>
      <c r="D861" s="60" t="n">
        <v>44418</v>
      </c>
      <c r="E861" t="inlineStr">
        <is>
          <t>ottawa_lab-bmi.08.09.21</t>
        </is>
      </c>
      <c r="F861" t="inlineStr">
        <is>
          <t>covN1</t>
        </is>
      </c>
      <c r="G861" s="61">
        <f>HYPERLINK("#'Main'!BA11", "'Main'!BA11")</f>
        <v/>
      </c>
      <c r="I861">
        <f>AVERAGE('Main'!$BA$11:$BC$11)-1*STDEV('Main'!$BA$11:$BC$11)</f>
        <v/>
      </c>
      <c r="J861">
        <f>AVERAGE('Main'!$BA$11:$BC$11)+1*STDEV('Main'!$BA$11:$BC$11)</f>
        <v/>
      </c>
      <c r="K861">
        <f>'Main'!BA11</f>
        <v/>
      </c>
      <c r="L861">
        <f>IF(OR(ISERROR(K861), ISERROR(I861), ISERROR(J861)), TRUE, OR(OR(AND(LEFT(K861, 1)="[", RIGHT(K861, 1)="]"), AND(ISNUMBER(K861), OR(K861&gt;=I861, I861=""), OR(K861&lt;=J861, J861=""))), K861=""))</f>
        <v/>
      </c>
      <c r="M861">
        <f>"Avg="&amp;ROUND(AVERAGE('Main'!$BA$11:$BC$11),4)&amp;", Stdev="&amp;ROUND(STDEV('Main'!$BA$11:$BC$11),4)&amp;", MaxStdev="&amp;1</f>
        <v/>
      </c>
    </row>
    <row r="862">
      <c r="A862" t="inlineStr">
        <is>
          <t>Copies Outliers</t>
        </is>
      </c>
      <c r="B862" t="inlineStr">
        <is>
          <t>Copies per L outliers [covN1]</t>
        </is>
      </c>
      <c r="C862" t="inlineStr">
        <is>
          <t>Low</t>
        </is>
      </c>
      <c r="D862" s="60" t="n">
        <v>44418</v>
      </c>
      <c r="E862" t="inlineStr">
        <is>
          <t>ottawa_lab-bmi.08.09.21</t>
        </is>
      </c>
      <c r="F862" t="inlineStr">
        <is>
          <t>covN1</t>
        </is>
      </c>
      <c r="G862" s="61">
        <f>HYPERLINK("#'Main'!BB11", "'Main'!BB11")</f>
        <v/>
      </c>
      <c r="I862">
        <f>AVERAGE('Main'!$BA$11:$BC$11)-1*STDEV('Main'!$BA$11:$BC$11)</f>
        <v/>
      </c>
      <c r="J862">
        <f>AVERAGE('Main'!$BA$11:$BC$11)+1*STDEV('Main'!$BA$11:$BC$11)</f>
        <v/>
      </c>
      <c r="K862">
        <f>'Main'!BB11</f>
        <v/>
      </c>
      <c r="L862">
        <f>IF(OR(ISERROR(K862), ISERROR(I862), ISERROR(J862)), TRUE, OR(OR(AND(LEFT(K862, 1)="[", RIGHT(K862, 1)="]"), AND(ISNUMBER(K862), OR(K862&gt;=I862, I862=""), OR(K862&lt;=J862, J862=""))), K862=""))</f>
        <v/>
      </c>
      <c r="M862">
        <f>"Avg="&amp;ROUND(AVERAGE('Main'!$BA$11:$BC$11),4)&amp;", Stdev="&amp;ROUND(STDEV('Main'!$BA$11:$BC$11),4)&amp;", MaxStdev="&amp;1</f>
        <v/>
      </c>
    </row>
    <row r="863">
      <c r="A863" t="inlineStr">
        <is>
          <t>Copies Outliers</t>
        </is>
      </c>
      <c r="B863" t="inlineStr">
        <is>
          <t>Copies per L outliers [covN1]</t>
        </is>
      </c>
      <c r="C863" t="inlineStr">
        <is>
          <t>Low</t>
        </is>
      </c>
      <c r="D863" s="60" t="n">
        <v>44418</v>
      </c>
      <c r="E863" t="inlineStr">
        <is>
          <t>ottawa_lab-bmi.08.09.21</t>
        </is>
      </c>
      <c r="F863" t="inlineStr">
        <is>
          <t>covN1</t>
        </is>
      </c>
      <c r="G863" s="61">
        <f>HYPERLINK("#'Main'!BC11", "'Main'!BC11")</f>
        <v/>
      </c>
      <c r="I863">
        <f>AVERAGE('Main'!$BA$11:$BC$11)-1*STDEV('Main'!$BA$11:$BC$11)</f>
        <v/>
      </c>
      <c r="J863">
        <f>AVERAGE('Main'!$BA$11:$BC$11)+1*STDEV('Main'!$BA$11:$BC$11)</f>
        <v/>
      </c>
      <c r="K863">
        <f>'Main'!BC11</f>
        <v/>
      </c>
      <c r="L863">
        <f>IF(OR(ISERROR(K863), ISERROR(I863), ISERROR(J863)), TRUE, OR(OR(AND(LEFT(K863, 1)="[", RIGHT(K863, 1)="]"), AND(ISNUMBER(K863), OR(K863&gt;=I863, I863=""), OR(K863&lt;=J863, J863=""))), K863=""))</f>
        <v/>
      </c>
      <c r="M863">
        <f>"Avg="&amp;ROUND(AVERAGE('Main'!$BA$11:$BC$11),4)&amp;", Stdev="&amp;ROUND(STDEV('Main'!$BA$11:$BC$11),4)&amp;", MaxStdev="&amp;1</f>
        <v/>
      </c>
    </row>
    <row r="864">
      <c r="A864" t="inlineStr">
        <is>
          <t>Copies Outliers</t>
        </is>
      </c>
      <c r="B864" t="inlineStr">
        <is>
          <t>Copies per L outliers [covN1]</t>
        </is>
      </c>
      <c r="C864" t="inlineStr">
        <is>
          <t>Low</t>
        </is>
      </c>
      <c r="D864" s="60" t="n">
        <v>44418</v>
      </c>
      <c r="E864" t="inlineStr">
        <is>
          <t>ottawa_lab-mh.08.09.21</t>
        </is>
      </c>
      <c r="F864" t="inlineStr">
        <is>
          <t>covN1</t>
        </is>
      </c>
      <c r="G864" s="61">
        <f>HYPERLINK("#'Main'!BA12", "'Main'!BA12")</f>
        <v/>
      </c>
      <c r="I864">
        <f>AVERAGE('Main'!$BA$12:$BC$12)-1*STDEV('Main'!$BA$12:$BC$12)</f>
        <v/>
      </c>
      <c r="J864">
        <f>AVERAGE('Main'!$BA$12:$BC$12)+1*STDEV('Main'!$BA$12:$BC$12)</f>
        <v/>
      </c>
      <c r="K864">
        <f>'Main'!BA12</f>
        <v/>
      </c>
      <c r="L864">
        <f>IF(OR(ISERROR(K864), ISERROR(I864), ISERROR(J864)), TRUE, OR(OR(AND(LEFT(K864, 1)="[", RIGHT(K864, 1)="]"), AND(ISNUMBER(K864), OR(K864&gt;=I864, I864=""), OR(K864&lt;=J864, J864=""))), K864=""))</f>
        <v/>
      </c>
      <c r="M864">
        <f>"Avg="&amp;ROUND(AVERAGE('Main'!$BA$12:$BC$12),4)&amp;", Stdev="&amp;ROUND(STDEV('Main'!$BA$12:$BC$12),4)&amp;", MaxStdev="&amp;1</f>
        <v/>
      </c>
    </row>
    <row r="865">
      <c r="A865" t="inlineStr">
        <is>
          <t>Copies Outliers</t>
        </is>
      </c>
      <c r="B865" t="inlineStr">
        <is>
          <t>Copies per L outliers [covN1]</t>
        </is>
      </c>
      <c r="C865" t="inlineStr">
        <is>
          <t>Low</t>
        </is>
      </c>
      <c r="D865" s="60" t="n">
        <v>44418</v>
      </c>
      <c r="E865" t="inlineStr">
        <is>
          <t>ottawa_lab-mh.08.09.21</t>
        </is>
      </c>
      <c r="F865" t="inlineStr">
        <is>
          <t>covN1</t>
        </is>
      </c>
      <c r="G865" s="61">
        <f>HYPERLINK("#'Main'!BB12", "'Main'!BB12")</f>
        <v/>
      </c>
      <c r="I865">
        <f>AVERAGE('Main'!$BA$12:$BC$12)-1*STDEV('Main'!$BA$12:$BC$12)</f>
        <v/>
      </c>
      <c r="J865">
        <f>AVERAGE('Main'!$BA$12:$BC$12)+1*STDEV('Main'!$BA$12:$BC$12)</f>
        <v/>
      </c>
      <c r="K865">
        <f>'Main'!BB12</f>
        <v/>
      </c>
      <c r="L865">
        <f>IF(OR(ISERROR(K865), ISERROR(I865), ISERROR(J865)), TRUE, OR(OR(AND(LEFT(K865, 1)="[", RIGHT(K865, 1)="]"), AND(ISNUMBER(K865), OR(K865&gt;=I865, I865=""), OR(K865&lt;=J865, J865=""))), K865=""))</f>
        <v/>
      </c>
      <c r="M865">
        <f>"Avg="&amp;ROUND(AVERAGE('Main'!$BA$12:$BC$12),4)&amp;", Stdev="&amp;ROUND(STDEV('Main'!$BA$12:$BC$12),4)&amp;", MaxStdev="&amp;1</f>
        <v/>
      </c>
    </row>
    <row r="866">
      <c r="A866" t="inlineStr">
        <is>
          <t>Copies Outliers</t>
        </is>
      </c>
      <c r="B866" t="inlineStr">
        <is>
          <t>Copies per L outliers [covN1]</t>
        </is>
      </c>
      <c r="C866" t="inlineStr">
        <is>
          <t>Low</t>
        </is>
      </c>
      <c r="D866" s="60" t="n">
        <v>44418</v>
      </c>
      <c r="E866" t="inlineStr">
        <is>
          <t>ottawa_lab-mh.08.09.21</t>
        </is>
      </c>
      <c r="F866" t="inlineStr">
        <is>
          <t>covN1</t>
        </is>
      </c>
      <c r="G866" s="61">
        <f>HYPERLINK("#'Main'!BC12", "'Main'!BC12")</f>
        <v/>
      </c>
      <c r="I866">
        <f>AVERAGE('Main'!$BA$12:$BC$12)-1*STDEV('Main'!$BA$12:$BC$12)</f>
        <v/>
      </c>
      <c r="J866">
        <f>AVERAGE('Main'!$BA$12:$BC$12)+1*STDEV('Main'!$BA$12:$BC$12)</f>
        <v/>
      </c>
      <c r="K866">
        <f>'Main'!BC12</f>
        <v/>
      </c>
      <c r="L866">
        <f>IF(OR(ISERROR(K866), ISERROR(I866), ISERROR(J866)), TRUE, OR(OR(AND(LEFT(K866, 1)="[", RIGHT(K866, 1)="]"), AND(ISNUMBER(K866), OR(K866&gt;=I866, I866=""), OR(K866&lt;=J866, J866=""))), K866=""))</f>
        <v/>
      </c>
      <c r="M866">
        <f>"Avg="&amp;ROUND(AVERAGE('Main'!$BA$12:$BC$12),4)&amp;", Stdev="&amp;ROUND(STDEV('Main'!$BA$12:$BC$12),4)&amp;", MaxStdev="&amp;1</f>
        <v/>
      </c>
    </row>
    <row r="867">
      <c r="A867" t="inlineStr">
        <is>
          <t>Copies Outliers</t>
        </is>
      </c>
      <c r="B867" t="inlineStr">
        <is>
          <t>Copies per L outliers [covN1]</t>
        </is>
      </c>
      <c r="C867" t="inlineStr">
        <is>
          <t>Low</t>
        </is>
      </c>
      <c r="D867" s="60" t="n">
        <v>44418</v>
      </c>
      <c r="E867" t="inlineStr">
        <is>
          <t>ottawa_lab-o.08.09.21</t>
        </is>
      </c>
      <c r="F867" t="inlineStr">
        <is>
          <t>covN1</t>
        </is>
      </c>
      <c r="G867" s="61">
        <f>HYPERLINK("#'Main'!BA13", "'Main'!BA13")</f>
        <v/>
      </c>
      <c r="I867">
        <f>AVERAGE('Main'!$BA$13:$BC$13)-1*STDEV('Main'!$BA$13:$BC$13)</f>
        <v/>
      </c>
      <c r="J867">
        <f>AVERAGE('Main'!$BA$13:$BC$13)+1*STDEV('Main'!$BA$13:$BC$13)</f>
        <v/>
      </c>
      <c r="K867">
        <f>'Main'!BA13</f>
        <v/>
      </c>
      <c r="L867">
        <f>IF(OR(ISERROR(K867), ISERROR(I867), ISERROR(J867)), TRUE, OR(OR(AND(LEFT(K867, 1)="[", RIGHT(K867, 1)="]"), AND(ISNUMBER(K867), OR(K867&gt;=I867, I867=""), OR(K867&lt;=J867, J867=""))), K867=""))</f>
        <v/>
      </c>
      <c r="M867">
        <f>"Avg="&amp;ROUND(AVERAGE('Main'!$BA$13:$BC$13),4)&amp;", Stdev="&amp;ROUND(STDEV('Main'!$BA$13:$BC$13),4)&amp;", MaxStdev="&amp;1</f>
        <v/>
      </c>
    </row>
    <row r="868">
      <c r="A868" t="inlineStr">
        <is>
          <t>Copies Outliers</t>
        </is>
      </c>
      <c r="B868" t="inlineStr">
        <is>
          <t>Copies per L outliers [covN1]</t>
        </is>
      </c>
      <c r="C868" t="inlineStr">
        <is>
          <t>Low</t>
        </is>
      </c>
      <c r="D868" s="60" t="n">
        <v>44418</v>
      </c>
      <c r="E868" t="inlineStr">
        <is>
          <t>ottawa_lab-o.08.09.21</t>
        </is>
      </c>
      <c r="F868" t="inlineStr">
        <is>
          <t>covN1</t>
        </is>
      </c>
      <c r="G868" s="61">
        <f>HYPERLINK("#'Main'!BB13", "'Main'!BB13")</f>
        <v/>
      </c>
      <c r="I868">
        <f>AVERAGE('Main'!$BA$13:$BC$13)-1*STDEV('Main'!$BA$13:$BC$13)</f>
        <v/>
      </c>
      <c r="J868">
        <f>AVERAGE('Main'!$BA$13:$BC$13)+1*STDEV('Main'!$BA$13:$BC$13)</f>
        <v/>
      </c>
      <c r="K868">
        <f>'Main'!BB13</f>
        <v/>
      </c>
      <c r="L868">
        <f>IF(OR(ISERROR(K868), ISERROR(I868), ISERROR(J868)), TRUE, OR(OR(AND(LEFT(K868, 1)="[", RIGHT(K868, 1)="]"), AND(ISNUMBER(K868), OR(K868&gt;=I868, I868=""), OR(K868&lt;=J868, J868=""))), K868=""))</f>
        <v/>
      </c>
      <c r="M868">
        <f>"Avg="&amp;ROUND(AVERAGE('Main'!$BA$13:$BC$13),4)&amp;", Stdev="&amp;ROUND(STDEV('Main'!$BA$13:$BC$13),4)&amp;", MaxStdev="&amp;1</f>
        <v/>
      </c>
    </row>
    <row r="869">
      <c r="A869" t="inlineStr">
        <is>
          <t>Copies Outliers</t>
        </is>
      </c>
      <c r="B869" t="inlineStr">
        <is>
          <t>Copies per L outliers [covN1]</t>
        </is>
      </c>
      <c r="C869" t="inlineStr">
        <is>
          <t>Low</t>
        </is>
      </c>
      <c r="D869" s="60" t="n">
        <v>44418</v>
      </c>
      <c r="E869" t="inlineStr">
        <is>
          <t>ottawa_lab-o.08.09.21</t>
        </is>
      </c>
      <c r="F869" t="inlineStr">
        <is>
          <t>covN1</t>
        </is>
      </c>
      <c r="G869" s="61">
        <f>HYPERLINK("#'Main'!BC13", "'Main'!BC13")</f>
        <v/>
      </c>
      <c r="I869">
        <f>AVERAGE('Main'!$BA$13:$BC$13)-1*STDEV('Main'!$BA$13:$BC$13)</f>
        <v/>
      </c>
      <c r="J869">
        <f>AVERAGE('Main'!$BA$13:$BC$13)+1*STDEV('Main'!$BA$13:$BC$13)</f>
        <v/>
      </c>
      <c r="K869">
        <f>'Main'!BC13</f>
        <v/>
      </c>
      <c r="L869">
        <f>IF(OR(ISERROR(K869), ISERROR(I869), ISERROR(J869)), TRUE, OR(OR(AND(LEFT(K869, 1)="[", RIGHT(K869, 1)="]"), AND(ISNUMBER(K869), OR(K869&gt;=I869, I869=""), OR(K869&lt;=J869, J869=""))), K869=""))</f>
        <v/>
      </c>
      <c r="M869">
        <f>"Avg="&amp;ROUND(AVERAGE('Main'!$BA$13:$BC$13),4)&amp;", Stdev="&amp;ROUND(STDEV('Main'!$BA$13:$BC$13),4)&amp;", MaxStdev="&amp;1</f>
        <v/>
      </c>
    </row>
    <row r="870">
      <c r="A870" t="inlineStr">
        <is>
          <t>Copies Outliers</t>
        </is>
      </c>
      <c r="B870" t="inlineStr">
        <is>
          <t>Copies per L outliers [covN1]</t>
        </is>
      </c>
      <c r="C870" t="inlineStr">
        <is>
          <t>Low</t>
        </is>
      </c>
      <c r="D870" s="60" t="n">
        <v>44418</v>
      </c>
      <c r="E870" t="inlineStr">
        <is>
          <t>ottawa_lab-vc1.08.09.21</t>
        </is>
      </c>
      <c r="F870" t="inlineStr">
        <is>
          <t>covN1</t>
        </is>
      </c>
      <c r="G870" s="61">
        <f>HYPERLINK("#'Main'!BA14", "'Main'!BA14")</f>
        <v/>
      </c>
      <c r="I870">
        <f>AVERAGE('Main'!$BA$14:$BC$14)-1*STDEV('Main'!$BA$14:$BC$14)</f>
        <v/>
      </c>
      <c r="J870">
        <f>AVERAGE('Main'!$BA$14:$BC$14)+1*STDEV('Main'!$BA$14:$BC$14)</f>
        <v/>
      </c>
      <c r="K870">
        <f>'Main'!BA14</f>
        <v/>
      </c>
      <c r="L870">
        <f>IF(OR(ISERROR(K870), ISERROR(I870), ISERROR(J870)), TRUE, OR(OR(AND(LEFT(K870, 1)="[", RIGHT(K870, 1)="]"), AND(ISNUMBER(K870), OR(K870&gt;=I870, I870=""), OR(K870&lt;=J870, J870=""))), K870=""))</f>
        <v/>
      </c>
      <c r="M870">
        <f>"Avg="&amp;ROUND(AVERAGE('Main'!$BA$14:$BC$14),4)&amp;", Stdev="&amp;ROUND(STDEV('Main'!$BA$14:$BC$14),4)&amp;", MaxStdev="&amp;1</f>
        <v/>
      </c>
    </row>
    <row r="871">
      <c r="A871" t="inlineStr">
        <is>
          <t>Copies Outliers</t>
        </is>
      </c>
      <c r="B871" t="inlineStr">
        <is>
          <t>Copies per L outliers [covN1]</t>
        </is>
      </c>
      <c r="C871" t="inlineStr">
        <is>
          <t>Low</t>
        </is>
      </c>
      <c r="D871" s="60" t="n">
        <v>44418</v>
      </c>
      <c r="E871" t="inlineStr">
        <is>
          <t>ottawa_lab-vc1.08.09.21</t>
        </is>
      </c>
      <c r="F871" t="inlineStr">
        <is>
          <t>covN1</t>
        </is>
      </c>
      <c r="G871" s="61">
        <f>HYPERLINK("#'Main'!BB14", "'Main'!BB14")</f>
        <v/>
      </c>
      <c r="I871">
        <f>AVERAGE('Main'!$BA$14:$BC$14)-1*STDEV('Main'!$BA$14:$BC$14)</f>
        <v/>
      </c>
      <c r="J871">
        <f>AVERAGE('Main'!$BA$14:$BC$14)+1*STDEV('Main'!$BA$14:$BC$14)</f>
        <v/>
      </c>
      <c r="K871">
        <f>'Main'!BB14</f>
        <v/>
      </c>
      <c r="L871">
        <f>IF(OR(ISERROR(K871), ISERROR(I871), ISERROR(J871)), TRUE, OR(OR(AND(LEFT(K871, 1)="[", RIGHT(K871, 1)="]"), AND(ISNUMBER(K871), OR(K871&gt;=I871, I871=""), OR(K871&lt;=J871, J871=""))), K871=""))</f>
        <v/>
      </c>
      <c r="M871">
        <f>"Avg="&amp;ROUND(AVERAGE('Main'!$BA$14:$BC$14),4)&amp;", Stdev="&amp;ROUND(STDEV('Main'!$BA$14:$BC$14),4)&amp;", MaxStdev="&amp;1</f>
        <v/>
      </c>
    </row>
    <row r="872">
      <c r="A872" t="inlineStr">
        <is>
          <t>Copies Outliers</t>
        </is>
      </c>
      <c r="B872" t="inlineStr">
        <is>
          <t>Copies per L outliers [covN1]</t>
        </is>
      </c>
      <c r="C872" t="inlineStr">
        <is>
          <t>Low</t>
        </is>
      </c>
      <c r="D872" s="60" t="n">
        <v>44418</v>
      </c>
      <c r="E872" t="inlineStr">
        <is>
          <t>ottawa_lab-vc1.08.09.21</t>
        </is>
      </c>
      <c r="F872" t="inlineStr">
        <is>
          <t>covN1</t>
        </is>
      </c>
      <c r="G872" s="61">
        <f>HYPERLINK("#'Main'!BC14", "'Main'!BC14")</f>
        <v/>
      </c>
      <c r="I872">
        <f>AVERAGE('Main'!$BA$14:$BC$14)-1*STDEV('Main'!$BA$14:$BC$14)</f>
        <v/>
      </c>
      <c r="J872">
        <f>AVERAGE('Main'!$BA$14:$BC$14)+1*STDEV('Main'!$BA$14:$BC$14)</f>
        <v/>
      </c>
      <c r="K872">
        <f>'Main'!BC14</f>
        <v/>
      </c>
      <c r="L872">
        <f>IF(OR(ISERROR(K872), ISERROR(I872), ISERROR(J872)), TRUE, OR(OR(AND(LEFT(K872, 1)="[", RIGHT(K872, 1)="]"), AND(ISNUMBER(K872), OR(K872&gt;=I872, I872=""), OR(K872&lt;=J872, J872=""))), K872=""))</f>
        <v/>
      </c>
      <c r="M872">
        <f>"Avg="&amp;ROUND(AVERAGE('Main'!$BA$14:$BC$14),4)&amp;", Stdev="&amp;ROUND(STDEV('Main'!$BA$14:$BC$14),4)&amp;", MaxStdev="&amp;1</f>
        <v/>
      </c>
    </row>
    <row r="873">
      <c r="A873" t="inlineStr">
        <is>
          <t>Copies Outliers</t>
        </is>
      </c>
      <c r="B873" t="inlineStr">
        <is>
          <t>Copies per L outliers [covN1]</t>
        </is>
      </c>
      <c r="C873" t="inlineStr">
        <is>
          <t>Low</t>
        </is>
      </c>
      <c r="D873" s="60" t="n">
        <v>44418</v>
      </c>
      <c r="E873" t="inlineStr">
        <is>
          <t>ottawa_lab-vc2.08.09.21</t>
        </is>
      </c>
      <c r="F873" t="inlineStr">
        <is>
          <t>covN1</t>
        </is>
      </c>
      <c r="G873" s="61">
        <f>HYPERLINK("#'Main'!BA15", "'Main'!BA15")</f>
        <v/>
      </c>
      <c r="I873">
        <f>AVERAGE('Main'!$BA$15:$BC$15)-1*STDEV('Main'!$BA$15:$BC$15)</f>
        <v/>
      </c>
      <c r="J873">
        <f>AVERAGE('Main'!$BA$15:$BC$15)+1*STDEV('Main'!$BA$15:$BC$15)</f>
        <v/>
      </c>
      <c r="K873">
        <f>'Main'!BA15</f>
        <v/>
      </c>
      <c r="L873">
        <f>IF(OR(ISERROR(K873), ISERROR(I873), ISERROR(J873)), TRUE, OR(OR(AND(LEFT(K873, 1)="[", RIGHT(K873, 1)="]"), AND(ISNUMBER(K873), OR(K873&gt;=I873, I873=""), OR(K873&lt;=J873, J873=""))), K873=""))</f>
        <v/>
      </c>
      <c r="M873">
        <f>"Avg="&amp;ROUND(AVERAGE('Main'!$BA$15:$BC$15),4)&amp;", Stdev="&amp;ROUND(STDEV('Main'!$BA$15:$BC$15),4)&amp;", MaxStdev="&amp;1</f>
        <v/>
      </c>
    </row>
    <row r="874">
      <c r="A874" t="inlineStr">
        <is>
          <t>Copies Outliers</t>
        </is>
      </c>
      <c r="B874" t="inlineStr">
        <is>
          <t>Copies per L outliers [covN1]</t>
        </is>
      </c>
      <c r="C874" t="inlineStr">
        <is>
          <t>Low</t>
        </is>
      </c>
      <c r="D874" s="60" t="n">
        <v>44418</v>
      </c>
      <c r="E874" t="inlineStr">
        <is>
          <t>ottawa_lab-vc2.08.09.21</t>
        </is>
      </c>
      <c r="F874" t="inlineStr">
        <is>
          <t>covN1</t>
        </is>
      </c>
      <c r="G874" s="61">
        <f>HYPERLINK("#'Main'!BB15", "'Main'!BB15")</f>
        <v/>
      </c>
      <c r="I874">
        <f>AVERAGE('Main'!$BA$15:$BC$15)-1*STDEV('Main'!$BA$15:$BC$15)</f>
        <v/>
      </c>
      <c r="J874">
        <f>AVERAGE('Main'!$BA$15:$BC$15)+1*STDEV('Main'!$BA$15:$BC$15)</f>
        <v/>
      </c>
      <c r="K874">
        <f>'Main'!BB15</f>
        <v/>
      </c>
      <c r="L874">
        <f>IF(OR(ISERROR(K874), ISERROR(I874), ISERROR(J874)), TRUE, OR(OR(AND(LEFT(K874, 1)="[", RIGHT(K874, 1)="]"), AND(ISNUMBER(K874), OR(K874&gt;=I874, I874=""), OR(K874&lt;=J874, J874=""))), K874=""))</f>
        <v/>
      </c>
      <c r="M874">
        <f>"Avg="&amp;ROUND(AVERAGE('Main'!$BA$15:$BC$15),4)&amp;", Stdev="&amp;ROUND(STDEV('Main'!$BA$15:$BC$15),4)&amp;", MaxStdev="&amp;1</f>
        <v/>
      </c>
    </row>
    <row r="875">
      <c r="A875" t="inlineStr">
        <is>
          <t>Copies Outliers</t>
        </is>
      </c>
      <c r="B875" t="inlineStr">
        <is>
          <t>Copies per L outliers [covN1]</t>
        </is>
      </c>
      <c r="C875" t="inlineStr">
        <is>
          <t>Low</t>
        </is>
      </c>
      <c r="D875" s="60" t="n">
        <v>44418</v>
      </c>
      <c r="E875" t="inlineStr">
        <is>
          <t>ottawa_lab-vc2.08.09.21</t>
        </is>
      </c>
      <c r="F875" t="inlineStr">
        <is>
          <t>covN1</t>
        </is>
      </c>
      <c r="G875" s="61">
        <f>HYPERLINK("#'Main'!BC15", "'Main'!BC15")</f>
        <v/>
      </c>
      <c r="I875">
        <f>AVERAGE('Main'!$BA$15:$BC$15)-1*STDEV('Main'!$BA$15:$BC$15)</f>
        <v/>
      </c>
      <c r="J875">
        <f>AVERAGE('Main'!$BA$15:$BC$15)+1*STDEV('Main'!$BA$15:$BC$15)</f>
        <v/>
      </c>
      <c r="K875">
        <f>'Main'!BC15</f>
        <v/>
      </c>
      <c r="L875">
        <f>IF(OR(ISERROR(K875), ISERROR(I875), ISERROR(J875)), TRUE, OR(OR(AND(LEFT(K875, 1)="[", RIGHT(K875, 1)="]"), AND(ISNUMBER(K875), OR(K875&gt;=I875, I875=""), OR(K875&lt;=J875, J875=""))), K875=""))</f>
        <v/>
      </c>
      <c r="M875">
        <f>"Avg="&amp;ROUND(AVERAGE('Main'!$BA$15:$BC$15),4)&amp;", Stdev="&amp;ROUND(STDEV('Main'!$BA$15:$BC$15),4)&amp;", MaxStdev="&amp;1</f>
        <v/>
      </c>
    </row>
    <row r="876">
      <c r="A876" t="inlineStr">
        <is>
          <t>Copies Outliers</t>
        </is>
      </c>
      <c r="B876" t="inlineStr">
        <is>
          <t>Copies per L outliers [covN1]</t>
        </is>
      </c>
      <c r="C876" t="inlineStr">
        <is>
          <t>Low</t>
        </is>
      </c>
      <c r="D876" s="60" t="n">
        <v>44418</v>
      </c>
      <c r="E876" t="inlineStr">
        <is>
          <t>ottawa_lab-vc3.08.09.21</t>
        </is>
      </c>
      <c r="F876" t="inlineStr">
        <is>
          <t>covN1</t>
        </is>
      </c>
      <c r="G876" s="61">
        <f>HYPERLINK("#'Main'!BA16", "'Main'!BA16")</f>
        <v/>
      </c>
      <c r="I876">
        <f>AVERAGE('Main'!$BA$16:$BC$16)-1*STDEV('Main'!$BA$16:$BC$16)</f>
        <v/>
      </c>
      <c r="J876">
        <f>AVERAGE('Main'!$BA$16:$BC$16)+1*STDEV('Main'!$BA$16:$BC$16)</f>
        <v/>
      </c>
      <c r="K876">
        <f>'Main'!BA16</f>
        <v/>
      </c>
      <c r="L876">
        <f>IF(OR(ISERROR(K876), ISERROR(I876), ISERROR(J876)), TRUE, OR(OR(AND(LEFT(K876, 1)="[", RIGHT(K876, 1)="]"), AND(ISNUMBER(K876), OR(K876&gt;=I876, I876=""), OR(K876&lt;=J876, J876=""))), K876=""))</f>
        <v/>
      </c>
      <c r="M876">
        <f>"Avg="&amp;ROUND(AVERAGE('Main'!$BA$16:$BC$16),4)&amp;", Stdev="&amp;ROUND(STDEV('Main'!$BA$16:$BC$16),4)&amp;", MaxStdev="&amp;1</f>
        <v/>
      </c>
    </row>
    <row r="877">
      <c r="A877" t="inlineStr">
        <is>
          <t>Copies Outliers</t>
        </is>
      </c>
      <c r="B877" t="inlineStr">
        <is>
          <t>Copies per L outliers [covN1]</t>
        </is>
      </c>
      <c r="C877" t="inlineStr">
        <is>
          <t>Low</t>
        </is>
      </c>
      <c r="D877" s="60" t="n">
        <v>44418</v>
      </c>
      <c r="E877" t="inlineStr">
        <is>
          <t>ottawa_lab-vc3.08.09.21</t>
        </is>
      </c>
      <c r="F877" t="inlineStr">
        <is>
          <t>covN1</t>
        </is>
      </c>
      <c r="G877" s="61">
        <f>HYPERLINK("#'Main'!BB16", "'Main'!BB16")</f>
        <v/>
      </c>
      <c r="I877">
        <f>AVERAGE('Main'!$BA$16:$BC$16)-1*STDEV('Main'!$BA$16:$BC$16)</f>
        <v/>
      </c>
      <c r="J877">
        <f>AVERAGE('Main'!$BA$16:$BC$16)+1*STDEV('Main'!$BA$16:$BC$16)</f>
        <v/>
      </c>
      <c r="K877">
        <f>'Main'!BB16</f>
        <v/>
      </c>
      <c r="L877">
        <f>IF(OR(ISERROR(K877), ISERROR(I877), ISERROR(J877)), TRUE, OR(OR(AND(LEFT(K877, 1)="[", RIGHT(K877, 1)="]"), AND(ISNUMBER(K877), OR(K877&gt;=I877, I877=""), OR(K877&lt;=J877, J877=""))), K877=""))</f>
        <v/>
      </c>
      <c r="M877">
        <f>"Avg="&amp;ROUND(AVERAGE('Main'!$BA$16:$BC$16),4)&amp;", Stdev="&amp;ROUND(STDEV('Main'!$BA$16:$BC$16),4)&amp;", MaxStdev="&amp;1</f>
        <v/>
      </c>
    </row>
    <row r="878">
      <c r="A878" t="inlineStr">
        <is>
          <t>Copies Outliers</t>
        </is>
      </c>
      <c r="B878" t="inlineStr">
        <is>
          <t>Copies per L outliers [covN1]</t>
        </is>
      </c>
      <c r="C878" t="inlineStr">
        <is>
          <t>Low</t>
        </is>
      </c>
      <c r="D878" s="60" t="n">
        <v>44418</v>
      </c>
      <c r="E878" t="inlineStr">
        <is>
          <t>ottawa_lab-vc3.08.09.21</t>
        </is>
      </c>
      <c r="F878" t="inlineStr">
        <is>
          <t>covN1</t>
        </is>
      </c>
      <c r="G878" s="61">
        <f>HYPERLINK("#'Main'!BC16", "'Main'!BC16")</f>
        <v/>
      </c>
      <c r="I878">
        <f>AVERAGE('Main'!$BA$16:$BC$16)-1*STDEV('Main'!$BA$16:$BC$16)</f>
        <v/>
      </c>
      <c r="J878">
        <f>AVERAGE('Main'!$BA$16:$BC$16)+1*STDEV('Main'!$BA$16:$BC$16)</f>
        <v/>
      </c>
      <c r="K878">
        <f>'Main'!BC16</f>
        <v/>
      </c>
      <c r="L878">
        <f>IF(OR(ISERROR(K878), ISERROR(I878), ISERROR(J878)), TRUE, OR(OR(AND(LEFT(K878, 1)="[", RIGHT(K878, 1)="]"), AND(ISNUMBER(K878), OR(K878&gt;=I878, I878=""), OR(K878&lt;=J878, J878=""))), K878=""))</f>
        <v/>
      </c>
      <c r="M878">
        <f>"Avg="&amp;ROUND(AVERAGE('Main'!$BA$16:$BC$16),4)&amp;", Stdev="&amp;ROUND(STDEV('Main'!$BA$16:$BC$16),4)&amp;", MaxStdev="&amp;1</f>
        <v/>
      </c>
    </row>
    <row r="879">
      <c r="A879" t="inlineStr">
        <is>
          <t>Copies Outliers</t>
        </is>
      </c>
      <c r="B879" t="inlineStr">
        <is>
          <t>Copies per L outliers [covN1]</t>
        </is>
      </c>
      <c r="C879" t="inlineStr">
        <is>
          <t>Low</t>
        </is>
      </c>
      <c r="D879" s="60" t="n">
        <v>44418</v>
      </c>
      <c r="E879" t="inlineStr">
        <is>
          <t>ottawa_lab-__2021-08-10__aw_b97.08.09.21</t>
        </is>
      </c>
      <c r="F879" t="inlineStr">
        <is>
          <t>covN1</t>
        </is>
      </c>
      <c r="G879" s="61">
        <f>HYPERLINK("#'Main'!BA17", "'Main'!BA17")</f>
        <v/>
      </c>
      <c r="I879">
        <f>AVERAGE('Main'!$BA$17:$BC$17)-1*STDEV('Main'!$BA$17:$BC$17)</f>
        <v/>
      </c>
      <c r="J879">
        <f>AVERAGE('Main'!$BA$17:$BC$17)+1*STDEV('Main'!$BA$17:$BC$17)</f>
        <v/>
      </c>
      <c r="K879">
        <f>'Main'!BA17</f>
        <v/>
      </c>
      <c r="L879">
        <f>IF(OR(ISERROR(K879), ISERROR(I879), ISERROR(J879)), TRUE, OR(OR(AND(LEFT(K879, 1)="[", RIGHT(K879, 1)="]"), AND(ISNUMBER(K879), OR(K879&gt;=I879, I879=""), OR(K879&lt;=J879, J879=""))), K879=""))</f>
        <v/>
      </c>
      <c r="M879">
        <f>"Avg="&amp;ROUND(AVERAGE('Main'!$BA$17:$BC$17),4)&amp;", Stdev="&amp;ROUND(STDEV('Main'!$BA$17:$BC$17),4)&amp;", MaxStdev="&amp;1</f>
        <v/>
      </c>
    </row>
    <row r="880">
      <c r="A880" t="inlineStr">
        <is>
          <t>Copies Outliers</t>
        </is>
      </c>
      <c r="B880" t="inlineStr">
        <is>
          <t>Copies per L outliers [covN1]</t>
        </is>
      </c>
      <c r="C880" t="inlineStr">
        <is>
          <t>Low</t>
        </is>
      </c>
      <c r="D880" s="60" t="n">
        <v>44418</v>
      </c>
      <c r="E880" t="inlineStr">
        <is>
          <t>ottawa_lab-__2021-08-10__aw_b97.08.09.21</t>
        </is>
      </c>
      <c r="F880" t="inlineStr">
        <is>
          <t>covN1</t>
        </is>
      </c>
      <c r="G880" s="61">
        <f>HYPERLINK("#'Main'!BB17", "'Main'!BB17")</f>
        <v/>
      </c>
      <c r="I880">
        <f>AVERAGE('Main'!$BA$17:$BC$17)-1*STDEV('Main'!$BA$17:$BC$17)</f>
        <v/>
      </c>
      <c r="J880">
        <f>AVERAGE('Main'!$BA$17:$BC$17)+1*STDEV('Main'!$BA$17:$BC$17)</f>
        <v/>
      </c>
      <c r="K880">
        <f>'Main'!BB17</f>
        <v/>
      </c>
      <c r="L880">
        <f>IF(OR(ISERROR(K880), ISERROR(I880), ISERROR(J880)), TRUE, OR(OR(AND(LEFT(K880, 1)="[", RIGHT(K880, 1)="]"), AND(ISNUMBER(K880), OR(K880&gt;=I880, I880=""), OR(K880&lt;=J880, J880=""))), K880=""))</f>
        <v/>
      </c>
      <c r="M880">
        <f>"Avg="&amp;ROUND(AVERAGE('Main'!$BA$17:$BC$17),4)&amp;", Stdev="&amp;ROUND(STDEV('Main'!$BA$17:$BC$17),4)&amp;", MaxStdev="&amp;1</f>
        <v/>
      </c>
    </row>
    <row r="881">
      <c r="A881" t="inlineStr">
        <is>
          <t>Copies Outliers</t>
        </is>
      </c>
      <c r="B881" t="inlineStr">
        <is>
          <t>Copies per L outliers [covN1]</t>
        </is>
      </c>
      <c r="C881" t="inlineStr">
        <is>
          <t>Low</t>
        </is>
      </c>
      <c r="D881" s="60" t="n">
        <v>44418</v>
      </c>
      <c r="E881" t="inlineStr">
        <is>
          <t>ottawa_lab-__2021-08-10__aw_b97.08.09.21</t>
        </is>
      </c>
      <c r="F881" t="inlineStr">
        <is>
          <t>covN1</t>
        </is>
      </c>
      <c r="G881" s="61">
        <f>HYPERLINK("#'Main'!BC17", "'Main'!BC17")</f>
        <v/>
      </c>
      <c r="I881">
        <f>AVERAGE('Main'!$BA$17:$BC$17)-1*STDEV('Main'!$BA$17:$BC$17)</f>
        <v/>
      </c>
      <c r="J881">
        <f>AVERAGE('Main'!$BA$17:$BC$17)+1*STDEV('Main'!$BA$17:$BC$17)</f>
        <v/>
      </c>
      <c r="K881">
        <f>'Main'!BC17</f>
        <v/>
      </c>
      <c r="L881">
        <f>IF(OR(ISERROR(K881), ISERROR(I881), ISERROR(J881)), TRUE, OR(OR(AND(LEFT(K881, 1)="[", RIGHT(K881, 1)="]"), AND(ISNUMBER(K881), OR(K881&gt;=I881, I881=""), OR(K881&lt;=J881, J881=""))), K881=""))</f>
        <v/>
      </c>
      <c r="M881">
        <f>"Avg="&amp;ROUND(AVERAGE('Main'!$BA$17:$BC$17),4)&amp;", Stdev="&amp;ROUND(STDEV('Main'!$BA$17:$BC$17),4)&amp;", MaxStdev="&amp;1</f>
        <v/>
      </c>
    </row>
    <row r="882">
      <c r="A882" t="inlineStr">
        <is>
          <t>Copies Outliers</t>
        </is>
      </c>
      <c r="B882" t="inlineStr">
        <is>
          <t>Copies per L outliers [covN1]</t>
        </is>
      </c>
      <c r="C882" t="inlineStr">
        <is>
          <t>Low</t>
        </is>
      </c>
      <c r="D882" s="60" t="n">
        <v>44418</v>
      </c>
      <c r="E882" t="inlineStr">
        <is>
          <t>ottawa_lab-__2021-08-10__aw_sr.08.09.21</t>
        </is>
      </c>
      <c r="F882" t="inlineStr">
        <is>
          <t>covN1</t>
        </is>
      </c>
      <c r="G882" s="61">
        <f>HYPERLINK("#'Main'!BA18", "'Main'!BA18")</f>
        <v/>
      </c>
      <c r="I882">
        <f>AVERAGE('Main'!$BA$18:$BC$18)-1*STDEV('Main'!$BA$18:$BC$18)</f>
        <v/>
      </c>
      <c r="J882">
        <f>AVERAGE('Main'!$BA$18:$BC$18)+1*STDEV('Main'!$BA$18:$BC$18)</f>
        <v/>
      </c>
      <c r="K882">
        <f>'Main'!BA18</f>
        <v/>
      </c>
      <c r="L882">
        <f>IF(OR(ISERROR(K882), ISERROR(I882), ISERROR(J882)), TRUE, OR(OR(AND(LEFT(K882, 1)="[", RIGHT(K882, 1)="]"), AND(ISNUMBER(K882), OR(K882&gt;=I882, I882=""), OR(K882&lt;=J882, J882=""))), K882=""))</f>
        <v/>
      </c>
      <c r="M882">
        <f>"Avg="&amp;ROUND(AVERAGE('Main'!$BA$18:$BC$18),4)&amp;", Stdev="&amp;ROUND(STDEV('Main'!$BA$18:$BC$18),4)&amp;", MaxStdev="&amp;1</f>
        <v/>
      </c>
    </row>
    <row r="883">
      <c r="A883" t="inlineStr">
        <is>
          <t>Copies Outliers</t>
        </is>
      </c>
      <c r="B883" t="inlineStr">
        <is>
          <t>Copies per L outliers [covN1]</t>
        </is>
      </c>
      <c r="C883" t="inlineStr">
        <is>
          <t>Low</t>
        </is>
      </c>
      <c r="D883" s="60" t="n">
        <v>44418</v>
      </c>
      <c r="E883" t="inlineStr">
        <is>
          <t>ottawa_lab-__2021-08-10__aw_sr.08.09.21</t>
        </is>
      </c>
      <c r="F883" t="inlineStr">
        <is>
          <t>covN1</t>
        </is>
      </c>
      <c r="G883" s="61">
        <f>HYPERLINK("#'Main'!BB18", "'Main'!BB18")</f>
        <v/>
      </c>
      <c r="I883">
        <f>AVERAGE('Main'!$BA$18:$BC$18)-1*STDEV('Main'!$BA$18:$BC$18)</f>
        <v/>
      </c>
      <c r="J883">
        <f>AVERAGE('Main'!$BA$18:$BC$18)+1*STDEV('Main'!$BA$18:$BC$18)</f>
        <v/>
      </c>
      <c r="K883">
        <f>'Main'!BB18</f>
        <v/>
      </c>
      <c r="L883">
        <f>IF(OR(ISERROR(K883), ISERROR(I883), ISERROR(J883)), TRUE, OR(OR(AND(LEFT(K883, 1)="[", RIGHT(K883, 1)="]"), AND(ISNUMBER(K883), OR(K883&gt;=I883, I883=""), OR(K883&lt;=J883, J883=""))), K883=""))</f>
        <v/>
      </c>
      <c r="M883">
        <f>"Avg="&amp;ROUND(AVERAGE('Main'!$BA$18:$BC$18),4)&amp;", Stdev="&amp;ROUND(STDEV('Main'!$BA$18:$BC$18),4)&amp;", MaxStdev="&amp;1</f>
        <v/>
      </c>
    </row>
    <row r="884">
      <c r="A884" t="inlineStr">
        <is>
          <t>Copies Outliers</t>
        </is>
      </c>
      <c r="B884" t="inlineStr">
        <is>
          <t>Copies per L outliers [covN1]</t>
        </is>
      </c>
      <c r="C884" t="inlineStr">
        <is>
          <t>Low</t>
        </is>
      </c>
      <c r="D884" s="60" t="n">
        <v>44418</v>
      </c>
      <c r="E884" t="inlineStr">
        <is>
          <t>ottawa_lab-__2021-08-10__aw_sr.08.09.21</t>
        </is>
      </c>
      <c r="F884" t="inlineStr">
        <is>
          <t>covN1</t>
        </is>
      </c>
      <c r="G884" s="61">
        <f>HYPERLINK("#'Main'!BC18", "'Main'!BC18")</f>
        <v/>
      </c>
      <c r="I884">
        <f>AVERAGE('Main'!$BA$18:$BC$18)-1*STDEV('Main'!$BA$18:$BC$18)</f>
        <v/>
      </c>
      <c r="J884">
        <f>AVERAGE('Main'!$BA$18:$BC$18)+1*STDEV('Main'!$BA$18:$BC$18)</f>
        <v/>
      </c>
      <c r="K884">
        <f>'Main'!BC18</f>
        <v/>
      </c>
      <c r="L884">
        <f>IF(OR(ISERROR(K884), ISERROR(I884), ISERROR(J884)), TRUE, OR(OR(AND(LEFT(K884, 1)="[", RIGHT(K884, 1)="]"), AND(ISNUMBER(K884), OR(K884&gt;=I884, I884=""), OR(K884&lt;=J884, J884=""))), K884=""))</f>
        <v/>
      </c>
      <c r="M884">
        <f>"Avg="&amp;ROUND(AVERAGE('Main'!$BA$18:$BC$18),4)&amp;", Stdev="&amp;ROUND(STDEV('Main'!$BA$18:$BC$18),4)&amp;", MaxStdev="&amp;1</f>
        <v/>
      </c>
    </row>
    <row r="885">
      <c r="A885" t="inlineStr">
        <is>
          <t>Copies Outliers</t>
        </is>
      </c>
      <c r="B885" t="inlineStr">
        <is>
          <t>Copies per L outliers [covN1]</t>
        </is>
      </c>
      <c r="C885" t="inlineStr">
        <is>
          <t>Low</t>
        </is>
      </c>
      <c r="D885" s="60" t="n">
        <v>44418</v>
      </c>
      <c r="E885" t="inlineStr">
        <is>
          <t>ottawa_lab-__2021-08-10__ebmi.07.25.21</t>
        </is>
      </c>
      <c r="F885" t="inlineStr">
        <is>
          <t>covN1</t>
        </is>
      </c>
      <c r="G885" s="61">
        <f>HYPERLINK("#'Main'!BA19", "'Main'!BA19")</f>
        <v/>
      </c>
      <c r="I885">
        <f>AVERAGE('Main'!$BA$19:$BC$19)-1*STDEV('Main'!$BA$19:$BC$19)</f>
        <v/>
      </c>
      <c r="J885">
        <f>AVERAGE('Main'!$BA$19:$BC$19)+1*STDEV('Main'!$BA$19:$BC$19)</f>
        <v/>
      </c>
      <c r="K885">
        <f>'Main'!BA19</f>
        <v/>
      </c>
      <c r="L885">
        <f>IF(OR(ISERROR(K885), ISERROR(I885), ISERROR(J885)), TRUE, OR(OR(AND(LEFT(K885, 1)="[", RIGHT(K885, 1)="]"), AND(ISNUMBER(K885), OR(K885&gt;=I885, I885=""), OR(K885&lt;=J885, J885=""))), K885=""))</f>
        <v/>
      </c>
      <c r="M885">
        <f>"Avg="&amp;ROUND(AVERAGE('Main'!$BA$19:$BC$19),4)&amp;", Stdev="&amp;ROUND(STDEV('Main'!$BA$19:$BC$19),4)&amp;", MaxStdev="&amp;1</f>
        <v/>
      </c>
    </row>
    <row r="886">
      <c r="A886" t="inlineStr">
        <is>
          <t>Copies Outliers</t>
        </is>
      </c>
      <c r="B886" t="inlineStr">
        <is>
          <t>Copies per L outliers [covN1]</t>
        </is>
      </c>
      <c r="C886" t="inlineStr">
        <is>
          <t>Low</t>
        </is>
      </c>
      <c r="D886" s="60" t="n">
        <v>44418</v>
      </c>
      <c r="E886" t="inlineStr">
        <is>
          <t>ottawa_lab-__2021-08-10__ebmi.07.25.21</t>
        </is>
      </c>
      <c r="F886" t="inlineStr">
        <is>
          <t>covN1</t>
        </is>
      </c>
      <c r="G886" s="61">
        <f>HYPERLINK("#'Main'!BB19", "'Main'!BB19")</f>
        <v/>
      </c>
      <c r="I886">
        <f>AVERAGE('Main'!$BA$19:$BC$19)-1*STDEV('Main'!$BA$19:$BC$19)</f>
        <v/>
      </c>
      <c r="J886">
        <f>AVERAGE('Main'!$BA$19:$BC$19)+1*STDEV('Main'!$BA$19:$BC$19)</f>
        <v/>
      </c>
      <c r="K886">
        <f>'Main'!BB19</f>
        <v/>
      </c>
      <c r="L886">
        <f>IF(OR(ISERROR(K886), ISERROR(I886), ISERROR(J886)), TRUE, OR(OR(AND(LEFT(K886, 1)="[", RIGHT(K886, 1)="]"), AND(ISNUMBER(K886), OR(K886&gt;=I886, I886=""), OR(K886&lt;=J886, J886=""))), K886=""))</f>
        <v/>
      </c>
      <c r="M886">
        <f>"Avg="&amp;ROUND(AVERAGE('Main'!$BA$19:$BC$19),4)&amp;", Stdev="&amp;ROUND(STDEV('Main'!$BA$19:$BC$19),4)&amp;", MaxStdev="&amp;1</f>
        <v/>
      </c>
    </row>
    <row r="887">
      <c r="A887" t="inlineStr">
        <is>
          <t>Copies Outliers</t>
        </is>
      </c>
      <c r="B887" t="inlineStr">
        <is>
          <t>Copies per L outliers [covN1]</t>
        </is>
      </c>
      <c r="C887" t="inlineStr">
        <is>
          <t>Low</t>
        </is>
      </c>
      <c r="D887" s="60" t="n">
        <v>44418</v>
      </c>
      <c r="E887" t="inlineStr">
        <is>
          <t>ottawa_lab-__2021-08-10__ebmi.07.25.21</t>
        </is>
      </c>
      <c r="F887" t="inlineStr">
        <is>
          <t>covN1</t>
        </is>
      </c>
      <c r="G887" s="61">
        <f>HYPERLINK("#'Main'!BC19", "'Main'!BC19")</f>
        <v/>
      </c>
      <c r="I887">
        <f>AVERAGE('Main'!$BA$19:$BC$19)-1*STDEV('Main'!$BA$19:$BC$19)</f>
        <v/>
      </c>
      <c r="J887">
        <f>AVERAGE('Main'!$BA$19:$BC$19)+1*STDEV('Main'!$BA$19:$BC$19)</f>
        <v/>
      </c>
      <c r="K887">
        <f>'Main'!BC19</f>
        <v/>
      </c>
      <c r="L887">
        <f>IF(OR(ISERROR(K887), ISERROR(I887), ISERROR(J887)), TRUE, OR(OR(AND(LEFT(K887, 1)="[", RIGHT(K887, 1)="]"), AND(ISNUMBER(K887), OR(K887&gt;=I887, I887=""), OR(K887&lt;=J887, J887=""))), K887=""))</f>
        <v/>
      </c>
      <c r="M887">
        <f>"Avg="&amp;ROUND(AVERAGE('Main'!$BA$19:$BC$19),4)&amp;", Stdev="&amp;ROUND(STDEV('Main'!$BA$19:$BC$19),4)&amp;", MaxStdev="&amp;1</f>
        <v/>
      </c>
    </row>
    <row r="888">
      <c r="A888" t="inlineStr">
        <is>
          <t>Copies Outliers</t>
        </is>
      </c>
      <c r="B888" t="inlineStr">
        <is>
          <t>Copies per L outliers [covN1]</t>
        </is>
      </c>
      <c r="C888" t="inlineStr">
        <is>
          <t>Low</t>
        </is>
      </c>
      <c r="D888" s="60" t="n">
        <v>44418</v>
      </c>
      <c r="E888" t="inlineStr">
        <is>
          <t>ottawa_lab-__2021-08-10__eh.07.20.21</t>
        </is>
      </c>
      <c r="F888" t="inlineStr">
        <is>
          <t>covN1</t>
        </is>
      </c>
      <c r="G888" s="61">
        <f>HYPERLINK("#'Main'!BA20", "'Main'!BA20")</f>
        <v/>
      </c>
      <c r="I888">
        <f>AVERAGE('Main'!$BA$20:$BC$20)-1*STDEV('Main'!$BA$20:$BC$20)</f>
        <v/>
      </c>
      <c r="J888">
        <f>AVERAGE('Main'!$BA$20:$BC$20)+1*STDEV('Main'!$BA$20:$BC$20)</f>
        <v/>
      </c>
      <c r="K888">
        <f>'Main'!BA20</f>
        <v/>
      </c>
      <c r="L888">
        <f>IF(OR(ISERROR(K888), ISERROR(I888), ISERROR(J888)), TRUE, OR(OR(AND(LEFT(K888, 1)="[", RIGHT(K888, 1)="]"), AND(ISNUMBER(K888), OR(K888&gt;=I888, I888=""), OR(K888&lt;=J888, J888=""))), K888=""))</f>
        <v/>
      </c>
      <c r="M888">
        <f>"Avg="&amp;ROUND(AVERAGE('Main'!$BA$20:$BC$20),4)&amp;", Stdev="&amp;ROUND(STDEV('Main'!$BA$20:$BC$20),4)&amp;", MaxStdev="&amp;1</f>
        <v/>
      </c>
    </row>
    <row r="889">
      <c r="A889" t="inlineStr">
        <is>
          <t>Copies Outliers</t>
        </is>
      </c>
      <c r="B889" t="inlineStr">
        <is>
          <t>Copies per L outliers [covN1]</t>
        </is>
      </c>
      <c r="C889" t="inlineStr">
        <is>
          <t>Low</t>
        </is>
      </c>
      <c r="D889" s="60" t="n">
        <v>44418</v>
      </c>
      <c r="E889" t="inlineStr">
        <is>
          <t>ottawa_lab-__2021-08-10__eh.07.20.21</t>
        </is>
      </c>
      <c r="F889" t="inlineStr">
        <is>
          <t>covN1</t>
        </is>
      </c>
      <c r="G889" s="61">
        <f>HYPERLINK("#'Main'!BB20", "'Main'!BB20")</f>
        <v/>
      </c>
      <c r="I889">
        <f>AVERAGE('Main'!$BA$20:$BC$20)-1*STDEV('Main'!$BA$20:$BC$20)</f>
        <v/>
      </c>
      <c r="J889">
        <f>AVERAGE('Main'!$BA$20:$BC$20)+1*STDEV('Main'!$BA$20:$BC$20)</f>
        <v/>
      </c>
      <c r="K889">
        <f>'Main'!BB20</f>
        <v/>
      </c>
      <c r="L889">
        <f>IF(OR(ISERROR(K889), ISERROR(I889), ISERROR(J889)), TRUE, OR(OR(AND(LEFT(K889, 1)="[", RIGHT(K889, 1)="]"), AND(ISNUMBER(K889), OR(K889&gt;=I889, I889=""), OR(K889&lt;=J889, J889=""))), K889=""))</f>
        <v/>
      </c>
      <c r="M889">
        <f>"Avg="&amp;ROUND(AVERAGE('Main'!$BA$20:$BC$20),4)&amp;", Stdev="&amp;ROUND(STDEV('Main'!$BA$20:$BC$20),4)&amp;", MaxStdev="&amp;1</f>
        <v/>
      </c>
    </row>
    <row r="890">
      <c r="A890" t="inlineStr">
        <is>
          <t>Copies Outliers</t>
        </is>
      </c>
      <c r="B890" t="inlineStr">
        <is>
          <t>Copies per L outliers [covN1]</t>
        </is>
      </c>
      <c r="C890" t="inlineStr">
        <is>
          <t>Low</t>
        </is>
      </c>
      <c r="D890" s="60" t="n">
        <v>44418</v>
      </c>
      <c r="E890" t="inlineStr">
        <is>
          <t>ottawa_lab-__2021-08-10__eh.07.20.21</t>
        </is>
      </c>
      <c r="F890" t="inlineStr">
        <is>
          <t>covN1</t>
        </is>
      </c>
      <c r="G890" s="61">
        <f>HYPERLINK("#'Main'!BC20", "'Main'!BC20")</f>
        <v/>
      </c>
      <c r="I890">
        <f>AVERAGE('Main'!$BA$20:$BC$20)-1*STDEV('Main'!$BA$20:$BC$20)</f>
        <v/>
      </c>
      <c r="J890">
        <f>AVERAGE('Main'!$BA$20:$BC$20)+1*STDEV('Main'!$BA$20:$BC$20)</f>
        <v/>
      </c>
      <c r="K890">
        <f>'Main'!BC20</f>
        <v/>
      </c>
      <c r="L890">
        <f>IF(OR(ISERROR(K890), ISERROR(I890), ISERROR(J890)), TRUE, OR(OR(AND(LEFT(K890, 1)="[", RIGHT(K890, 1)="]"), AND(ISNUMBER(K890), OR(K890&gt;=I890, I890=""), OR(K890&lt;=J890, J890=""))), K890=""))</f>
        <v/>
      </c>
      <c r="M890">
        <f>"Avg="&amp;ROUND(AVERAGE('Main'!$BA$20:$BC$20),4)&amp;", Stdev="&amp;ROUND(STDEV('Main'!$BA$20:$BC$20),4)&amp;", MaxStdev="&amp;1</f>
        <v/>
      </c>
    </row>
    <row r="891">
      <c r="A891" t="inlineStr">
        <is>
          <t>Copies Outliers</t>
        </is>
      </c>
      <c r="B891" t="inlineStr">
        <is>
          <t>Copies per L outliers [covN1]</t>
        </is>
      </c>
      <c r="C891" t="inlineStr">
        <is>
          <t>Low</t>
        </is>
      </c>
      <c r="D891" s="60" t="n">
        <v>44418</v>
      </c>
      <c r="E891" t="inlineStr">
        <is>
          <t>ottawa_lab-__2021-08-10__emh.07.21.21</t>
        </is>
      </c>
      <c r="F891" t="inlineStr">
        <is>
          <t>covN1</t>
        </is>
      </c>
      <c r="G891" s="61">
        <f>HYPERLINK("#'Main'!BA21", "'Main'!BA21")</f>
        <v/>
      </c>
      <c r="I891">
        <f>AVERAGE('Main'!$BA$21:$BC$21)-1*STDEV('Main'!$BA$21:$BC$21)</f>
        <v/>
      </c>
      <c r="J891">
        <f>AVERAGE('Main'!$BA$21:$BC$21)+1*STDEV('Main'!$BA$21:$BC$21)</f>
        <v/>
      </c>
      <c r="K891">
        <f>'Main'!BA21</f>
        <v/>
      </c>
      <c r="L891">
        <f>IF(OR(ISERROR(K891), ISERROR(I891), ISERROR(J891)), TRUE, OR(OR(AND(LEFT(K891, 1)="[", RIGHT(K891, 1)="]"), AND(ISNUMBER(K891), OR(K891&gt;=I891, I891=""), OR(K891&lt;=J891, J891=""))), K891=""))</f>
        <v/>
      </c>
      <c r="M891">
        <f>"Avg="&amp;ROUND(AVERAGE('Main'!$BA$21:$BC$21),4)&amp;", Stdev="&amp;ROUND(STDEV('Main'!$BA$21:$BC$21),4)&amp;", MaxStdev="&amp;1</f>
        <v/>
      </c>
    </row>
    <row r="892">
      <c r="A892" t="inlineStr">
        <is>
          <t>Copies Outliers</t>
        </is>
      </c>
      <c r="B892" t="inlineStr">
        <is>
          <t>Copies per L outliers [covN1]</t>
        </is>
      </c>
      <c r="C892" t="inlineStr">
        <is>
          <t>Low</t>
        </is>
      </c>
      <c r="D892" s="60" t="n">
        <v>44418</v>
      </c>
      <c r="E892" t="inlineStr">
        <is>
          <t>ottawa_lab-__2021-08-10__emh.07.21.21</t>
        </is>
      </c>
      <c r="F892" t="inlineStr">
        <is>
          <t>covN1</t>
        </is>
      </c>
      <c r="G892" s="61">
        <f>HYPERLINK("#'Main'!BB21", "'Main'!BB21")</f>
        <v/>
      </c>
      <c r="I892">
        <f>AVERAGE('Main'!$BA$21:$BC$21)-1*STDEV('Main'!$BA$21:$BC$21)</f>
        <v/>
      </c>
      <c r="J892">
        <f>AVERAGE('Main'!$BA$21:$BC$21)+1*STDEV('Main'!$BA$21:$BC$21)</f>
        <v/>
      </c>
      <c r="K892">
        <f>'Main'!BB21</f>
        <v/>
      </c>
      <c r="L892">
        <f>IF(OR(ISERROR(K892), ISERROR(I892), ISERROR(J892)), TRUE, OR(OR(AND(LEFT(K892, 1)="[", RIGHT(K892, 1)="]"), AND(ISNUMBER(K892), OR(K892&gt;=I892, I892=""), OR(K892&lt;=J892, J892=""))), K892=""))</f>
        <v/>
      </c>
      <c r="M892">
        <f>"Avg="&amp;ROUND(AVERAGE('Main'!$BA$21:$BC$21),4)&amp;", Stdev="&amp;ROUND(STDEV('Main'!$BA$21:$BC$21),4)&amp;", MaxStdev="&amp;1</f>
        <v/>
      </c>
    </row>
    <row r="893">
      <c r="A893" t="inlineStr">
        <is>
          <t>Copies Outliers</t>
        </is>
      </c>
      <c r="B893" t="inlineStr">
        <is>
          <t>Copies per L outliers [covN1]</t>
        </is>
      </c>
      <c r="C893" t="inlineStr">
        <is>
          <t>Low</t>
        </is>
      </c>
      <c r="D893" s="60" t="n">
        <v>44418</v>
      </c>
      <c r="E893" t="inlineStr">
        <is>
          <t>ottawa_lab-__2021-08-10__emh.07.21.21</t>
        </is>
      </c>
      <c r="F893" t="inlineStr">
        <is>
          <t>covN1</t>
        </is>
      </c>
      <c r="G893" s="61">
        <f>HYPERLINK("#'Main'!BC21", "'Main'!BC21")</f>
        <v/>
      </c>
      <c r="I893">
        <f>AVERAGE('Main'!$BA$21:$BC$21)-1*STDEV('Main'!$BA$21:$BC$21)</f>
        <v/>
      </c>
      <c r="J893">
        <f>AVERAGE('Main'!$BA$21:$BC$21)+1*STDEV('Main'!$BA$21:$BC$21)</f>
        <v/>
      </c>
      <c r="K893">
        <f>'Main'!BC21</f>
        <v/>
      </c>
      <c r="L893">
        <f>IF(OR(ISERROR(K893), ISERROR(I893), ISERROR(J893)), TRUE, OR(OR(AND(LEFT(K893, 1)="[", RIGHT(K893, 1)="]"), AND(ISNUMBER(K893), OR(K893&gt;=I893, I893=""), OR(K893&lt;=J893, J893=""))), K893=""))</f>
        <v/>
      </c>
      <c r="M893">
        <f>"Avg="&amp;ROUND(AVERAGE('Main'!$BA$21:$BC$21),4)&amp;", Stdev="&amp;ROUND(STDEV('Main'!$BA$21:$BC$21),4)&amp;", MaxStdev="&amp;1</f>
        <v/>
      </c>
    </row>
    <row r="894">
      <c r="A894" t="inlineStr">
        <is>
          <t>Copies Outliers</t>
        </is>
      </c>
      <c r="B894" t="inlineStr">
        <is>
          <t>Copies per L outliers [covN1]</t>
        </is>
      </c>
      <c r="C894" t="inlineStr">
        <is>
          <t>Low</t>
        </is>
      </c>
      <c r="D894" s="60" t="n">
        <v>44418</v>
      </c>
      <c r="E894" t="inlineStr">
        <is>
          <t>ottawa_lab-__2021-08-10__evc1.07.02.21</t>
        </is>
      </c>
      <c r="F894" t="inlineStr">
        <is>
          <t>covN1</t>
        </is>
      </c>
      <c r="G894" s="61">
        <f>HYPERLINK("#'Main'!BA22", "'Main'!BA22")</f>
        <v/>
      </c>
      <c r="I894">
        <f>AVERAGE('Main'!$BA$22:$BC$22)-1*STDEV('Main'!$BA$22:$BC$22)</f>
        <v/>
      </c>
      <c r="J894">
        <f>AVERAGE('Main'!$BA$22:$BC$22)+1*STDEV('Main'!$BA$22:$BC$22)</f>
        <v/>
      </c>
      <c r="K894">
        <f>'Main'!BA22</f>
        <v/>
      </c>
      <c r="L894">
        <f>IF(OR(ISERROR(K894), ISERROR(I894), ISERROR(J894)), TRUE, OR(OR(AND(LEFT(K894, 1)="[", RIGHT(K894, 1)="]"), AND(ISNUMBER(K894), OR(K894&gt;=I894, I894=""), OR(K894&lt;=J894, J894=""))), K894=""))</f>
        <v/>
      </c>
      <c r="M894">
        <f>"Avg="&amp;ROUND(AVERAGE('Main'!$BA$22:$BC$22),4)&amp;", Stdev="&amp;ROUND(STDEV('Main'!$BA$22:$BC$22),4)&amp;", MaxStdev="&amp;1</f>
        <v/>
      </c>
    </row>
    <row r="895">
      <c r="A895" t="inlineStr">
        <is>
          <t>Copies Outliers</t>
        </is>
      </c>
      <c r="B895" t="inlineStr">
        <is>
          <t>Copies per L outliers [covN1]</t>
        </is>
      </c>
      <c r="C895" t="inlineStr">
        <is>
          <t>Low</t>
        </is>
      </c>
      <c r="D895" s="60" t="n">
        <v>44418</v>
      </c>
      <c r="E895" t="inlineStr">
        <is>
          <t>ottawa_lab-__2021-08-10__evc1.07.02.21</t>
        </is>
      </c>
      <c r="F895" t="inlineStr">
        <is>
          <t>covN1</t>
        </is>
      </c>
      <c r="G895" s="61">
        <f>HYPERLINK("#'Main'!BB22", "'Main'!BB22")</f>
        <v/>
      </c>
      <c r="I895">
        <f>AVERAGE('Main'!$BA$22:$BC$22)-1*STDEV('Main'!$BA$22:$BC$22)</f>
        <v/>
      </c>
      <c r="J895">
        <f>AVERAGE('Main'!$BA$22:$BC$22)+1*STDEV('Main'!$BA$22:$BC$22)</f>
        <v/>
      </c>
      <c r="K895">
        <f>'Main'!BB22</f>
        <v/>
      </c>
      <c r="L895">
        <f>IF(OR(ISERROR(K895), ISERROR(I895), ISERROR(J895)), TRUE, OR(OR(AND(LEFT(K895, 1)="[", RIGHT(K895, 1)="]"), AND(ISNUMBER(K895), OR(K895&gt;=I895, I895=""), OR(K895&lt;=J895, J895=""))), K895=""))</f>
        <v/>
      </c>
      <c r="M895">
        <f>"Avg="&amp;ROUND(AVERAGE('Main'!$BA$22:$BC$22),4)&amp;", Stdev="&amp;ROUND(STDEV('Main'!$BA$22:$BC$22),4)&amp;", MaxStdev="&amp;1</f>
        <v/>
      </c>
    </row>
    <row r="896">
      <c r="A896" t="inlineStr">
        <is>
          <t>Copies Outliers</t>
        </is>
      </c>
      <c r="B896" t="inlineStr">
        <is>
          <t>Copies per L outliers [covN1]</t>
        </is>
      </c>
      <c r="C896" t="inlineStr">
        <is>
          <t>Low</t>
        </is>
      </c>
      <c r="D896" s="60" t="n">
        <v>44418</v>
      </c>
      <c r="E896" t="inlineStr">
        <is>
          <t>ottawa_lab-__2021-08-10__evc1.07.02.21</t>
        </is>
      </c>
      <c r="F896" t="inlineStr">
        <is>
          <t>covN1</t>
        </is>
      </c>
      <c r="G896" s="61">
        <f>HYPERLINK("#'Main'!BC22", "'Main'!BC22")</f>
        <v/>
      </c>
      <c r="I896">
        <f>AVERAGE('Main'!$BA$22:$BC$22)-1*STDEV('Main'!$BA$22:$BC$22)</f>
        <v/>
      </c>
      <c r="J896">
        <f>AVERAGE('Main'!$BA$22:$BC$22)+1*STDEV('Main'!$BA$22:$BC$22)</f>
        <v/>
      </c>
      <c r="K896">
        <f>'Main'!BC22</f>
        <v/>
      </c>
      <c r="L896">
        <f>IF(OR(ISERROR(K896), ISERROR(I896), ISERROR(J896)), TRUE, OR(OR(AND(LEFT(K896, 1)="[", RIGHT(K896, 1)="]"), AND(ISNUMBER(K896), OR(K896&gt;=I896, I896=""), OR(K896&lt;=J896, J896=""))), K896=""))</f>
        <v/>
      </c>
      <c r="M896">
        <f>"Avg="&amp;ROUND(AVERAGE('Main'!$BA$22:$BC$22),4)&amp;", Stdev="&amp;ROUND(STDEV('Main'!$BA$22:$BC$22),4)&amp;", MaxStdev="&amp;1</f>
        <v/>
      </c>
    </row>
    <row r="897">
      <c r="A897" t="inlineStr">
        <is>
          <t>Copies Outliers</t>
        </is>
      </c>
      <c r="B897" t="inlineStr">
        <is>
          <t>Copies per L outliers [covN1]</t>
        </is>
      </c>
      <c r="C897" t="inlineStr">
        <is>
          <t>Low</t>
        </is>
      </c>
      <c r="D897" s="60" t="n">
        <v>44418</v>
      </c>
      <c r="E897" t="inlineStr">
        <is>
          <t>ottawa_lab-__2021-08-10__evc1.07.16.21</t>
        </is>
      </c>
      <c r="F897" t="inlineStr">
        <is>
          <t>covN1</t>
        </is>
      </c>
      <c r="G897" s="61">
        <f>HYPERLINK("#'Main'!BA23", "'Main'!BA23")</f>
        <v/>
      </c>
      <c r="I897">
        <f>AVERAGE('Main'!$BA$23:$BC$23)-1*STDEV('Main'!$BA$23:$BC$23)</f>
        <v/>
      </c>
      <c r="J897">
        <f>AVERAGE('Main'!$BA$23:$BC$23)+1*STDEV('Main'!$BA$23:$BC$23)</f>
        <v/>
      </c>
      <c r="K897">
        <f>'Main'!BA23</f>
        <v/>
      </c>
      <c r="L897">
        <f>IF(OR(ISERROR(K897), ISERROR(I897), ISERROR(J897)), TRUE, OR(OR(AND(LEFT(K897, 1)="[", RIGHT(K897, 1)="]"), AND(ISNUMBER(K897), OR(K897&gt;=I897, I897=""), OR(K897&lt;=J897, J897=""))), K897=""))</f>
        <v/>
      </c>
      <c r="M897">
        <f>"Avg="&amp;ROUND(AVERAGE('Main'!$BA$23:$BC$23),4)&amp;", Stdev="&amp;ROUND(STDEV('Main'!$BA$23:$BC$23),4)&amp;", MaxStdev="&amp;1</f>
        <v/>
      </c>
    </row>
    <row r="898">
      <c r="A898" t="inlineStr">
        <is>
          <t>Copies Outliers</t>
        </is>
      </c>
      <c r="B898" t="inlineStr">
        <is>
          <t>Copies per L outliers [covN1]</t>
        </is>
      </c>
      <c r="C898" t="inlineStr">
        <is>
          <t>Low</t>
        </is>
      </c>
      <c r="D898" s="60" t="n">
        <v>44418</v>
      </c>
      <c r="E898" t="inlineStr">
        <is>
          <t>ottawa_lab-__2021-08-10__evc1.07.16.21</t>
        </is>
      </c>
      <c r="F898" t="inlineStr">
        <is>
          <t>covN1</t>
        </is>
      </c>
      <c r="G898" s="61">
        <f>HYPERLINK("#'Main'!BB23", "'Main'!BB23")</f>
        <v/>
      </c>
      <c r="I898">
        <f>AVERAGE('Main'!$BA$23:$BC$23)-1*STDEV('Main'!$BA$23:$BC$23)</f>
        <v/>
      </c>
      <c r="J898">
        <f>AVERAGE('Main'!$BA$23:$BC$23)+1*STDEV('Main'!$BA$23:$BC$23)</f>
        <v/>
      </c>
      <c r="K898">
        <f>'Main'!BB23</f>
        <v/>
      </c>
      <c r="L898">
        <f>IF(OR(ISERROR(K898), ISERROR(I898), ISERROR(J898)), TRUE, OR(OR(AND(LEFT(K898, 1)="[", RIGHT(K898, 1)="]"), AND(ISNUMBER(K898), OR(K898&gt;=I898, I898=""), OR(K898&lt;=J898, J898=""))), K898=""))</f>
        <v/>
      </c>
      <c r="M898">
        <f>"Avg="&amp;ROUND(AVERAGE('Main'!$BA$23:$BC$23),4)&amp;", Stdev="&amp;ROUND(STDEV('Main'!$BA$23:$BC$23),4)&amp;", MaxStdev="&amp;1</f>
        <v/>
      </c>
    </row>
    <row r="899">
      <c r="A899" t="inlineStr">
        <is>
          <t>Copies Outliers</t>
        </is>
      </c>
      <c r="B899" t="inlineStr">
        <is>
          <t>Copies per L outliers [covN1]</t>
        </is>
      </c>
      <c r="C899" t="inlineStr">
        <is>
          <t>Low</t>
        </is>
      </c>
      <c r="D899" s="60" t="n">
        <v>44418</v>
      </c>
      <c r="E899" t="inlineStr">
        <is>
          <t>ottawa_lab-__2021-08-10__evc1.07.16.21</t>
        </is>
      </c>
      <c r="F899" t="inlineStr">
        <is>
          <t>covN1</t>
        </is>
      </c>
      <c r="G899" s="61">
        <f>HYPERLINK("#'Main'!BC23", "'Main'!BC23")</f>
        <v/>
      </c>
      <c r="I899">
        <f>AVERAGE('Main'!$BA$23:$BC$23)-1*STDEV('Main'!$BA$23:$BC$23)</f>
        <v/>
      </c>
      <c r="J899">
        <f>AVERAGE('Main'!$BA$23:$BC$23)+1*STDEV('Main'!$BA$23:$BC$23)</f>
        <v/>
      </c>
      <c r="K899">
        <f>'Main'!BC23</f>
        <v/>
      </c>
      <c r="L899">
        <f>IF(OR(ISERROR(K899), ISERROR(I899), ISERROR(J899)), TRUE, OR(OR(AND(LEFT(K899, 1)="[", RIGHT(K899, 1)="]"), AND(ISNUMBER(K899), OR(K899&gt;=I899, I899=""), OR(K899&lt;=J899, J899=""))), K899=""))</f>
        <v/>
      </c>
      <c r="M899">
        <f>"Avg="&amp;ROUND(AVERAGE('Main'!$BA$23:$BC$23),4)&amp;", Stdev="&amp;ROUND(STDEV('Main'!$BA$23:$BC$23),4)&amp;", MaxStdev="&amp;1</f>
        <v/>
      </c>
    </row>
    <row r="900">
      <c r="A900" t="inlineStr">
        <is>
          <t>Copies Outliers</t>
        </is>
      </c>
      <c r="B900" t="inlineStr">
        <is>
          <t>Copies per L outliers [covN1]</t>
        </is>
      </c>
      <c r="C900" t="inlineStr">
        <is>
          <t>Low</t>
        </is>
      </c>
      <c r="D900" s="60" t="n">
        <v>44418</v>
      </c>
      <c r="E900" t="inlineStr">
        <is>
          <t>ottawa_lab-__2021-08-10__evc3.07.16.21</t>
        </is>
      </c>
      <c r="F900" t="inlineStr">
        <is>
          <t>covN1</t>
        </is>
      </c>
      <c r="G900" s="61">
        <f>HYPERLINK("#'Main'!BA24", "'Main'!BA24")</f>
        <v/>
      </c>
      <c r="I900">
        <f>AVERAGE('Main'!$BA$24:$BC$24)-1*STDEV('Main'!$BA$24:$BC$24)</f>
        <v/>
      </c>
      <c r="J900">
        <f>AVERAGE('Main'!$BA$24:$BC$24)+1*STDEV('Main'!$BA$24:$BC$24)</f>
        <v/>
      </c>
      <c r="K900">
        <f>'Main'!BA24</f>
        <v/>
      </c>
      <c r="L900">
        <f>IF(OR(ISERROR(K900), ISERROR(I900), ISERROR(J900)), TRUE, OR(OR(AND(LEFT(K900, 1)="[", RIGHT(K900, 1)="]"), AND(ISNUMBER(K900), OR(K900&gt;=I900, I900=""), OR(K900&lt;=J900, J900=""))), K900=""))</f>
        <v/>
      </c>
      <c r="M900">
        <f>"Avg="&amp;ROUND(AVERAGE('Main'!$BA$24:$BC$24),4)&amp;", Stdev="&amp;ROUND(STDEV('Main'!$BA$24:$BC$24),4)&amp;", MaxStdev="&amp;1</f>
        <v/>
      </c>
    </row>
    <row r="901">
      <c r="A901" t="inlineStr">
        <is>
          <t>Copies Outliers</t>
        </is>
      </c>
      <c r="B901" t="inlineStr">
        <is>
          <t>Copies per L outliers [covN1]</t>
        </is>
      </c>
      <c r="C901" t="inlineStr">
        <is>
          <t>Low</t>
        </is>
      </c>
      <c r="D901" s="60" t="n">
        <v>44418</v>
      </c>
      <c r="E901" t="inlineStr">
        <is>
          <t>ottawa_lab-__2021-08-10__evc3.07.16.21</t>
        </is>
      </c>
      <c r="F901" t="inlineStr">
        <is>
          <t>covN1</t>
        </is>
      </c>
      <c r="G901" s="61">
        <f>HYPERLINK("#'Main'!BB24", "'Main'!BB24")</f>
        <v/>
      </c>
      <c r="I901">
        <f>AVERAGE('Main'!$BA$24:$BC$24)-1*STDEV('Main'!$BA$24:$BC$24)</f>
        <v/>
      </c>
      <c r="J901">
        <f>AVERAGE('Main'!$BA$24:$BC$24)+1*STDEV('Main'!$BA$24:$BC$24)</f>
        <v/>
      </c>
      <c r="K901">
        <f>'Main'!BB24</f>
        <v/>
      </c>
      <c r="L901">
        <f>IF(OR(ISERROR(K901), ISERROR(I901), ISERROR(J901)), TRUE, OR(OR(AND(LEFT(K901, 1)="[", RIGHT(K901, 1)="]"), AND(ISNUMBER(K901), OR(K901&gt;=I901, I901=""), OR(K901&lt;=J901, J901=""))), K901=""))</f>
        <v/>
      </c>
      <c r="M901">
        <f>"Avg="&amp;ROUND(AVERAGE('Main'!$BA$24:$BC$24),4)&amp;", Stdev="&amp;ROUND(STDEV('Main'!$BA$24:$BC$24),4)&amp;", MaxStdev="&amp;1</f>
        <v/>
      </c>
    </row>
    <row r="902">
      <c r="A902" t="inlineStr">
        <is>
          <t>Copies Outliers</t>
        </is>
      </c>
      <c r="B902" t="inlineStr">
        <is>
          <t>Copies per L outliers [covN1]</t>
        </is>
      </c>
      <c r="C902" t="inlineStr">
        <is>
          <t>Low</t>
        </is>
      </c>
      <c r="D902" s="60" t="n">
        <v>44418</v>
      </c>
      <c r="E902" t="inlineStr">
        <is>
          <t>ottawa_lab-__2021-08-10__evc3.07.16.21</t>
        </is>
      </c>
      <c r="F902" t="inlineStr">
        <is>
          <t>covN1</t>
        </is>
      </c>
      <c r="G902" s="61">
        <f>HYPERLINK("#'Main'!BC24", "'Main'!BC24")</f>
        <v/>
      </c>
      <c r="I902">
        <f>AVERAGE('Main'!$BA$24:$BC$24)-1*STDEV('Main'!$BA$24:$BC$24)</f>
        <v/>
      </c>
      <c r="J902">
        <f>AVERAGE('Main'!$BA$24:$BC$24)+1*STDEV('Main'!$BA$24:$BC$24)</f>
        <v/>
      </c>
      <c r="K902">
        <f>'Main'!BC24</f>
        <v/>
      </c>
      <c r="L902">
        <f>IF(OR(ISERROR(K902), ISERROR(I902), ISERROR(J902)), TRUE, OR(OR(AND(LEFT(K902, 1)="[", RIGHT(K902, 1)="]"), AND(ISNUMBER(K902), OR(K902&gt;=I902, I902=""), OR(K902&lt;=J902, J902=""))), K902=""))</f>
        <v/>
      </c>
      <c r="M902">
        <f>"Avg="&amp;ROUND(AVERAGE('Main'!$BA$24:$BC$24),4)&amp;", Stdev="&amp;ROUND(STDEV('Main'!$BA$24:$BC$24),4)&amp;", MaxStdev="&amp;1</f>
        <v/>
      </c>
    </row>
    <row r="903">
      <c r="A903" t="inlineStr">
        <is>
          <t>Copies Outliers</t>
        </is>
      </c>
      <c r="B903" t="inlineStr">
        <is>
          <t>Copies per L outliers [covN2]</t>
        </is>
      </c>
      <c r="C903" t="inlineStr">
        <is>
          <t>Low</t>
        </is>
      </c>
      <c r="D903" s="60" t="n">
        <v>44418</v>
      </c>
      <c r="E903" t="inlineStr">
        <is>
          <t>ottawa_lab-ac.08.05.21</t>
        </is>
      </c>
      <c r="F903" t="inlineStr">
        <is>
          <t>covN2</t>
        </is>
      </c>
      <c r="G903" s="61">
        <f>HYPERLINK("#'Main'!BA26", "'Main'!BA26")</f>
        <v/>
      </c>
      <c r="I903">
        <f>AVERAGE('Main'!$BA$26:$BC$26)-1*STDEV('Main'!$BA$26:$BC$26)</f>
        <v/>
      </c>
      <c r="J903">
        <f>AVERAGE('Main'!$BA$26:$BC$26)+1*STDEV('Main'!$BA$26:$BC$26)</f>
        <v/>
      </c>
      <c r="K903">
        <f>'Main'!BA26</f>
        <v/>
      </c>
      <c r="L903">
        <f>IF(OR(ISERROR(K903), ISERROR(I903), ISERROR(J903)), TRUE, OR(OR(AND(LEFT(K903, 1)="[", RIGHT(K903, 1)="]"), AND(ISNUMBER(K903), OR(K903&gt;=I903, I903=""), OR(K903&lt;=J903, J903=""))), K903=""))</f>
        <v/>
      </c>
      <c r="M903">
        <f>"Avg="&amp;ROUND(AVERAGE('Main'!$BA$26:$BC$26),4)&amp;", Stdev="&amp;ROUND(STDEV('Main'!$BA$26:$BC$26),4)&amp;", MaxStdev="&amp;1</f>
        <v/>
      </c>
    </row>
    <row r="904">
      <c r="A904" t="inlineStr">
        <is>
          <t>Copies Outliers</t>
        </is>
      </c>
      <c r="B904" t="inlineStr">
        <is>
          <t>Copies per L outliers [covN2]</t>
        </is>
      </c>
      <c r="C904" t="inlineStr">
        <is>
          <t>Low</t>
        </is>
      </c>
      <c r="D904" s="60" t="n">
        <v>44418</v>
      </c>
      <c r="E904" t="inlineStr">
        <is>
          <t>ottawa_lab-ac.08.05.21</t>
        </is>
      </c>
      <c r="F904" t="inlineStr">
        <is>
          <t>covN2</t>
        </is>
      </c>
      <c r="G904" s="61">
        <f>HYPERLINK("#'Main'!BB26", "'Main'!BB26")</f>
        <v/>
      </c>
      <c r="I904">
        <f>AVERAGE('Main'!$BA$26:$BC$26)-1*STDEV('Main'!$BA$26:$BC$26)</f>
        <v/>
      </c>
      <c r="J904">
        <f>AVERAGE('Main'!$BA$26:$BC$26)+1*STDEV('Main'!$BA$26:$BC$26)</f>
        <v/>
      </c>
      <c r="K904">
        <f>'Main'!BB26</f>
        <v/>
      </c>
      <c r="L904">
        <f>IF(OR(ISERROR(K904), ISERROR(I904), ISERROR(J904)), TRUE, OR(OR(AND(LEFT(K904, 1)="[", RIGHT(K904, 1)="]"), AND(ISNUMBER(K904), OR(K904&gt;=I904, I904=""), OR(K904&lt;=J904, J904=""))), K904=""))</f>
        <v/>
      </c>
      <c r="M904">
        <f>"Avg="&amp;ROUND(AVERAGE('Main'!$BA$26:$BC$26),4)&amp;", Stdev="&amp;ROUND(STDEV('Main'!$BA$26:$BC$26),4)&amp;", MaxStdev="&amp;1</f>
        <v/>
      </c>
    </row>
    <row r="905">
      <c r="A905" t="inlineStr">
        <is>
          <t>Copies Outliers</t>
        </is>
      </c>
      <c r="B905" t="inlineStr">
        <is>
          <t>Copies per L outliers [covN2]</t>
        </is>
      </c>
      <c r="C905" t="inlineStr">
        <is>
          <t>Low</t>
        </is>
      </c>
      <c r="D905" s="60" t="n">
        <v>44418</v>
      </c>
      <c r="E905" t="inlineStr">
        <is>
          <t>ottawa_lab-ac.08.05.21</t>
        </is>
      </c>
      <c r="F905" t="inlineStr">
        <is>
          <t>covN2</t>
        </is>
      </c>
      <c r="G905" s="61">
        <f>HYPERLINK("#'Main'!BC26", "'Main'!BC26")</f>
        <v/>
      </c>
      <c r="I905">
        <f>AVERAGE('Main'!$BA$26:$BC$26)-1*STDEV('Main'!$BA$26:$BC$26)</f>
        <v/>
      </c>
      <c r="J905">
        <f>AVERAGE('Main'!$BA$26:$BC$26)+1*STDEV('Main'!$BA$26:$BC$26)</f>
        <v/>
      </c>
      <c r="K905">
        <f>'Main'!BC26</f>
        <v/>
      </c>
      <c r="L905">
        <f>IF(OR(ISERROR(K905), ISERROR(I905), ISERROR(J905)), TRUE, OR(OR(AND(LEFT(K905, 1)="[", RIGHT(K905, 1)="]"), AND(ISNUMBER(K905), OR(K905&gt;=I905, I905=""), OR(K905&lt;=J905, J905=""))), K905=""))</f>
        <v/>
      </c>
      <c r="M905">
        <f>"Avg="&amp;ROUND(AVERAGE('Main'!$BA$26:$BC$26),4)&amp;", Stdev="&amp;ROUND(STDEV('Main'!$BA$26:$BC$26),4)&amp;", MaxStdev="&amp;1</f>
        <v/>
      </c>
    </row>
    <row r="906">
      <c r="A906" t="inlineStr">
        <is>
          <t>Copies Outliers</t>
        </is>
      </c>
      <c r="B906" t="inlineStr">
        <is>
          <t>Copies per L outliers [covN2]</t>
        </is>
      </c>
      <c r="C906" t="inlineStr">
        <is>
          <t>Low</t>
        </is>
      </c>
      <c r="D906" s="60" t="n">
        <v>44418</v>
      </c>
      <c r="E906" t="inlineStr">
        <is>
          <t>ottawa_lab-h.08.05.21</t>
        </is>
      </c>
      <c r="F906" t="inlineStr">
        <is>
          <t>covN2</t>
        </is>
      </c>
      <c r="G906" s="61">
        <f>HYPERLINK("#'Main'!BA27", "'Main'!BA27")</f>
        <v/>
      </c>
      <c r="I906">
        <f>AVERAGE('Main'!$BA$27:$BC$27)-1*STDEV('Main'!$BA$27:$BC$27)</f>
        <v/>
      </c>
      <c r="J906">
        <f>AVERAGE('Main'!$BA$27:$BC$27)+1*STDEV('Main'!$BA$27:$BC$27)</f>
        <v/>
      </c>
      <c r="K906">
        <f>'Main'!BA27</f>
        <v/>
      </c>
      <c r="L906">
        <f>IF(OR(ISERROR(K906), ISERROR(I906), ISERROR(J906)), TRUE, OR(OR(AND(LEFT(K906, 1)="[", RIGHT(K906, 1)="]"), AND(ISNUMBER(K906), OR(K906&gt;=I906, I906=""), OR(K906&lt;=J906, J906=""))), K906=""))</f>
        <v/>
      </c>
      <c r="M906">
        <f>"Avg="&amp;ROUND(AVERAGE('Main'!$BA$27:$BC$27),4)&amp;", Stdev="&amp;ROUND(STDEV('Main'!$BA$27:$BC$27),4)&amp;", MaxStdev="&amp;1</f>
        <v/>
      </c>
    </row>
    <row r="907">
      <c r="A907" t="inlineStr">
        <is>
          <t>Copies Outliers</t>
        </is>
      </c>
      <c r="B907" t="inlineStr">
        <is>
          <t>Copies per L outliers [covN2]</t>
        </is>
      </c>
      <c r="C907" t="inlineStr">
        <is>
          <t>Low</t>
        </is>
      </c>
      <c r="D907" s="60" t="n">
        <v>44418</v>
      </c>
      <c r="E907" t="inlineStr">
        <is>
          <t>ottawa_lab-h.08.05.21</t>
        </is>
      </c>
      <c r="F907" t="inlineStr">
        <is>
          <t>covN2</t>
        </is>
      </c>
      <c r="G907" s="61">
        <f>HYPERLINK("#'Main'!BB27", "'Main'!BB27")</f>
        <v/>
      </c>
      <c r="I907">
        <f>AVERAGE('Main'!$BA$27:$BC$27)-1*STDEV('Main'!$BA$27:$BC$27)</f>
        <v/>
      </c>
      <c r="J907">
        <f>AVERAGE('Main'!$BA$27:$BC$27)+1*STDEV('Main'!$BA$27:$BC$27)</f>
        <v/>
      </c>
      <c r="K907">
        <f>'Main'!BB27</f>
        <v/>
      </c>
      <c r="L907">
        <f>IF(OR(ISERROR(K907), ISERROR(I907), ISERROR(J907)), TRUE, OR(OR(AND(LEFT(K907, 1)="[", RIGHT(K907, 1)="]"), AND(ISNUMBER(K907), OR(K907&gt;=I907, I907=""), OR(K907&lt;=J907, J907=""))), K907=""))</f>
        <v/>
      </c>
      <c r="M907">
        <f>"Avg="&amp;ROUND(AVERAGE('Main'!$BA$27:$BC$27),4)&amp;", Stdev="&amp;ROUND(STDEV('Main'!$BA$27:$BC$27),4)&amp;", MaxStdev="&amp;1</f>
        <v/>
      </c>
    </row>
    <row r="908">
      <c r="A908" t="inlineStr">
        <is>
          <t>Copies Outliers</t>
        </is>
      </c>
      <c r="B908" t="inlineStr">
        <is>
          <t>Copies per L outliers [covN2]</t>
        </is>
      </c>
      <c r="C908" t="inlineStr">
        <is>
          <t>Low</t>
        </is>
      </c>
      <c r="D908" s="60" t="n">
        <v>44418</v>
      </c>
      <c r="E908" t="inlineStr">
        <is>
          <t>ottawa_lab-h.08.05.21</t>
        </is>
      </c>
      <c r="F908" t="inlineStr">
        <is>
          <t>covN2</t>
        </is>
      </c>
      <c r="G908" s="61">
        <f>HYPERLINK("#'Main'!BC27", "'Main'!BC27")</f>
        <v/>
      </c>
      <c r="I908">
        <f>AVERAGE('Main'!$BA$27:$BC$27)-1*STDEV('Main'!$BA$27:$BC$27)</f>
        <v/>
      </c>
      <c r="J908">
        <f>AVERAGE('Main'!$BA$27:$BC$27)+1*STDEV('Main'!$BA$27:$BC$27)</f>
        <v/>
      </c>
      <c r="K908">
        <f>'Main'!BC27</f>
        <v/>
      </c>
      <c r="L908">
        <f>IF(OR(ISERROR(K908), ISERROR(I908), ISERROR(J908)), TRUE, OR(OR(AND(LEFT(K908, 1)="[", RIGHT(K908, 1)="]"), AND(ISNUMBER(K908), OR(K908&gt;=I908, I908=""), OR(K908&lt;=J908, J908=""))), K908=""))</f>
        <v/>
      </c>
      <c r="M908">
        <f>"Avg="&amp;ROUND(AVERAGE('Main'!$BA$27:$BC$27),4)&amp;", Stdev="&amp;ROUND(STDEV('Main'!$BA$27:$BC$27),4)&amp;", MaxStdev="&amp;1</f>
        <v/>
      </c>
    </row>
    <row r="909">
      <c r="A909" t="inlineStr">
        <is>
          <t>Copies Outliers</t>
        </is>
      </c>
      <c r="B909" t="inlineStr">
        <is>
          <t>Copies per L outliers [covN2]</t>
        </is>
      </c>
      <c r="C909" t="inlineStr">
        <is>
          <t>Low</t>
        </is>
      </c>
      <c r="D909" s="60" t="n">
        <v>44418</v>
      </c>
      <c r="E909" t="inlineStr">
        <is>
          <t>ottawa_lab-ac.08.06.21</t>
        </is>
      </c>
      <c r="F909" t="inlineStr">
        <is>
          <t>covN2</t>
        </is>
      </c>
      <c r="G909" s="61">
        <f>HYPERLINK("#'Main'!BA28", "'Main'!BA28")</f>
        <v/>
      </c>
      <c r="I909">
        <f>AVERAGE('Main'!$BA$28:$BC$28)-1*STDEV('Main'!$BA$28:$BC$28)</f>
        <v/>
      </c>
      <c r="J909">
        <f>AVERAGE('Main'!$BA$28:$BC$28)+1*STDEV('Main'!$BA$28:$BC$28)</f>
        <v/>
      </c>
      <c r="K909">
        <f>'Main'!BA28</f>
        <v/>
      </c>
      <c r="L909">
        <f>IF(OR(ISERROR(K909), ISERROR(I909), ISERROR(J909)), TRUE, OR(OR(AND(LEFT(K909, 1)="[", RIGHT(K909, 1)="]"), AND(ISNUMBER(K909), OR(K909&gt;=I909, I909=""), OR(K909&lt;=J909, J909=""))), K909=""))</f>
        <v/>
      </c>
      <c r="M909">
        <f>"Avg="&amp;ROUND(AVERAGE('Main'!$BA$28:$BC$28),4)&amp;", Stdev="&amp;ROUND(STDEV('Main'!$BA$28:$BC$28),4)&amp;", MaxStdev="&amp;1</f>
        <v/>
      </c>
    </row>
    <row r="910">
      <c r="A910" t="inlineStr">
        <is>
          <t>Copies Outliers</t>
        </is>
      </c>
      <c r="B910" t="inlineStr">
        <is>
          <t>Copies per L outliers [covN2]</t>
        </is>
      </c>
      <c r="C910" t="inlineStr">
        <is>
          <t>Low</t>
        </is>
      </c>
      <c r="D910" s="60" t="n">
        <v>44418</v>
      </c>
      <c r="E910" t="inlineStr">
        <is>
          <t>ottawa_lab-ac.08.06.21</t>
        </is>
      </c>
      <c r="F910" t="inlineStr">
        <is>
          <t>covN2</t>
        </is>
      </c>
      <c r="G910" s="61">
        <f>HYPERLINK("#'Main'!BB28", "'Main'!BB28")</f>
        <v/>
      </c>
      <c r="I910">
        <f>AVERAGE('Main'!$BA$28:$BC$28)-1*STDEV('Main'!$BA$28:$BC$28)</f>
        <v/>
      </c>
      <c r="J910">
        <f>AVERAGE('Main'!$BA$28:$BC$28)+1*STDEV('Main'!$BA$28:$BC$28)</f>
        <v/>
      </c>
      <c r="K910">
        <f>'Main'!BB28</f>
        <v/>
      </c>
      <c r="L910">
        <f>IF(OR(ISERROR(K910), ISERROR(I910), ISERROR(J910)), TRUE, OR(OR(AND(LEFT(K910, 1)="[", RIGHT(K910, 1)="]"), AND(ISNUMBER(K910), OR(K910&gt;=I910, I910=""), OR(K910&lt;=J910, J910=""))), K910=""))</f>
        <v/>
      </c>
      <c r="M910">
        <f>"Avg="&amp;ROUND(AVERAGE('Main'!$BA$28:$BC$28),4)&amp;", Stdev="&amp;ROUND(STDEV('Main'!$BA$28:$BC$28),4)&amp;", MaxStdev="&amp;1</f>
        <v/>
      </c>
    </row>
    <row r="911">
      <c r="A911" t="inlineStr">
        <is>
          <t>Copies Outliers</t>
        </is>
      </c>
      <c r="B911" t="inlineStr">
        <is>
          <t>Copies per L outliers [covN2]</t>
        </is>
      </c>
      <c r="C911" t="inlineStr">
        <is>
          <t>Low</t>
        </is>
      </c>
      <c r="D911" s="60" t="n">
        <v>44418</v>
      </c>
      <c r="E911" t="inlineStr">
        <is>
          <t>ottawa_lab-ac.08.06.21</t>
        </is>
      </c>
      <c r="F911" t="inlineStr">
        <is>
          <t>covN2</t>
        </is>
      </c>
      <c r="G911" s="61">
        <f>HYPERLINK("#'Main'!BC28", "'Main'!BC28")</f>
        <v/>
      </c>
      <c r="I911">
        <f>AVERAGE('Main'!$BA$28:$BC$28)-1*STDEV('Main'!$BA$28:$BC$28)</f>
        <v/>
      </c>
      <c r="J911">
        <f>AVERAGE('Main'!$BA$28:$BC$28)+1*STDEV('Main'!$BA$28:$BC$28)</f>
        <v/>
      </c>
      <c r="K911">
        <f>'Main'!BC28</f>
        <v/>
      </c>
      <c r="L911">
        <f>IF(OR(ISERROR(K911), ISERROR(I911), ISERROR(J911)), TRUE, OR(OR(AND(LEFT(K911, 1)="[", RIGHT(K911, 1)="]"), AND(ISNUMBER(K911), OR(K911&gt;=I911, I911=""), OR(K911&lt;=J911, J911=""))), K911=""))</f>
        <v/>
      </c>
      <c r="M911">
        <f>"Avg="&amp;ROUND(AVERAGE('Main'!$BA$28:$BC$28),4)&amp;", Stdev="&amp;ROUND(STDEV('Main'!$BA$28:$BC$28),4)&amp;", MaxStdev="&amp;1</f>
        <v/>
      </c>
    </row>
    <row r="912">
      <c r="A912" t="inlineStr">
        <is>
          <t>Copies Outliers</t>
        </is>
      </c>
      <c r="B912" t="inlineStr">
        <is>
          <t>Copies per L outliers [covN2]</t>
        </is>
      </c>
      <c r="C912" t="inlineStr">
        <is>
          <t>Low</t>
        </is>
      </c>
      <c r="D912" s="60" t="n">
        <v>44418</v>
      </c>
      <c r="E912" t="inlineStr">
        <is>
          <t>ottawa_lab-h_d.08.06.21</t>
        </is>
      </c>
      <c r="F912" t="inlineStr">
        <is>
          <t>covN2</t>
        </is>
      </c>
      <c r="G912" s="61">
        <f>HYPERLINK("#'Main'!BA29", "'Main'!BA29")</f>
        <v/>
      </c>
      <c r="I912">
        <f>AVERAGE('Main'!$BA$29:$BC$29)-1*STDEV('Main'!$BA$29:$BC$29)</f>
        <v/>
      </c>
      <c r="J912">
        <f>AVERAGE('Main'!$BA$29:$BC$29)+1*STDEV('Main'!$BA$29:$BC$29)</f>
        <v/>
      </c>
      <c r="K912">
        <f>'Main'!BA29</f>
        <v/>
      </c>
      <c r="L912">
        <f>IF(OR(ISERROR(K912), ISERROR(I912), ISERROR(J912)), TRUE, OR(OR(AND(LEFT(K912, 1)="[", RIGHT(K912, 1)="]"), AND(ISNUMBER(K912), OR(K912&gt;=I912, I912=""), OR(K912&lt;=J912, J912=""))), K912=""))</f>
        <v/>
      </c>
      <c r="M912">
        <f>"Avg="&amp;ROUND(AVERAGE('Main'!$BA$29:$BC$29),4)&amp;", Stdev="&amp;ROUND(STDEV('Main'!$BA$29:$BC$29),4)&amp;", MaxStdev="&amp;1</f>
        <v/>
      </c>
    </row>
    <row r="913">
      <c r="A913" t="inlineStr">
        <is>
          <t>Copies Outliers</t>
        </is>
      </c>
      <c r="B913" t="inlineStr">
        <is>
          <t>Copies per L outliers [covN2]</t>
        </is>
      </c>
      <c r="C913" t="inlineStr">
        <is>
          <t>Low</t>
        </is>
      </c>
      <c r="D913" s="60" t="n">
        <v>44418</v>
      </c>
      <c r="E913" t="inlineStr">
        <is>
          <t>ottawa_lab-h_d.08.06.21</t>
        </is>
      </c>
      <c r="F913" t="inlineStr">
        <is>
          <t>covN2</t>
        </is>
      </c>
      <c r="G913" s="61">
        <f>HYPERLINK("#'Main'!BB29", "'Main'!BB29")</f>
        <v/>
      </c>
      <c r="I913">
        <f>AVERAGE('Main'!$BA$29:$BC$29)-1*STDEV('Main'!$BA$29:$BC$29)</f>
        <v/>
      </c>
      <c r="J913">
        <f>AVERAGE('Main'!$BA$29:$BC$29)+1*STDEV('Main'!$BA$29:$BC$29)</f>
        <v/>
      </c>
      <c r="K913">
        <f>'Main'!BB29</f>
        <v/>
      </c>
      <c r="L913">
        <f>IF(OR(ISERROR(K913), ISERROR(I913), ISERROR(J913)), TRUE, OR(OR(AND(LEFT(K913, 1)="[", RIGHT(K913, 1)="]"), AND(ISNUMBER(K913), OR(K913&gt;=I913, I913=""), OR(K913&lt;=J913, J913=""))), K913=""))</f>
        <v/>
      </c>
      <c r="M913">
        <f>"Avg="&amp;ROUND(AVERAGE('Main'!$BA$29:$BC$29),4)&amp;", Stdev="&amp;ROUND(STDEV('Main'!$BA$29:$BC$29),4)&amp;", MaxStdev="&amp;1</f>
        <v/>
      </c>
    </row>
    <row r="914">
      <c r="A914" t="inlineStr">
        <is>
          <t>Copies Outliers</t>
        </is>
      </c>
      <c r="B914" t="inlineStr">
        <is>
          <t>Copies per L outliers [covN2]</t>
        </is>
      </c>
      <c r="C914" t="inlineStr">
        <is>
          <t>Low</t>
        </is>
      </c>
      <c r="D914" s="60" t="n">
        <v>44418</v>
      </c>
      <c r="E914" t="inlineStr">
        <is>
          <t>ottawa_lab-h_d.08.06.21</t>
        </is>
      </c>
      <c r="F914" t="inlineStr">
        <is>
          <t>covN2</t>
        </is>
      </c>
      <c r="G914" s="61">
        <f>HYPERLINK("#'Main'!BC29", "'Main'!BC29")</f>
        <v/>
      </c>
      <c r="I914">
        <f>AVERAGE('Main'!$BA$29:$BC$29)-1*STDEV('Main'!$BA$29:$BC$29)</f>
        <v/>
      </c>
      <c r="J914">
        <f>AVERAGE('Main'!$BA$29:$BC$29)+1*STDEV('Main'!$BA$29:$BC$29)</f>
        <v/>
      </c>
      <c r="K914">
        <f>'Main'!BC29</f>
        <v/>
      </c>
      <c r="L914">
        <f>IF(OR(ISERROR(K914), ISERROR(I914), ISERROR(J914)), TRUE, OR(OR(AND(LEFT(K914, 1)="[", RIGHT(K914, 1)="]"), AND(ISNUMBER(K914), OR(K914&gt;=I914, I914=""), OR(K914&lt;=J914, J914=""))), K914=""))</f>
        <v/>
      </c>
      <c r="M914">
        <f>"Avg="&amp;ROUND(AVERAGE('Main'!$BA$29:$BC$29),4)&amp;", Stdev="&amp;ROUND(STDEV('Main'!$BA$29:$BC$29),4)&amp;", MaxStdev="&amp;1</f>
        <v/>
      </c>
    </row>
    <row r="915">
      <c r="A915" t="inlineStr">
        <is>
          <t>Copies Outliers</t>
        </is>
      </c>
      <c r="B915" t="inlineStr">
        <is>
          <t>Copies per L outliers [covN2]</t>
        </is>
      </c>
      <c r="C915" t="inlineStr">
        <is>
          <t>Low</t>
        </is>
      </c>
      <c r="D915" s="60" t="n">
        <v>44418</v>
      </c>
      <c r="E915" t="inlineStr">
        <is>
          <t>ottawa_lab-h.08.07.21</t>
        </is>
      </c>
      <c r="F915" t="inlineStr">
        <is>
          <t>covN2</t>
        </is>
      </c>
      <c r="G915" s="61">
        <f>HYPERLINK("#'Main'!BA30", "'Main'!BA30")</f>
        <v/>
      </c>
      <c r="I915">
        <f>AVERAGE('Main'!$BA$30:$BC$30)-1*STDEV('Main'!$BA$30:$BC$30)</f>
        <v/>
      </c>
      <c r="J915">
        <f>AVERAGE('Main'!$BA$30:$BC$30)+1*STDEV('Main'!$BA$30:$BC$30)</f>
        <v/>
      </c>
      <c r="K915">
        <f>'Main'!BA30</f>
        <v/>
      </c>
      <c r="L915">
        <f>IF(OR(ISERROR(K915), ISERROR(I915), ISERROR(J915)), TRUE, OR(OR(AND(LEFT(K915, 1)="[", RIGHT(K915, 1)="]"), AND(ISNUMBER(K915), OR(K915&gt;=I915, I915=""), OR(K915&lt;=J915, J915=""))), K915=""))</f>
        <v/>
      </c>
      <c r="M915">
        <f>"Avg="&amp;ROUND(AVERAGE('Main'!$BA$30:$BC$30),4)&amp;", Stdev="&amp;ROUND(STDEV('Main'!$BA$30:$BC$30),4)&amp;", MaxStdev="&amp;1</f>
        <v/>
      </c>
    </row>
    <row r="916">
      <c r="A916" t="inlineStr">
        <is>
          <t>Copies Outliers</t>
        </is>
      </c>
      <c r="B916" t="inlineStr">
        <is>
          <t>Copies per L outliers [covN2]</t>
        </is>
      </c>
      <c r="C916" t="inlineStr">
        <is>
          <t>Low</t>
        </is>
      </c>
      <c r="D916" s="60" t="n">
        <v>44418</v>
      </c>
      <c r="E916" t="inlineStr">
        <is>
          <t>ottawa_lab-h.08.07.21</t>
        </is>
      </c>
      <c r="F916" t="inlineStr">
        <is>
          <t>covN2</t>
        </is>
      </c>
      <c r="G916" s="61">
        <f>HYPERLINK("#'Main'!BB30", "'Main'!BB30")</f>
        <v/>
      </c>
      <c r="I916">
        <f>AVERAGE('Main'!$BA$30:$BC$30)-1*STDEV('Main'!$BA$30:$BC$30)</f>
        <v/>
      </c>
      <c r="J916">
        <f>AVERAGE('Main'!$BA$30:$BC$30)+1*STDEV('Main'!$BA$30:$BC$30)</f>
        <v/>
      </c>
      <c r="K916">
        <f>'Main'!BB30</f>
        <v/>
      </c>
      <c r="L916">
        <f>IF(OR(ISERROR(K916), ISERROR(I916), ISERROR(J916)), TRUE, OR(OR(AND(LEFT(K916, 1)="[", RIGHT(K916, 1)="]"), AND(ISNUMBER(K916), OR(K916&gt;=I916, I916=""), OR(K916&lt;=J916, J916=""))), K916=""))</f>
        <v/>
      </c>
      <c r="M916">
        <f>"Avg="&amp;ROUND(AVERAGE('Main'!$BA$30:$BC$30),4)&amp;", Stdev="&amp;ROUND(STDEV('Main'!$BA$30:$BC$30),4)&amp;", MaxStdev="&amp;1</f>
        <v/>
      </c>
    </row>
    <row r="917">
      <c r="A917" t="inlineStr">
        <is>
          <t>Copies Outliers</t>
        </is>
      </c>
      <c r="B917" t="inlineStr">
        <is>
          <t>Copies per L outliers [covN2]</t>
        </is>
      </c>
      <c r="C917" t="inlineStr">
        <is>
          <t>Low</t>
        </is>
      </c>
      <c r="D917" s="60" t="n">
        <v>44418</v>
      </c>
      <c r="E917" t="inlineStr">
        <is>
          <t>ottawa_lab-h.08.07.21</t>
        </is>
      </c>
      <c r="F917" t="inlineStr">
        <is>
          <t>covN2</t>
        </is>
      </c>
      <c r="G917" s="61">
        <f>HYPERLINK("#'Main'!BC30", "'Main'!BC30")</f>
        <v/>
      </c>
      <c r="I917">
        <f>AVERAGE('Main'!$BA$30:$BC$30)-1*STDEV('Main'!$BA$30:$BC$30)</f>
        <v/>
      </c>
      <c r="J917">
        <f>AVERAGE('Main'!$BA$30:$BC$30)+1*STDEV('Main'!$BA$30:$BC$30)</f>
        <v/>
      </c>
      <c r="K917">
        <f>'Main'!BC30</f>
        <v/>
      </c>
      <c r="L917">
        <f>IF(OR(ISERROR(K917), ISERROR(I917), ISERROR(J917)), TRUE, OR(OR(AND(LEFT(K917, 1)="[", RIGHT(K917, 1)="]"), AND(ISNUMBER(K917), OR(K917&gt;=I917, I917=""), OR(K917&lt;=J917, J917=""))), K917=""))</f>
        <v/>
      </c>
      <c r="M917">
        <f>"Avg="&amp;ROUND(AVERAGE('Main'!$BA$30:$BC$30),4)&amp;", Stdev="&amp;ROUND(STDEV('Main'!$BA$30:$BC$30),4)&amp;", MaxStdev="&amp;1</f>
        <v/>
      </c>
    </row>
    <row r="918">
      <c r="A918" t="inlineStr">
        <is>
          <t>Copies Outliers</t>
        </is>
      </c>
      <c r="B918" t="inlineStr">
        <is>
          <t>Copies per L outliers [covN2]</t>
        </is>
      </c>
      <c r="C918" t="inlineStr">
        <is>
          <t>Low</t>
        </is>
      </c>
      <c r="D918" s="60" t="n">
        <v>44418</v>
      </c>
      <c r="E918" t="inlineStr">
        <is>
          <t>ottawa_lab-h.08.08.21</t>
        </is>
      </c>
      <c r="F918" t="inlineStr">
        <is>
          <t>covN2</t>
        </is>
      </c>
      <c r="G918" s="61">
        <f>HYPERLINK("#'Main'!BA31", "'Main'!BA31")</f>
        <v/>
      </c>
      <c r="I918">
        <f>AVERAGE('Main'!$BA$31:$BC$31)-1*STDEV('Main'!$BA$31:$BC$31)</f>
        <v/>
      </c>
      <c r="J918">
        <f>AVERAGE('Main'!$BA$31:$BC$31)+1*STDEV('Main'!$BA$31:$BC$31)</f>
        <v/>
      </c>
      <c r="K918">
        <f>'Main'!BA31</f>
        <v/>
      </c>
      <c r="L918">
        <f>IF(OR(ISERROR(K918), ISERROR(I918), ISERROR(J918)), TRUE, OR(OR(AND(LEFT(K918, 1)="[", RIGHT(K918, 1)="]"), AND(ISNUMBER(K918), OR(K918&gt;=I918, I918=""), OR(K918&lt;=J918, J918=""))), K918=""))</f>
        <v/>
      </c>
      <c r="M918">
        <f>"Avg="&amp;ROUND(AVERAGE('Main'!$BA$31:$BC$31),4)&amp;", Stdev="&amp;ROUND(STDEV('Main'!$BA$31:$BC$31),4)&amp;", MaxStdev="&amp;1</f>
        <v/>
      </c>
    </row>
    <row r="919">
      <c r="A919" t="inlineStr">
        <is>
          <t>Copies Outliers</t>
        </is>
      </c>
      <c r="B919" t="inlineStr">
        <is>
          <t>Copies per L outliers [covN2]</t>
        </is>
      </c>
      <c r="C919" t="inlineStr">
        <is>
          <t>Low</t>
        </is>
      </c>
      <c r="D919" s="60" t="n">
        <v>44418</v>
      </c>
      <c r="E919" t="inlineStr">
        <is>
          <t>ottawa_lab-h.08.08.21</t>
        </is>
      </c>
      <c r="F919" t="inlineStr">
        <is>
          <t>covN2</t>
        </is>
      </c>
      <c r="G919" s="61">
        <f>HYPERLINK("#'Main'!BB31", "'Main'!BB31")</f>
        <v/>
      </c>
      <c r="I919">
        <f>AVERAGE('Main'!$BA$31:$BC$31)-1*STDEV('Main'!$BA$31:$BC$31)</f>
        <v/>
      </c>
      <c r="J919">
        <f>AVERAGE('Main'!$BA$31:$BC$31)+1*STDEV('Main'!$BA$31:$BC$31)</f>
        <v/>
      </c>
      <c r="K919">
        <f>'Main'!BB31</f>
        <v/>
      </c>
      <c r="L919">
        <f>IF(OR(ISERROR(K919), ISERROR(I919), ISERROR(J919)), TRUE, OR(OR(AND(LEFT(K919, 1)="[", RIGHT(K919, 1)="]"), AND(ISNUMBER(K919), OR(K919&gt;=I919, I919=""), OR(K919&lt;=J919, J919=""))), K919=""))</f>
        <v/>
      </c>
      <c r="M919">
        <f>"Avg="&amp;ROUND(AVERAGE('Main'!$BA$31:$BC$31),4)&amp;", Stdev="&amp;ROUND(STDEV('Main'!$BA$31:$BC$31),4)&amp;", MaxStdev="&amp;1</f>
        <v/>
      </c>
    </row>
    <row r="920">
      <c r="A920" t="inlineStr">
        <is>
          <t>Copies Outliers</t>
        </is>
      </c>
      <c r="B920" t="inlineStr">
        <is>
          <t>Copies per L outliers [covN2]</t>
        </is>
      </c>
      <c r="C920" t="inlineStr">
        <is>
          <t>Low</t>
        </is>
      </c>
      <c r="D920" s="60" t="n">
        <v>44418</v>
      </c>
      <c r="E920" t="inlineStr">
        <is>
          <t>ottawa_lab-h.08.08.21</t>
        </is>
      </c>
      <c r="F920" t="inlineStr">
        <is>
          <t>covN2</t>
        </is>
      </c>
      <c r="G920" s="61">
        <f>HYPERLINK("#'Main'!BC31", "'Main'!BC31")</f>
        <v/>
      </c>
      <c r="I920">
        <f>AVERAGE('Main'!$BA$31:$BC$31)-1*STDEV('Main'!$BA$31:$BC$31)</f>
        <v/>
      </c>
      <c r="J920">
        <f>AVERAGE('Main'!$BA$31:$BC$31)+1*STDEV('Main'!$BA$31:$BC$31)</f>
        <v/>
      </c>
      <c r="K920">
        <f>'Main'!BC31</f>
        <v/>
      </c>
      <c r="L920">
        <f>IF(OR(ISERROR(K920), ISERROR(I920), ISERROR(J920)), TRUE, OR(OR(AND(LEFT(K920, 1)="[", RIGHT(K920, 1)="]"), AND(ISNUMBER(K920), OR(K920&gt;=I920, I920=""), OR(K920&lt;=J920, J920=""))), K920=""))</f>
        <v/>
      </c>
      <c r="M920">
        <f>"Avg="&amp;ROUND(AVERAGE('Main'!$BA$31:$BC$31),4)&amp;", Stdev="&amp;ROUND(STDEV('Main'!$BA$31:$BC$31),4)&amp;", MaxStdev="&amp;1</f>
        <v/>
      </c>
    </row>
    <row r="921">
      <c r="A921" t="inlineStr">
        <is>
          <t>Copies Outliers</t>
        </is>
      </c>
      <c r="B921" t="inlineStr">
        <is>
          <t>Copies per L outliers [covN2]</t>
        </is>
      </c>
      <c r="C921" t="inlineStr">
        <is>
          <t>Low</t>
        </is>
      </c>
      <c r="D921" s="60" t="n">
        <v>44418</v>
      </c>
      <c r="E921" t="inlineStr">
        <is>
          <t>ottawa_lab-h_d.08.08.21</t>
        </is>
      </c>
      <c r="F921" t="inlineStr">
        <is>
          <t>covN2</t>
        </is>
      </c>
      <c r="G921" s="61">
        <f>HYPERLINK("#'Main'!BA32", "'Main'!BA32")</f>
        <v/>
      </c>
      <c r="I921">
        <f>AVERAGE('Main'!$BA$32:$BC$32)-1*STDEV('Main'!$BA$32:$BC$32)</f>
        <v/>
      </c>
      <c r="J921">
        <f>AVERAGE('Main'!$BA$32:$BC$32)+1*STDEV('Main'!$BA$32:$BC$32)</f>
        <v/>
      </c>
      <c r="K921">
        <f>'Main'!BA32</f>
        <v/>
      </c>
      <c r="L921">
        <f>IF(OR(ISERROR(K921), ISERROR(I921), ISERROR(J921)), TRUE, OR(OR(AND(LEFT(K921, 1)="[", RIGHT(K921, 1)="]"), AND(ISNUMBER(K921), OR(K921&gt;=I921, I921=""), OR(K921&lt;=J921, J921=""))), K921=""))</f>
        <v/>
      </c>
      <c r="M921">
        <f>"Avg="&amp;ROUND(AVERAGE('Main'!$BA$32:$BC$32),4)&amp;", Stdev="&amp;ROUND(STDEV('Main'!$BA$32:$BC$32),4)&amp;", MaxStdev="&amp;1</f>
        <v/>
      </c>
    </row>
    <row r="922">
      <c r="A922" t="inlineStr">
        <is>
          <t>Copies Outliers</t>
        </is>
      </c>
      <c r="B922" t="inlineStr">
        <is>
          <t>Copies per L outliers [covN2]</t>
        </is>
      </c>
      <c r="C922" t="inlineStr">
        <is>
          <t>Low</t>
        </is>
      </c>
      <c r="D922" s="60" t="n">
        <v>44418</v>
      </c>
      <c r="E922" t="inlineStr">
        <is>
          <t>ottawa_lab-h_d.08.08.21</t>
        </is>
      </c>
      <c r="F922" t="inlineStr">
        <is>
          <t>covN2</t>
        </is>
      </c>
      <c r="G922" s="61">
        <f>HYPERLINK("#'Main'!BB32", "'Main'!BB32")</f>
        <v/>
      </c>
      <c r="I922">
        <f>AVERAGE('Main'!$BA$32:$BC$32)-1*STDEV('Main'!$BA$32:$BC$32)</f>
        <v/>
      </c>
      <c r="J922">
        <f>AVERAGE('Main'!$BA$32:$BC$32)+1*STDEV('Main'!$BA$32:$BC$32)</f>
        <v/>
      </c>
      <c r="K922">
        <f>'Main'!BB32</f>
        <v/>
      </c>
      <c r="L922">
        <f>IF(OR(ISERROR(K922), ISERROR(I922), ISERROR(J922)), TRUE, OR(OR(AND(LEFT(K922, 1)="[", RIGHT(K922, 1)="]"), AND(ISNUMBER(K922), OR(K922&gt;=I922, I922=""), OR(K922&lt;=J922, J922=""))), K922=""))</f>
        <v/>
      </c>
      <c r="M922">
        <f>"Avg="&amp;ROUND(AVERAGE('Main'!$BA$32:$BC$32),4)&amp;", Stdev="&amp;ROUND(STDEV('Main'!$BA$32:$BC$32),4)&amp;", MaxStdev="&amp;1</f>
        <v/>
      </c>
    </row>
    <row r="923">
      <c r="A923" t="inlineStr">
        <is>
          <t>Copies Outliers</t>
        </is>
      </c>
      <c r="B923" t="inlineStr">
        <is>
          <t>Copies per L outliers [covN2]</t>
        </is>
      </c>
      <c r="C923" t="inlineStr">
        <is>
          <t>Low</t>
        </is>
      </c>
      <c r="D923" s="60" t="n">
        <v>44418</v>
      </c>
      <c r="E923" t="inlineStr">
        <is>
          <t>ottawa_lab-h_d.08.08.21</t>
        </is>
      </c>
      <c r="F923" t="inlineStr">
        <is>
          <t>covN2</t>
        </is>
      </c>
      <c r="G923" s="61">
        <f>HYPERLINK("#'Main'!BC32", "'Main'!BC32")</f>
        <v/>
      </c>
      <c r="I923">
        <f>AVERAGE('Main'!$BA$32:$BC$32)-1*STDEV('Main'!$BA$32:$BC$32)</f>
        <v/>
      </c>
      <c r="J923">
        <f>AVERAGE('Main'!$BA$32:$BC$32)+1*STDEV('Main'!$BA$32:$BC$32)</f>
        <v/>
      </c>
      <c r="K923">
        <f>'Main'!BC32</f>
        <v/>
      </c>
      <c r="L923">
        <f>IF(OR(ISERROR(K923), ISERROR(I923), ISERROR(J923)), TRUE, OR(OR(AND(LEFT(K923, 1)="[", RIGHT(K923, 1)="]"), AND(ISNUMBER(K923), OR(K923&gt;=I923, I923=""), OR(K923&lt;=J923, J923=""))), K923=""))</f>
        <v/>
      </c>
      <c r="M923">
        <f>"Avg="&amp;ROUND(AVERAGE('Main'!$BA$32:$BC$32),4)&amp;", Stdev="&amp;ROUND(STDEV('Main'!$BA$32:$BC$32),4)&amp;", MaxStdev="&amp;1</f>
        <v/>
      </c>
    </row>
    <row r="924">
      <c r="A924" t="inlineStr">
        <is>
          <t>Copies Outliers</t>
        </is>
      </c>
      <c r="B924" t="inlineStr">
        <is>
          <t>Copies per L outliers [covN2]</t>
        </is>
      </c>
      <c r="C924" t="inlineStr">
        <is>
          <t>Low</t>
        </is>
      </c>
      <c r="D924" s="60" t="n">
        <v>44418</v>
      </c>
      <c r="E924" t="inlineStr">
        <is>
          <t>ottawa_lab-bmi.08.09.21</t>
        </is>
      </c>
      <c r="F924" t="inlineStr">
        <is>
          <t>covN2</t>
        </is>
      </c>
      <c r="G924" s="61">
        <f>HYPERLINK("#'Main'!BA33", "'Main'!BA33")</f>
        <v/>
      </c>
      <c r="I924">
        <f>AVERAGE('Main'!$BA$33:$BC$33)-1*STDEV('Main'!$BA$33:$BC$33)</f>
        <v/>
      </c>
      <c r="J924">
        <f>AVERAGE('Main'!$BA$33:$BC$33)+1*STDEV('Main'!$BA$33:$BC$33)</f>
        <v/>
      </c>
      <c r="K924">
        <f>'Main'!BA33</f>
        <v/>
      </c>
      <c r="L924">
        <f>IF(OR(ISERROR(K924), ISERROR(I924), ISERROR(J924)), TRUE, OR(OR(AND(LEFT(K924, 1)="[", RIGHT(K924, 1)="]"), AND(ISNUMBER(K924), OR(K924&gt;=I924, I924=""), OR(K924&lt;=J924, J924=""))), K924=""))</f>
        <v/>
      </c>
      <c r="M924">
        <f>"Avg="&amp;ROUND(AVERAGE('Main'!$BA$33:$BC$33),4)&amp;", Stdev="&amp;ROUND(STDEV('Main'!$BA$33:$BC$33),4)&amp;", MaxStdev="&amp;1</f>
        <v/>
      </c>
    </row>
    <row r="925">
      <c r="A925" t="inlineStr">
        <is>
          <t>Copies Outliers</t>
        </is>
      </c>
      <c r="B925" t="inlineStr">
        <is>
          <t>Copies per L outliers [covN2]</t>
        </is>
      </c>
      <c r="C925" t="inlineStr">
        <is>
          <t>Low</t>
        </is>
      </c>
      <c r="D925" s="60" t="n">
        <v>44418</v>
      </c>
      <c r="E925" t="inlineStr">
        <is>
          <t>ottawa_lab-bmi.08.09.21</t>
        </is>
      </c>
      <c r="F925" t="inlineStr">
        <is>
          <t>covN2</t>
        </is>
      </c>
      <c r="G925" s="61">
        <f>HYPERLINK("#'Main'!BB33", "'Main'!BB33")</f>
        <v/>
      </c>
      <c r="I925">
        <f>AVERAGE('Main'!$BA$33:$BC$33)-1*STDEV('Main'!$BA$33:$BC$33)</f>
        <v/>
      </c>
      <c r="J925">
        <f>AVERAGE('Main'!$BA$33:$BC$33)+1*STDEV('Main'!$BA$33:$BC$33)</f>
        <v/>
      </c>
      <c r="K925">
        <f>'Main'!BB33</f>
        <v/>
      </c>
      <c r="L925">
        <f>IF(OR(ISERROR(K925), ISERROR(I925), ISERROR(J925)), TRUE, OR(OR(AND(LEFT(K925, 1)="[", RIGHT(K925, 1)="]"), AND(ISNUMBER(K925), OR(K925&gt;=I925, I925=""), OR(K925&lt;=J925, J925=""))), K925=""))</f>
        <v/>
      </c>
      <c r="M925">
        <f>"Avg="&amp;ROUND(AVERAGE('Main'!$BA$33:$BC$33),4)&amp;", Stdev="&amp;ROUND(STDEV('Main'!$BA$33:$BC$33),4)&amp;", MaxStdev="&amp;1</f>
        <v/>
      </c>
    </row>
    <row r="926">
      <c r="A926" t="inlineStr">
        <is>
          <t>Copies Outliers</t>
        </is>
      </c>
      <c r="B926" t="inlineStr">
        <is>
          <t>Copies per L outliers [covN2]</t>
        </is>
      </c>
      <c r="C926" t="inlineStr">
        <is>
          <t>Low</t>
        </is>
      </c>
      <c r="D926" s="60" t="n">
        <v>44418</v>
      </c>
      <c r="E926" t="inlineStr">
        <is>
          <t>ottawa_lab-bmi.08.09.21</t>
        </is>
      </c>
      <c r="F926" t="inlineStr">
        <is>
          <t>covN2</t>
        </is>
      </c>
      <c r="G926" s="61">
        <f>HYPERLINK("#'Main'!BC33", "'Main'!BC33")</f>
        <v/>
      </c>
      <c r="I926">
        <f>AVERAGE('Main'!$BA$33:$BC$33)-1*STDEV('Main'!$BA$33:$BC$33)</f>
        <v/>
      </c>
      <c r="J926">
        <f>AVERAGE('Main'!$BA$33:$BC$33)+1*STDEV('Main'!$BA$33:$BC$33)</f>
        <v/>
      </c>
      <c r="K926">
        <f>'Main'!BC33</f>
        <v/>
      </c>
      <c r="L926">
        <f>IF(OR(ISERROR(K926), ISERROR(I926), ISERROR(J926)), TRUE, OR(OR(AND(LEFT(K926, 1)="[", RIGHT(K926, 1)="]"), AND(ISNUMBER(K926), OR(K926&gt;=I926, I926=""), OR(K926&lt;=J926, J926=""))), K926=""))</f>
        <v/>
      </c>
      <c r="M926">
        <f>"Avg="&amp;ROUND(AVERAGE('Main'!$BA$33:$BC$33),4)&amp;", Stdev="&amp;ROUND(STDEV('Main'!$BA$33:$BC$33),4)&amp;", MaxStdev="&amp;1</f>
        <v/>
      </c>
    </row>
    <row r="927">
      <c r="A927" t="inlineStr">
        <is>
          <t>Copies Outliers</t>
        </is>
      </c>
      <c r="B927" t="inlineStr">
        <is>
          <t>Copies per L outliers [covN2]</t>
        </is>
      </c>
      <c r="C927" t="inlineStr">
        <is>
          <t>Low</t>
        </is>
      </c>
      <c r="D927" s="60" t="n">
        <v>44418</v>
      </c>
      <c r="E927" t="inlineStr">
        <is>
          <t>ottawa_lab-mh.08.09.21</t>
        </is>
      </c>
      <c r="F927" t="inlineStr">
        <is>
          <t>covN2</t>
        </is>
      </c>
      <c r="G927" s="61">
        <f>HYPERLINK("#'Main'!BA34", "'Main'!BA34")</f>
        <v/>
      </c>
      <c r="I927">
        <f>AVERAGE('Main'!$BA$34:$BC$34)-1*STDEV('Main'!$BA$34:$BC$34)</f>
        <v/>
      </c>
      <c r="J927">
        <f>AVERAGE('Main'!$BA$34:$BC$34)+1*STDEV('Main'!$BA$34:$BC$34)</f>
        <v/>
      </c>
      <c r="K927">
        <f>'Main'!BA34</f>
        <v/>
      </c>
      <c r="L927">
        <f>IF(OR(ISERROR(K927), ISERROR(I927), ISERROR(J927)), TRUE, OR(OR(AND(LEFT(K927, 1)="[", RIGHT(K927, 1)="]"), AND(ISNUMBER(K927), OR(K927&gt;=I927, I927=""), OR(K927&lt;=J927, J927=""))), K927=""))</f>
        <v/>
      </c>
      <c r="M927">
        <f>"Avg="&amp;ROUND(AVERAGE('Main'!$BA$34:$BC$34),4)&amp;", Stdev="&amp;ROUND(STDEV('Main'!$BA$34:$BC$34),4)&amp;", MaxStdev="&amp;1</f>
        <v/>
      </c>
    </row>
    <row r="928">
      <c r="A928" t="inlineStr">
        <is>
          <t>Copies Outliers</t>
        </is>
      </c>
      <c r="B928" t="inlineStr">
        <is>
          <t>Copies per L outliers [covN2]</t>
        </is>
      </c>
      <c r="C928" t="inlineStr">
        <is>
          <t>Low</t>
        </is>
      </c>
      <c r="D928" s="60" t="n">
        <v>44418</v>
      </c>
      <c r="E928" t="inlineStr">
        <is>
          <t>ottawa_lab-mh.08.09.21</t>
        </is>
      </c>
      <c r="F928" t="inlineStr">
        <is>
          <t>covN2</t>
        </is>
      </c>
      <c r="G928" s="61">
        <f>HYPERLINK("#'Main'!BB34", "'Main'!BB34")</f>
        <v/>
      </c>
      <c r="I928">
        <f>AVERAGE('Main'!$BA$34:$BC$34)-1*STDEV('Main'!$BA$34:$BC$34)</f>
        <v/>
      </c>
      <c r="J928">
        <f>AVERAGE('Main'!$BA$34:$BC$34)+1*STDEV('Main'!$BA$34:$BC$34)</f>
        <v/>
      </c>
      <c r="K928">
        <f>'Main'!BB34</f>
        <v/>
      </c>
      <c r="L928">
        <f>IF(OR(ISERROR(K928), ISERROR(I928), ISERROR(J928)), TRUE, OR(OR(AND(LEFT(K928, 1)="[", RIGHT(K928, 1)="]"), AND(ISNUMBER(K928), OR(K928&gt;=I928, I928=""), OR(K928&lt;=J928, J928=""))), K928=""))</f>
        <v/>
      </c>
      <c r="M928">
        <f>"Avg="&amp;ROUND(AVERAGE('Main'!$BA$34:$BC$34),4)&amp;", Stdev="&amp;ROUND(STDEV('Main'!$BA$34:$BC$34),4)&amp;", MaxStdev="&amp;1</f>
        <v/>
      </c>
    </row>
    <row r="929">
      <c r="A929" t="inlineStr">
        <is>
          <t>Copies Outliers</t>
        </is>
      </c>
      <c r="B929" t="inlineStr">
        <is>
          <t>Copies per L outliers [covN2]</t>
        </is>
      </c>
      <c r="C929" t="inlineStr">
        <is>
          <t>Low</t>
        </is>
      </c>
      <c r="D929" s="60" t="n">
        <v>44418</v>
      </c>
      <c r="E929" t="inlineStr">
        <is>
          <t>ottawa_lab-mh.08.09.21</t>
        </is>
      </c>
      <c r="F929" t="inlineStr">
        <is>
          <t>covN2</t>
        </is>
      </c>
      <c r="G929" s="61">
        <f>HYPERLINK("#'Main'!BC34", "'Main'!BC34")</f>
        <v/>
      </c>
      <c r="I929">
        <f>AVERAGE('Main'!$BA$34:$BC$34)-1*STDEV('Main'!$BA$34:$BC$34)</f>
        <v/>
      </c>
      <c r="J929">
        <f>AVERAGE('Main'!$BA$34:$BC$34)+1*STDEV('Main'!$BA$34:$BC$34)</f>
        <v/>
      </c>
      <c r="K929">
        <f>'Main'!BC34</f>
        <v/>
      </c>
      <c r="L929">
        <f>IF(OR(ISERROR(K929), ISERROR(I929), ISERROR(J929)), TRUE, OR(OR(AND(LEFT(K929, 1)="[", RIGHT(K929, 1)="]"), AND(ISNUMBER(K929), OR(K929&gt;=I929, I929=""), OR(K929&lt;=J929, J929=""))), K929=""))</f>
        <v/>
      </c>
      <c r="M929">
        <f>"Avg="&amp;ROUND(AVERAGE('Main'!$BA$34:$BC$34),4)&amp;", Stdev="&amp;ROUND(STDEV('Main'!$BA$34:$BC$34),4)&amp;", MaxStdev="&amp;1</f>
        <v/>
      </c>
    </row>
    <row r="930">
      <c r="A930" t="inlineStr">
        <is>
          <t>Copies Outliers</t>
        </is>
      </c>
      <c r="B930" t="inlineStr">
        <is>
          <t>Copies per L outliers [covN2]</t>
        </is>
      </c>
      <c r="C930" t="inlineStr">
        <is>
          <t>Low</t>
        </is>
      </c>
      <c r="D930" s="60" t="n">
        <v>44418</v>
      </c>
      <c r="E930" t="inlineStr">
        <is>
          <t>ottawa_lab-o.08.09.21</t>
        </is>
      </c>
      <c r="F930" t="inlineStr">
        <is>
          <t>covN2</t>
        </is>
      </c>
      <c r="G930" s="61">
        <f>HYPERLINK("#'Main'!BA35", "'Main'!BA35")</f>
        <v/>
      </c>
      <c r="I930">
        <f>AVERAGE('Main'!$BA$35:$BC$35)-1*STDEV('Main'!$BA$35:$BC$35)</f>
        <v/>
      </c>
      <c r="J930">
        <f>AVERAGE('Main'!$BA$35:$BC$35)+1*STDEV('Main'!$BA$35:$BC$35)</f>
        <v/>
      </c>
      <c r="K930">
        <f>'Main'!BA35</f>
        <v/>
      </c>
      <c r="L930">
        <f>IF(OR(ISERROR(K930), ISERROR(I930), ISERROR(J930)), TRUE, OR(OR(AND(LEFT(K930, 1)="[", RIGHT(K930, 1)="]"), AND(ISNUMBER(K930), OR(K930&gt;=I930, I930=""), OR(K930&lt;=J930, J930=""))), K930=""))</f>
        <v/>
      </c>
      <c r="M930">
        <f>"Avg="&amp;ROUND(AVERAGE('Main'!$BA$35:$BC$35),4)&amp;", Stdev="&amp;ROUND(STDEV('Main'!$BA$35:$BC$35),4)&amp;", MaxStdev="&amp;1</f>
        <v/>
      </c>
    </row>
    <row r="931">
      <c r="A931" t="inlineStr">
        <is>
          <t>Copies Outliers</t>
        </is>
      </c>
      <c r="B931" t="inlineStr">
        <is>
          <t>Copies per L outliers [covN2]</t>
        </is>
      </c>
      <c r="C931" t="inlineStr">
        <is>
          <t>Low</t>
        </is>
      </c>
      <c r="D931" s="60" t="n">
        <v>44418</v>
      </c>
      <c r="E931" t="inlineStr">
        <is>
          <t>ottawa_lab-o.08.09.21</t>
        </is>
      </c>
      <c r="F931" t="inlineStr">
        <is>
          <t>covN2</t>
        </is>
      </c>
      <c r="G931" s="61">
        <f>HYPERLINK("#'Main'!BB35", "'Main'!BB35")</f>
        <v/>
      </c>
      <c r="I931">
        <f>AVERAGE('Main'!$BA$35:$BC$35)-1*STDEV('Main'!$BA$35:$BC$35)</f>
        <v/>
      </c>
      <c r="J931">
        <f>AVERAGE('Main'!$BA$35:$BC$35)+1*STDEV('Main'!$BA$35:$BC$35)</f>
        <v/>
      </c>
      <c r="K931">
        <f>'Main'!BB35</f>
        <v/>
      </c>
      <c r="L931">
        <f>IF(OR(ISERROR(K931), ISERROR(I931), ISERROR(J931)), TRUE, OR(OR(AND(LEFT(K931, 1)="[", RIGHT(K931, 1)="]"), AND(ISNUMBER(K931), OR(K931&gt;=I931, I931=""), OR(K931&lt;=J931, J931=""))), K931=""))</f>
        <v/>
      </c>
      <c r="M931">
        <f>"Avg="&amp;ROUND(AVERAGE('Main'!$BA$35:$BC$35),4)&amp;", Stdev="&amp;ROUND(STDEV('Main'!$BA$35:$BC$35),4)&amp;", MaxStdev="&amp;1</f>
        <v/>
      </c>
    </row>
    <row r="932">
      <c r="A932" t="inlineStr">
        <is>
          <t>Copies Outliers</t>
        </is>
      </c>
      <c r="B932" t="inlineStr">
        <is>
          <t>Copies per L outliers [covN2]</t>
        </is>
      </c>
      <c r="C932" t="inlineStr">
        <is>
          <t>Low</t>
        </is>
      </c>
      <c r="D932" s="60" t="n">
        <v>44418</v>
      </c>
      <c r="E932" t="inlineStr">
        <is>
          <t>ottawa_lab-o.08.09.21</t>
        </is>
      </c>
      <c r="F932" t="inlineStr">
        <is>
          <t>covN2</t>
        </is>
      </c>
      <c r="G932" s="61">
        <f>HYPERLINK("#'Main'!BC35", "'Main'!BC35")</f>
        <v/>
      </c>
      <c r="I932">
        <f>AVERAGE('Main'!$BA$35:$BC$35)-1*STDEV('Main'!$BA$35:$BC$35)</f>
        <v/>
      </c>
      <c r="J932">
        <f>AVERAGE('Main'!$BA$35:$BC$35)+1*STDEV('Main'!$BA$35:$BC$35)</f>
        <v/>
      </c>
      <c r="K932">
        <f>'Main'!BC35</f>
        <v/>
      </c>
      <c r="L932">
        <f>IF(OR(ISERROR(K932), ISERROR(I932), ISERROR(J932)), TRUE, OR(OR(AND(LEFT(K932, 1)="[", RIGHT(K932, 1)="]"), AND(ISNUMBER(K932), OR(K932&gt;=I932, I932=""), OR(K932&lt;=J932, J932=""))), K932=""))</f>
        <v/>
      </c>
      <c r="M932">
        <f>"Avg="&amp;ROUND(AVERAGE('Main'!$BA$35:$BC$35),4)&amp;", Stdev="&amp;ROUND(STDEV('Main'!$BA$35:$BC$35),4)&amp;", MaxStdev="&amp;1</f>
        <v/>
      </c>
    </row>
    <row r="933">
      <c r="A933" t="inlineStr">
        <is>
          <t>Copies Outliers</t>
        </is>
      </c>
      <c r="B933" t="inlineStr">
        <is>
          <t>Copies per L outliers [covN2]</t>
        </is>
      </c>
      <c r="C933" t="inlineStr">
        <is>
          <t>Low</t>
        </is>
      </c>
      <c r="D933" s="60" t="n">
        <v>44418</v>
      </c>
      <c r="E933" t="inlineStr">
        <is>
          <t>ottawa_lab-vc1.08.09.21</t>
        </is>
      </c>
      <c r="F933" t="inlineStr">
        <is>
          <t>covN2</t>
        </is>
      </c>
      <c r="G933" s="61">
        <f>HYPERLINK("#'Main'!BA36", "'Main'!BA36")</f>
        <v/>
      </c>
      <c r="I933">
        <f>AVERAGE('Main'!$BA$36:$BC$36)-1*STDEV('Main'!$BA$36:$BC$36)</f>
        <v/>
      </c>
      <c r="J933">
        <f>AVERAGE('Main'!$BA$36:$BC$36)+1*STDEV('Main'!$BA$36:$BC$36)</f>
        <v/>
      </c>
      <c r="K933">
        <f>'Main'!BA36</f>
        <v/>
      </c>
      <c r="L933">
        <f>IF(OR(ISERROR(K933), ISERROR(I933), ISERROR(J933)), TRUE, OR(OR(AND(LEFT(K933, 1)="[", RIGHT(K933, 1)="]"), AND(ISNUMBER(K933), OR(K933&gt;=I933, I933=""), OR(K933&lt;=J933, J933=""))), K933=""))</f>
        <v/>
      </c>
      <c r="M933">
        <f>"Avg="&amp;ROUND(AVERAGE('Main'!$BA$36:$BC$36),4)&amp;", Stdev="&amp;ROUND(STDEV('Main'!$BA$36:$BC$36),4)&amp;", MaxStdev="&amp;1</f>
        <v/>
      </c>
    </row>
    <row r="934">
      <c r="A934" t="inlineStr">
        <is>
          <t>Copies Outliers</t>
        </is>
      </c>
      <c r="B934" t="inlineStr">
        <is>
          <t>Copies per L outliers [covN2]</t>
        </is>
      </c>
      <c r="C934" t="inlineStr">
        <is>
          <t>Low</t>
        </is>
      </c>
      <c r="D934" s="60" t="n">
        <v>44418</v>
      </c>
      <c r="E934" t="inlineStr">
        <is>
          <t>ottawa_lab-vc1.08.09.21</t>
        </is>
      </c>
      <c r="F934" t="inlineStr">
        <is>
          <t>covN2</t>
        </is>
      </c>
      <c r="G934" s="61">
        <f>HYPERLINK("#'Main'!BB36", "'Main'!BB36")</f>
        <v/>
      </c>
      <c r="I934">
        <f>AVERAGE('Main'!$BA$36:$BC$36)-1*STDEV('Main'!$BA$36:$BC$36)</f>
        <v/>
      </c>
      <c r="J934">
        <f>AVERAGE('Main'!$BA$36:$BC$36)+1*STDEV('Main'!$BA$36:$BC$36)</f>
        <v/>
      </c>
      <c r="K934">
        <f>'Main'!BB36</f>
        <v/>
      </c>
      <c r="L934">
        <f>IF(OR(ISERROR(K934), ISERROR(I934), ISERROR(J934)), TRUE, OR(OR(AND(LEFT(K934, 1)="[", RIGHT(K934, 1)="]"), AND(ISNUMBER(K934), OR(K934&gt;=I934, I934=""), OR(K934&lt;=J934, J934=""))), K934=""))</f>
        <v/>
      </c>
      <c r="M934">
        <f>"Avg="&amp;ROUND(AVERAGE('Main'!$BA$36:$BC$36),4)&amp;", Stdev="&amp;ROUND(STDEV('Main'!$BA$36:$BC$36),4)&amp;", MaxStdev="&amp;1</f>
        <v/>
      </c>
    </row>
    <row r="935">
      <c r="A935" t="inlineStr">
        <is>
          <t>Copies Outliers</t>
        </is>
      </c>
      <c r="B935" t="inlineStr">
        <is>
          <t>Copies per L outliers [covN2]</t>
        </is>
      </c>
      <c r="C935" t="inlineStr">
        <is>
          <t>Low</t>
        </is>
      </c>
      <c r="D935" s="60" t="n">
        <v>44418</v>
      </c>
      <c r="E935" t="inlineStr">
        <is>
          <t>ottawa_lab-vc1.08.09.21</t>
        </is>
      </c>
      <c r="F935" t="inlineStr">
        <is>
          <t>covN2</t>
        </is>
      </c>
      <c r="G935" s="61">
        <f>HYPERLINK("#'Main'!BC36", "'Main'!BC36")</f>
        <v/>
      </c>
      <c r="I935">
        <f>AVERAGE('Main'!$BA$36:$BC$36)-1*STDEV('Main'!$BA$36:$BC$36)</f>
        <v/>
      </c>
      <c r="J935">
        <f>AVERAGE('Main'!$BA$36:$BC$36)+1*STDEV('Main'!$BA$36:$BC$36)</f>
        <v/>
      </c>
      <c r="K935">
        <f>'Main'!BC36</f>
        <v/>
      </c>
      <c r="L935">
        <f>IF(OR(ISERROR(K935), ISERROR(I935), ISERROR(J935)), TRUE, OR(OR(AND(LEFT(K935, 1)="[", RIGHT(K935, 1)="]"), AND(ISNUMBER(K935), OR(K935&gt;=I935, I935=""), OR(K935&lt;=J935, J935=""))), K935=""))</f>
        <v/>
      </c>
      <c r="M935">
        <f>"Avg="&amp;ROUND(AVERAGE('Main'!$BA$36:$BC$36),4)&amp;", Stdev="&amp;ROUND(STDEV('Main'!$BA$36:$BC$36),4)&amp;", MaxStdev="&amp;1</f>
        <v/>
      </c>
    </row>
    <row r="936">
      <c r="A936" t="inlineStr">
        <is>
          <t>Copies Outliers</t>
        </is>
      </c>
      <c r="B936" t="inlineStr">
        <is>
          <t>Copies per L outliers [covN2]</t>
        </is>
      </c>
      <c r="C936" t="inlineStr">
        <is>
          <t>Low</t>
        </is>
      </c>
      <c r="D936" s="60" t="n">
        <v>44418</v>
      </c>
      <c r="E936" t="inlineStr">
        <is>
          <t>ottawa_lab-vc2.08.09.21</t>
        </is>
      </c>
      <c r="F936" t="inlineStr">
        <is>
          <t>covN2</t>
        </is>
      </c>
      <c r="G936" s="61">
        <f>HYPERLINK("#'Main'!BA37", "'Main'!BA37")</f>
        <v/>
      </c>
      <c r="I936">
        <f>AVERAGE('Main'!$BA$37:$BC$37)-1*STDEV('Main'!$BA$37:$BC$37)</f>
        <v/>
      </c>
      <c r="J936">
        <f>AVERAGE('Main'!$BA$37:$BC$37)+1*STDEV('Main'!$BA$37:$BC$37)</f>
        <v/>
      </c>
      <c r="K936">
        <f>'Main'!BA37</f>
        <v/>
      </c>
      <c r="L936">
        <f>IF(OR(ISERROR(K936), ISERROR(I936), ISERROR(J936)), TRUE, OR(OR(AND(LEFT(K936, 1)="[", RIGHT(K936, 1)="]"), AND(ISNUMBER(K936), OR(K936&gt;=I936, I936=""), OR(K936&lt;=J936, J936=""))), K936=""))</f>
        <v/>
      </c>
      <c r="M936">
        <f>"Avg="&amp;ROUND(AVERAGE('Main'!$BA$37:$BC$37),4)&amp;", Stdev="&amp;ROUND(STDEV('Main'!$BA$37:$BC$37),4)&amp;", MaxStdev="&amp;1</f>
        <v/>
      </c>
    </row>
    <row r="937">
      <c r="A937" t="inlineStr">
        <is>
          <t>Copies Outliers</t>
        </is>
      </c>
      <c r="B937" t="inlineStr">
        <is>
          <t>Copies per L outliers [covN2]</t>
        </is>
      </c>
      <c r="C937" t="inlineStr">
        <is>
          <t>Low</t>
        </is>
      </c>
      <c r="D937" s="60" t="n">
        <v>44418</v>
      </c>
      <c r="E937" t="inlineStr">
        <is>
          <t>ottawa_lab-vc2.08.09.21</t>
        </is>
      </c>
      <c r="F937" t="inlineStr">
        <is>
          <t>covN2</t>
        </is>
      </c>
      <c r="G937" s="61">
        <f>HYPERLINK("#'Main'!BB37", "'Main'!BB37")</f>
        <v/>
      </c>
      <c r="I937">
        <f>AVERAGE('Main'!$BA$37:$BC$37)-1*STDEV('Main'!$BA$37:$BC$37)</f>
        <v/>
      </c>
      <c r="J937">
        <f>AVERAGE('Main'!$BA$37:$BC$37)+1*STDEV('Main'!$BA$37:$BC$37)</f>
        <v/>
      </c>
      <c r="K937">
        <f>'Main'!BB37</f>
        <v/>
      </c>
      <c r="L937">
        <f>IF(OR(ISERROR(K937), ISERROR(I937), ISERROR(J937)), TRUE, OR(OR(AND(LEFT(K937, 1)="[", RIGHT(K937, 1)="]"), AND(ISNUMBER(K937), OR(K937&gt;=I937, I937=""), OR(K937&lt;=J937, J937=""))), K937=""))</f>
        <v/>
      </c>
      <c r="M937">
        <f>"Avg="&amp;ROUND(AVERAGE('Main'!$BA$37:$BC$37),4)&amp;", Stdev="&amp;ROUND(STDEV('Main'!$BA$37:$BC$37),4)&amp;", MaxStdev="&amp;1</f>
        <v/>
      </c>
    </row>
    <row r="938">
      <c r="A938" t="inlineStr">
        <is>
          <t>Copies Outliers</t>
        </is>
      </c>
      <c r="B938" t="inlineStr">
        <is>
          <t>Copies per L outliers [covN2]</t>
        </is>
      </c>
      <c r="C938" t="inlineStr">
        <is>
          <t>Low</t>
        </is>
      </c>
      <c r="D938" s="60" t="n">
        <v>44418</v>
      </c>
      <c r="E938" t="inlineStr">
        <is>
          <t>ottawa_lab-vc2.08.09.21</t>
        </is>
      </c>
      <c r="F938" t="inlineStr">
        <is>
          <t>covN2</t>
        </is>
      </c>
      <c r="G938" s="61">
        <f>HYPERLINK("#'Main'!BC37", "'Main'!BC37")</f>
        <v/>
      </c>
      <c r="I938">
        <f>AVERAGE('Main'!$BA$37:$BC$37)-1*STDEV('Main'!$BA$37:$BC$37)</f>
        <v/>
      </c>
      <c r="J938">
        <f>AVERAGE('Main'!$BA$37:$BC$37)+1*STDEV('Main'!$BA$37:$BC$37)</f>
        <v/>
      </c>
      <c r="K938">
        <f>'Main'!BC37</f>
        <v/>
      </c>
      <c r="L938">
        <f>IF(OR(ISERROR(K938), ISERROR(I938), ISERROR(J938)), TRUE, OR(OR(AND(LEFT(K938, 1)="[", RIGHT(K938, 1)="]"), AND(ISNUMBER(K938), OR(K938&gt;=I938, I938=""), OR(K938&lt;=J938, J938=""))), K938=""))</f>
        <v/>
      </c>
      <c r="M938">
        <f>"Avg="&amp;ROUND(AVERAGE('Main'!$BA$37:$BC$37),4)&amp;", Stdev="&amp;ROUND(STDEV('Main'!$BA$37:$BC$37),4)&amp;", MaxStdev="&amp;1</f>
        <v/>
      </c>
    </row>
    <row r="939">
      <c r="A939" t="inlineStr">
        <is>
          <t>Copies Outliers</t>
        </is>
      </c>
      <c r="B939" t="inlineStr">
        <is>
          <t>Copies per L outliers [covN2]</t>
        </is>
      </c>
      <c r="C939" t="inlineStr">
        <is>
          <t>Low</t>
        </is>
      </c>
      <c r="D939" s="60" t="n">
        <v>44418</v>
      </c>
      <c r="E939" t="inlineStr">
        <is>
          <t>ottawa_lab-vc3.08.09.21</t>
        </is>
      </c>
      <c r="F939" t="inlineStr">
        <is>
          <t>covN2</t>
        </is>
      </c>
      <c r="G939" s="61">
        <f>HYPERLINK("#'Main'!BA38", "'Main'!BA38")</f>
        <v/>
      </c>
      <c r="I939">
        <f>AVERAGE('Main'!$BA$38:$BC$38)-1*STDEV('Main'!$BA$38:$BC$38)</f>
        <v/>
      </c>
      <c r="J939">
        <f>AVERAGE('Main'!$BA$38:$BC$38)+1*STDEV('Main'!$BA$38:$BC$38)</f>
        <v/>
      </c>
      <c r="K939">
        <f>'Main'!BA38</f>
        <v/>
      </c>
      <c r="L939">
        <f>IF(OR(ISERROR(K939), ISERROR(I939), ISERROR(J939)), TRUE, OR(OR(AND(LEFT(K939, 1)="[", RIGHT(K939, 1)="]"), AND(ISNUMBER(K939), OR(K939&gt;=I939, I939=""), OR(K939&lt;=J939, J939=""))), K939=""))</f>
        <v/>
      </c>
      <c r="M939">
        <f>"Avg="&amp;ROUND(AVERAGE('Main'!$BA$38:$BC$38),4)&amp;", Stdev="&amp;ROUND(STDEV('Main'!$BA$38:$BC$38),4)&amp;", MaxStdev="&amp;1</f>
        <v/>
      </c>
    </row>
    <row r="940">
      <c r="A940" t="inlineStr">
        <is>
          <t>Copies Outliers</t>
        </is>
      </c>
      <c r="B940" t="inlineStr">
        <is>
          <t>Copies per L outliers [covN2]</t>
        </is>
      </c>
      <c r="C940" t="inlineStr">
        <is>
          <t>Low</t>
        </is>
      </c>
      <c r="D940" s="60" t="n">
        <v>44418</v>
      </c>
      <c r="E940" t="inlineStr">
        <is>
          <t>ottawa_lab-vc3.08.09.21</t>
        </is>
      </c>
      <c r="F940" t="inlineStr">
        <is>
          <t>covN2</t>
        </is>
      </c>
      <c r="G940" s="61">
        <f>HYPERLINK("#'Main'!BB38", "'Main'!BB38")</f>
        <v/>
      </c>
      <c r="I940">
        <f>AVERAGE('Main'!$BA$38:$BC$38)-1*STDEV('Main'!$BA$38:$BC$38)</f>
        <v/>
      </c>
      <c r="J940">
        <f>AVERAGE('Main'!$BA$38:$BC$38)+1*STDEV('Main'!$BA$38:$BC$38)</f>
        <v/>
      </c>
      <c r="K940">
        <f>'Main'!BB38</f>
        <v/>
      </c>
      <c r="L940">
        <f>IF(OR(ISERROR(K940), ISERROR(I940), ISERROR(J940)), TRUE, OR(OR(AND(LEFT(K940, 1)="[", RIGHT(K940, 1)="]"), AND(ISNUMBER(K940), OR(K940&gt;=I940, I940=""), OR(K940&lt;=J940, J940=""))), K940=""))</f>
        <v/>
      </c>
      <c r="M940">
        <f>"Avg="&amp;ROUND(AVERAGE('Main'!$BA$38:$BC$38),4)&amp;", Stdev="&amp;ROUND(STDEV('Main'!$BA$38:$BC$38),4)&amp;", MaxStdev="&amp;1</f>
        <v/>
      </c>
    </row>
    <row r="941">
      <c r="A941" t="inlineStr">
        <is>
          <t>Copies Outliers</t>
        </is>
      </c>
      <c r="B941" t="inlineStr">
        <is>
          <t>Copies per L outliers [covN2]</t>
        </is>
      </c>
      <c r="C941" t="inlineStr">
        <is>
          <t>Low</t>
        </is>
      </c>
      <c r="D941" s="60" t="n">
        <v>44418</v>
      </c>
      <c r="E941" t="inlineStr">
        <is>
          <t>ottawa_lab-vc3.08.09.21</t>
        </is>
      </c>
      <c r="F941" t="inlineStr">
        <is>
          <t>covN2</t>
        </is>
      </c>
      <c r="G941" s="61">
        <f>HYPERLINK("#'Main'!BC38", "'Main'!BC38")</f>
        <v/>
      </c>
      <c r="I941">
        <f>AVERAGE('Main'!$BA$38:$BC$38)-1*STDEV('Main'!$BA$38:$BC$38)</f>
        <v/>
      </c>
      <c r="J941">
        <f>AVERAGE('Main'!$BA$38:$BC$38)+1*STDEV('Main'!$BA$38:$BC$38)</f>
        <v/>
      </c>
      <c r="K941">
        <f>'Main'!BC38</f>
        <v/>
      </c>
      <c r="L941">
        <f>IF(OR(ISERROR(K941), ISERROR(I941), ISERROR(J941)), TRUE, OR(OR(AND(LEFT(K941, 1)="[", RIGHT(K941, 1)="]"), AND(ISNUMBER(K941), OR(K941&gt;=I941, I941=""), OR(K941&lt;=J941, J941=""))), K941=""))</f>
        <v/>
      </c>
      <c r="M941">
        <f>"Avg="&amp;ROUND(AVERAGE('Main'!$BA$38:$BC$38),4)&amp;", Stdev="&amp;ROUND(STDEV('Main'!$BA$38:$BC$38),4)&amp;", MaxStdev="&amp;1</f>
        <v/>
      </c>
    </row>
    <row r="942">
      <c r="A942" t="inlineStr">
        <is>
          <t>Copies Outliers</t>
        </is>
      </c>
      <c r="B942" t="inlineStr">
        <is>
          <t>Copies per L outliers [covN2]</t>
        </is>
      </c>
      <c r="C942" t="inlineStr">
        <is>
          <t>Low</t>
        </is>
      </c>
      <c r="D942" s="60" t="n">
        <v>44418</v>
      </c>
      <c r="E942" t="inlineStr">
        <is>
          <t>ottawa_lab-__2021-08-10__aw_b97.08.09.21</t>
        </is>
      </c>
      <c r="F942" t="inlineStr">
        <is>
          <t>covN2</t>
        </is>
      </c>
      <c r="G942" s="61">
        <f>HYPERLINK("#'Main'!BA39", "'Main'!BA39")</f>
        <v/>
      </c>
      <c r="I942">
        <f>AVERAGE('Main'!$BA$39:$BC$39)-1*STDEV('Main'!$BA$39:$BC$39)</f>
        <v/>
      </c>
      <c r="J942">
        <f>AVERAGE('Main'!$BA$39:$BC$39)+1*STDEV('Main'!$BA$39:$BC$39)</f>
        <v/>
      </c>
      <c r="K942">
        <f>'Main'!BA39</f>
        <v/>
      </c>
      <c r="L942">
        <f>IF(OR(ISERROR(K942), ISERROR(I942), ISERROR(J942)), TRUE, OR(OR(AND(LEFT(K942, 1)="[", RIGHT(K942, 1)="]"), AND(ISNUMBER(K942), OR(K942&gt;=I942, I942=""), OR(K942&lt;=J942, J942=""))), K942=""))</f>
        <v/>
      </c>
      <c r="M942">
        <f>"Avg="&amp;ROUND(AVERAGE('Main'!$BA$39:$BC$39),4)&amp;", Stdev="&amp;ROUND(STDEV('Main'!$BA$39:$BC$39),4)&amp;", MaxStdev="&amp;1</f>
        <v/>
      </c>
    </row>
    <row r="943">
      <c r="A943" t="inlineStr">
        <is>
          <t>Copies Outliers</t>
        </is>
      </c>
      <c r="B943" t="inlineStr">
        <is>
          <t>Copies per L outliers [covN2]</t>
        </is>
      </c>
      <c r="C943" t="inlineStr">
        <is>
          <t>Low</t>
        </is>
      </c>
      <c r="D943" s="60" t="n">
        <v>44418</v>
      </c>
      <c r="E943" t="inlineStr">
        <is>
          <t>ottawa_lab-__2021-08-10__aw_b97.08.09.21</t>
        </is>
      </c>
      <c r="F943" t="inlineStr">
        <is>
          <t>covN2</t>
        </is>
      </c>
      <c r="G943" s="61">
        <f>HYPERLINK("#'Main'!BB39", "'Main'!BB39")</f>
        <v/>
      </c>
      <c r="I943">
        <f>AVERAGE('Main'!$BA$39:$BC$39)-1*STDEV('Main'!$BA$39:$BC$39)</f>
        <v/>
      </c>
      <c r="J943">
        <f>AVERAGE('Main'!$BA$39:$BC$39)+1*STDEV('Main'!$BA$39:$BC$39)</f>
        <v/>
      </c>
      <c r="K943">
        <f>'Main'!BB39</f>
        <v/>
      </c>
      <c r="L943">
        <f>IF(OR(ISERROR(K943), ISERROR(I943), ISERROR(J943)), TRUE, OR(OR(AND(LEFT(K943, 1)="[", RIGHT(K943, 1)="]"), AND(ISNUMBER(K943), OR(K943&gt;=I943, I943=""), OR(K943&lt;=J943, J943=""))), K943=""))</f>
        <v/>
      </c>
      <c r="M943">
        <f>"Avg="&amp;ROUND(AVERAGE('Main'!$BA$39:$BC$39),4)&amp;", Stdev="&amp;ROUND(STDEV('Main'!$BA$39:$BC$39),4)&amp;", MaxStdev="&amp;1</f>
        <v/>
      </c>
    </row>
    <row r="944">
      <c r="A944" t="inlineStr">
        <is>
          <t>Copies Outliers</t>
        </is>
      </c>
      <c r="B944" t="inlineStr">
        <is>
          <t>Copies per L outliers [covN2]</t>
        </is>
      </c>
      <c r="C944" t="inlineStr">
        <is>
          <t>Low</t>
        </is>
      </c>
      <c r="D944" s="60" t="n">
        <v>44418</v>
      </c>
      <c r="E944" t="inlineStr">
        <is>
          <t>ottawa_lab-__2021-08-10__aw_b97.08.09.21</t>
        </is>
      </c>
      <c r="F944" t="inlineStr">
        <is>
          <t>covN2</t>
        </is>
      </c>
      <c r="G944" s="61">
        <f>HYPERLINK("#'Main'!BC39", "'Main'!BC39")</f>
        <v/>
      </c>
      <c r="I944">
        <f>AVERAGE('Main'!$BA$39:$BC$39)-1*STDEV('Main'!$BA$39:$BC$39)</f>
        <v/>
      </c>
      <c r="J944">
        <f>AVERAGE('Main'!$BA$39:$BC$39)+1*STDEV('Main'!$BA$39:$BC$39)</f>
        <v/>
      </c>
      <c r="K944">
        <f>'Main'!BC39</f>
        <v/>
      </c>
      <c r="L944">
        <f>IF(OR(ISERROR(K944), ISERROR(I944), ISERROR(J944)), TRUE, OR(OR(AND(LEFT(K944, 1)="[", RIGHT(K944, 1)="]"), AND(ISNUMBER(K944), OR(K944&gt;=I944, I944=""), OR(K944&lt;=J944, J944=""))), K944=""))</f>
        <v/>
      </c>
      <c r="M944">
        <f>"Avg="&amp;ROUND(AVERAGE('Main'!$BA$39:$BC$39),4)&amp;", Stdev="&amp;ROUND(STDEV('Main'!$BA$39:$BC$39),4)&amp;", MaxStdev="&amp;1</f>
        <v/>
      </c>
    </row>
    <row r="945">
      <c r="A945" t="inlineStr">
        <is>
          <t>Copies Outliers</t>
        </is>
      </c>
      <c r="B945" t="inlineStr">
        <is>
          <t>Copies per L outliers [covN2]</t>
        </is>
      </c>
      <c r="C945" t="inlineStr">
        <is>
          <t>Low</t>
        </is>
      </c>
      <c r="D945" s="60" t="n">
        <v>44418</v>
      </c>
      <c r="E945" t="inlineStr">
        <is>
          <t>ottawa_lab-__2021-08-10__aw_sr.08.09.21</t>
        </is>
      </c>
      <c r="F945" t="inlineStr">
        <is>
          <t>covN2</t>
        </is>
      </c>
      <c r="G945" s="61">
        <f>HYPERLINK("#'Main'!BA40", "'Main'!BA40")</f>
        <v/>
      </c>
      <c r="I945">
        <f>AVERAGE('Main'!$BA$40:$BC$40)-1*STDEV('Main'!$BA$40:$BC$40)</f>
        <v/>
      </c>
      <c r="J945">
        <f>AVERAGE('Main'!$BA$40:$BC$40)+1*STDEV('Main'!$BA$40:$BC$40)</f>
        <v/>
      </c>
      <c r="K945">
        <f>'Main'!BA40</f>
        <v/>
      </c>
      <c r="L945">
        <f>IF(OR(ISERROR(K945), ISERROR(I945), ISERROR(J945)), TRUE, OR(OR(AND(LEFT(K945, 1)="[", RIGHT(K945, 1)="]"), AND(ISNUMBER(K945), OR(K945&gt;=I945, I945=""), OR(K945&lt;=J945, J945=""))), K945=""))</f>
        <v/>
      </c>
      <c r="M945">
        <f>"Avg="&amp;ROUND(AVERAGE('Main'!$BA$40:$BC$40),4)&amp;", Stdev="&amp;ROUND(STDEV('Main'!$BA$40:$BC$40),4)&amp;", MaxStdev="&amp;1</f>
        <v/>
      </c>
    </row>
    <row r="946">
      <c r="A946" t="inlineStr">
        <is>
          <t>Copies Outliers</t>
        </is>
      </c>
      <c r="B946" t="inlineStr">
        <is>
          <t>Copies per L outliers [covN2]</t>
        </is>
      </c>
      <c r="C946" t="inlineStr">
        <is>
          <t>Low</t>
        </is>
      </c>
      <c r="D946" s="60" t="n">
        <v>44418</v>
      </c>
      <c r="E946" t="inlineStr">
        <is>
          <t>ottawa_lab-__2021-08-10__aw_sr.08.09.21</t>
        </is>
      </c>
      <c r="F946" t="inlineStr">
        <is>
          <t>covN2</t>
        </is>
      </c>
      <c r="G946" s="61">
        <f>HYPERLINK("#'Main'!BB40", "'Main'!BB40")</f>
        <v/>
      </c>
      <c r="I946">
        <f>AVERAGE('Main'!$BA$40:$BC$40)-1*STDEV('Main'!$BA$40:$BC$40)</f>
        <v/>
      </c>
      <c r="J946">
        <f>AVERAGE('Main'!$BA$40:$BC$40)+1*STDEV('Main'!$BA$40:$BC$40)</f>
        <v/>
      </c>
      <c r="K946">
        <f>'Main'!BB40</f>
        <v/>
      </c>
      <c r="L946">
        <f>IF(OR(ISERROR(K946), ISERROR(I946), ISERROR(J946)), TRUE, OR(OR(AND(LEFT(K946, 1)="[", RIGHT(K946, 1)="]"), AND(ISNUMBER(K946), OR(K946&gt;=I946, I946=""), OR(K946&lt;=J946, J946=""))), K946=""))</f>
        <v/>
      </c>
      <c r="M946">
        <f>"Avg="&amp;ROUND(AVERAGE('Main'!$BA$40:$BC$40),4)&amp;", Stdev="&amp;ROUND(STDEV('Main'!$BA$40:$BC$40),4)&amp;", MaxStdev="&amp;1</f>
        <v/>
      </c>
    </row>
    <row r="947">
      <c r="A947" t="inlineStr">
        <is>
          <t>Copies Outliers</t>
        </is>
      </c>
      <c r="B947" t="inlineStr">
        <is>
          <t>Copies per L outliers [covN2]</t>
        </is>
      </c>
      <c r="C947" t="inlineStr">
        <is>
          <t>Low</t>
        </is>
      </c>
      <c r="D947" s="60" t="n">
        <v>44418</v>
      </c>
      <c r="E947" t="inlineStr">
        <is>
          <t>ottawa_lab-__2021-08-10__aw_sr.08.09.21</t>
        </is>
      </c>
      <c r="F947" t="inlineStr">
        <is>
          <t>covN2</t>
        </is>
      </c>
      <c r="G947" s="61">
        <f>HYPERLINK("#'Main'!BC40", "'Main'!BC40")</f>
        <v/>
      </c>
      <c r="I947">
        <f>AVERAGE('Main'!$BA$40:$BC$40)-1*STDEV('Main'!$BA$40:$BC$40)</f>
        <v/>
      </c>
      <c r="J947">
        <f>AVERAGE('Main'!$BA$40:$BC$40)+1*STDEV('Main'!$BA$40:$BC$40)</f>
        <v/>
      </c>
      <c r="K947">
        <f>'Main'!BC40</f>
        <v/>
      </c>
      <c r="L947">
        <f>IF(OR(ISERROR(K947), ISERROR(I947), ISERROR(J947)), TRUE, OR(OR(AND(LEFT(K947, 1)="[", RIGHT(K947, 1)="]"), AND(ISNUMBER(K947), OR(K947&gt;=I947, I947=""), OR(K947&lt;=J947, J947=""))), K947=""))</f>
        <v/>
      </c>
      <c r="M947">
        <f>"Avg="&amp;ROUND(AVERAGE('Main'!$BA$40:$BC$40),4)&amp;", Stdev="&amp;ROUND(STDEV('Main'!$BA$40:$BC$40),4)&amp;", MaxStdev="&amp;1</f>
        <v/>
      </c>
    </row>
    <row r="948">
      <c r="A948" t="inlineStr">
        <is>
          <t>Copies Outliers</t>
        </is>
      </c>
      <c r="B948" t="inlineStr">
        <is>
          <t>Copies per L outliers [covN2]</t>
        </is>
      </c>
      <c r="C948" t="inlineStr">
        <is>
          <t>Low</t>
        </is>
      </c>
      <c r="D948" s="60" t="n">
        <v>44418</v>
      </c>
      <c r="E948" t="inlineStr">
        <is>
          <t>ottawa_lab-__2021-08-10__ebmi.07.25.21</t>
        </is>
      </c>
      <c r="F948" t="inlineStr">
        <is>
          <t>covN2</t>
        </is>
      </c>
      <c r="G948" s="61">
        <f>HYPERLINK("#'Main'!BA41", "'Main'!BA41")</f>
        <v/>
      </c>
      <c r="I948">
        <f>AVERAGE('Main'!$BA$41:$BC$41)-1*STDEV('Main'!$BA$41:$BC$41)</f>
        <v/>
      </c>
      <c r="J948">
        <f>AVERAGE('Main'!$BA$41:$BC$41)+1*STDEV('Main'!$BA$41:$BC$41)</f>
        <v/>
      </c>
      <c r="K948">
        <f>'Main'!BA41</f>
        <v/>
      </c>
      <c r="L948">
        <f>IF(OR(ISERROR(K948), ISERROR(I948), ISERROR(J948)), TRUE, OR(OR(AND(LEFT(K948, 1)="[", RIGHT(K948, 1)="]"), AND(ISNUMBER(K948), OR(K948&gt;=I948, I948=""), OR(K948&lt;=J948, J948=""))), K948=""))</f>
        <v/>
      </c>
      <c r="M948">
        <f>"Avg="&amp;ROUND(AVERAGE('Main'!$BA$41:$BC$41),4)&amp;", Stdev="&amp;ROUND(STDEV('Main'!$BA$41:$BC$41),4)&amp;", MaxStdev="&amp;1</f>
        <v/>
      </c>
    </row>
    <row r="949">
      <c r="A949" t="inlineStr">
        <is>
          <t>Copies Outliers</t>
        </is>
      </c>
      <c r="B949" t="inlineStr">
        <is>
          <t>Copies per L outliers [covN2]</t>
        </is>
      </c>
      <c r="C949" t="inlineStr">
        <is>
          <t>Low</t>
        </is>
      </c>
      <c r="D949" s="60" t="n">
        <v>44418</v>
      </c>
      <c r="E949" t="inlineStr">
        <is>
          <t>ottawa_lab-__2021-08-10__ebmi.07.25.21</t>
        </is>
      </c>
      <c r="F949" t="inlineStr">
        <is>
          <t>covN2</t>
        </is>
      </c>
      <c r="G949" s="61">
        <f>HYPERLINK("#'Main'!BB41", "'Main'!BB41")</f>
        <v/>
      </c>
      <c r="I949">
        <f>AVERAGE('Main'!$BA$41:$BC$41)-1*STDEV('Main'!$BA$41:$BC$41)</f>
        <v/>
      </c>
      <c r="J949">
        <f>AVERAGE('Main'!$BA$41:$BC$41)+1*STDEV('Main'!$BA$41:$BC$41)</f>
        <v/>
      </c>
      <c r="K949">
        <f>'Main'!BB41</f>
        <v/>
      </c>
      <c r="L949">
        <f>IF(OR(ISERROR(K949), ISERROR(I949), ISERROR(J949)), TRUE, OR(OR(AND(LEFT(K949, 1)="[", RIGHT(K949, 1)="]"), AND(ISNUMBER(K949), OR(K949&gt;=I949, I949=""), OR(K949&lt;=J949, J949=""))), K949=""))</f>
        <v/>
      </c>
      <c r="M949">
        <f>"Avg="&amp;ROUND(AVERAGE('Main'!$BA$41:$BC$41),4)&amp;", Stdev="&amp;ROUND(STDEV('Main'!$BA$41:$BC$41),4)&amp;", MaxStdev="&amp;1</f>
        <v/>
      </c>
    </row>
    <row r="950">
      <c r="A950" t="inlineStr">
        <is>
          <t>Copies Outliers</t>
        </is>
      </c>
      <c r="B950" t="inlineStr">
        <is>
          <t>Copies per L outliers [covN2]</t>
        </is>
      </c>
      <c r="C950" t="inlineStr">
        <is>
          <t>Low</t>
        </is>
      </c>
      <c r="D950" s="60" t="n">
        <v>44418</v>
      </c>
      <c r="E950" t="inlineStr">
        <is>
          <t>ottawa_lab-__2021-08-10__ebmi.07.25.21</t>
        </is>
      </c>
      <c r="F950" t="inlineStr">
        <is>
          <t>covN2</t>
        </is>
      </c>
      <c r="G950" s="61">
        <f>HYPERLINK("#'Main'!BC41", "'Main'!BC41")</f>
        <v/>
      </c>
      <c r="I950">
        <f>AVERAGE('Main'!$BA$41:$BC$41)-1*STDEV('Main'!$BA$41:$BC$41)</f>
        <v/>
      </c>
      <c r="J950">
        <f>AVERAGE('Main'!$BA$41:$BC$41)+1*STDEV('Main'!$BA$41:$BC$41)</f>
        <v/>
      </c>
      <c r="K950">
        <f>'Main'!BC41</f>
        <v/>
      </c>
      <c r="L950">
        <f>IF(OR(ISERROR(K950), ISERROR(I950), ISERROR(J950)), TRUE, OR(OR(AND(LEFT(K950, 1)="[", RIGHT(K950, 1)="]"), AND(ISNUMBER(K950), OR(K950&gt;=I950, I950=""), OR(K950&lt;=J950, J950=""))), K950=""))</f>
        <v/>
      </c>
      <c r="M950">
        <f>"Avg="&amp;ROUND(AVERAGE('Main'!$BA$41:$BC$41),4)&amp;", Stdev="&amp;ROUND(STDEV('Main'!$BA$41:$BC$41),4)&amp;", MaxStdev="&amp;1</f>
        <v/>
      </c>
    </row>
    <row r="951">
      <c r="A951" t="inlineStr">
        <is>
          <t>Copies Outliers</t>
        </is>
      </c>
      <c r="B951" t="inlineStr">
        <is>
          <t>Copies per L outliers [covN2]</t>
        </is>
      </c>
      <c r="C951" t="inlineStr">
        <is>
          <t>Low</t>
        </is>
      </c>
      <c r="D951" s="60" t="n">
        <v>44418</v>
      </c>
      <c r="E951" t="inlineStr">
        <is>
          <t>ottawa_lab-__2021-08-10__eh.07.20.21</t>
        </is>
      </c>
      <c r="F951" t="inlineStr">
        <is>
          <t>covN2</t>
        </is>
      </c>
      <c r="G951" s="61">
        <f>HYPERLINK("#'Main'!BA42", "'Main'!BA42")</f>
        <v/>
      </c>
      <c r="I951">
        <f>AVERAGE('Main'!$BA$42:$BC$42)-1*STDEV('Main'!$BA$42:$BC$42)</f>
        <v/>
      </c>
      <c r="J951">
        <f>AVERAGE('Main'!$BA$42:$BC$42)+1*STDEV('Main'!$BA$42:$BC$42)</f>
        <v/>
      </c>
      <c r="K951">
        <f>'Main'!BA42</f>
        <v/>
      </c>
      <c r="L951">
        <f>IF(OR(ISERROR(K951), ISERROR(I951), ISERROR(J951)), TRUE, OR(OR(AND(LEFT(K951, 1)="[", RIGHT(K951, 1)="]"), AND(ISNUMBER(K951), OR(K951&gt;=I951, I951=""), OR(K951&lt;=J951, J951=""))), K951=""))</f>
        <v/>
      </c>
      <c r="M951">
        <f>"Avg="&amp;ROUND(AVERAGE('Main'!$BA$42:$BC$42),4)&amp;", Stdev="&amp;ROUND(STDEV('Main'!$BA$42:$BC$42),4)&amp;", MaxStdev="&amp;1</f>
        <v/>
      </c>
    </row>
    <row r="952">
      <c r="A952" t="inlineStr">
        <is>
          <t>Copies Outliers</t>
        </is>
      </c>
      <c r="B952" t="inlineStr">
        <is>
          <t>Copies per L outliers [covN2]</t>
        </is>
      </c>
      <c r="C952" t="inlineStr">
        <is>
          <t>Low</t>
        </is>
      </c>
      <c r="D952" s="60" t="n">
        <v>44418</v>
      </c>
      <c r="E952" t="inlineStr">
        <is>
          <t>ottawa_lab-__2021-08-10__eh.07.20.21</t>
        </is>
      </c>
      <c r="F952" t="inlineStr">
        <is>
          <t>covN2</t>
        </is>
      </c>
      <c r="G952" s="61">
        <f>HYPERLINK("#'Main'!BB42", "'Main'!BB42")</f>
        <v/>
      </c>
      <c r="I952">
        <f>AVERAGE('Main'!$BA$42:$BC$42)-1*STDEV('Main'!$BA$42:$BC$42)</f>
        <v/>
      </c>
      <c r="J952">
        <f>AVERAGE('Main'!$BA$42:$BC$42)+1*STDEV('Main'!$BA$42:$BC$42)</f>
        <v/>
      </c>
      <c r="K952">
        <f>'Main'!BB42</f>
        <v/>
      </c>
      <c r="L952">
        <f>IF(OR(ISERROR(K952), ISERROR(I952), ISERROR(J952)), TRUE, OR(OR(AND(LEFT(K952, 1)="[", RIGHT(K952, 1)="]"), AND(ISNUMBER(K952), OR(K952&gt;=I952, I952=""), OR(K952&lt;=J952, J952=""))), K952=""))</f>
        <v/>
      </c>
      <c r="M952">
        <f>"Avg="&amp;ROUND(AVERAGE('Main'!$BA$42:$BC$42),4)&amp;", Stdev="&amp;ROUND(STDEV('Main'!$BA$42:$BC$42),4)&amp;", MaxStdev="&amp;1</f>
        <v/>
      </c>
    </row>
    <row r="953">
      <c r="A953" t="inlineStr">
        <is>
          <t>Copies Outliers</t>
        </is>
      </c>
      <c r="B953" t="inlineStr">
        <is>
          <t>Copies per L outliers [covN2]</t>
        </is>
      </c>
      <c r="C953" t="inlineStr">
        <is>
          <t>Low</t>
        </is>
      </c>
      <c r="D953" s="60" t="n">
        <v>44418</v>
      </c>
      <c r="E953" t="inlineStr">
        <is>
          <t>ottawa_lab-__2021-08-10__eh.07.20.21</t>
        </is>
      </c>
      <c r="F953" t="inlineStr">
        <is>
          <t>covN2</t>
        </is>
      </c>
      <c r="G953" s="61">
        <f>HYPERLINK("#'Main'!BC42", "'Main'!BC42")</f>
        <v/>
      </c>
      <c r="I953">
        <f>AVERAGE('Main'!$BA$42:$BC$42)-1*STDEV('Main'!$BA$42:$BC$42)</f>
        <v/>
      </c>
      <c r="J953">
        <f>AVERAGE('Main'!$BA$42:$BC$42)+1*STDEV('Main'!$BA$42:$BC$42)</f>
        <v/>
      </c>
      <c r="K953">
        <f>'Main'!BC42</f>
        <v/>
      </c>
      <c r="L953">
        <f>IF(OR(ISERROR(K953), ISERROR(I953), ISERROR(J953)), TRUE, OR(OR(AND(LEFT(K953, 1)="[", RIGHT(K953, 1)="]"), AND(ISNUMBER(K953), OR(K953&gt;=I953, I953=""), OR(K953&lt;=J953, J953=""))), K953=""))</f>
        <v/>
      </c>
      <c r="M953">
        <f>"Avg="&amp;ROUND(AVERAGE('Main'!$BA$42:$BC$42),4)&amp;", Stdev="&amp;ROUND(STDEV('Main'!$BA$42:$BC$42),4)&amp;", MaxStdev="&amp;1</f>
        <v/>
      </c>
    </row>
    <row r="954">
      <c r="A954" t="inlineStr">
        <is>
          <t>Copies Outliers</t>
        </is>
      </c>
      <c r="B954" t="inlineStr">
        <is>
          <t>Copies per L outliers [covN2]</t>
        </is>
      </c>
      <c r="C954" t="inlineStr">
        <is>
          <t>Low</t>
        </is>
      </c>
      <c r="D954" s="60" t="n">
        <v>44418</v>
      </c>
      <c r="E954" t="inlineStr">
        <is>
          <t>ottawa_lab-__2021-08-10__emh.07.21.21</t>
        </is>
      </c>
      <c r="F954" t="inlineStr">
        <is>
          <t>covN2</t>
        </is>
      </c>
      <c r="G954" s="61">
        <f>HYPERLINK("#'Main'!BA43", "'Main'!BA43")</f>
        <v/>
      </c>
      <c r="I954">
        <f>AVERAGE('Main'!$BA$43:$BC$43)-1*STDEV('Main'!$BA$43:$BC$43)</f>
        <v/>
      </c>
      <c r="J954">
        <f>AVERAGE('Main'!$BA$43:$BC$43)+1*STDEV('Main'!$BA$43:$BC$43)</f>
        <v/>
      </c>
      <c r="K954">
        <f>'Main'!BA43</f>
        <v/>
      </c>
      <c r="L954">
        <f>IF(OR(ISERROR(K954), ISERROR(I954), ISERROR(J954)), TRUE, OR(OR(AND(LEFT(K954, 1)="[", RIGHT(K954, 1)="]"), AND(ISNUMBER(K954), OR(K954&gt;=I954, I954=""), OR(K954&lt;=J954, J954=""))), K954=""))</f>
        <v/>
      </c>
      <c r="M954">
        <f>"Avg="&amp;ROUND(AVERAGE('Main'!$BA$43:$BC$43),4)&amp;", Stdev="&amp;ROUND(STDEV('Main'!$BA$43:$BC$43),4)&amp;", MaxStdev="&amp;1</f>
        <v/>
      </c>
    </row>
    <row r="955">
      <c r="A955" t="inlineStr">
        <is>
          <t>Copies Outliers</t>
        </is>
      </c>
      <c r="B955" t="inlineStr">
        <is>
          <t>Copies per L outliers [covN2]</t>
        </is>
      </c>
      <c r="C955" t="inlineStr">
        <is>
          <t>Low</t>
        </is>
      </c>
      <c r="D955" s="60" t="n">
        <v>44418</v>
      </c>
      <c r="E955" t="inlineStr">
        <is>
          <t>ottawa_lab-__2021-08-10__emh.07.21.21</t>
        </is>
      </c>
      <c r="F955" t="inlineStr">
        <is>
          <t>covN2</t>
        </is>
      </c>
      <c r="G955" s="61">
        <f>HYPERLINK("#'Main'!BB43", "'Main'!BB43")</f>
        <v/>
      </c>
      <c r="I955">
        <f>AVERAGE('Main'!$BA$43:$BC$43)-1*STDEV('Main'!$BA$43:$BC$43)</f>
        <v/>
      </c>
      <c r="J955">
        <f>AVERAGE('Main'!$BA$43:$BC$43)+1*STDEV('Main'!$BA$43:$BC$43)</f>
        <v/>
      </c>
      <c r="K955">
        <f>'Main'!BB43</f>
        <v/>
      </c>
      <c r="L955">
        <f>IF(OR(ISERROR(K955), ISERROR(I955), ISERROR(J955)), TRUE, OR(OR(AND(LEFT(K955, 1)="[", RIGHT(K955, 1)="]"), AND(ISNUMBER(K955), OR(K955&gt;=I955, I955=""), OR(K955&lt;=J955, J955=""))), K955=""))</f>
        <v/>
      </c>
      <c r="M955">
        <f>"Avg="&amp;ROUND(AVERAGE('Main'!$BA$43:$BC$43),4)&amp;", Stdev="&amp;ROUND(STDEV('Main'!$BA$43:$BC$43),4)&amp;", MaxStdev="&amp;1</f>
        <v/>
      </c>
    </row>
    <row r="956">
      <c r="A956" t="inlineStr">
        <is>
          <t>Copies Outliers</t>
        </is>
      </c>
      <c r="B956" t="inlineStr">
        <is>
          <t>Copies per L outliers [covN2]</t>
        </is>
      </c>
      <c r="C956" t="inlineStr">
        <is>
          <t>Low</t>
        </is>
      </c>
      <c r="D956" s="60" t="n">
        <v>44418</v>
      </c>
      <c r="E956" t="inlineStr">
        <is>
          <t>ottawa_lab-__2021-08-10__emh.07.21.21</t>
        </is>
      </c>
      <c r="F956" t="inlineStr">
        <is>
          <t>covN2</t>
        </is>
      </c>
      <c r="G956" s="61">
        <f>HYPERLINK("#'Main'!BC43", "'Main'!BC43")</f>
        <v/>
      </c>
      <c r="I956">
        <f>AVERAGE('Main'!$BA$43:$BC$43)-1*STDEV('Main'!$BA$43:$BC$43)</f>
        <v/>
      </c>
      <c r="J956">
        <f>AVERAGE('Main'!$BA$43:$BC$43)+1*STDEV('Main'!$BA$43:$BC$43)</f>
        <v/>
      </c>
      <c r="K956">
        <f>'Main'!BC43</f>
        <v/>
      </c>
      <c r="L956">
        <f>IF(OR(ISERROR(K956), ISERROR(I956), ISERROR(J956)), TRUE, OR(OR(AND(LEFT(K956, 1)="[", RIGHT(K956, 1)="]"), AND(ISNUMBER(K956), OR(K956&gt;=I956, I956=""), OR(K956&lt;=J956, J956=""))), K956=""))</f>
        <v/>
      </c>
      <c r="M956">
        <f>"Avg="&amp;ROUND(AVERAGE('Main'!$BA$43:$BC$43),4)&amp;", Stdev="&amp;ROUND(STDEV('Main'!$BA$43:$BC$43),4)&amp;", MaxStdev="&amp;1</f>
        <v/>
      </c>
    </row>
    <row r="957">
      <c r="A957" t="inlineStr">
        <is>
          <t>Copies Outliers</t>
        </is>
      </c>
      <c r="B957" t="inlineStr">
        <is>
          <t>Copies per L outliers [covN2]</t>
        </is>
      </c>
      <c r="C957" t="inlineStr">
        <is>
          <t>Low</t>
        </is>
      </c>
      <c r="D957" s="60" t="n">
        <v>44418</v>
      </c>
      <c r="E957" t="inlineStr">
        <is>
          <t>ottawa_lab-__2021-08-10__evc1.07.02.21</t>
        </is>
      </c>
      <c r="F957" t="inlineStr">
        <is>
          <t>covN2</t>
        </is>
      </c>
      <c r="G957" s="61">
        <f>HYPERLINK("#'Main'!BA44", "'Main'!BA44")</f>
        <v/>
      </c>
      <c r="I957">
        <f>AVERAGE('Main'!$BA$44:$BC$44)-1*STDEV('Main'!$BA$44:$BC$44)</f>
        <v/>
      </c>
      <c r="J957">
        <f>AVERAGE('Main'!$BA$44:$BC$44)+1*STDEV('Main'!$BA$44:$BC$44)</f>
        <v/>
      </c>
      <c r="K957">
        <f>'Main'!BA44</f>
        <v/>
      </c>
      <c r="L957">
        <f>IF(OR(ISERROR(K957), ISERROR(I957), ISERROR(J957)), TRUE, OR(OR(AND(LEFT(K957, 1)="[", RIGHT(K957, 1)="]"), AND(ISNUMBER(K957), OR(K957&gt;=I957, I957=""), OR(K957&lt;=J957, J957=""))), K957=""))</f>
        <v/>
      </c>
      <c r="M957">
        <f>"Avg="&amp;ROUND(AVERAGE('Main'!$BA$44:$BC$44),4)&amp;", Stdev="&amp;ROUND(STDEV('Main'!$BA$44:$BC$44),4)&amp;", MaxStdev="&amp;1</f>
        <v/>
      </c>
    </row>
    <row r="958">
      <c r="A958" t="inlineStr">
        <is>
          <t>Copies Outliers</t>
        </is>
      </c>
      <c r="B958" t="inlineStr">
        <is>
          <t>Copies per L outliers [covN2]</t>
        </is>
      </c>
      <c r="C958" t="inlineStr">
        <is>
          <t>Low</t>
        </is>
      </c>
      <c r="D958" s="60" t="n">
        <v>44418</v>
      </c>
      <c r="E958" t="inlineStr">
        <is>
          <t>ottawa_lab-__2021-08-10__evc1.07.02.21</t>
        </is>
      </c>
      <c r="F958" t="inlineStr">
        <is>
          <t>covN2</t>
        </is>
      </c>
      <c r="G958" s="61">
        <f>HYPERLINK("#'Main'!BB44", "'Main'!BB44")</f>
        <v/>
      </c>
      <c r="I958">
        <f>AVERAGE('Main'!$BA$44:$BC$44)-1*STDEV('Main'!$BA$44:$BC$44)</f>
        <v/>
      </c>
      <c r="J958">
        <f>AVERAGE('Main'!$BA$44:$BC$44)+1*STDEV('Main'!$BA$44:$BC$44)</f>
        <v/>
      </c>
      <c r="K958">
        <f>'Main'!BB44</f>
        <v/>
      </c>
      <c r="L958">
        <f>IF(OR(ISERROR(K958), ISERROR(I958), ISERROR(J958)), TRUE, OR(OR(AND(LEFT(K958, 1)="[", RIGHT(K958, 1)="]"), AND(ISNUMBER(K958), OR(K958&gt;=I958, I958=""), OR(K958&lt;=J958, J958=""))), K958=""))</f>
        <v/>
      </c>
      <c r="M958">
        <f>"Avg="&amp;ROUND(AVERAGE('Main'!$BA$44:$BC$44),4)&amp;", Stdev="&amp;ROUND(STDEV('Main'!$BA$44:$BC$44),4)&amp;", MaxStdev="&amp;1</f>
        <v/>
      </c>
    </row>
    <row r="959">
      <c r="A959" t="inlineStr">
        <is>
          <t>Copies Outliers</t>
        </is>
      </c>
      <c r="B959" t="inlineStr">
        <is>
          <t>Copies per L outliers [covN2]</t>
        </is>
      </c>
      <c r="C959" t="inlineStr">
        <is>
          <t>Low</t>
        </is>
      </c>
      <c r="D959" s="60" t="n">
        <v>44418</v>
      </c>
      <c r="E959" t="inlineStr">
        <is>
          <t>ottawa_lab-__2021-08-10__evc1.07.02.21</t>
        </is>
      </c>
      <c r="F959" t="inlineStr">
        <is>
          <t>covN2</t>
        </is>
      </c>
      <c r="G959" s="61">
        <f>HYPERLINK("#'Main'!BC44", "'Main'!BC44")</f>
        <v/>
      </c>
      <c r="I959">
        <f>AVERAGE('Main'!$BA$44:$BC$44)-1*STDEV('Main'!$BA$44:$BC$44)</f>
        <v/>
      </c>
      <c r="J959">
        <f>AVERAGE('Main'!$BA$44:$BC$44)+1*STDEV('Main'!$BA$44:$BC$44)</f>
        <v/>
      </c>
      <c r="K959">
        <f>'Main'!BC44</f>
        <v/>
      </c>
      <c r="L959">
        <f>IF(OR(ISERROR(K959), ISERROR(I959), ISERROR(J959)), TRUE, OR(OR(AND(LEFT(K959, 1)="[", RIGHT(K959, 1)="]"), AND(ISNUMBER(K959), OR(K959&gt;=I959, I959=""), OR(K959&lt;=J959, J959=""))), K959=""))</f>
        <v/>
      </c>
      <c r="M959">
        <f>"Avg="&amp;ROUND(AVERAGE('Main'!$BA$44:$BC$44),4)&amp;", Stdev="&amp;ROUND(STDEV('Main'!$BA$44:$BC$44),4)&amp;", MaxStdev="&amp;1</f>
        <v/>
      </c>
    </row>
    <row r="960">
      <c r="A960" t="inlineStr">
        <is>
          <t>Copies Outliers</t>
        </is>
      </c>
      <c r="B960" t="inlineStr">
        <is>
          <t>Copies per L outliers [covN2]</t>
        </is>
      </c>
      <c r="C960" t="inlineStr">
        <is>
          <t>Low</t>
        </is>
      </c>
      <c r="D960" s="60" t="n">
        <v>44418</v>
      </c>
      <c r="E960" t="inlineStr">
        <is>
          <t>ottawa_lab-__2021-08-10__evc1.07.16.21</t>
        </is>
      </c>
      <c r="F960" t="inlineStr">
        <is>
          <t>covN2</t>
        </is>
      </c>
      <c r="G960" s="61">
        <f>HYPERLINK("#'Main'!BA45", "'Main'!BA45")</f>
        <v/>
      </c>
      <c r="I960">
        <f>AVERAGE('Main'!$BA$45:$BC$45)-1*STDEV('Main'!$BA$45:$BC$45)</f>
        <v/>
      </c>
      <c r="J960">
        <f>AVERAGE('Main'!$BA$45:$BC$45)+1*STDEV('Main'!$BA$45:$BC$45)</f>
        <v/>
      </c>
      <c r="K960">
        <f>'Main'!BA45</f>
        <v/>
      </c>
      <c r="L960">
        <f>IF(OR(ISERROR(K960), ISERROR(I960), ISERROR(J960)), TRUE, OR(OR(AND(LEFT(K960, 1)="[", RIGHT(K960, 1)="]"), AND(ISNUMBER(K960), OR(K960&gt;=I960, I960=""), OR(K960&lt;=J960, J960=""))), K960=""))</f>
        <v/>
      </c>
      <c r="M960">
        <f>"Avg="&amp;ROUND(AVERAGE('Main'!$BA$45:$BC$45),4)&amp;", Stdev="&amp;ROUND(STDEV('Main'!$BA$45:$BC$45),4)&amp;", MaxStdev="&amp;1</f>
        <v/>
      </c>
    </row>
    <row r="961">
      <c r="A961" t="inlineStr">
        <is>
          <t>Copies Outliers</t>
        </is>
      </c>
      <c r="B961" t="inlineStr">
        <is>
          <t>Copies per L outliers [covN2]</t>
        </is>
      </c>
      <c r="C961" t="inlineStr">
        <is>
          <t>Low</t>
        </is>
      </c>
      <c r="D961" s="60" t="n">
        <v>44418</v>
      </c>
      <c r="E961" t="inlineStr">
        <is>
          <t>ottawa_lab-__2021-08-10__evc1.07.16.21</t>
        </is>
      </c>
      <c r="F961" t="inlineStr">
        <is>
          <t>covN2</t>
        </is>
      </c>
      <c r="G961" s="61">
        <f>HYPERLINK("#'Main'!BB45", "'Main'!BB45")</f>
        <v/>
      </c>
      <c r="I961">
        <f>AVERAGE('Main'!$BA$45:$BC$45)-1*STDEV('Main'!$BA$45:$BC$45)</f>
        <v/>
      </c>
      <c r="J961">
        <f>AVERAGE('Main'!$BA$45:$BC$45)+1*STDEV('Main'!$BA$45:$BC$45)</f>
        <v/>
      </c>
      <c r="K961">
        <f>'Main'!BB45</f>
        <v/>
      </c>
      <c r="L961">
        <f>IF(OR(ISERROR(K961), ISERROR(I961), ISERROR(J961)), TRUE, OR(OR(AND(LEFT(K961, 1)="[", RIGHT(K961, 1)="]"), AND(ISNUMBER(K961), OR(K961&gt;=I961, I961=""), OR(K961&lt;=J961, J961=""))), K961=""))</f>
        <v/>
      </c>
      <c r="M961">
        <f>"Avg="&amp;ROUND(AVERAGE('Main'!$BA$45:$BC$45),4)&amp;", Stdev="&amp;ROUND(STDEV('Main'!$BA$45:$BC$45),4)&amp;", MaxStdev="&amp;1</f>
        <v/>
      </c>
    </row>
    <row r="962">
      <c r="A962" t="inlineStr">
        <is>
          <t>Copies Outliers</t>
        </is>
      </c>
      <c r="B962" t="inlineStr">
        <is>
          <t>Copies per L outliers [covN2]</t>
        </is>
      </c>
      <c r="C962" t="inlineStr">
        <is>
          <t>Low</t>
        </is>
      </c>
      <c r="D962" s="60" t="n">
        <v>44418</v>
      </c>
      <c r="E962" t="inlineStr">
        <is>
          <t>ottawa_lab-__2021-08-10__evc1.07.16.21</t>
        </is>
      </c>
      <c r="F962" t="inlineStr">
        <is>
          <t>covN2</t>
        </is>
      </c>
      <c r="G962" s="61">
        <f>HYPERLINK("#'Main'!BC45", "'Main'!BC45")</f>
        <v/>
      </c>
      <c r="I962">
        <f>AVERAGE('Main'!$BA$45:$BC$45)-1*STDEV('Main'!$BA$45:$BC$45)</f>
        <v/>
      </c>
      <c r="J962">
        <f>AVERAGE('Main'!$BA$45:$BC$45)+1*STDEV('Main'!$BA$45:$BC$45)</f>
        <v/>
      </c>
      <c r="K962">
        <f>'Main'!BC45</f>
        <v/>
      </c>
      <c r="L962">
        <f>IF(OR(ISERROR(K962), ISERROR(I962), ISERROR(J962)), TRUE, OR(OR(AND(LEFT(K962, 1)="[", RIGHT(K962, 1)="]"), AND(ISNUMBER(K962), OR(K962&gt;=I962, I962=""), OR(K962&lt;=J962, J962=""))), K962=""))</f>
        <v/>
      </c>
      <c r="M962">
        <f>"Avg="&amp;ROUND(AVERAGE('Main'!$BA$45:$BC$45),4)&amp;", Stdev="&amp;ROUND(STDEV('Main'!$BA$45:$BC$45),4)&amp;", MaxStdev="&amp;1</f>
        <v/>
      </c>
    </row>
    <row r="963">
      <c r="A963" t="inlineStr">
        <is>
          <t>Copies Outliers</t>
        </is>
      </c>
      <c r="B963" t="inlineStr">
        <is>
          <t>Copies per L outliers [covN2]</t>
        </is>
      </c>
      <c r="C963" t="inlineStr">
        <is>
          <t>Low</t>
        </is>
      </c>
      <c r="D963" s="60" t="n">
        <v>44418</v>
      </c>
      <c r="E963" t="inlineStr">
        <is>
          <t>ottawa_lab-__2021-08-10__evc3.07.16.21</t>
        </is>
      </c>
      <c r="F963" t="inlineStr">
        <is>
          <t>covN2</t>
        </is>
      </c>
      <c r="G963" s="61">
        <f>HYPERLINK("#'Main'!BA46", "'Main'!BA46")</f>
        <v/>
      </c>
      <c r="I963">
        <f>AVERAGE('Main'!$BA$46:$BC$46)-1*STDEV('Main'!$BA$46:$BC$46)</f>
        <v/>
      </c>
      <c r="J963">
        <f>AVERAGE('Main'!$BA$46:$BC$46)+1*STDEV('Main'!$BA$46:$BC$46)</f>
        <v/>
      </c>
      <c r="K963">
        <f>'Main'!BA46</f>
        <v/>
      </c>
      <c r="L963">
        <f>IF(OR(ISERROR(K963), ISERROR(I963), ISERROR(J963)), TRUE, OR(OR(AND(LEFT(K963, 1)="[", RIGHT(K963, 1)="]"), AND(ISNUMBER(K963), OR(K963&gt;=I963, I963=""), OR(K963&lt;=J963, J963=""))), K963=""))</f>
        <v/>
      </c>
      <c r="M963">
        <f>"Avg="&amp;ROUND(AVERAGE('Main'!$BA$46:$BC$46),4)&amp;", Stdev="&amp;ROUND(STDEV('Main'!$BA$46:$BC$46),4)&amp;", MaxStdev="&amp;1</f>
        <v/>
      </c>
    </row>
    <row r="964">
      <c r="A964" t="inlineStr">
        <is>
          <t>Copies Outliers</t>
        </is>
      </c>
      <c r="B964" t="inlineStr">
        <is>
          <t>Copies per L outliers [covN2]</t>
        </is>
      </c>
      <c r="C964" t="inlineStr">
        <is>
          <t>Low</t>
        </is>
      </c>
      <c r="D964" s="60" t="n">
        <v>44418</v>
      </c>
      <c r="E964" t="inlineStr">
        <is>
          <t>ottawa_lab-__2021-08-10__evc3.07.16.21</t>
        </is>
      </c>
      <c r="F964" t="inlineStr">
        <is>
          <t>covN2</t>
        </is>
      </c>
      <c r="G964" s="61">
        <f>HYPERLINK("#'Main'!BB46", "'Main'!BB46")</f>
        <v/>
      </c>
      <c r="I964">
        <f>AVERAGE('Main'!$BA$46:$BC$46)-1*STDEV('Main'!$BA$46:$BC$46)</f>
        <v/>
      </c>
      <c r="J964">
        <f>AVERAGE('Main'!$BA$46:$BC$46)+1*STDEV('Main'!$BA$46:$BC$46)</f>
        <v/>
      </c>
      <c r="K964">
        <f>'Main'!BB46</f>
        <v/>
      </c>
      <c r="L964">
        <f>IF(OR(ISERROR(K964), ISERROR(I964), ISERROR(J964)), TRUE, OR(OR(AND(LEFT(K964, 1)="[", RIGHT(K964, 1)="]"), AND(ISNUMBER(K964), OR(K964&gt;=I964, I964=""), OR(K964&lt;=J964, J964=""))), K964=""))</f>
        <v/>
      </c>
      <c r="M964">
        <f>"Avg="&amp;ROUND(AVERAGE('Main'!$BA$46:$BC$46),4)&amp;", Stdev="&amp;ROUND(STDEV('Main'!$BA$46:$BC$46),4)&amp;", MaxStdev="&amp;1</f>
        <v/>
      </c>
    </row>
    <row r="965">
      <c r="A965" t="inlineStr">
        <is>
          <t>Copies Outliers</t>
        </is>
      </c>
      <c r="B965" t="inlineStr">
        <is>
          <t>Copies per L outliers [covN2]</t>
        </is>
      </c>
      <c r="C965" t="inlineStr">
        <is>
          <t>Low</t>
        </is>
      </c>
      <c r="D965" s="60" t="n">
        <v>44418</v>
      </c>
      <c r="E965" t="inlineStr">
        <is>
          <t>ottawa_lab-__2021-08-10__evc3.07.16.21</t>
        </is>
      </c>
      <c r="F965" t="inlineStr">
        <is>
          <t>covN2</t>
        </is>
      </c>
      <c r="G965" s="61">
        <f>HYPERLINK("#'Main'!BC46", "'Main'!BC46")</f>
        <v/>
      </c>
      <c r="I965">
        <f>AVERAGE('Main'!$BA$46:$BC$46)-1*STDEV('Main'!$BA$46:$BC$46)</f>
        <v/>
      </c>
      <c r="J965">
        <f>AVERAGE('Main'!$BA$46:$BC$46)+1*STDEV('Main'!$BA$46:$BC$46)</f>
        <v/>
      </c>
      <c r="K965">
        <f>'Main'!BC46</f>
        <v/>
      </c>
      <c r="L965">
        <f>IF(OR(ISERROR(K965), ISERROR(I965), ISERROR(J965)), TRUE, OR(OR(AND(LEFT(K965, 1)="[", RIGHT(K965, 1)="]"), AND(ISNUMBER(K965), OR(K965&gt;=I965, I965=""), OR(K965&lt;=J965, J965=""))), K965=""))</f>
        <v/>
      </c>
      <c r="M965">
        <f>"Avg="&amp;ROUND(AVERAGE('Main'!$BA$46:$BC$46),4)&amp;", Stdev="&amp;ROUND(STDEV('Main'!$BA$46:$BC$46),4)&amp;", MaxStdev="&amp;1</f>
        <v/>
      </c>
    </row>
  </sheetData>
  <conditionalFormatting sqref="A2:M965">
    <cfRule type="expression" priority="1" dxfId="0" stopIfTrue="0">
      <formula>AND(NOT($L2),$C2="Very High")</formula>
    </cfRule>
    <cfRule type="expression" priority="2" dxfId="2" stopIfTrue="0">
      <formula>AND(NOT($L2),$C2="High")</formula>
    </cfRule>
    <cfRule type="expression" priority="3" dxfId="3" stopIfTrue="0">
      <formula>AND(NOT($L2),$C2="Low")</formula>
    </cfRule>
    <cfRule type="expression" priority="4" dxfId="1" stopIfTrue="0">
      <formula>AND(NOT($L2),$C2="Good")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2021-08-25T15:57:47Z</dcterms:created>
  <dcterms:modified xsi:type="dcterms:W3CDTF">2021-08-25T15:57:47Z</dcterms:modified>
</cp:coreProperties>
</file>