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QAQC-2021-08-10" sheetId="2" state="visible" r:id="rId2"/>
    <sheet name="QAQC-Na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"/>
    <numFmt numFmtId="166" formatCode="0.0"/>
    <numFmt numFmtId="167" formatCode="0.0000_);\(0.0000\)"/>
    <numFmt numFmtId="168" formatCode="0.000000"/>
    <numFmt numFmtId="169" formatCode="yyyy-mm-dd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Helvetica Neue"/>
      <family val="2"/>
      <color rgb="FF000000"/>
      <sz val="8"/>
    </font>
    <font>
      <name val="Arial"/>
      <family val="2"/>
      <color theme="1"/>
      <sz val="12"/>
    </font>
    <font>
      <name val="Arial"/>
      <family val="2"/>
      <b val="1"/>
      <sz val="22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b val="1"/>
      <sz val="12"/>
    </font>
    <font>
      <name val="Arial"/>
      <family val="2"/>
      <color rgb="FF000000"/>
      <sz val="12"/>
    </font>
    <font>
      <name val="Arial"/>
      <family val="2"/>
      <color rgb="FF006100"/>
      <sz val="12"/>
    </font>
    <font>
      <name val="Arial"/>
      <family val="2"/>
      <sz val="12"/>
    </font>
    <font>
      <name val="Arial"/>
      <family val="2"/>
      <b val="1"/>
      <color rgb="FF000000"/>
      <sz val="12"/>
    </font>
    <font>
      <name val="Calibri"/>
      <family val="2"/>
      <color theme="10"/>
      <sz val="12"/>
      <scheme val="minor"/>
    </font>
    <font>
      <b val="1"/>
      <color rgb="00000000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CE4D6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2" borderId="0"/>
    <xf numFmtId="0" fontId="0" fillId="0" borderId="0"/>
    <xf numFmtId="0" fontId="3" fillId="0" borderId="0"/>
    <xf numFmtId="0" fontId="13" fillId="0" borderId="0"/>
  </cellStyleXfs>
  <cellXfs count="92">
    <xf numFmtId="0" fontId="0" fillId="0" borderId="0" pivotButton="0" quotePrefix="0" xfId="0"/>
    <xf numFmtId="0" fontId="4" fillId="3" borderId="0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164" fontId="5" fillId="4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/>
    </xf>
    <xf numFmtId="16" fontId="4" fillId="0" borderId="0" applyAlignment="1" pivotButton="0" quotePrefix="0" xfId="0">
      <alignment vertical="center"/>
    </xf>
    <xf numFmtId="16" fontId="4" fillId="0" borderId="4" applyAlignment="1" pivotButton="0" quotePrefix="0" xfId="0">
      <alignment horizontal="center" vertical="center"/>
    </xf>
    <xf numFmtId="0" fontId="0" fillId="0" borderId="4" pivotButton="0" quotePrefix="0" xfId="0"/>
    <xf numFmtId="16" fontId="4" fillId="0" borderId="4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4" applyAlignment="1" pivotButton="0" quotePrefix="0" xfId="0">
      <alignment vertical="center"/>
    </xf>
    <xf numFmtId="2" fontId="6" fillId="5" borderId="5" applyAlignment="1" pivotButton="0" quotePrefix="0" xfId="0">
      <alignment horizontal="center" vertical="center"/>
    </xf>
    <xf numFmtId="0" fontId="0" fillId="0" borderId="6" pivotButton="0" quotePrefix="0" xfId="0"/>
    <xf numFmtId="2" fontId="6" fillId="6" borderId="1" applyAlignment="1" pivotButton="0" quotePrefix="0" xfId="0">
      <alignment horizontal="center" vertical="center"/>
    </xf>
    <xf numFmtId="2" fontId="6" fillId="6" borderId="3" applyAlignment="1" pivotButton="0" quotePrefix="0" xfId="0">
      <alignment horizontal="center" vertical="center"/>
    </xf>
    <xf numFmtId="2" fontId="6" fillId="7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7" fillId="8" borderId="12" applyAlignment="1" pivotButton="0" quotePrefix="0" xfId="0">
      <alignment horizontal="center" vertical="center"/>
    </xf>
    <xf numFmtId="0" fontId="7" fillId="8" borderId="13" applyAlignment="1" pivotButton="0" quotePrefix="0" xfId="0">
      <alignment horizontal="center" vertical="center"/>
    </xf>
    <xf numFmtId="0" fontId="7" fillId="8" borderId="13" applyAlignment="1" pivotButton="0" quotePrefix="0" xfId="0">
      <alignment horizontal="center" vertical="center" wrapText="1"/>
    </xf>
    <xf numFmtId="0" fontId="0" fillId="0" borderId="14" pivotButton="0" quotePrefix="0" xfId="0"/>
    <xf numFmtId="0" fontId="7" fillId="8" borderId="12" applyAlignment="1" pivotButton="0" quotePrefix="0" xfId="0">
      <alignment horizontal="center" vertical="center" wrapText="1"/>
    </xf>
    <xf numFmtId="0" fontId="7" fillId="9" borderId="12" applyAlignment="1" pivotButton="0" quotePrefix="0" xfId="0">
      <alignment horizontal="center" vertical="center" wrapText="1"/>
    </xf>
    <xf numFmtId="0" fontId="8" fillId="8" borderId="12" applyAlignment="1" pivotButton="0" quotePrefix="0" xfId="0">
      <alignment horizontal="center" vertical="center" wrapText="1"/>
    </xf>
    <xf numFmtId="0" fontId="7" fillId="8" borderId="15" applyAlignment="1" pivotButton="0" quotePrefix="0" xfId="0">
      <alignment horizontal="center" vertical="center" wrapText="1"/>
    </xf>
    <xf numFmtId="0" fontId="7" fillId="6" borderId="16" applyAlignment="1" pivotButton="0" quotePrefix="0" xfId="0">
      <alignment horizontal="center" vertical="center" wrapText="1"/>
    </xf>
    <xf numFmtId="0" fontId="7" fillId="6" borderId="15" applyAlignment="1" pivotButton="0" quotePrefix="0" xfId="0">
      <alignment horizontal="center" vertical="center" wrapText="1"/>
    </xf>
    <xf numFmtId="0" fontId="7" fillId="10" borderId="14" applyAlignment="1" pivotButton="0" quotePrefix="0" xfId="0">
      <alignment horizontal="center" vertical="center" wrapText="1"/>
    </xf>
    <xf numFmtId="0" fontId="7" fillId="10" borderId="12" applyAlignment="1" pivotButton="0" quotePrefix="0" xfId="0">
      <alignment horizontal="center" vertical="center" wrapText="1"/>
    </xf>
    <xf numFmtId="0" fontId="7" fillId="11" borderId="12" applyAlignment="1" pivotButton="0" quotePrefix="0" xfId="0">
      <alignment horizontal="center" vertical="center" wrapText="1"/>
    </xf>
    <xf numFmtId="0" fontId="7" fillId="10" borderId="15" applyAlignment="1" pivotButton="0" quotePrefix="0" xfId="0">
      <alignment horizontal="center" vertical="center" wrapText="1"/>
    </xf>
    <xf numFmtId="15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2" fontId="9" fillId="0" borderId="0" applyAlignment="1" pivotButton="0" quotePrefix="0" xfId="0">
      <alignment horizontal="center" vertical="center"/>
    </xf>
    <xf numFmtId="2" fontId="4" fillId="12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7" fontId="4" fillId="12" borderId="0" applyAlignment="1" pivotButton="0" quotePrefix="0" xfId="0">
      <alignment horizontal="center" vertical="center"/>
    </xf>
    <xf numFmtId="15" fontId="7" fillId="5" borderId="0" applyAlignment="1" pivotButton="0" quotePrefix="0" xfId="0">
      <alignment horizontal="center" vertical="center"/>
    </xf>
    <xf numFmtId="168" fontId="10" fillId="2" borderId="18" applyAlignment="1" pivotButton="0" quotePrefix="0" xfId="2">
      <alignment horizontal="center" vertical="center"/>
    </xf>
    <xf numFmtId="168" fontId="11" fillId="0" borderId="19" applyAlignment="1" pivotButton="0" quotePrefix="0" xfId="2">
      <alignment horizontal="center" vertical="center"/>
    </xf>
    <xf numFmtId="168" fontId="11" fillId="0" borderId="20" applyAlignment="1" pivotButton="0" quotePrefix="0" xfId="2">
      <alignment horizontal="center" vertical="center"/>
    </xf>
    <xf numFmtId="165" fontId="10" fillId="2" borderId="18" applyAlignment="1" pivotButton="0" quotePrefix="0" xfId="2">
      <alignment horizontal="center" vertical="center"/>
    </xf>
    <xf numFmtId="165" fontId="4" fillId="0" borderId="21" applyAlignment="1" pivotButton="0" quotePrefix="0" xfId="0">
      <alignment horizontal="center" vertical="center"/>
    </xf>
    <xf numFmtId="165" fontId="4" fillId="0" borderId="20" applyAlignment="1" pivotButton="0" quotePrefix="0" xfId="0">
      <alignment horizontal="center" vertical="center"/>
    </xf>
    <xf numFmtId="165" fontId="10" fillId="2" borderId="22" applyAlignment="1" pivotButton="0" quotePrefix="0" xfId="2">
      <alignment horizontal="center" vertical="center"/>
    </xf>
    <xf numFmtId="165" fontId="4" fillId="0" borderId="19" applyAlignment="1" pivotButton="0" quotePrefix="0" xfId="0">
      <alignment horizontal="center" vertical="center"/>
    </xf>
    <xf numFmtId="165" fontId="4" fillId="0" borderId="23" applyAlignment="1" pivotButton="0" quotePrefix="0" xfId="0">
      <alignment horizontal="center" vertical="center"/>
    </xf>
    <xf numFmtId="15" fontId="4" fillId="0" borderId="0" applyAlignment="1" pivotButton="0" quotePrefix="0" xfId="0">
      <alignment horizontal="center" vertical="center"/>
    </xf>
    <xf numFmtId="0" fontId="12" fillId="13" borderId="12" applyAlignment="1" pivotButton="0" quotePrefix="0" xfId="3">
      <alignment horizontal="center" vertical="center"/>
    </xf>
    <xf numFmtId="0" fontId="12" fillId="13" borderId="14" applyAlignment="1" pivotButton="0" quotePrefix="0" xfId="3">
      <alignment horizontal="center" vertical="center"/>
    </xf>
    <xf numFmtId="2" fontId="9" fillId="0" borderId="21" applyAlignment="1" pivotButton="0" quotePrefix="0" xfId="3">
      <alignment horizontal="center" vertical="center"/>
    </xf>
    <xf numFmtId="165" fontId="9" fillId="0" borderId="21" applyAlignment="1" pivotButton="0" quotePrefix="0" xfId="3">
      <alignment horizontal="center" vertical="center"/>
    </xf>
    <xf numFmtId="2" fontId="4" fillId="0" borderId="21" applyAlignment="1" pivotButton="0" quotePrefix="0" xfId="1">
      <alignment horizontal="center" vertical="center"/>
    </xf>
    <xf numFmtId="2" fontId="9" fillId="0" borderId="24" applyAlignment="1" pivotButton="0" quotePrefix="0" xfId="3">
      <alignment horizontal="center" vertical="center"/>
    </xf>
    <xf numFmtId="165" fontId="9" fillId="0" borderId="24" applyAlignment="1" pivotButton="0" quotePrefix="0" xfId="3">
      <alignment horizontal="center" vertical="center"/>
    </xf>
    <xf numFmtId="2" fontId="4" fillId="0" borderId="24" applyAlignment="1" pivotButton="0" quotePrefix="0" xfId="1">
      <alignment horizontal="center" vertical="center"/>
    </xf>
    <xf numFmtId="2" fontId="9" fillId="0" borderId="25" applyAlignment="1" pivotButton="0" quotePrefix="0" xfId="3">
      <alignment horizontal="center" vertical="center"/>
    </xf>
    <xf numFmtId="165" fontId="9" fillId="0" borderId="25" applyAlignment="1" pivotButton="0" quotePrefix="0" xfId="3">
      <alignment horizontal="center" vertical="center"/>
    </xf>
    <xf numFmtId="2" fontId="4" fillId="0" borderId="25" applyAlignment="1" pivotButton="0" quotePrefix="0" xfId="1">
      <alignment horizontal="center" vertical="center"/>
    </xf>
    <xf numFmtId="0" fontId="9" fillId="0" borderId="9" applyAlignment="1" pivotButton="0" quotePrefix="0" xfId="3">
      <alignment horizontal="center" vertical="center"/>
    </xf>
    <xf numFmtId="0" fontId="0" fillId="0" borderId="0" pivotButton="0" quotePrefix="0" xfId="3"/>
    <xf numFmtId="0" fontId="12" fillId="0" borderId="12" applyAlignment="1" pivotButton="0" quotePrefix="0" xfId="3">
      <alignment horizontal="center" vertical="center"/>
    </xf>
    <xf numFmtId="165" fontId="9" fillId="0" borderId="12" applyAlignment="1" pivotButton="0" quotePrefix="0" xfId="3">
      <alignment horizontal="center" vertical="center"/>
    </xf>
    <xf numFmtId="0" fontId="9" fillId="0" borderId="0" applyAlignment="1" pivotButton="0" quotePrefix="0" xfId="3">
      <alignment horizontal="center" vertical="center"/>
    </xf>
    <xf numFmtId="10" fontId="4" fillId="0" borderId="12" applyAlignment="1" pivotButton="0" quotePrefix="0" xfId="3">
      <alignment horizontal="center" vertical="center"/>
    </xf>
    <xf numFmtId="165" fontId="4" fillId="0" borderId="12" applyAlignment="1" pivotButton="0" quotePrefix="0" xfId="3">
      <alignment horizontal="center"/>
    </xf>
    <xf numFmtId="0" fontId="14" fillId="0" borderId="0" pivotButton="0" quotePrefix="0" xfId="0"/>
    <xf numFmtId="169" fontId="0" fillId="0" borderId="0" pivotButton="0" quotePrefix="0" xfId="0"/>
    <xf numFmtId="0" fontId="13" fillId="0" borderId="0" pivotButton="0" quotePrefix="0" xfId="5"/>
    <xf numFmtId="165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7" fontId="4" fillId="12" borderId="0" applyAlignment="1" pivotButton="0" quotePrefix="0" xfId="0">
      <alignment horizontal="center" vertical="center"/>
    </xf>
    <xf numFmtId="168" fontId="10" fillId="2" borderId="18" applyAlignment="1" pivotButton="0" quotePrefix="0" xfId="2">
      <alignment horizontal="center" vertical="center"/>
    </xf>
    <xf numFmtId="168" fontId="11" fillId="0" borderId="19" applyAlignment="1" pivotButton="0" quotePrefix="0" xfId="2">
      <alignment horizontal="center" vertical="center"/>
    </xf>
    <xf numFmtId="168" fontId="11" fillId="0" borderId="20" applyAlignment="1" pivotButton="0" quotePrefix="0" xfId="2">
      <alignment horizontal="center" vertical="center"/>
    </xf>
    <xf numFmtId="165" fontId="10" fillId="2" borderId="18" applyAlignment="1" pivotButton="0" quotePrefix="0" xfId="2">
      <alignment horizontal="center" vertical="center"/>
    </xf>
    <xf numFmtId="165" fontId="4" fillId="0" borderId="21" applyAlignment="1" pivotButton="0" quotePrefix="0" xfId="0">
      <alignment horizontal="center" vertical="center"/>
    </xf>
    <xf numFmtId="165" fontId="4" fillId="0" borderId="20" applyAlignment="1" pivotButton="0" quotePrefix="0" xfId="0">
      <alignment horizontal="center" vertical="center"/>
    </xf>
    <xf numFmtId="165" fontId="10" fillId="2" borderId="22" applyAlignment="1" pivotButton="0" quotePrefix="0" xfId="2">
      <alignment horizontal="center" vertical="center"/>
    </xf>
    <xf numFmtId="165" fontId="4" fillId="0" borderId="19" applyAlignment="1" pivotButton="0" quotePrefix="0" xfId="0">
      <alignment horizontal="center" vertical="center"/>
    </xf>
    <xf numFmtId="165" fontId="4" fillId="0" borderId="23" applyAlignment="1" pivotButton="0" quotePrefix="0" xfId="0">
      <alignment horizontal="center" vertical="center"/>
    </xf>
    <xf numFmtId="165" fontId="9" fillId="0" borderId="21" applyAlignment="1" pivotButton="0" quotePrefix="0" xfId="3">
      <alignment horizontal="center" vertical="center"/>
    </xf>
    <xf numFmtId="165" fontId="9" fillId="0" borderId="24" applyAlignment="1" pivotButton="0" quotePrefix="0" xfId="3">
      <alignment horizontal="center" vertical="center"/>
    </xf>
    <xf numFmtId="165" fontId="9" fillId="0" borderId="25" applyAlignment="1" pivotButton="0" quotePrefix="0" xfId="3">
      <alignment horizontal="center" vertical="center"/>
    </xf>
    <xf numFmtId="165" fontId="9" fillId="0" borderId="12" applyAlignment="1" pivotButton="0" quotePrefix="0" xfId="3">
      <alignment horizontal="center" vertical="center"/>
    </xf>
    <xf numFmtId="165" fontId="4" fillId="0" borderId="12" applyAlignment="1" pivotButton="0" quotePrefix="0" xfId="3">
      <alignment horizontal="center"/>
    </xf>
    <xf numFmtId="169" fontId="0" fillId="0" borderId="0" pivotButton="0" quotePrefix="0" xfId="0"/>
  </cellXfs>
  <cellStyles count="6">
    <cellStyle name="Normal" xfId="0" builtinId="0" hidden="0"/>
    <cellStyle name="Normal 10" xfId="1" hidden="0"/>
    <cellStyle name="Good" xfId="2" builtinId="26" hidden="0"/>
    <cellStyle name="Normal 2" xfId="3" hidden="0"/>
    <cellStyle name="Normal 9" xfId="4" hidden="0"/>
    <cellStyle name="Hyperlink" xfId="5" builtinId="8" hidden="0"/>
  </cellStyles>
  <dxfs count="7">
    <dxf>
      <font>
        <b val="1"/>
        <color rgb="00000000"/>
      </font>
      <fill>
        <patternFill>
          <bgColor rgb="00FF0000"/>
        </patternFill>
      </fill>
    </dxf>
    <dxf>
      <font>
        <b val="1"/>
        <color rgb="00000000"/>
      </font>
      <fill>
        <patternFill>
          <bgColor rgb="0000CC00"/>
        </patternFill>
      </fill>
    </dxf>
    <dxf>
      <font>
        <b val="1"/>
        <color rgb="009E0000"/>
      </font>
      <fill>
        <patternFill>
          <bgColor rgb="00FF7D7D"/>
        </patternFill>
      </fill>
    </dxf>
    <dxf>
      <font>
        <b val="1"/>
        <color rgb="00833C0B"/>
      </font>
      <fill>
        <patternFill>
          <bgColor rgb="00F7CAAC"/>
        </patternFill>
      </fill>
    </dxf>
    <dxf>
      <font>
        <color rgb="00000000"/>
      </font>
      <fill>
        <patternFill>
          <bgColor rgb="00FFF2CC"/>
        </patternFill>
      </fill>
    </dxf>
    <dxf>
      <font>
        <color rgb="003B3838"/>
      </font>
      <fill>
        <patternFill>
          <bgColor rgb="00D0CECE"/>
        </patternFill>
      </fill>
    </dxf>
    <dxf>
      <font>
        <color rgb="003B3838"/>
      </font>
      <fill>
        <patternFill>
          <bgColor rgb="00D5DCE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'Main'!$C$33:$C$47</f>
            </numRef>
          </xVal>
          <yVal>
            <numRef>
              <f>'Main'!$E$33:$E$47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'Main'!$N$33:$N$47</f>
            </numRef>
          </xVal>
          <yVal>
            <numRef>
              <f>'Main'!$P$33:$P$47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covN1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'Main'!$Y$33:$Y$50</f>
            </numRef>
          </xVal>
          <yVal>
            <numRef>
              <f>'Main'!$AA$33:$AA$50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covN2 Cal (2021-08-10)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'Main'!$AJ$33:$AJ$50</f>
            </numRef>
          </xVal>
          <yVal>
            <numRef>
              <f>'Main'!$AL$33:$AL$50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'Main'!$C$78:$C$92</f>
            </numRef>
          </xVal>
          <yVal>
            <numRef>
              <f>'Main'!$E$78:$E$92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PMMoV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'Main'!$N$78:$N$92</f>
            </numRef>
          </xVal>
          <yVal>
            <numRef>
              <f>'Main'!$P$78:$P$92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covN1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'Main'!$Y$78:$Y$95</f>
            </numRef>
          </xVal>
          <yVal>
            <numRef>
              <f>'Main'!$AA$78:$AA$95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covN2 Cal (No Date)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trendline>
            <spPr>
              <a:ln w="18750">
                <a:solidFill>
                  <a:srgbClr val="4472C4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1"/>
                  <y val="-1"/>
                </manualLayout>
              </layout>
            </trendlineLbl>
          </trendline>
          <xVal>
            <numRef>
              <f>'Main'!$AJ$78:$AJ$95</f>
            </numRef>
          </xVal>
          <yVal>
            <numRef>
              <f>'Main'!$AL$78:$AL$95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31</row>
      <rowOff>0</rowOff>
    </from>
    <ext cx="4586301" cy="2038356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31</row>
      <rowOff>0</rowOff>
    </from>
    <ext cx="4586301" cy="2038356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28</col>
      <colOff>0</colOff>
      <row>31</row>
      <rowOff>0</rowOff>
    </from>
    <ext cx="4586301" cy="2038356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39</col>
      <colOff>0</colOff>
      <row>31</row>
      <rowOff>0</rowOff>
    </from>
    <ext cx="4586301" cy="2038356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6</col>
      <colOff>0</colOff>
      <row>76</row>
      <rowOff>0</rowOff>
    </from>
    <ext cx="4586301" cy="2038356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17</col>
      <colOff>0</colOff>
      <row>76</row>
      <rowOff>0</rowOff>
    </from>
    <ext cx="4586301" cy="2038356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28</col>
      <colOff>0</colOff>
      <row>76</row>
      <rowOff>0</rowOff>
    </from>
    <ext cx="4586301" cy="2038356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39</col>
      <colOff>0</colOff>
      <row>76</row>
      <rowOff>0</rowOff>
    </from>
    <ext cx="4586301" cy="2038356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V100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cols>
    <col width="8.33203125" customWidth="1" min="1" max="1"/>
    <col width="14.83203125" customWidth="1" min="2" max="2"/>
    <col width="30.1640625" customWidth="1" min="3" max="3"/>
    <col width="11" customWidth="1" min="4" max="4"/>
    <col width="13" customWidth="1" min="5" max="5"/>
    <col width="13" customWidth="1" min="6" max="6"/>
    <col width="11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1" customWidth="1" min="22" max="22"/>
    <col width="11" customWidth="1" min="23" max="23"/>
    <col width="13" customWidth="1" min="24" max="24"/>
    <col width="13" customWidth="1" min="25" max="25"/>
    <col width="11" customWidth="1" min="26" max="26"/>
    <col width="16.1640625" customWidth="1" min="27" max="27"/>
    <col width="13" customWidth="1" min="28" max="28"/>
    <col width="11" customWidth="1" min="29" max="29"/>
    <col width="13" customWidth="1" min="30" max="30"/>
    <col width="13" customWidth="1" min="31" max="31"/>
    <col width="13" customWidth="1" min="32" max="32"/>
    <col width="13" customWidth="1" min="33" max="33"/>
    <col width="15" customWidth="1" min="34" max="34"/>
    <col width="13" customWidth="1" min="35" max="35"/>
    <col width="13" customWidth="1" min="36" max="36"/>
    <col width="16.33203125" customWidth="1" min="37" max="37"/>
    <col width="13" customWidth="1" min="38" max="38"/>
    <col width="16.33203125" customWidth="1" min="39" max="39"/>
    <col width="13.6640625" customWidth="1" min="40" max="40"/>
    <col width="13" customWidth="1" min="41" max="41"/>
    <col width="11" customWidth="1" min="42" max="42"/>
    <col width="13" customWidth="1" min="43" max="43"/>
    <col width="13" customWidth="1" min="44" max="44"/>
    <col width="13" customWidth="1" min="45" max="45"/>
    <col width="13" customWidth="1" min="46" max="46"/>
    <col width="11.6640625" customWidth="1" min="47" max="47"/>
    <col width="13" customWidth="1" min="48" max="48"/>
    <col width="13" customWidth="1" min="49" max="49"/>
    <col width="13" customWidth="1" min="50" max="50"/>
    <col width="13" customWidth="1" min="51" max="51"/>
    <col width="16.1640625" customWidth="1" min="52" max="52"/>
    <col width="13" customWidth="1" min="53" max="53"/>
    <col width="15.33203125" customWidth="1" min="54" max="54"/>
    <col width="14.1640625" customWidth="1" min="55" max="55"/>
    <col width="13" customWidth="1" min="56" max="56"/>
    <col width="19.6640625" customWidth="1" min="57" max="57"/>
    <col width="19.33203125" customWidth="1" min="58" max="58"/>
    <col width="11" customWidth="1" min="59" max="59"/>
    <col width="29.1640625" customWidth="1" min="60" max="60"/>
    <col width="11" customWidth="1" min="61" max="61"/>
    <col width="13" customWidth="1" min="62" max="62"/>
    <col width="13" customWidth="1" min="63" max="63"/>
    <col width="13" customWidth="1" min="64" max="64"/>
    <col width="13" customWidth="1" min="65" max="65"/>
    <col width="13" customWidth="1" min="66" max="66"/>
    <col width="13" customWidth="1" min="67" max="67"/>
    <col width="11" customWidth="1" min="68" max="68"/>
    <col width="13" customWidth="1" min="69" max="69"/>
    <col width="13" customWidth="1" min="70" max="70"/>
    <col width="13" customWidth="1" min="71" max="71"/>
    <col width="11" customWidth="1" min="72" max="72"/>
    <col width="13" customWidth="1" min="73" max="73"/>
    <col width="13" customWidth="1" min="74" max="74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2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4" t="n"/>
    </row>
    <row r="2">
      <c r="A2" s="5" t="n">
        <v>44418</v>
      </c>
      <c r="B2" s="6" t="inlineStr">
        <is>
          <t>qPCR Data</t>
        </is>
      </c>
      <c r="C2" s="7" t="n"/>
      <c r="D2" s="8" t="str">
        <f>IF(COUNTIF('QAQC-2021-08-10'!A:A,"NTC")=0,"No NTCs", IF(COUNTIFS('QAQC-2021-08-10'!A:A,"NTC",'QAQC-2021-08-10'!L:L,FALSE)&gt;0,"NTC Error! See QAQC-2021-08-10", "NTCs Good"))</f>
        <v>NTCs Good</v>
      </c>
      <c r="E2" s="9" t="n"/>
      <c r="F2" s="9" t="n"/>
      <c r="G2" s="10" t="n"/>
      <c r="H2" s="11" t="str">
        <f>IF(COUNTIF('QAQC-2021-08-10'!A:A,"EB")=0,"No Extraction Blanks", IF(COUNTIFS('QAQC-2021-08-10'!A:A,"EB",'QAQC-2021-08-10'!L:L,FALSE)&gt;0,"EB Error! See QAQC-2021-08-10", "Extraction Blanks Good"))</f>
        <v>Extraction Blanks Good</v>
      </c>
      <c r="I2" s="9" t="n"/>
      <c r="J2" s="9" t="n"/>
      <c r="K2" s="12" t="n"/>
      <c r="AP2" s="13" t="inlineStr">
        <is>
          <t>FINAL DATA</t>
        </is>
      </c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14" t="n"/>
      <c r="BE2" s="15" t="n"/>
      <c r="BF2" s="16" t="n"/>
      <c r="BG2" s="17" t="inlineStr">
        <is>
          <t>INHIBITION CONTROLS</t>
        </is>
      </c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9" t="n"/>
    </row>
    <row r="3">
      <c r="B3" s="20" t="inlineStr">
        <is>
          <t>Date</t>
        </is>
      </c>
      <c r="C3" s="20" t="inlineStr">
        <is>
          <t>Sample ID</t>
        </is>
      </c>
      <c r="D3" s="20" t="inlineStr">
        <is>
          <t>Target</t>
        </is>
      </c>
      <c r="E3" s="21" t="inlineStr">
        <is>
          <t>Site</t>
        </is>
      </c>
      <c r="F3" s="22" t="inlineStr">
        <is>
          <t>Sample
Type</t>
        </is>
      </c>
      <c r="G3" s="20" t="inlineStr">
        <is>
          <t>covN1 Ct</t>
        </is>
      </c>
      <c r="H3" s="18" t="n"/>
      <c r="I3" s="23" t="n"/>
      <c r="J3" s="24" t="inlineStr">
        <is>
          <t>covN1
Ct AVG</t>
        </is>
      </c>
      <c r="K3" s="24" t="inlineStr">
        <is>
          <t>covN1
Ct STDEV</t>
        </is>
      </c>
      <c r="L3" s="24" t="inlineStr">
        <is>
          <t>covN1
COPIES</t>
        </is>
      </c>
      <c r="M3" s="18" t="n"/>
      <c r="N3" s="23" t="n"/>
      <c r="O3" s="25" t="inlineStr">
        <is>
          <t>covN1
Copies AVG</t>
        </is>
      </c>
      <c r="P3" s="24" t="inlineStr">
        <is>
          <t>covN1
Copies STDEV</t>
        </is>
      </c>
      <c r="Q3" s="20" t="inlineStr">
        <is>
          <t>PMMoV:10 Ct</t>
        </is>
      </c>
      <c r="R3" s="18" t="n"/>
      <c r="S3" s="23" t="n"/>
      <c r="T3" s="25" t="inlineStr">
        <is>
          <t>PMMoV:10
Ct AVG</t>
        </is>
      </c>
      <c r="U3" s="24" t="inlineStr">
        <is>
          <t>PMMoV:10
Ct STDEV</t>
        </is>
      </c>
      <c r="V3" s="24" t="inlineStr">
        <is>
          <t>Total volume (mL)</t>
        </is>
      </c>
      <c r="W3" s="24" t="inlineStr">
        <is>
          <t>Empty tube weight (g)</t>
        </is>
      </c>
      <c r="X3" s="24" t="inlineStr">
        <is>
          <t>Full tube weight (g)</t>
        </is>
      </c>
      <c r="Y3" s="24" t="inlineStr">
        <is>
          <t>Pellet weight (g)</t>
        </is>
      </c>
      <c r="Z3" s="24" t="inlineStr">
        <is>
          <t>Settled solids (mL)</t>
        </is>
      </c>
      <c r="AA3" s="24" t="inlineStr">
        <is>
          <t>Extracted Mass (in 100 uL) (g)</t>
        </is>
      </c>
      <c r="AB3" s="22" t="inlineStr">
        <is>
          <t>Well volume (uL)</t>
        </is>
      </c>
      <c r="AC3" s="24" t="inlineStr">
        <is>
          <t>covN1
Copies per Extracted Mass  (copies/g)</t>
        </is>
      </c>
      <c r="AD3" s="18" t="n"/>
      <c r="AE3" s="23" t="n"/>
      <c r="AF3" s="26" t="inlineStr">
        <is>
          <t>Copies per Extracted Mass  (copies/g)
AVG</t>
        </is>
      </c>
      <c r="AG3" s="24" t="inlineStr">
        <is>
          <t>Copies per Extracted Mass
STDEV</t>
        </is>
      </c>
      <c r="AH3" s="24" t="inlineStr">
        <is>
          <t>PMMoV:10 Copies</t>
        </is>
      </c>
      <c r="AI3" s="18" t="n"/>
      <c r="AJ3" s="23" t="n"/>
      <c r="AK3" s="24" t="inlineStr">
        <is>
          <t>PMMoV
Copies AVG</t>
        </is>
      </c>
      <c r="AL3" s="24" t="inlineStr">
        <is>
          <t>PMMoV
Copies STDEV</t>
        </is>
      </c>
      <c r="AM3" s="24" t="inlineStr">
        <is>
          <t>Concentration Factor</t>
        </is>
      </c>
      <c r="AN3" s="20" t="inlineStr">
        <is>
          <t>Date</t>
        </is>
      </c>
      <c r="AO3" s="20" t="inlineStr">
        <is>
          <t>Target</t>
        </is>
      </c>
      <c r="AP3" s="24" t="inlineStr">
        <is>
          <t>covN1 Copies per Copies of PMMoV</t>
        </is>
      </c>
      <c r="AQ3" s="18" t="n"/>
      <c r="AR3" s="23" t="n"/>
      <c r="AS3" s="26" t="inlineStr">
        <is>
          <t>AVG</t>
        </is>
      </c>
      <c r="AT3" s="26" t="inlineStr">
        <is>
          <t>STDEV</t>
        </is>
      </c>
      <c r="AU3" s="24" t="inlineStr">
        <is>
          <t>covN1 Copies per Extracted Mass (Copies/g)</t>
        </is>
      </c>
      <c r="AV3" s="18" t="n"/>
      <c r="AW3" s="23" t="n"/>
      <c r="AX3" s="24" t="inlineStr">
        <is>
          <t>AVG</t>
        </is>
      </c>
      <c r="AY3" s="22" t="inlineStr">
        <is>
          <t>STDEV</t>
        </is>
      </c>
      <c r="AZ3" s="24" t="inlineStr">
        <is>
          <t>covN1 Copies / L</t>
        </is>
      </c>
      <c r="BA3" s="18" t="n"/>
      <c r="BB3" s="23" t="n"/>
      <c r="BC3" s="24" t="inlineStr">
        <is>
          <t>AVG</t>
        </is>
      </c>
      <c r="BD3" s="27" t="inlineStr">
        <is>
          <t>STDEV</t>
        </is>
      </c>
      <c r="BE3" s="28" t="inlineStr">
        <is>
          <t>PMMoV Copies per Extracted Mass (copies/g)</t>
        </is>
      </c>
      <c r="BF3" s="29" t="inlineStr">
        <is>
          <t>PMMoV Copies/L</t>
        </is>
      </c>
      <c r="BG3" s="30" t="inlineStr">
        <is>
          <t>Date</t>
        </is>
      </c>
      <c r="BH3" s="31" t="inlineStr">
        <is>
          <t>Sample Name</t>
        </is>
      </c>
      <c r="BI3" s="31" t="inlineStr">
        <is>
          <t>PMMoV 1/10</t>
        </is>
      </c>
      <c r="BJ3" s="31" t="inlineStr">
        <is>
          <t>PMMoV 1/10</t>
        </is>
      </c>
      <c r="BK3" s="31" t="inlineStr">
        <is>
          <t>PMMoV 1/10</t>
        </is>
      </c>
      <c r="BL3" s="32" t="inlineStr">
        <is>
          <t>AVG PMMoV 1/10</t>
        </is>
      </c>
      <c r="BM3" s="31" t="inlineStr">
        <is>
          <t>PMMoV 1/40</t>
        </is>
      </c>
      <c r="BN3" s="31" t="inlineStr">
        <is>
          <t>PMMoV 1/40</t>
        </is>
      </c>
      <c r="BO3" s="31" t="inlineStr">
        <is>
          <t>PMMoV 1/40</t>
        </is>
      </c>
      <c r="BP3" s="32" t="inlineStr">
        <is>
          <t>AVG PMMoV 1/40</t>
        </is>
      </c>
      <c r="BQ3" s="31" t="inlineStr">
        <is>
          <t>PMMoV Full</t>
        </is>
      </c>
      <c r="BR3" s="31" t="inlineStr">
        <is>
          <t>PMMoV Full</t>
        </is>
      </c>
      <c r="BS3" s="31" t="inlineStr">
        <is>
          <t>PMMoV Full</t>
        </is>
      </c>
      <c r="BT3" s="32" t="inlineStr">
        <is>
          <t>AVG Full</t>
        </is>
      </c>
      <c r="BU3" s="31" t="inlineStr">
        <is>
          <t>ΔCt
1/10 - Full</t>
        </is>
      </c>
      <c r="BV3" s="33" t="inlineStr">
        <is>
          <t>ΔCt
1/40 - 1/10</t>
        </is>
      </c>
    </row>
    <row r="4">
      <c r="B4" s="34" t="n">
        <v>44413</v>
      </c>
      <c r="C4" s="35" t="inlineStr">
        <is>
          <t>ac.08.05.21</t>
        </is>
      </c>
      <c r="D4" s="35" t="inlineStr">
        <is>
          <t>covN1</t>
        </is>
      </c>
      <c r="E4" s="35" t="inlineStr">
        <is>
          <t>AC</t>
        </is>
      </c>
      <c r="F4" s="35" t="str">
        <f>"Sewer"</f>
        <v>Sewer</v>
      </c>
      <c r="G4" s="36" t="n">
        <v>30.82</v>
      </c>
      <c r="H4" s="36" t="n">
        <v>30.97</v>
      </c>
      <c r="I4" s="37" t="n">
        <v>31.06</v>
      </c>
      <c r="J4" s="36">
        <f>AVERAGE(G4:I4)</f>
        <v>30.95</v>
      </c>
      <c r="K4" s="36">
        <f>STDEV(G4:I4)</f>
        <v>0.1212435565298206</v>
      </c>
      <c r="L4" s="38">
        <f>IF(ISNUMBER(G4),10^((G4-$AB$52)/$AB$51),IF(G4="&lt;ND&gt;","",""))</f>
        <v>86.362869552695</v>
      </c>
      <c r="M4" s="38">
        <f>IF(ISNUMBER(H4),10^((H4-$AB$52)/$AB$51),IF(H4="&lt;ND&gt;","",""))</f>
        <v>71.56680080691095</v>
      </c>
      <c r="N4" s="38">
        <f>IF(ISNUMBER(I4),10^((I4-$AB$52)/$AB$51),IF(I4="&lt;ND&gt;","",""))</f>
        <v>63.93553851962582</v>
      </c>
      <c r="O4" s="36">
        <f>AVERAGE(L4:N4)*1.0</f>
        <v>73.95506962641059</v>
      </c>
      <c r="P4" s="36">
        <f>STDEV(L4:N4)*1.0</f>
        <v>11.40281391948333</v>
      </c>
      <c r="Q4" s="36" t="n">
        <v>31.09</v>
      </c>
      <c r="R4" s="36" t="n">
        <v>31.13</v>
      </c>
      <c r="S4" s="36" t="n">
        <v>31.01</v>
      </c>
      <c r="T4" s="36">
        <f>IF(COUNT(Q4:S4)&gt;0,AVERAGE(Q4:S4),"")</f>
        <v>31.07666666666667</v>
      </c>
      <c r="U4" s="36">
        <f>IF(COUNT(Q4:S4)&gt;0,STDEV(Q4:S4),"")</f>
        <v>0.06110100926607657</v>
      </c>
      <c r="V4" s="74">
        <f>IF(F4="PS",40,4000.0)</f>
        <v>4000</v>
      </c>
      <c r="W4" s="74" t="n">
        <v>21.595</v>
      </c>
      <c r="X4" s="74" t="n">
        <v>23.2209</v>
      </c>
      <c r="Y4" s="74">
        <f>IF(AND(ISNUMBER(X4),ISNUMBER(W4)),X4-W4,"")</f>
        <v>1.625900000000001</v>
      </c>
      <c r="Z4" s="74" t="n">
        <v>40</v>
      </c>
      <c r="AA4" s="74" t="n">
        <v>0.2509</v>
      </c>
      <c r="AB4" s="75" t="n">
        <v>3</v>
      </c>
      <c r="AC4" s="74">
        <f>IF(AND(ISNUMBER(L4),ISNUMBER(AA4)),(L4*1.0/AB4*100.0)/AA4,"")</f>
        <v>11473.74379602697</v>
      </c>
      <c r="AD4" s="74">
        <f>IF(AND(ISNUMBER(M4),ISNUMBER(AA4)),(M4*1.0/AB4*100.0)/AA4,"")</f>
        <v>9508.01126702683</v>
      </c>
      <c r="AE4" s="74">
        <f>IF(AND(ISNUMBER(N4),ISNUMBER(AA4)),(N4*1.0/AB4*100.0)/AA4,"")</f>
        <v>8494.159495101077</v>
      </c>
      <c r="AF4" s="74">
        <f>IF(COUNT(AC4:AE4)&gt;0,AVERAGE(AC4:AE4),"")</f>
        <v>9825.304852718293</v>
      </c>
      <c r="AG4" s="74">
        <f>IF(COUNT(AC4:AE4)&gt;0,STDEV(AC4:AE4),"")</f>
        <v>1514.921471965368</v>
      </c>
      <c r="AH4" s="76">
        <f>IF(ISNUMBER(Q4),10^((Q4-$Q$49)/$Q$48),IF(Q4="&lt;ND&gt;","",""))</f>
        <v>494.9110198286299</v>
      </c>
      <c r="AI4" s="76">
        <f>IF(ISNUMBER(R4),10^((R4-$Q$49)/$Q$48),IF(R4="&lt;ND&gt;","",""))</f>
        <v>481.4551544745074</v>
      </c>
      <c r="AJ4" s="76">
        <f>IF(ISNUMBER(S4),10^((S4-$Q$49)/$Q$48),IF(S4="&lt;ND&gt;","",""))</f>
        <v>522.9614677460062</v>
      </c>
      <c r="AK4" s="36">
        <f>IF(COUNT(AH4:AJ4)&gt;0,AVERAGE(AH4:AJ4)*10.0,"")</f>
        <v>4997.758806830478</v>
      </c>
      <c r="AL4" s="74">
        <f>IF(COUNT(AH4:AJ4)&gt;0,STDEV(AH4:AJ4)*10.0,"")</f>
        <v>211.7648846474751</v>
      </c>
      <c r="AM4" s="74">
        <f>IF(AND(ISNUMBER(V4),ISNUMBER(Z4),ISNUMBER(AA4)), V4/Z4*AA4/100*1, "")</f>
        <v>0.2509</v>
      </c>
      <c r="AN4" s="42" t="n">
        <v>44413</v>
      </c>
      <c r="AO4" s="35" t="inlineStr">
        <is>
          <t>covN1</t>
        </is>
      </c>
      <c r="AP4" s="77">
        <f>IF(AND(ISNUMBER(AZ4),ISNUMBER(BF4)),AZ4/BF4,"")</f>
        <v>0.008640159808698868</v>
      </c>
      <c r="AQ4" s="77">
        <f>IF(AND(ISNUMBER(BA4),ISNUMBER(BF4)),BA4/BF4,"")</f>
        <v>0.00715988941974351</v>
      </c>
      <c r="AR4" s="77">
        <f>IF(AND(ISNUMBER(BB4),ISNUMBER(BF4)),BB4/BF4,"")</f>
        <v>0.006396420974962277</v>
      </c>
      <c r="AS4" s="78">
        <f>IF(COUNT(AP4:AR4)&gt;0,AVERAGE(AP4:AR4),"")</f>
        <v>0.007398823401134885</v>
      </c>
      <c r="AT4" s="79">
        <f>IF(COUNT(AP4:AR4)&gt;0,STDEV(AP4:AR4),"")</f>
        <v>0.001140792739327376</v>
      </c>
      <c r="AU4" s="80">
        <f>AC4</f>
        <v>11473.74379602697</v>
      </c>
      <c r="AV4" s="80">
        <f>AD4</f>
        <v>9508.01126702683</v>
      </c>
      <c r="AW4" s="80">
        <f>AE4</f>
        <v>8494.159495101077</v>
      </c>
      <c r="AX4" s="81">
        <f>IF(COUNT(AU4:AW4)&gt;0,AVERAGE(AU4:AW4),"")</f>
        <v>9825.304852718293</v>
      </c>
      <c r="AY4" s="82">
        <f>IF(COUNT(AU4:AW4)&gt;0,STDEV(AU4:AW4),"")</f>
        <v>1514.921471965368</v>
      </c>
      <c r="AZ4" s="80">
        <f>IF(ISNUMBER(AC4),AC4*Y4/Z4*Z4/V4*1000,"")</f>
        <v>4663.790009490066</v>
      </c>
      <c r="BA4" s="80">
        <f>IF(ISNUMBER(AD4),AD4*Y4/Z4*Z4/V4*1000,"")</f>
        <v>3864.768879764734</v>
      </c>
      <c r="BB4" s="83">
        <f>IF(ISNUMBER(AE4),AE4*Y4/Z4*Z4/V4*1000,"")</f>
        <v>3452.663480771213</v>
      </c>
      <c r="BC4" s="84">
        <f>IF(COUNT(AZ4:BB4)&gt;0,AVERAGE(AZ4:BB4),"")</f>
        <v>3993.740790008671</v>
      </c>
      <c r="BD4" s="82">
        <f>IF(COUNT(AZ4:BB4)&gt;0,STDEV(AZ4:BB4),"")</f>
        <v>615.7777053171234</v>
      </c>
      <c r="BE4" s="85">
        <f>IF(AND(ISNUMBER(AK4),ISNUMBER(AA4)),(AK4/1.5*100.0)/AA4,"")</f>
        <v>1327955.043664269</v>
      </c>
      <c r="BF4" s="83">
        <f>IF(ISNUMBER(BE4),BE4*Y4/Z4*Z4/V4*1000,"")</f>
        <v>539780.5263734342</v>
      </c>
      <c r="BG4" s="52" t="n">
        <v>44413</v>
      </c>
      <c r="BH4" s="36" t="str">
        <f>C4</f>
        <v>ac.08.05.21</v>
      </c>
      <c r="BI4" s="36" t="n">
        <v>31.09</v>
      </c>
      <c r="BJ4" s="36" t="n">
        <v>31.13</v>
      </c>
      <c r="BK4" s="36" t="n">
        <v>31.01</v>
      </c>
      <c r="BL4" s="36">
        <f>IF(COUNT(BI4:BK4)&gt;0,AVERAGE(BI4:BK4),"")</f>
        <v>31.07666666666667</v>
      </c>
      <c r="BM4" s="36" t="n">
        <v>33.25</v>
      </c>
      <c r="BN4" s="37" t="n">
        <v>33.26</v>
      </c>
      <c r="BO4" s="37" t="n">
        <v>34.81</v>
      </c>
      <c r="BP4" s="36">
        <f>IF(COUNT(BM4:BO4)&gt;0,AVERAGE(BM4:BO4),"")</f>
        <v>33.77333333333333</v>
      </c>
      <c r="BQ4" s="36" t="n">
        <v>27.89</v>
      </c>
      <c r="BR4" s="36" t="n">
        <v>27.8</v>
      </c>
      <c r="BS4" s="36" t="inlineStr">
        <is>
          <t>&lt;MISSING&gt;</t>
        </is>
      </c>
      <c r="BT4" s="36">
        <f>IF(COUNT(BQ4:BS4)&gt;0,AVERAGE(BQ4:BS4),"")</f>
        <v>27.845</v>
      </c>
      <c r="BU4" s="36">
        <f>IF(AND(ISNUMBER(BL4),ISNUMBER(BT4)),BL4-BT4,"")</f>
        <v>3.231666666666669</v>
      </c>
      <c r="BV4" s="36">
        <f>IF(AND(ISNUMBER(BP4),ISNUMBER(BL4)),BP4-BL4,"")</f>
        <v>2.696666666666665</v>
      </c>
    </row>
    <row r="5">
      <c r="B5" s="34" t="n">
        <v>44413</v>
      </c>
      <c r="C5" s="35" t="inlineStr">
        <is>
          <t>h.08.05.21</t>
        </is>
      </c>
      <c r="D5" s="35" t="inlineStr">
        <is>
          <t>covN1</t>
        </is>
      </c>
      <c r="E5" s="35" t="inlineStr">
        <is>
          <t>H</t>
        </is>
      </c>
      <c r="F5" s="35" t="str">
        <f>"PS"</f>
        <v>PS</v>
      </c>
      <c r="G5" s="36" t="n">
        <v>35.2</v>
      </c>
      <c r="H5" s="36" t="inlineStr">
        <is>
          <t>[37.97]</t>
        </is>
      </c>
      <c r="I5" s="37" t="n">
        <v>36.21</v>
      </c>
      <c r="J5" s="36">
        <f>AVERAGE(G5:I5)</f>
        <v>35.705</v>
      </c>
      <c r="K5" s="36">
        <f>STDEV(G5:I5)</f>
        <v>0.7141778489984116</v>
      </c>
      <c r="L5" s="38">
        <f>IF(ISNUMBER(G5),10^((G5-$AB$52)/$AB$51),IF(G5="&lt;ND&gt;","",""))</f>
        <v>0.3574008838012369</v>
      </c>
      <c r="M5" s="38" t="str">
        <f>IF(ISNUMBER(H5),10^((H5-$AB$52)/$AB$51),IF(H5="&lt;ND&gt;","",""))</f>
        <v/>
      </c>
      <c r="N5" s="38">
        <f>IF(ISNUMBER(I5),10^((I5-$AB$52)/$AB$51),IF(I5="&lt;ND&gt;","",""))</f>
        <v>0.1008350510473487</v>
      </c>
      <c r="O5" s="36">
        <f>AVERAGE(L5:N5)*1.0</f>
        <v>0.2291179674242928</v>
      </c>
      <c r="P5" s="36">
        <f>STDEV(L5:N5)*1.0</f>
        <v>0.1814194401610479</v>
      </c>
      <c r="Q5" s="36" t="n">
        <v>28.25</v>
      </c>
      <c r="R5" s="36" t="n">
        <v>28.24</v>
      </c>
      <c r="S5" s="36" t="n">
        <v>28.33</v>
      </c>
      <c r="T5" s="36">
        <f>IF(COUNT(Q5:S5)&gt;0,AVERAGE(Q5:S5),"")</f>
        <v>28.27333333333333</v>
      </c>
      <c r="U5" s="36">
        <f>IF(COUNT(Q5:S5)&gt;0,STDEV(Q5:S5),"")</f>
        <v>0.04932882862316202</v>
      </c>
      <c r="V5" s="74">
        <f>IF(F5="PS",40,200.0)</f>
        <v>40</v>
      </c>
      <c r="W5" s="74" t="n">
        <v>21.6834</v>
      </c>
      <c r="X5" s="74" t="n">
        <v>28.1901</v>
      </c>
      <c r="Y5" s="74">
        <f>IF(AND(ISNUMBER(X5),ISNUMBER(W5)),X5-W5,"")</f>
        <v>6.506700000000002</v>
      </c>
      <c r="Z5" s="74" t="n">
        <v>40</v>
      </c>
      <c r="AA5" s="74" t="n">
        <v>0.2583</v>
      </c>
      <c r="AB5" s="75" t="n">
        <v>3</v>
      </c>
      <c r="AC5" s="74">
        <f>IF(AND(ISNUMBER(L5),ISNUMBER(AA5)),(L5*1.0/AB5*100.0)/AA5,"")</f>
        <v>46.12219432200761</v>
      </c>
      <c r="AD5" s="74" t="str">
        <f>IF(AND(ISNUMBER(M5),ISNUMBER(AA5)),(M5*1.0/AB5*100.0)/AA5,"")</f>
        <v/>
      </c>
      <c r="AE5" s="74">
        <f>IF(AND(ISNUMBER(N5),ISNUMBER(AA5)),(N5*1.0/AB5*100.0)/AA5,"")</f>
        <v>13.01265338073929</v>
      </c>
      <c r="AF5" s="74">
        <f>IF(COUNT(AC5:AE5)&gt;0,AVERAGE(AC5:AE5),"")</f>
        <v>29.56742385137345</v>
      </c>
      <c r="AG5" s="74">
        <f>IF(COUNT(AC5:AE5)&gt;0,STDEV(AC5:AE5),"")</f>
        <v>23.41198092154445</v>
      </c>
      <c r="AH5" s="76">
        <f>IF(ISNUMBER(Q5),10^((Q5-$Q$49)/$Q$48),IF(Q5="&lt;ND&gt;","",""))</f>
        <v>3503.388062335612</v>
      </c>
      <c r="AI5" s="76">
        <f>IF(ISNUMBER(R5),10^((R5-$Q$49)/$Q$48),IF(R5="&lt;ND&gt;","",""))</f>
        <v>3527.614074180681</v>
      </c>
      <c r="AJ5" s="76">
        <f>IF(ISNUMBER(S5),10^((S5-$Q$49)/$Q$48),IF(S5="&lt;ND&gt;","",""))</f>
        <v>3315.474400550052</v>
      </c>
      <c r="AK5" s="36">
        <f>IF(COUNT(AH5:AJ5)&gt;0,AVERAGE(AH5:AJ5)*10.0,"")</f>
        <v>34488.25512355449</v>
      </c>
      <c r="AL5" s="74">
        <f>IF(COUNT(AH5:AJ5)&gt;0,STDEV(AH5:AJ5)*10.0,"")</f>
        <v>1161.189656226788</v>
      </c>
      <c r="AM5" s="74">
        <f>IF(AND(ISNUMBER(V5),ISNUMBER(Z5),ISNUMBER(AA5)), V5/Z5*AA5/100*1, "")</f>
        <v>0.002583</v>
      </c>
      <c r="AN5" s="42" t="n">
        <v>44413</v>
      </c>
      <c r="AO5" s="35" t="inlineStr">
        <is>
          <t>covN1</t>
        </is>
      </c>
      <c r="AP5" s="77">
        <f>IF(AND(ISNUMBER(AZ5),ISNUMBER(BF5)),AZ5/BF5,"")</f>
        <v>5.18148689344887e-06</v>
      </c>
      <c r="AQ5" s="77" t="str">
        <f>IF(AND(ISNUMBER(BA5),ISNUMBER(BF5)),BA5/BF5,"")</f>
        <v/>
      </c>
      <c r="AR5" s="77">
        <f>IF(AND(ISNUMBER(BB5),ISNUMBER(BF5)),BB5/BF5,"")</f>
        <v>1.461875219347952e-06</v>
      </c>
      <c r="AS5" s="78">
        <f>IF(COUNT(AP5:AR5)&gt;0,AVERAGE(AP5:AR5),"")</f>
        <v>3.321681056398411e-06</v>
      </c>
      <c r="AT5" s="79">
        <f>IF(COUNT(AP5:AR5)&gt;0,STDEV(AP5:AR5),"")</f>
        <v>2.630162638137405e-06</v>
      </c>
      <c r="AU5" s="80">
        <f>AC5</f>
        <v>46.12219432200761</v>
      </c>
      <c r="AV5" s="80" t="str">
        <f>AD5</f>
        <v/>
      </c>
      <c r="AW5" s="80">
        <f>AE5</f>
        <v>13.01265338073929</v>
      </c>
      <c r="AX5" s="81">
        <f>IF(COUNT(AU5:AW5)&gt;0,AVERAGE(AU5:AW5),"")</f>
        <v>29.56742385137345</v>
      </c>
      <c r="AY5" s="82">
        <f>IF(COUNT(AU5:AW5)&gt;0,STDEV(AU5:AW5),"")</f>
        <v>23.41198092154445</v>
      </c>
      <c r="AZ5" s="80">
        <f>IF(ISNUMBER(AC5),AC5*Y5/Z5*Z5/V5*1000,"")</f>
        <v>7502.582044875174</v>
      </c>
      <c r="BA5" s="80" t="str">
        <f>IF(ISNUMBER(AD5),AD5*Y5/Z5*Z5/V5*1000,"")</f>
        <v/>
      </c>
      <c r="BB5" s="83">
        <f>IF(ISNUMBER(AE5),AE5*Y5/Z5*Z5/V5*1000,"")</f>
        <v>2116.735793811409</v>
      </c>
      <c r="BC5" s="84">
        <f>IF(COUNT(AZ5:BB5)&gt;0,AVERAGE(AZ5:BB5),"")</f>
        <v>4809.658919343291</v>
      </c>
      <c r="BD5" s="82">
        <f>IF(COUNT(AZ5:BB5)&gt;0,STDEV(AZ5:BB5),"")</f>
        <v>3808.368406555333</v>
      </c>
      <c r="BE5" s="85">
        <f>IF(AND(ISNUMBER(AK5),ISNUMBER(AA5)),(AK5/1.5*100.0)/AA5,"")</f>
        <v>8901343.431037422</v>
      </c>
      <c r="BF5" s="83">
        <f>IF(ISNUMBER(BE5),BE5*Y5/Z5*Z5/V5*1000,"")</f>
        <v>1447959282.56828</v>
      </c>
      <c r="BG5" s="52" t="n">
        <v>44413</v>
      </c>
      <c r="BH5" s="36" t="str">
        <f>C5</f>
        <v>h.08.05.21</v>
      </c>
      <c r="BI5" s="36" t="n">
        <v>28.25</v>
      </c>
      <c r="BJ5" s="36" t="n">
        <v>28.24</v>
      </c>
      <c r="BK5" s="36" t="n">
        <v>28.33</v>
      </c>
      <c r="BL5" s="36">
        <f>IF(COUNT(BI5:BK5)&gt;0,AVERAGE(BI5:BK5),"")</f>
        <v>28.27333333333333</v>
      </c>
      <c r="BM5" s="36" t="n">
        <v>30.73</v>
      </c>
      <c r="BN5" s="37" t="n">
        <v>30.69</v>
      </c>
      <c r="BO5" s="37" t="inlineStr">
        <is>
          <t>&lt;MISSING&gt;</t>
        </is>
      </c>
      <c r="BP5" s="36">
        <f>IF(COUNT(BM5:BO5)&gt;0,AVERAGE(BM5:BO5),"")</f>
        <v>30.71</v>
      </c>
      <c r="BQ5" s="36" t="n">
        <v>25.33</v>
      </c>
      <c r="BR5" s="36" t="n">
        <v>25.22</v>
      </c>
      <c r="BS5" s="36" t="inlineStr">
        <is>
          <t>&lt;MISSING&gt;</t>
        </is>
      </c>
      <c r="BT5" s="36">
        <f>IF(COUNT(BQ5:BS5)&gt;0,AVERAGE(BQ5:BS5),"")</f>
        <v>25.275</v>
      </c>
      <c r="BU5" s="36">
        <f>IF(AND(ISNUMBER(BL5),ISNUMBER(BT5)),BL5-BT5,"")</f>
        <v>2.998333333333331</v>
      </c>
      <c r="BV5" s="36">
        <f>IF(AND(ISNUMBER(BP5),ISNUMBER(BL5)),BP5-BL5,"")</f>
        <v>2.436666666666671</v>
      </c>
    </row>
    <row r="6">
      <c r="B6" s="34" t="n">
        <v>44414</v>
      </c>
      <c r="C6" s="35" t="inlineStr">
        <is>
          <t>ac.08.06.21</t>
        </is>
      </c>
      <c r="D6" s="35" t="inlineStr">
        <is>
          <t>covN1</t>
        </is>
      </c>
      <c r="E6" s="35" t="inlineStr">
        <is>
          <t>AC</t>
        </is>
      </c>
      <c r="F6" s="35" t="str">
        <f>"Sewer"</f>
        <v>Sewer</v>
      </c>
      <c r="G6" s="36" t="n">
        <v>37.46</v>
      </c>
      <c r="H6" s="36" t="n">
        <v>37.57</v>
      </c>
      <c r="I6" s="37" t="inlineStr">
        <is>
          <t>[36.06]</t>
        </is>
      </c>
      <c r="J6" s="36">
        <f>AVERAGE(G6:I6)</f>
        <v>37.515</v>
      </c>
      <c r="K6" s="36">
        <f>STDEV(G6:I6)</f>
        <v>0.07778174593051983</v>
      </c>
      <c r="L6" s="38">
        <f>IF(ISNUMBER(G6),10^((G6-$AB$52)/$AB$51),IF(G6="&lt;ND&gt;","",""))</f>
        <v>0.0210611793433812</v>
      </c>
      <c r="M6" s="38">
        <f>IF(ISNUMBER(H6),10^((H6-$AB$52)/$AB$51),IF(H6="&lt;ND&gt;","",""))</f>
        <v>0.01834980057572766</v>
      </c>
      <c r="N6" s="38" t="str">
        <f>IF(ISNUMBER(I6),10^((I6-$AB$52)/$AB$51),IF(I6="&lt;ND&gt;","",""))</f>
        <v/>
      </c>
      <c r="O6" s="36">
        <f>AVERAGE(L6:N6)*1.0</f>
        <v>0.01970548995955443</v>
      </c>
      <c r="P6" s="36">
        <f>STDEV(L6:N6)*1.0</f>
        <v>0.001917234312973046</v>
      </c>
      <c r="Q6" s="36" t="n">
        <v>29.16</v>
      </c>
      <c r="R6" s="36" t="n">
        <v>29.25</v>
      </c>
      <c r="S6" s="36" t="n">
        <v>29.2</v>
      </c>
      <c r="T6" s="36">
        <f>IF(COUNT(Q6:S6)&gt;0,AVERAGE(Q6:S6),"")</f>
        <v>29.20333333333333</v>
      </c>
      <c r="U6" s="36">
        <f>IF(COUNT(Q6:S6)&gt;0,STDEV(Q6:S6),"")</f>
        <v>0.0450924975282289</v>
      </c>
      <c r="V6" s="74">
        <f>IF(F6="PS",40,4000.0)</f>
        <v>4000</v>
      </c>
      <c r="W6" s="74" t="n">
        <v>21.6382</v>
      </c>
      <c r="X6" s="74" t="n">
        <v>22.8863</v>
      </c>
      <c r="Y6" s="74">
        <f>IF(AND(ISNUMBER(X6),ISNUMBER(W6)),X6-W6,"")</f>
        <v>1.248099999999997</v>
      </c>
      <c r="Z6" s="74" t="n">
        <v>40</v>
      </c>
      <c r="AA6" s="74" t="n">
        <v>0.2523</v>
      </c>
      <c r="AB6" s="75" t="n">
        <v>3</v>
      </c>
      <c r="AC6" s="74">
        <f>IF(AND(ISNUMBER(L6),ISNUMBER(AA6)),(L6*1.0/AB6*100.0)/AA6,"")</f>
        <v>2.782557714807927</v>
      </c>
      <c r="AD6" s="74">
        <f>IF(AND(ISNUMBER(M6),ISNUMBER(AA6)),(M6*1.0/AB6*100.0)/AA6,"")</f>
        <v>2.424336183872064</v>
      </c>
      <c r="AE6" s="74" t="str">
        <f>IF(AND(ISNUMBER(N6),ISNUMBER(AA6)),(N6*1.0/AB6*100.0)/AA6,"")</f>
        <v/>
      </c>
      <c r="AF6" s="74">
        <f>IF(COUNT(AC6:AE6)&gt;0,AVERAGE(AC6:AE6),"")</f>
        <v>2.603446949339995</v>
      </c>
      <c r="AG6" s="74">
        <f>IF(COUNT(AC6:AE6)&gt;0,STDEV(AC6:AE6),"")</f>
        <v>0.2533008736917751</v>
      </c>
      <c r="AH6" s="76">
        <f>IF(ISNUMBER(Q6),10^((Q6-$Q$49)/$Q$48),IF(Q6="&lt;ND&gt;","",""))</f>
        <v>1871.291945703269</v>
      </c>
      <c r="AI6" s="76">
        <f>IF(ISNUMBER(R6),10^((R6-$Q$49)/$Q$48),IF(R6="&lt;ND&gt;","",""))</f>
        <v>1758.758302770314</v>
      </c>
      <c r="AJ6" s="76">
        <f>IF(ISNUMBER(S6),10^((S6-$Q$49)/$Q$48),IF(S6="&lt;ND&gt;","",""))</f>
        <v>1820.414411256055</v>
      </c>
      <c r="AK6" s="36">
        <f>IF(COUNT(AH6:AJ6)&gt;0,AVERAGE(AH6:AJ6)*10.0,"")</f>
        <v>18168.21553243212</v>
      </c>
      <c r="AL6" s="74">
        <f>IF(COUNT(AH6:AJ6)&gt;0,STDEV(AH6:AJ6)*10.0,"")</f>
        <v>563.527875926808</v>
      </c>
      <c r="AM6" s="74">
        <f>IF(AND(ISNUMBER(V6),ISNUMBER(Z6),ISNUMBER(AA6)), V6/Z6*AA6/100*1, "")</f>
        <v>0.2523</v>
      </c>
      <c r="AN6" s="42" t="n">
        <v>44414</v>
      </c>
      <c r="AO6" s="35" t="inlineStr">
        <is>
          <t>covN1</t>
        </is>
      </c>
      <c r="AP6" s="77">
        <f>IF(AND(ISNUMBER(AZ6),ISNUMBER(BF6)),AZ6/BF6,"")</f>
        <v>5.796160692222316e-07</v>
      </c>
      <c r="AQ6" s="77">
        <f>IF(AND(ISNUMBER(BA6),ISNUMBER(BF6)),BA6/BF6,"")</f>
        <v>5.049973274197288e-07</v>
      </c>
      <c r="AR6" s="77" t="str">
        <f>IF(AND(ISNUMBER(BB6),ISNUMBER(BF6)),BB6/BF6,"")</f>
        <v/>
      </c>
      <c r="AS6" s="78">
        <f>IF(COUNT(AP6:AR6)&gt;0,AVERAGE(AP6:AR6),"")</f>
        <v>5.423066983209802e-07</v>
      </c>
      <c r="AT6" s="79">
        <f>IF(COUNT(AP6:AR6)&gt;0,STDEV(AP6:AR6),"")</f>
        <v>5.276341833215779e-08</v>
      </c>
      <c r="AU6" s="80">
        <f>AC6</f>
        <v>2.782557714807927</v>
      </c>
      <c r="AV6" s="80">
        <f>AD6</f>
        <v>2.424336183872064</v>
      </c>
      <c r="AW6" s="80" t="str">
        <f>AE6</f>
        <v/>
      </c>
      <c r="AX6" s="81">
        <f>IF(COUNT(AU6:AW6)&gt;0,AVERAGE(AU6:AW6),"")</f>
        <v>2.603446949339995</v>
      </c>
      <c r="AY6" s="82">
        <f>IF(COUNT(AU6:AW6)&gt;0,STDEV(AU6:AW6),"")</f>
        <v>0.2533008736917751</v>
      </c>
      <c r="AZ6" s="80">
        <f>IF(ISNUMBER(AC6),AC6*Y6/Z6*Z6/V6*1000,"")</f>
        <v>0.8682275709629415</v>
      </c>
      <c r="BA6" s="80">
        <f>IF(ISNUMBER(AD6),AD6*Y6/Z6*Z6/V6*1000,"")</f>
        <v>0.7564534977726791</v>
      </c>
      <c r="BB6" s="83" t="str">
        <f>IF(ISNUMBER(AE6),AE6*Y6/Z6*Z6/V6*1000,"")</f>
        <v/>
      </c>
      <c r="BC6" s="84">
        <f>IF(COUNT(AZ6:BB6)&gt;0,AVERAGE(AZ6:BB6),"")</f>
        <v>0.8123405343678103</v>
      </c>
      <c r="BD6" s="82">
        <f>IF(COUNT(AZ6:BB6)&gt;0,STDEV(AZ6:BB6),"")</f>
        <v>0.07903620511367597</v>
      </c>
      <c r="BE6" s="85">
        <f>IF(AND(ISNUMBER(AK6),ISNUMBER(AA6)),(AK6/1.5*100.0)/AA6,"")</f>
        <v>4800691.117038478</v>
      </c>
      <c r="BF6" s="83">
        <f>IF(ISNUMBER(BE6),BE6*Y6/Z6*Z6/V6*1000,"")</f>
        <v>1497935.645793928</v>
      </c>
      <c r="BG6" s="52" t="n">
        <v>44414</v>
      </c>
      <c r="BH6" s="36" t="str">
        <f>C6</f>
        <v>ac.08.06.21</v>
      </c>
      <c r="BI6" s="36" t="n">
        <v>29.16</v>
      </c>
      <c r="BJ6" s="36" t="n">
        <v>29.25</v>
      </c>
      <c r="BK6" s="36" t="n">
        <v>29.2</v>
      </c>
      <c r="BL6" s="36">
        <f>IF(COUNT(BI6:BK6)&gt;0,AVERAGE(BI6:BK6),"")</f>
        <v>29.20333333333333</v>
      </c>
      <c r="BM6" s="36" t="n">
        <v>31.47</v>
      </c>
      <c r="BN6" s="37" t="n">
        <v>31.6</v>
      </c>
      <c r="BO6" s="37" t="inlineStr">
        <is>
          <t>&lt;MISSING&gt;</t>
        </is>
      </c>
      <c r="BP6" s="36">
        <f>IF(COUNT(BM6:BO6)&gt;0,AVERAGE(BM6:BO6),"")</f>
        <v>31.535</v>
      </c>
      <c r="BQ6" s="36" t="n">
        <v>29.32</v>
      </c>
      <c r="BR6" s="36" t="n">
        <v>29.37</v>
      </c>
      <c r="BS6" s="36" t="n">
        <v>26.27</v>
      </c>
      <c r="BT6" s="36">
        <f>IF(COUNT(BQ6:BS6)&gt;0,AVERAGE(BQ6:BS6),"")</f>
        <v>28.32</v>
      </c>
      <c r="BU6" s="36">
        <f>IF(AND(ISNUMBER(BL6),ISNUMBER(BT6)),BL6-BT6,"")</f>
        <v>0.8833333333333364</v>
      </c>
      <c r="BV6" s="36">
        <f>IF(AND(ISNUMBER(BP6),ISNUMBER(BL6)),BP6-BL6,"")</f>
        <v>2.331666666666667</v>
      </c>
    </row>
    <row r="7">
      <c r="B7" s="34" t="n">
        <v>44414</v>
      </c>
      <c r="C7" s="35" t="inlineStr">
        <is>
          <t>h_d.08.06.21</t>
        </is>
      </c>
      <c r="D7" s="35" t="inlineStr">
        <is>
          <t>covN1</t>
        </is>
      </c>
      <c r="E7" s="35" t="inlineStr">
        <is>
          <t>H_D</t>
        </is>
      </c>
      <c r="F7" s="35" t="str">
        <f>"PS"</f>
        <v>PS</v>
      </c>
      <c r="G7" s="36" t="inlineStr">
        <is>
          <t>[35.6]</t>
        </is>
      </c>
      <c r="H7" s="36" t="n">
        <v>34.29</v>
      </c>
      <c r="I7" s="37" t="n">
        <v>34.83</v>
      </c>
      <c r="J7" s="36">
        <f>AVERAGE(G7:I7)</f>
        <v>34.56</v>
      </c>
      <c r="K7" s="36">
        <f>STDEV(G7:I7)</f>
        <v>0.3818376618407351</v>
      </c>
      <c r="L7" s="38" t="str">
        <f>IF(ISNUMBER(G7),10^((G7-$AB$52)/$AB$51),IF(G7="&lt;ND&gt;","",""))</f>
        <v/>
      </c>
      <c r="M7" s="38">
        <f>IF(ISNUMBER(H7),10^((H7-$AB$52)/$AB$51),IF(H7="&lt;ND&gt;","",""))</f>
        <v>1.117607776098594</v>
      </c>
      <c r="N7" s="38">
        <f>IF(ISNUMBER(I7),10^((I7-$AB$52)/$AB$51),IF(I7="&lt;ND&gt;","",""))</f>
        <v>0.5681640590400476</v>
      </c>
      <c r="O7" s="36">
        <f>AVERAGE(L7:N7)*1.0</f>
        <v>0.8428859175693209</v>
      </c>
      <c r="P7" s="36">
        <f>STDEV(L7:N7)*1.0</f>
        <v>0.3885153782124409</v>
      </c>
      <c r="Q7" s="36" t="n">
        <v>27.9</v>
      </c>
      <c r="R7" s="36" t="n">
        <v>27.86</v>
      </c>
      <c r="S7" s="36" t="n">
        <v>27.88</v>
      </c>
      <c r="T7" s="36">
        <f>IF(COUNT(Q7:S7)&gt;0,AVERAGE(Q7:S7),"")</f>
        <v>27.88</v>
      </c>
      <c r="U7" s="36">
        <f>IF(COUNT(Q7:S7)&gt;0,STDEV(Q7:S7),"")</f>
        <v>0.01999999999999957</v>
      </c>
      <c r="V7" s="74">
        <f>IF(F7="PS",40,500.0)</f>
        <v>40</v>
      </c>
      <c r="W7" s="74" t="n">
        <v>22.3014</v>
      </c>
      <c r="X7" s="74" t="n">
        <v>26.0546</v>
      </c>
      <c r="Y7" s="74">
        <f>IF(AND(ISNUMBER(X7),ISNUMBER(W7)),X7-W7,"")</f>
        <v>3.7532</v>
      </c>
      <c r="Z7" s="74" t="n">
        <v>40</v>
      </c>
      <c r="AA7" s="74" t="n">
        <v>0.2554</v>
      </c>
      <c r="AB7" s="75" t="n">
        <v>3</v>
      </c>
      <c r="AC7" s="74" t="str">
        <f>IF(AND(ISNUMBER(L7),ISNUMBER(AA7)),(L7*1.0/AB7*100.0)/AA7,"")</f>
        <v/>
      </c>
      <c r="AD7" s="74">
        <f>IF(AND(ISNUMBER(M7),ISNUMBER(AA7)),(M7*1.0/AB7*100.0)/AA7,"")</f>
        <v>145.8637139256844</v>
      </c>
      <c r="AE7" s="74">
        <f>IF(AND(ISNUMBER(N7),ISNUMBER(AA7)),(N7*1.0/AB7*100.0)/AA7,"")</f>
        <v>74.15349243540167</v>
      </c>
      <c r="AF7" s="74">
        <f>IF(COUNT(AC7:AE7)&gt;0,AVERAGE(AC7:AE7),"")</f>
        <v>110.008603180543</v>
      </c>
      <c r="AG7" s="74">
        <f>IF(COUNT(AC7:AE7)&gt;0,STDEV(AC7:AE7),"")</f>
        <v>50.70678389616821</v>
      </c>
      <c r="AH7" s="76">
        <f>IF(ISNUMBER(Q7),10^((Q7-$Q$49)/$Q$48),IF(Q7="&lt;ND&gt;","",""))</f>
        <v>4458.994899645339</v>
      </c>
      <c r="AI7" s="76">
        <f>IF(ISNUMBER(R7),10^((R7-$Q$49)/$Q$48),IF(R7="&lt;ND&gt;","",""))</f>
        <v>4583.616340348019</v>
      </c>
      <c r="AJ7" s="76">
        <f>IF(ISNUMBER(S7),10^((S7-$Q$49)/$Q$48),IF(S7="&lt;ND&gt;","",""))</f>
        <v>4520.876229619967</v>
      </c>
      <c r="AK7" s="36">
        <f>IF(COUNT(AH7:AJ7)&gt;0,AVERAGE(AH7:AJ7)*10.0,"")</f>
        <v>45211.62489871108</v>
      </c>
      <c r="AL7" s="74">
        <f>IF(COUNT(AH7:AJ7)&gt;0,STDEV(AH7:AJ7)*10.0,"")</f>
        <v>623.1121351250862</v>
      </c>
      <c r="AM7" s="74">
        <f>IF(AND(ISNUMBER(V7),ISNUMBER(Z7),ISNUMBER(AA7)), V7/Z7*AA7/100*1, "")</f>
        <v>0.002554</v>
      </c>
      <c r="AN7" s="42" t="n">
        <v>44414</v>
      </c>
      <c r="AO7" s="35" t="inlineStr">
        <is>
          <t>covN1</t>
        </is>
      </c>
      <c r="AP7" s="77" t="str">
        <f>IF(AND(ISNUMBER(AZ7),ISNUMBER(BF7)),AZ7/BF7,"")</f>
        <v/>
      </c>
      <c r="AQ7" s="77">
        <f>IF(AND(ISNUMBER(BA7),ISNUMBER(BF7)),BA7/BF7,"")</f>
        <v>1.235973910031329e-05</v>
      </c>
      <c r="AR7" s="77">
        <f>IF(AND(ISNUMBER(BB7),ISNUMBER(BF7)),BB7/BF7,"")</f>
        <v>6.28338464181416e-06</v>
      </c>
      <c r="AS7" s="78">
        <f>IF(COUNT(AP7:AR7)&gt;0,AVERAGE(AP7:AR7),"")</f>
        <v>9.321561871063725e-06</v>
      </c>
      <c r="AT7" s="79">
        <f>IF(COUNT(AP7:AR7)&gt;0,STDEV(AP7:AR7),"")</f>
        <v>4.296631442497847e-06</v>
      </c>
      <c r="AU7" s="80" t="str">
        <f>AC7</f>
        <v/>
      </c>
      <c r="AV7" s="80">
        <f>AD7</f>
        <v>145.8637139256844</v>
      </c>
      <c r="AW7" s="80">
        <f>AE7</f>
        <v>74.15349243540167</v>
      </c>
      <c r="AX7" s="81">
        <f>IF(COUNT(AU7:AW7)&gt;0,AVERAGE(AU7:AW7),"")</f>
        <v>110.008603180543</v>
      </c>
      <c r="AY7" s="82">
        <f>IF(COUNT(AU7:AW7)&gt;0,STDEV(AU7:AW7),"")</f>
        <v>50.70678389616821</v>
      </c>
      <c r="AZ7" s="80" t="str">
        <f>IF(ISNUMBER(AC7),AC7*Y7/Z7*Z7/V7*1000,"")</f>
        <v/>
      </c>
      <c r="BA7" s="80">
        <f>IF(ISNUMBER(AD7),AD7*Y7/Z7*Z7/V7*1000,"")</f>
        <v>13686.39227764697</v>
      </c>
      <c r="BB7" s="83">
        <f>IF(ISNUMBER(AE7),AE7*Y7/Z7*Z7/V7*1000,"")</f>
        <v>6957.822195213738</v>
      </c>
      <c r="BC7" s="84">
        <f>IF(COUNT(AZ7:BB7)&gt;0,AVERAGE(AZ7:BB7),"")</f>
        <v>10322.10723643035</v>
      </c>
      <c r="BD7" s="82">
        <f>IF(COUNT(AZ7:BB7)&gt;0,STDEV(AZ7:BB7),"")</f>
        <v>4757.817532977464</v>
      </c>
      <c r="BE7" s="85">
        <f>IF(AND(ISNUMBER(AK7),ISNUMBER(AA7)),(AK7/1.5*100.0)/AA7,"")</f>
        <v>11801520.4642942</v>
      </c>
      <c r="BF7" s="83">
        <f>IF(ISNUMBER(BE7),BE7*Y7/Z7*Z7/V7*1000,"")</f>
        <v>1107336665.164724</v>
      </c>
      <c r="BG7" s="52" t="n">
        <v>44414</v>
      </c>
      <c r="BH7" s="36" t="str">
        <f>C7</f>
        <v>h_d.08.06.21</v>
      </c>
      <c r="BI7" s="36" t="n">
        <v>27.9</v>
      </c>
      <c r="BJ7" s="36" t="n">
        <v>27.86</v>
      </c>
      <c r="BK7" s="36" t="n">
        <v>27.88</v>
      </c>
      <c r="BL7" s="36">
        <f>IF(COUNT(BI7:BK7)&gt;0,AVERAGE(BI7:BK7),"")</f>
        <v>27.88</v>
      </c>
      <c r="BM7" s="36" t="n">
        <v>30</v>
      </c>
      <c r="BN7" s="37" t="n">
        <v>29.99</v>
      </c>
      <c r="BO7" s="37" t="inlineStr">
        <is>
          <t>&lt;MISSING&gt;</t>
        </is>
      </c>
      <c r="BP7" s="36">
        <f>IF(COUNT(BM7:BO7)&gt;0,AVERAGE(BM7:BO7),"")</f>
        <v>29.995</v>
      </c>
      <c r="BQ7" s="36" t="n">
        <v>27.62</v>
      </c>
      <c r="BR7" s="36" t="n">
        <v>27.73</v>
      </c>
      <c r="BS7" s="36" t="inlineStr">
        <is>
          <t>&lt;MISSING&gt;</t>
        </is>
      </c>
      <c r="BT7" s="36">
        <f>IF(COUNT(BQ7:BS7)&gt;0,AVERAGE(BQ7:BS7),"")</f>
        <v>27.675</v>
      </c>
      <c r="BU7" s="36">
        <f>IF(AND(ISNUMBER(BL7),ISNUMBER(BT7)),BL7-BT7,"")</f>
        <v>0.2049999999999983</v>
      </c>
      <c r="BV7" s="36">
        <f>IF(AND(ISNUMBER(BP7),ISNUMBER(BL7)),BP7-BL7,"")</f>
        <v>2.114999999999998</v>
      </c>
    </row>
    <row r="8">
      <c r="B8" s="34" t="n">
        <v>44415</v>
      </c>
      <c r="C8" s="35" t="inlineStr">
        <is>
          <t>h.08.07.21</t>
        </is>
      </c>
      <c r="D8" s="35" t="inlineStr">
        <is>
          <t>covN1</t>
        </is>
      </c>
      <c r="E8" s="35" t="inlineStr">
        <is>
          <t>H</t>
        </is>
      </c>
      <c r="F8" s="35" t="str">
        <f>"PS"</f>
        <v>PS</v>
      </c>
      <c r="G8" s="36" t="inlineStr">
        <is>
          <t>[38.16]</t>
        </is>
      </c>
      <c r="H8" s="36" t="n">
        <v>35.44</v>
      </c>
      <c r="I8" s="37" t="n">
        <v>36.61</v>
      </c>
      <c r="J8" s="36">
        <f>AVERAGE(G8:I8)</f>
        <v>36.025</v>
      </c>
      <c r="K8" s="36">
        <f>STDEV(G8:I8)</f>
        <v>0.8273149339882618</v>
      </c>
      <c r="L8" s="38" t="str">
        <f>IF(ISNUMBER(G8),10^((G8-$AB$52)/$AB$51),IF(G8="&lt;ND&gt;","",""))</f>
        <v/>
      </c>
      <c r="M8" s="38">
        <f>IF(ISNUMBER(H8),10^((H8-$AB$52)/$AB$51),IF(H8="&lt;ND&gt;","",""))</f>
        <v>0.2645884520925964</v>
      </c>
      <c r="N8" s="38">
        <f>IF(ISNUMBER(I8),10^((I8-$AB$52)/$AB$51),IF(I8="&lt;ND&gt;","",""))</f>
        <v>0.06109002388251657</v>
      </c>
      <c r="O8" s="36">
        <f>AVERAGE(L8:N8)*1.0</f>
        <v>0.1628392379875565</v>
      </c>
      <c r="P8" s="36">
        <f>STDEV(L8:N8)*1.0</f>
        <v>0.1438951185481513</v>
      </c>
      <c r="Q8" s="36" t="n">
        <v>27.98</v>
      </c>
      <c r="R8" s="36" t="n">
        <v>27.69</v>
      </c>
      <c r="S8" s="36" t="n">
        <v>27.88</v>
      </c>
      <c r="T8" s="36">
        <f>IF(COUNT(Q8:S8)&gt;0,AVERAGE(Q8:S8),"")</f>
        <v>27.85</v>
      </c>
      <c r="U8" s="36">
        <f>IF(COUNT(Q8:S8)&gt;0,STDEV(Q8:S8),"")</f>
        <v>0.1473091986265617</v>
      </c>
      <c r="V8" s="74">
        <f>IF(F8="PS",40,200.0)</f>
        <v>40</v>
      </c>
      <c r="W8" s="74" t="n">
        <v>21.871</v>
      </c>
      <c r="X8" s="74" t="n">
        <v>28.9797</v>
      </c>
      <c r="Y8" s="74">
        <f>IF(AND(ISNUMBER(X8),ISNUMBER(W8)),X8-W8,"")</f>
        <v>7.108700000000002</v>
      </c>
      <c r="Z8" s="74" t="n">
        <v>40</v>
      </c>
      <c r="AA8" s="74" t="n">
        <v>0.2542</v>
      </c>
      <c r="AB8" s="75" t="n">
        <v>3</v>
      </c>
      <c r="AC8" s="74" t="str">
        <f>IF(AND(ISNUMBER(L8),ISNUMBER(AA8)),(L8*1.0/AB8*100.0)/AA8,"")</f>
        <v/>
      </c>
      <c r="AD8" s="74">
        <f>IF(AND(ISNUMBER(M8),ISNUMBER(AA8)),(M8*1.0/AB8*100.0)/AA8,"")</f>
        <v>34.69557462530769</v>
      </c>
      <c r="AE8" s="74">
        <f>IF(AND(ISNUMBER(N8),ISNUMBER(AA8)),(N8*1.0/AB8*100.0)/AA8,"")</f>
        <v>8.010755819894646</v>
      </c>
      <c r="AF8" s="74">
        <f>IF(COUNT(AC8:AE8)&gt;0,AVERAGE(AC8:AE8),"")</f>
        <v>21.35316522260117</v>
      </c>
      <c r="AG8" s="74">
        <f>IF(COUNT(AC8:AE8)&gt;0,STDEV(AC8:AE8),"")</f>
        <v>18.86901633204187</v>
      </c>
      <c r="AH8" s="76">
        <f>IF(ISNUMBER(Q8),10^((Q8-$Q$49)/$Q$48),IF(Q8="&lt;ND&gt;","",""))</f>
        <v>4219.824689389805</v>
      </c>
      <c r="AI8" s="76">
        <f>IF(ISNUMBER(R8),10^((R8-$Q$49)/$Q$48),IF(R8="&lt;ND&gt;","",""))</f>
        <v>5153.309347504595</v>
      </c>
      <c r="AJ8" s="76">
        <f>IF(ISNUMBER(S8),10^((S8-$Q$49)/$Q$48),IF(S8="&lt;ND&gt;","",""))</f>
        <v>4520.876229619967</v>
      </c>
      <c r="AK8" s="36">
        <f>IF(COUNT(AH8:AJ8)&gt;0,AVERAGE(AH8:AJ8)*10.0,"")</f>
        <v>46313.36755504789</v>
      </c>
      <c r="AL8" s="74">
        <f>IF(COUNT(AH8:AJ8)&gt;0,STDEV(AH8:AJ8)*10.0,"")</f>
        <v>4764.446951829618</v>
      </c>
      <c r="AM8" s="74">
        <f>IF(AND(ISNUMBER(V8),ISNUMBER(Z8),ISNUMBER(AA8)), V8/Z8*AA8/100*1, "")</f>
        <v>0.002542</v>
      </c>
      <c r="AN8" s="42" t="n">
        <v>44415</v>
      </c>
      <c r="AO8" s="35" t="inlineStr">
        <is>
          <t>covN1</t>
        </is>
      </c>
      <c r="AP8" s="77" t="str">
        <f>IF(AND(ISNUMBER(AZ8),ISNUMBER(BF8)),AZ8/BF8,"")</f>
        <v/>
      </c>
      <c r="AQ8" s="77">
        <f>IF(AND(ISNUMBER(BA8),ISNUMBER(BF8)),BA8/BF8,"")</f>
        <v>2.856501978377059e-06</v>
      </c>
      <c r="AR8" s="77">
        <f>IF(AND(ISNUMBER(BB8),ISNUMBER(BF8)),BB8/BF8,"")</f>
        <v>6.595290637190785e-07</v>
      </c>
      <c r="AS8" s="78">
        <f>IF(COUNT(AP8:AR8)&gt;0,AVERAGE(AP8:AR8),"")</f>
        <v>1.758015521048069e-06</v>
      </c>
      <c r="AT8" s="79">
        <f>IF(COUNT(AP8:AR8)&gt;0,STDEV(AP8:AR8),"")</f>
        <v>1.553494446037832e-06</v>
      </c>
      <c r="AU8" s="80" t="str">
        <f>AC8</f>
        <v/>
      </c>
      <c r="AV8" s="80">
        <f>AD8</f>
        <v>34.69557462530769</v>
      </c>
      <c r="AW8" s="80">
        <f>AE8</f>
        <v>8.010755819894646</v>
      </c>
      <c r="AX8" s="81">
        <f>IF(COUNT(AU8:AW8)&gt;0,AVERAGE(AU8:AW8),"")</f>
        <v>21.35316522260117</v>
      </c>
      <c r="AY8" s="82">
        <f>IF(COUNT(AU8:AW8)&gt;0,STDEV(AU8:AW8),"")</f>
        <v>18.86901633204187</v>
      </c>
      <c r="AZ8" s="80" t="str">
        <f>IF(ISNUMBER(AC8),AC8*Y8/Z8*Z8/V8*1000,"")</f>
        <v/>
      </c>
      <c r="BA8" s="80">
        <f>IF(ISNUMBER(AD8),AD8*Y8/Z8*Z8/V8*1000,"")</f>
        <v>6166.010783473121</v>
      </c>
      <c r="BB8" s="83">
        <f>IF(ISNUMBER(AE8),AE8*Y8/Z8*Z8/V8*1000,"")</f>
        <v>1423.651497422127</v>
      </c>
      <c r="BC8" s="84">
        <f>IF(COUNT(AZ8:BB8)&gt;0,AVERAGE(AZ8:BB8),"")</f>
        <v>3794.831140447624</v>
      </c>
      <c r="BD8" s="82">
        <f>IF(COUNT(AZ8:BB8)&gt;0,STDEV(AZ8:BB8),"")</f>
        <v>3353.354409989652</v>
      </c>
      <c r="BE8" s="85">
        <f>IF(AND(ISNUMBER(AK8),ISNUMBER(AA8)),(AK8/1.5*100.0)/AA8,"")</f>
        <v>12146175.59796693</v>
      </c>
      <c r="BF8" s="83">
        <f>IF(ISNUMBER(BE8),BE8*Y8/Z8*Z8/V8*1000,"")</f>
        <v>2158587961.831688</v>
      </c>
      <c r="BG8" s="52" t="n">
        <v>44415</v>
      </c>
      <c r="BH8" s="36" t="str">
        <f>C8</f>
        <v>h.08.07.21</v>
      </c>
      <c r="BI8" s="36" t="n">
        <v>27.98</v>
      </c>
      <c r="BJ8" s="36" t="n">
        <v>27.69</v>
      </c>
      <c r="BK8" s="36" t="n">
        <v>27.88</v>
      </c>
      <c r="BL8" s="36">
        <f>IF(COUNT(BI8:BK8)&gt;0,AVERAGE(BI8:BK8),"")</f>
        <v>27.85</v>
      </c>
      <c r="BM8" s="36" t="n">
        <v>30.29</v>
      </c>
      <c r="BN8" s="37" t="n">
        <v>30.36</v>
      </c>
      <c r="BO8" s="37" t="inlineStr">
        <is>
          <t>&lt;MISSING&gt;</t>
        </is>
      </c>
      <c r="BP8" s="36">
        <f>IF(COUNT(BM8:BO8)&gt;0,AVERAGE(BM8:BO8),"")</f>
        <v>30.325</v>
      </c>
      <c r="BQ8" s="36" t="n">
        <v>24.8</v>
      </c>
      <c r="BR8" s="36" t="n">
        <v>24.75</v>
      </c>
      <c r="BS8" s="36" t="inlineStr">
        <is>
          <t>&lt;MISSING&gt;</t>
        </is>
      </c>
      <c r="BT8" s="36">
        <f>IF(COUNT(BQ8:BS8)&gt;0,AVERAGE(BQ8:BS8),"")</f>
        <v>24.775</v>
      </c>
      <c r="BU8" s="36">
        <f>IF(AND(ISNUMBER(BL8),ISNUMBER(BT8)),BL8-BT8,"")</f>
        <v>3.074999999999999</v>
      </c>
      <c r="BV8" s="36">
        <f>IF(AND(ISNUMBER(BP8),ISNUMBER(BL8)),BP8-BL8,"")</f>
        <v>2.475000000000001</v>
      </c>
    </row>
    <row r="9">
      <c r="B9" s="34" t="n">
        <v>44416</v>
      </c>
      <c r="C9" s="35" t="inlineStr">
        <is>
          <t>h.08.08.21</t>
        </is>
      </c>
      <c r="D9" s="35" t="inlineStr">
        <is>
          <t>covN1</t>
        </is>
      </c>
      <c r="E9" s="35" t="inlineStr">
        <is>
          <t>H</t>
        </is>
      </c>
      <c r="F9" s="35" t="str">
        <f>"PS"</f>
        <v>PS</v>
      </c>
      <c r="G9" s="36" t="n">
        <v>35.02</v>
      </c>
      <c r="H9" s="36" t="n">
        <v>35.1</v>
      </c>
      <c r="I9" s="37" t="n">
        <v>34.51</v>
      </c>
      <c r="J9" s="36">
        <f>AVERAGE(G9:I9)</f>
        <v>34.87666666666667</v>
      </c>
      <c r="K9" s="36">
        <f>STDEV(G9:I9)</f>
        <v>0.3200520790954728</v>
      </c>
      <c r="L9" s="38">
        <f>IF(ISNUMBER(G9),10^((G9-$AB$52)/$AB$51),IF(G9="&lt;ND&gt;","",""))</f>
        <v>0.4478103990340218</v>
      </c>
      <c r="M9" s="38">
        <f>IF(ISNUMBER(H9),10^((H9-$AB$52)/$AB$51),IF(H9="&lt;ND&gt;","",""))</f>
        <v>0.4051034380722675</v>
      </c>
      <c r="N9" s="38">
        <f>IF(ISNUMBER(I9),10^((I9-$AB$52)/$AB$51),IF(I9="&lt;ND&gt;","",""))</f>
        <v>0.8483728072244211</v>
      </c>
      <c r="O9" s="36">
        <f>AVERAGE(L9:N9)*1.0</f>
        <v>0.5670955481102368</v>
      </c>
      <c r="P9" s="36">
        <f>STDEV(L9:N9)*1.0</f>
        <v>0.2445273880360607</v>
      </c>
      <c r="Q9" s="36" t="n">
        <v>28</v>
      </c>
      <c r="R9" s="36" t="n">
        <v>27.95</v>
      </c>
      <c r="S9" s="36" t="n">
        <v>27.77</v>
      </c>
      <c r="T9" s="36">
        <f>IF(COUNT(Q9:S9)&gt;0,AVERAGE(Q9:S9),"")</f>
        <v>27.90666666666667</v>
      </c>
      <c r="U9" s="36">
        <f>IF(COUNT(Q9:S9)&gt;0,STDEV(Q9:S9),"")</f>
        <v>0.1209683154108271</v>
      </c>
      <c r="V9" s="74">
        <f>IF(F9="PS",40,200.0)</f>
        <v>40</v>
      </c>
      <c r="W9" s="74" t="n">
        <v>21.7</v>
      </c>
      <c r="X9" s="74" t="n">
        <v>24.4527</v>
      </c>
      <c r="Y9" s="74">
        <f>IF(AND(ISNUMBER(X9),ISNUMBER(W9)),X9-W9,"")</f>
        <v>2.752700000000001</v>
      </c>
      <c r="Z9" s="74" t="n">
        <v>40</v>
      </c>
      <c r="AA9" s="74" t="n">
        <v>0.2504</v>
      </c>
      <c r="AB9" s="75" t="n">
        <v>3</v>
      </c>
      <c r="AC9" s="74">
        <f>IF(AND(ISNUMBER(L9),ISNUMBER(AA9)),(L9*1.0/AB9*100.0)/AA9,"")</f>
        <v>59.61267292785167</v>
      </c>
      <c r="AD9" s="74">
        <f>IF(AND(ISNUMBER(M9),ISNUMBER(AA9)),(M9*1.0/AB9*100.0)/AA9,"")</f>
        <v>53.92750773060003</v>
      </c>
      <c r="AE9" s="74">
        <f>IF(AND(ISNUMBER(N9),ISNUMBER(AA9)),(N9*1.0/AB9*100.0)/AA9,"")</f>
        <v>112.9356772130486</v>
      </c>
      <c r="AF9" s="74">
        <f>IF(COUNT(AC9:AE9)&gt;0,AVERAGE(AC9:AE9),"")</f>
        <v>75.49195262383343</v>
      </c>
      <c r="AG9" s="74">
        <f>IF(COUNT(AC9:AE9)&gt;0,STDEV(AC9:AE9),"")</f>
        <v>32.55156922737761</v>
      </c>
      <c r="AH9" s="76">
        <f>IF(ISNUMBER(Q9),10^((Q9-$Q$49)/$Q$48),IF(Q9="&lt;ND&gt;","",""))</f>
        <v>4162.06412467265</v>
      </c>
      <c r="AI9" s="76">
        <f>IF(ISNUMBER(R9),10^((R9-$Q$49)/$Q$48),IF(R9="&lt;ND&gt;","",""))</f>
        <v>4307.971994327745</v>
      </c>
      <c r="AJ9" s="76">
        <f>IF(ISNUMBER(S9),10^((S9-$Q$49)/$Q$48),IF(S9="&lt;ND&gt;","",""))</f>
        <v>4876.897710377033</v>
      </c>
      <c r="AK9" s="36">
        <f>IF(COUNT(AH9:AJ9)&gt;0,AVERAGE(AH9:AJ9)*10.0,"")</f>
        <v>44489.7794312581</v>
      </c>
      <c r="AL9" s="74">
        <f>IF(COUNT(AH9:AJ9)&gt;0,STDEV(AH9:AJ9)*10.0,"")</f>
        <v>3777.019618827498</v>
      </c>
      <c r="AM9" s="74">
        <f>IF(AND(ISNUMBER(V9),ISNUMBER(Z9),ISNUMBER(AA9)), V9/Z9*AA9/100*1, "")</f>
        <v>0.002504</v>
      </c>
      <c r="AN9" s="42" t="n">
        <v>44416</v>
      </c>
      <c r="AO9" s="35" t="inlineStr">
        <is>
          <t>covN1</t>
        </is>
      </c>
      <c r="AP9" s="77">
        <f>IF(AND(ISNUMBER(AZ9),ISNUMBER(BF9)),AZ9/BF9,"")</f>
        <v>5.032733413816325e-06</v>
      </c>
      <c r="AQ9" s="77">
        <f>IF(AND(ISNUMBER(BA9),ISNUMBER(BF9)),BA9/BF9,"")</f>
        <v>4.552769683857385e-06</v>
      </c>
      <c r="AR9" s="77">
        <f>IF(AND(ISNUMBER(BB9),ISNUMBER(BF9)),BB9/BF9,"")</f>
        <v>9.53446856862098e-06</v>
      </c>
      <c r="AS9" s="78">
        <f>IF(COUNT(AP9:AR9)&gt;0,AVERAGE(AP9:AR9),"")</f>
        <v>6.373323888764897e-06</v>
      </c>
      <c r="AT9" s="79">
        <f>IF(COUNT(AP9:AR9)&gt;0,STDEV(AP9:AR9),"")</f>
        <v>2.748129920647101e-06</v>
      </c>
      <c r="AU9" s="80">
        <f>AC9</f>
        <v>59.61267292785167</v>
      </c>
      <c r="AV9" s="80">
        <f>AD9</f>
        <v>53.92750773060003</v>
      </c>
      <c r="AW9" s="80">
        <f>AE9</f>
        <v>112.9356772130486</v>
      </c>
      <c r="AX9" s="81">
        <f>IF(COUNT(AU9:AW9)&gt;0,AVERAGE(AU9:AW9),"")</f>
        <v>75.49195262383343</v>
      </c>
      <c r="AY9" s="82">
        <f>IF(COUNT(AU9:AW9)&gt;0,STDEV(AU9:AW9),"")</f>
        <v>32.55156922737761</v>
      </c>
      <c r="AZ9" s="80">
        <f>IF(ISNUMBER(AC9),AC9*Y9/Z9*Z9/V9*1000,"")</f>
        <v>4102.395119212433</v>
      </c>
      <c r="BA9" s="80">
        <f>IF(ISNUMBER(AD9),AD9*Y9/Z9*Z9/V9*1000,"")</f>
        <v>3711.156263250569</v>
      </c>
      <c r="BB9" s="83">
        <f>IF(ISNUMBER(AE9),AE9*Y9/Z9*Z9/V9*1000,"")</f>
        <v>7771.950966608973</v>
      </c>
      <c r="BC9" s="84">
        <f>IF(COUNT(AZ9:BB9)&gt;0,AVERAGE(AZ9:BB9),"")</f>
        <v>5195.167449690659</v>
      </c>
      <c r="BD9" s="82">
        <f>IF(COUNT(AZ9:BB9)&gt;0,STDEV(AZ9:BB9),"")</f>
        <v>2240.11761530506</v>
      </c>
      <c r="BE9" s="85">
        <f>IF(AND(ISNUMBER(AK9),ISNUMBER(AA9)),(AK9/1.5*100.0)/AA9,"")</f>
        <v>11844989.1989505</v>
      </c>
      <c r="BF9" s="83">
        <f>IF(ISNUMBER(BE9),BE9*Y9/Z9*Z9/V9*1000,"")</f>
        <v>815142544.1987766</v>
      </c>
      <c r="BG9" s="52" t="n">
        <v>44416</v>
      </c>
      <c r="BH9" s="36" t="str">
        <f>C9</f>
        <v>h.08.08.21</v>
      </c>
      <c r="BI9" s="36" t="n">
        <v>28</v>
      </c>
      <c r="BJ9" s="36" t="n">
        <v>27.95</v>
      </c>
      <c r="BK9" s="36" t="n">
        <v>27.77</v>
      </c>
      <c r="BL9" s="36">
        <f>IF(COUNT(BI9:BK9)&gt;0,AVERAGE(BI9:BK9),"")</f>
        <v>27.90666666666667</v>
      </c>
      <c r="BM9" s="36" t="inlineStr">
        <is>
          <t>&lt;ND&gt;</t>
        </is>
      </c>
      <c r="BN9" s="37" t="inlineStr">
        <is>
          <t>&lt;ND&gt;</t>
        </is>
      </c>
      <c r="BO9" s="37" t="inlineStr">
        <is>
          <t>&lt;MISSING&gt;</t>
        </is>
      </c>
      <c r="BP9" s="36" t="str">
        <f>IF(COUNT(BM9:BO9)&gt;0,AVERAGE(BM9:BO9),"")</f>
        <v/>
      </c>
      <c r="BQ9" s="36" t="n">
        <v>26</v>
      </c>
      <c r="BR9" s="36" t="n">
        <v>25.9</v>
      </c>
      <c r="BS9" s="36" t="inlineStr">
        <is>
          <t>&lt;MISSING&gt;</t>
        </is>
      </c>
      <c r="BT9" s="36">
        <f>IF(COUNT(BQ9:BS9)&gt;0,AVERAGE(BQ9:BS9),"")</f>
        <v>25.95</v>
      </c>
      <c r="BU9" s="36">
        <f>IF(AND(ISNUMBER(BL9),ISNUMBER(BT9)),BL9-BT9,"")</f>
        <v>1.956666666666667</v>
      </c>
      <c r="BV9" s="36" t="str">
        <f>IF(AND(ISNUMBER(BP9),ISNUMBER(BL9)),BP9-BL9,"")</f>
        <v/>
      </c>
    </row>
    <row r="10">
      <c r="B10" s="34" t="n">
        <v>44416</v>
      </c>
      <c r="C10" s="35" t="inlineStr">
        <is>
          <t>h_d.08.08.21</t>
        </is>
      </c>
      <c r="D10" s="35" t="inlineStr">
        <is>
          <t>covN1</t>
        </is>
      </c>
      <c r="E10" s="35" t="inlineStr">
        <is>
          <t>H_D</t>
        </is>
      </c>
      <c r="F10" s="35" t="str">
        <f>"PS"</f>
        <v>PS</v>
      </c>
      <c r="G10" s="36" t="n">
        <v>36.65</v>
      </c>
      <c r="H10" s="36" t="inlineStr">
        <is>
          <t>[34.7]</t>
        </is>
      </c>
      <c r="I10" s="37" t="n">
        <v>35.92</v>
      </c>
      <c r="J10" s="36">
        <f>AVERAGE(G10:I10)</f>
        <v>36.285</v>
      </c>
      <c r="K10" s="36">
        <f>STDEV(G10:I10)</f>
        <v>0.5161879502661775</v>
      </c>
      <c r="L10" s="38">
        <f>IF(ISNUMBER(G10),10^((G10-$AB$52)/$AB$51),IF(G10="&lt;ND&gt;","",""))</f>
        <v>0.05810401886485814</v>
      </c>
      <c r="M10" s="38" t="str">
        <f>IF(ISNUMBER(H10),10^((H10-$AB$52)/$AB$51),IF(H10="&lt;ND&gt;","",""))</f>
        <v/>
      </c>
      <c r="N10" s="38">
        <f>IF(ISNUMBER(I10),10^((I10-$AB$52)/$AB$51),IF(I10="&lt;ND&gt;","",""))</f>
        <v>0.1450111552702257</v>
      </c>
      <c r="O10" s="36">
        <f>AVERAGE(L10:N10)*1.0</f>
        <v>0.1015575870675419</v>
      </c>
      <c r="P10" s="36">
        <f>STDEV(L10:N10)*1.0</f>
        <v>0.06145262548573968</v>
      </c>
      <c r="Q10" s="36" t="n">
        <v>28.37</v>
      </c>
      <c r="R10" s="36" t="n">
        <v>28.37</v>
      </c>
      <c r="S10" s="36" t="n">
        <v>28.18</v>
      </c>
      <c r="T10" s="36">
        <f>IF(COUNT(Q10:S10)&gt;0,AVERAGE(Q10:S10),"")</f>
        <v>28.30666666666667</v>
      </c>
      <c r="U10" s="36">
        <f>IF(COUNT(Q10:S10)&gt;0,STDEV(Q10:S10),"")</f>
        <v>0.1096965511460296</v>
      </c>
      <c r="V10" s="74">
        <f>IF(F10="PS",40,500.0)</f>
        <v>40</v>
      </c>
      <c r="W10" s="74" t="n">
        <v>31.3085</v>
      </c>
      <c r="X10" s="74" t="n">
        <v>27.298</v>
      </c>
      <c r="Y10" s="74">
        <f>IF(AND(ISNUMBER(X10),ISNUMBER(W10)),X10-W10,"")</f>
        <v>-4.0105</v>
      </c>
      <c r="Z10" s="74" t="n">
        <v>40</v>
      </c>
      <c r="AA10" s="74" t="n">
        <v>0.2556</v>
      </c>
      <c r="AB10" s="75" t="n">
        <v>3</v>
      </c>
      <c r="AC10" s="74">
        <f>IF(AND(ISNUMBER(L10),ISNUMBER(AA10)),(L10*1.0/AB10*100.0)/AA10,"")</f>
        <v>7.577467248938202</v>
      </c>
      <c r="AD10" s="74" t="str">
        <f>IF(AND(ISNUMBER(M10),ISNUMBER(AA10)),(M10*1.0/AB10*100.0)/AA10,"")</f>
        <v/>
      </c>
      <c r="AE10" s="74">
        <f>IF(AND(ISNUMBER(N10),ISNUMBER(AA10)),(N10*1.0/AB10*100.0)/AA10,"")</f>
        <v>18.91120960748901</v>
      </c>
      <c r="AF10" s="74">
        <f>IF(COUNT(AC10:AE10)&gt;0,AVERAGE(AC10:AE10),"")</f>
        <v>13.2443384282136</v>
      </c>
      <c r="AG10" s="74">
        <f>IF(COUNT(AC10:AE10)&gt;0,STDEV(AC10:AE10),"")</f>
        <v>8.014166077952488</v>
      </c>
      <c r="AH10" s="76">
        <f>IF(ISNUMBER(Q10),10^((Q10-$Q$49)/$Q$48),IF(Q10="&lt;ND&gt;","",""))</f>
        <v>3225.331778277684</v>
      </c>
      <c r="AI10" s="76">
        <f>IF(ISNUMBER(R10),10^((R10-$Q$49)/$Q$48),IF(R10="&lt;ND&gt;","",""))</f>
        <v>3225.331778277684</v>
      </c>
      <c r="AJ10" s="76">
        <f>IF(ISNUMBER(S10),10^((S10-$Q$49)/$Q$48),IF(S10="&lt;ND&gt;","",""))</f>
        <v>3676.528964209057</v>
      </c>
      <c r="AK10" s="36">
        <f>IF(COUNT(AH10:AJ10)&gt;0,AVERAGE(AH10:AJ10)*10.0,"")</f>
        <v>33757.30840254808</v>
      </c>
      <c r="AL10" s="74">
        <f>IF(COUNT(AH10:AJ10)&gt;0,STDEV(AH10:AJ10)*10.0,"")</f>
        <v>2604.988167550796</v>
      </c>
      <c r="AM10" s="74">
        <f>IF(AND(ISNUMBER(V10),ISNUMBER(Z10),ISNUMBER(AA10)), V10/Z10*AA10/100*1, "")</f>
        <v>0.002556</v>
      </c>
      <c r="AN10" s="42" t="n">
        <v>44416</v>
      </c>
      <c r="AO10" s="35" t="inlineStr">
        <is>
          <t>covN1</t>
        </is>
      </c>
      <c r="AP10" s="77">
        <f>IF(AND(ISNUMBER(AZ10),ISNUMBER(BF10)),AZ10/BF10,"")</f>
        <v>8.606139176142416e-07</v>
      </c>
      <c r="AQ10" s="77" t="str">
        <f>IF(AND(ISNUMBER(BA10),ISNUMBER(BF10)),BA10/BF10,"")</f>
        <v/>
      </c>
      <c r="AR10" s="77">
        <f>IF(AND(ISNUMBER(BB10),ISNUMBER(BF10)),BB10/BF10,"")</f>
        <v>2.147848305039626e-06</v>
      </c>
      <c r="AS10" s="78">
        <f>IF(COUNT(AP10:AR10)&gt;0,AVERAGE(AP10:AR10),"")</f>
        <v>1.504231111326934e-06</v>
      </c>
      <c r="AT10" s="79">
        <f>IF(COUNT(AP10:AR10)&gt;0,STDEV(AP10:AR10),"")</f>
        <v>9.102121643250009e-07</v>
      </c>
      <c r="AU10" s="80">
        <f>AC10</f>
        <v>7.577467248938202</v>
      </c>
      <c r="AV10" s="80" t="str">
        <f>AD10</f>
        <v/>
      </c>
      <c r="AW10" s="80">
        <f>AE10</f>
        <v>18.91120960748901</v>
      </c>
      <c r="AX10" s="81">
        <f>IF(COUNT(AU10:AW10)&gt;0,AVERAGE(AU10:AW10),"")</f>
        <v>13.2443384282136</v>
      </c>
      <c r="AY10" s="82">
        <f>IF(COUNT(AU10:AW10)&gt;0,STDEV(AU10:AW10),"")</f>
        <v>8.014166077952488</v>
      </c>
      <c r="AZ10" s="80">
        <f>IF(ISNUMBER(AC10),AC10*Y10/Z10*Z10/V10*1000,"")</f>
        <v>-759.7358100466665</v>
      </c>
      <c r="BA10" s="80" t="str">
        <f>IF(ISNUMBER(AD10),AD10*Y10/Z10*Z10/V10*1000,"")</f>
        <v/>
      </c>
      <c r="BB10" s="83">
        <f>IF(ISNUMBER(AE10),AE10*Y10/Z10*Z10/V10*1000,"")</f>
        <v>-1896.085153270867</v>
      </c>
      <c r="BC10" s="84">
        <f>IF(COUNT(AZ10:BB10)&gt;0,AVERAGE(AZ10:BB10),"")</f>
        <v>-1327.910481658766</v>
      </c>
      <c r="BD10" s="82">
        <f>IF(COUNT(AZ10:BB10)&gt;0,STDEV(AZ10:BB10),"")</f>
        <v>803.5203263907114</v>
      </c>
      <c r="BE10" s="85">
        <f>IF(AND(ISNUMBER(AK10),ISNUMBER(AA10)),(AK10/1.5*100.0)/AA10,"")</f>
        <v>8804723.10968912</v>
      </c>
      <c r="BF10" s="83">
        <f>IF(ISNUMBER(BE10),BE10*Y10/Z10*Z10/V10*1000,"")</f>
        <v>-882783550.7852056</v>
      </c>
      <c r="BG10" s="52" t="n">
        <v>44416</v>
      </c>
      <c r="BH10" s="36" t="str">
        <f>C10</f>
        <v>h_d.08.08.21</v>
      </c>
      <c r="BI10" s="36" t="n">
        <v>28.37</v>
      </c>
      <c r="BJ10" s="36" t="n">
        <v>28.37</v>
      </c>
      <c r="BK10" s="36" t="n">
        <v>28.18</v>
      </c>
      <c r="BL10" s="36">
        <f>IF(COUNT(BI10:BK10)&gt;0,AVERAGE(BI10:BK10),"")</f>
        <v>28.30666666666667</v>
      </c>
      <c r="BM10" s="36" t="n">
        <v>30.76</v>
      </c>
      <c r="BN10" s="37" t="n">
        <v>30.65</v>
      </c>
      <c r="BO10" s="37" t="inlineStr">
        <is>
          <t>&lt;MISSING&gt;</t>
        </is>
      </c>
      <c r="BP10" s="36">
        <f>IF(COUNT(BM10:BO10)&gt;0,AVERAGE(BM10:BO10),"")</f>
        <v>30.705</v>
      </c>
      <c r="BQ10" s="36" t="n">
        <v>25.94</v>
      </c>
      <c r="BR10" s="36" t="n">
        <v>26.08</v>
      </c>
      <c r="BS10" s="36" t="inlineStr">
        <is>
          <t>&lt;MISSING&gt;</t>
        </is>
      </c>
      <c r="BT10" s="36">
        <f>IF(COUNT(BQ10:BS10)&gt;0,AVERAGE(BQ10:BS10),"")</f>
        <v>26.01</v>
      </c>
      <c r="BU10" s="36">
        <f>IF(AND(ISNUMBER(BL10),ISNUMBER(BT10)),BL10-BT10,"")</f>
        <v>2.29666666666667</v>
      </c>
      <c r="BV10" s="36">
        <f>IF(AND(ISNUMBER(BP10),ISNUMBER(BL10)),BP10-BL10,"")</f>
        <v>2.39833333333333</v>
      </c>
    </row>
    <row r="11">
      <c r="B11" s="34" t="n">
        <v>44417</v>
      </c>
      <c r="C11" s="35" t="inlineStr">
        <is>
          <t>bmi.08.09.21</t>
        </is>
      </c>
      <c r="D11" s="35" t="inlineStr">
        <is>
          <t>covN1</t>
        </is>
      </c>
      <c r="E11" s="35" t="inlineStr">
        <is>
          <t>BMI</t>
        </is>
      </c>
      <c r="F11" s="35" t="str">
        <f>"Influent"</f>
        <v>Influent</v>
      </c>
      <c r="G11" s="36" t="n">
        <v>35.22</v>
      </c>
      <c r="H11" s="36" t="n">
        <v>35</v>
      </c>
      <c r="I11" s="37" t="n">
        <v>35.02</v>
      </c>
      <c r="J11" s="36">
        <f>AVERAGE(G11:I11)</f>
        <v>35.08000000000001</v>
      </c>
      <c r="K11" s="36">
        <f>STDEV(G11:I11)</f>
        <v>0.121655250605963</v>
      </c>
      <c r="L11" s="38">
        <f>IF(ISNUMBER(G11),10^((G11-$AB$52)/$AB$51),IF(G11="&lt;ND&gt;","",""))</f>
        <v>0.3485568007442659</v>
      </c>
      <c r="M11" s="38">
        <f>IF(ISNUMBER(H11),10^((H11-$AB$52)/$AB$51),IF(H11="&lt;ND&gt;","",""))</f>
        <v>0.4591728867386855</v>
      </c>
      <c r="N11" s="38">
        <f>IF(ISNUMBER(I11),10^((I11-$AB$52)/$AB$51),IF(I11="&lt;ND&gt;","",""))</f>
        <v>0.4478103990340218</v>
      </c>
      <c r="O11" s="36">
        <f>AVERAGE(L11:N11)*1.0</f>
        <v>0.4185133621723244</v>
      </c>
      <c r="P11" s="36">
        <f>STDEV(L11:N11)*1.0</f>
        <v>0.0608499539592098</v>
      </c>
      <c r="Q11" s="36" t="n">
        <v>28.55</v>
      </c>
      <c r="R11" s="36" t="n">
        <v>28.52</v>
      </c>
      <c r="S11" s="36" t="n">
        <v>28.38</v>
      </c>
      <c r="T11" s="36">
        <f>IF(COUNT(Q11:S11)&gt;0,AVERAGE(Q11:S11),"")</f>
        <v>28.48333333333333</v>
      </c>
      <c r="U11" s="36">
        <f>IF(COUNT(Q11:S11)&gt;0,STDEV(Q11:S11),"")</f>
        <v>0.0907377172587754</v>
      </c>
      <c r="V11" s="74">
        <f>IF(F11="PS",40,1000.0)</f>
        <v>1000</v>
      </c>
      <c r="W11" s="74" t="n">
        <v>21.293</v>
      </c>
      <c r="X11" s="74" t="n">
        <v>23.3225</v>
      </c>
      <c r="Y11" s="74">
        <f>IF(AND(ISNUMBER(X11),ISNUMBER(W11)),X11-W11,"")</f>
        <v>2.029500000000002</v>
      </c>
      <c r="Z11" s="74" t="n">
        <v>80</v>
      </c>
      <c r="AA11" s="74" t="n">
        <v>0.2554</v>
      </c>
      <c r="AB11" s="75" t="n">
        <v>3</v>
      </c>
      <c r="AC11" s="74">
        <f>IF(AND(ISNUMBER(L11),ISNUMBER(AA11)),(L11*1.0/AB11*100.0)/AA11,"")</f>
        <v>45.49162108382482</v>
      </c>
      <c r="AD11" s="74">
        <f>IF(AND(ISNUMBER(M11),ISNUMBER(AA11)),(M11*1.0/AB11*100.0)/AA11,"")</f>
        <v>59.9285939361375</v>
      </c>
      <c r="AE11" s="74">
        <f>IF(AND(ISNUMBER(N11),ISNUMBER(AA11)),(N11*1.0/AB11*100.0)/AA11,"")</f>
        <v>58.4456276473534</v>
      </c>
      <c r="AF11" s="74">
        <f>IF(COUNT(AC11:AE11)&gt;0,AVERAGE(AC11:AE11),"")</f>
        <v>54.6219475557719</v>
      </c>
      <c r="AG11" s="74">
        <f>IF(COUNT(AC11:AE11)&gt;0,STDEV(AC11:AE11),"")</f>
        <v>7.941784646203319</v>
      </c>
      <c r="AH11" s="76">
        <f>IF(ISNUMBER(Q11),10^((Q11-$Q$49)/$Q$48),IF(Q11="&lt;ND&gt;","",""))</f>
        <v>2849.07328354881</v>
      </c>
      <c r="AI11" s="76">
        <f>IF(ISNUMBER(R11),10^((R11-$Q$49)/$Q$48),IF(R11="&lt;ND&gt;","",""))</f>
        <v>2908.587161494253</v>
      </c>
      <c r="AJ11" s="76">
        <f>IF(ISNUMBER(S11),10^((S11-$Q$49)/$Q$48),IF(S11="&lt;ND&gt;","",""))</f>
        <v>3203.181700570287</v>
      </c>
      <c r="AK11" s="36">
        <f>IF(COUNT(AH11:AJ11)&gt;0,AVERAGE(AH11:AJ11)*10.0,"")</f>
        <v>29869.47381871117</v>
      </c>
      <c r="AL11" s="74">
        <f>IF(COUNT(AH11:AJ11)&gt;0,STDEV(AH11:AJ11)*10.0,"")</f>
        <v>1896.139126079546</v>
      </c>
      <c r="AM11" s="74">
        <f>IF(AND(ISNUMBER(V11),ISNUMBER(Z11),ISNUMBER(AA11)), V11/Z11*AA11/100*1, "")</f>
        <v>0.031925</v>
      </c>
      <c r="AN11" s="42" t="n">
        <v>44417</v>
      </c>
      <c r="AO11" s="35" t="inlineStr">
        <is>
          <t>covN1</t>
        </is>
      </c>
      <c r="AP11" s="77">
        <f>IF(AND(ISNUMBER(AZ11),ISNUMBER(BF11)),AZ11/BF11,"")</f>
        <v>5.834665901043075e-06</v>
      </c>
      <c r="AQ11" s="77">
        <f>IF(AND(ISNUMBER(BA11),ISNUMBER(BF11)),BA11/BF11,"")</f>
        <v>7.68632366150095e-06</v>
      </c>
      <c r="AR11" s="77">
        <f>IF(AND(ISNUMBER(BB11),ISNUMBER(BF11)),BB11/BF11,"")</f>
        <v>7.49612132024735e-06</v>
      </c>
      <c r="AS11" s="78">
        <f>IF(COUNT(AP11:AR11)&gt;0,AVERAGE(AP11:AR11),"")</f>
        <v>7.005703627597125e-06</v>
      </c>
      <c r="AT11" s="79">
        <f>IF(COUNT(AP11:AR11)&gt;0,STDEV(AP11:AR11),"")</f>
        <v>1.018597688203859e-06</v>
      </c>
      <c r="AU11" s="80">
        <f>AC11</f>
        <v>45.49162108382482</v>
      </c>
      <c r="AV11" s="80">
        <f>AD11</f>
        <v>59.9285939361375</v>
      </c>
      <c r="AW11" s="80">
        <f>AE11</f>
        <v>58.4456276473534</v>
      </c>
      <c r="AX11" s="81">
        <f>IF(COUNT(AU11:AW11)&gt;0,AVERAGE(AU11:AW11),"")</f>
        <v>54.6219475557719</v>
      </c>
      <c r="AY11" s="82">
        <f>IF(COUNT(AU11:AW11)&gt;0,STDEV(AU11:AW11),"")</f>
        <v>7.941784646203319</v>
      </c>
      <c r="AZ11" s="80">
        <f>IF(ISNUMBER(AC11),AC11*Y11/Z11*Z11/V11*1000,"")</f>
        <v>92.3252449896226</v>
      </c>
      <c r="BA11" s="80">
        <f>IF(ISNUMBER(AD11),AD11*Y11/Z11*Z11/V11*1000,"")</f>
        <v>121.6250813933912</v>
      </c>
      <c r="BB11" s="83">
        <f>IF(ISNUMBER(AE11),AE11*Y11/Z11*Z11/V11*1000,"")</f>
        <v>118.6154013103038</v>
      </c>
      <c r="BC11" s="84">
        <f>IF(COUNT(AZ11:BB11)&gt;0,AVERAGE(AZ11:BB11),"")</f>
        <v>110.8552425644392</v>
      </c>
      <c r="BD11" s="82">
        <f>IF(COUNT(AZ11:BB11)&gt;0,STDEV(AZ11:BB11),"")</f>
        <v>16.11785193946965</v>
      </c>
      <c r="BE11" s="85">
        <f>IF(AND(ISNUMBER(AK11),ISNUMBER(AA11)),(AK11/1.5*100.0)/AA11,"")</f>
        <v>7796782.515977857</v>
      </c>
      <c r="BF11" s="83">
        <f>IF(ISNUMBER(BE11),BE11*Y11/Z11*Z11/V11*1000,"")</f>
        <v>15823570.11617708</v>
      </c>
      <c r="BG11" s="52" t="n">
        <v>44417</v>
      </c>
      <c r="BH11" s="36" t="str">
        <f>C11</f>
        <v>bmi.08.09.21</v>
      </c>
      <c r="BI11" s="36" t="n">
        <v>28.55</v>
      </c>
      <c r="BJ11" s="36" t="n">
        <v>28.52</v>
      </c>
      <c r="BK11" s="36" t="n">
        <v>28.38</v>
      </c>
      <c r="BL11" s="36">
        <f>IF(COUNT(BI11:BK11)&gt;0,AVERAGE(BI11:BK11),"")</f>
        <v>28.48333333333333</v>
      </c>
      <c r="BM11" s="36" t="n">
        <v>31.06</v>
      </c>
      <c r="BN11" s="37" t="n">
        <v>31</v>
      </c>
      <c r="BO11" s="37" t="inlineStr">
        <is>
          <t>&lt;MISSING&gt;</t>
        </is>
      </c>
      <c r="BP11" s="36">
        <f>IF(COUNT(BM11:BO11)&gt;0,AVERAGE(BM11:BO11),"")</f>
        <v>31.03</v>
      </c>
      <c r="BQ11" s="36" t="n">
        <v>25.5</v>
      </c>
      <c r="BR11" s="36" t="n">
        <v>25.5</v>
      </c>
      <c r="BS11" s="36" t="inlineStr">
        <is>
          <t>&lt;MISSING&gt;</t>
        </is>
      </c>
      <c r="BT11" s="36">
        <f>IF(COUNT(BQ11:BS11)&gt;0,AVERAGE(BQ11:BS11),"")</f>
        <v>25.5</v>
      </c>
      <c r="BU11" s="36">
        <f>IF(AND(ISNUMBER(BL11),ISNUMBER(BT11)),BL11-BT11,"")</f>
        <v>2.983333333333334</v>
      </c>
      <c r="BV11" s="36">
        <f>IF(AND(ISNUMBER(BP11),ISNUMBER(BL11)),BP11-BL11,"")</f>
        <v>2.546666666666667</v>
      </c>
    </row>
    <row r="12">
      <c r="B12" s="34" t="n">
        <v>44417</v>
      </c>
      <c r="C12" s="35" t="inlineStr">
        <is>
          <t>mh.08.09.21</t>
        </is>
      </c>
      <c r="D12" s="35" t="inlineStr">
        <is>
          <t>covN1</t>
        </is>
      </c>
      <c r="E12" s="35" t="inlineStr">
        <is>
          <t>MH</t>
        </is>
      </c>
      <c r="F12" s="35" t="str">
        <f>"Influent"</f>
        <v>Influent</v>
      </c>
      <c r="G12" s="36" t="n">
        <v>34.41</v>
      </c>
      <c r="H12" s="36" t="n">
        <v>34.08</v>
      </c>
      <c r="I12" s="37" t="n">
        <v>33.83</v>
      </c>
      <c r="J12" s="36">
        <f>AVERAGE(G12:I12)</f>
        <v>34.10666666666666</v>
      </c>
      <c r="K12" s="36">
        <f>STDEV(G12:I12)</f>
        <v>0.2909180869821139</v>
      </c>
      <c r="L12" s="38">
        <f>IF(ISNUMBER(G12),10^((G12-$AB$52)/$AB$51),IF(G12="&lt;ND&gt;","",""))</f>
        <v>0.9616057389627657</v>
      </c>
      <c r="M12" s="38">
        <f>IF(ISNUMBER(H12),10^((H12-$AB$52)/$AB$51),IF(H12="&lt;ND&gt;","",""))</f>
        <v>1.453955314837963</v>
      </c>
      <c r="N12" s="38">
        <f>IF(ISNUMBER(I12),10^((I12-$AB$52)/$AB$51),IF(I12="&lt;ND&gt;","",""))</f>
        <v>1.988734585842056</v>
      </c>
      <c r="O12" s="36">
        <f>AVERAGE(L12:N12)*1.0</f>
        <v>1.468098546547595</v>
      </c>
      <c r="P12" s="36">
        <f>STDEV(L12:N12)*1.0</f>
        <v>0.5137104634668144</v>
      </c>
      <c r="Q12" s="36" t="n">
        <v>30.33</v>
      </c>
      <c r="R12" s="36" t="n">
        <v>30.33</v>
      </c>
      <c r="S12" s="36" t="n">
        <v>30.21</v>
      </c>
      <c r="T12" s="36">
        <f>IF(COUNT(Q12:S12)&gt;0,AVERAGE(Q12:S12),"")</f>
        <v>30.29</v>
      </c>
      <c r="U12" s="36">
        <f>IF(COUNT(Q12:S12)&gt;0,STDEV(Q12:S12),"")</f>
        <v>0.06928203230275361</v>
      </c>
      <c r="V12" s="74">
        <f>IF(F12="PS",40,1000.0)</f>
        <v>1000</v>
      </c>
      <c r="W12" s="74" t="n">
        <v>22.6578</v>
      </c>
      <c r="X12" s="74" t="n">
        <v>27.0491</v>
      </c>
      <c r="Y12" s="74">
        <f>IF(AND(ISNUMBER(X12),ISNUMBER(W12)),X12-W12,"")</f>
        <v>4.391299999999998</v>
      </c>
      <c r="Z12" s="74" t="n">
        <v>70</v>
      </c>
      <c r="AA12" s="74" t="n">
        <v>0.2528</v>
      </c>
      <c r="AB12" s="75" t="n">
        <v>3</v>
      </c>
      <c r="AC12" s="74">
        <f>IF(AND(ISNUMBER(L12),ISNUMBER(AA12)),(L12*1.0/AB12*100.0)/AA12,"")</f>
        <v>126.7940056649216</v>
      </c>
      <c r="AD12" s="74">
        <f>IF(AND(ISNUMBER(M12),ISNUMBER(AA12)),(M12*1.0/AB12*100.0)/AA12,"")</f>
        <v>191.7135172518411</v>
      </c>
      <c r="AE12" s="74">
        <f>IF(AND(ISNUMBER(N12),ISNUMBER(AA12)),(N12*1.0/AB12*100.0)/AA12,"")</f>
        <v>262.2276616352921</v>
      </c>
      <c r="AF12" s="74">
        <f>IF(COUNT(AC12:AE12)&gt;0,AVERAGE(AC12:AE12),"")</f>
        <v>193.5783948506849</v>
      </c>
      <c r="AG12" s="74">
        <f>IF(COUNT(AC12:AE12)&gt;0,STDEV(AC12:AE12),"")</f>
        <v>67.73608431788161</v>
      </c>
      <c r="AH12" s="76">
        <f>IF(ISNUMBER(Q12),10^((Q12-$Q$49)/$Q$48),IF(Q12="&lt;ND&gt;","",""))</f>
        <v>835.5674409283046</v>
      </c>
      <c r="AI12" s="76">
        <f>IF(ISNUMBER(R12),10^((R12-$Q$49)/$Q$48),IF(R12="&lt;ND&gt;","",""))</f>
        <v>835.5674409283046</v>
      </c>
      <c r="AJ12" s="76">
        <f>IF(ISNUMBER(S12),10^((S12-$Q$49)/$Q$48),IF(S12="&lt;ND&gt;","",""))</f>
        <v>907.6018217845824</v>
      </c>
      <c r="AK12" s="36">
        <f>IF(COUNT(AH12:AJ12)&gt;0,AVERAGE(AH12:AJ12)*10.0,"")</f>
        <v>8595.789012137306</v>
      </c>
      <c r="AL12" s="74">
        <f>IF(COUNT(AH12:AJ12)&gt;0,STDEV(AH12:AJ12)*10.0,"")</f>
        <v>415.8906917828003</v>
      </c>
      <c r="AM12" s="74">
        <f>IF(AND(ISNUMBER(V12),ISNUMBER(Z12),ISNUMBER(AA12)), V12/Z12*AA12/100*1, "")</f>
        <v>0.03611428571428572</v>
      </c>
      <c r="AN12" s="42" t="n">
        <v>44417</v>
      </c>
      <c r="AO12" s="35" t="inlineStr">
        <is>
          <t>covN1</t>
        </is>
      </c>
      <c r="AP12" s="77">
        <f>IF(AND(ISNUMBER(AZ12),ISNUMBER(BF12)),AZ12/BF12,"")</f>
        <v>5.593469881618622e-05</v>
      </c>
      <c r="AQ12" s="77">
        <f>IF(AND(ISNUMBER(BA12),ISNUMBER(BF12)),BA12/BF12,"")</f>
        <v>8.457369723622633e-05</v>
      </c>
      <c r="AR12" s="77">
        <f>IF(AND(ISNUMBER(BB12),ISNUMBER(BF12)),BB12/BF12,"")</f>
        <v>0.0001156807468769854</v>
      </c>
      <c r="AS12" s="78">
        <f>IF(COUNT(AP12:AR12)&gt;0,AVERAGE(AP12:AR12),"")</f>
        <v>8.539638097646598e-05</v>
      </c>
      <c r="AT12" s="79">
        <f>IF(COUNT(AP12:AR12)&gt;0,STDEV(AP12:AR12),"")</f>
        <v>2.98815188891591e-05</v>
      </c>
      <c r="AU12" s="80">
        <f>AC12</f>
        <v>126.7940056649216</v>
      </c>
      <c r="AV12" s="80">
        <f>AD12</f>
        <v>191.7135172518411</v>
      </c>
      <c r="AW12" s="80">
        <f>AE12</f>
        <v>262.2276616352921</v>
      </c>
      <c r="AX12" s="81">
        <f>IF(COUNT(AU12:AW12)&gt;0,AVERAGE(AU12:AW12),"")</f>
        <v>193.5783948506849</v>
      </c>
      <c r="AY12" s="82">
        <f>IF(COUNT(AU12:AW12)&gt;0,STDEV(AU12:AW12),"")</f>
        <v>67.73608431788161</v>
      </c>
      <c r="AZ12" s="80">
        <f>IF(ISNUMBER(AC12),AC12*Y12/Z12*Z12/V12*1000,"")</f>
        <v>556.7905170763701</v>
      </c>
      <c r="BA12" s="80">
        <f>IF(ISNUMBER(AD12),AD12*Y12/Z12*Z12/V12*1000,"")</f>
        <v>841.8715683080092</v>
      </c>
      <c r="BB12" s="83">
        <f>IF(ISNUMBER(AE12),AE12*Y12/Z12*Z12/V12*1000,"")</f>
        <v>1151.520330539057</v>
      </c>
      <c r="BC12" s="84">
        <f>IF(COUNT(AZ12:BB12)&gt;0,AVERAGE(AZ12:BB12),"")</f>
        <v>850.0608053078122</v>
      </c>
      <c r="BD12" s="82">
        <f>IF(COUNT(AZ12:BB12)&gt;0,STDEV(AZ12:BB12),"")</f>
        <v>297.4494670651133</v>
      </c>
      <c r="BE12" s="85">
        <f>IF(AND(ISNUMBER(AK12),ISNUMBER(AA12)),(AK12/1.5*100.0)/AA12,"")</f>
        <v>2266821.996871652</v>
      </c>
      <c r="BF12" s="83">
        <f>IF(ISNUMBER(BE12),BE12*Y12/Z12*Z12/V12*1000,"")</f>
        <v>9954295.434862478</v>
      </c>
      <c r="BG12" s="52" t="n">
        <v>44417</v>
      </c>
      <c r="BH12" s="36" t="str">
        <f>C12</f>
        <v>mh.08.09.21</v>
      </c>
      <c r="BI12" s="36" t="n">
        <v>30.33</v>
      </c>
      <c r="BJ12" s="36" t="n">
        <v>30.33</v>
      </c>
      <c r="BK12" s="36" t="n">
        <v>30.21</v>
      </c>
      <c r="BL12" s="36">
        <f>IF(COUNT(BI12:BK12)&gt;0,AVERAGE(BI12:BK12),"")</f>
        <v>30.29</v>
      </c>
      <c r="BM12" s="36" t="n">
        <v>32.56</v>
      </c>
      <c r="BN12" s="37" t="n">
        <v>32.6</v>
      </c>
      <c r="BO12" s="37" t="inlineStr">
        <is>
          <t>&lt;MISSING&gt;</t>
        </is>
      </c>
      <c r="BP12" s="36">
        <f>IF(COUNT(BM12:BO12)&gt;0,AVERAGE(BM12:BO12),"")</f>
        <v>32.58</v>
      </c>
      <c r="BQ12" s="36" t="n">
        <v>27.12</v>
      </c>
      <c r="BR12" s="36" t="n">
        <v>26.98</v>
      </c>
      <c r="BS12" s="36" t="inlineStr">
        <is>
          <t>&lt;MISSING&gt;</t>
        </is>
      </c>
      <c r="BT12" s="36">
        <f>IF(COUNT(BQ12:BS12)&gt;0,AVERAGE(BQ12:BS12),"")</f>
        <v>27.05</v>
      </c>
      <c r="BU12" s="36">
        <f>IF(AND(ISNUMBER(BL12),ISNUMBER(BT12)),BL12-BT12,"")</f>
        <v>3.240000000000002</v>
      </c>
      <c r="BV12" s="36">
        <f>IF(AND(ISNUMBER(BP12),ISNUMBER(BL12)),BP12-BL12,"")</f>
        <v>2.289999999999996</v>
      </c>
    </row>
    <row r="13">
      <c r="B13" s="34" t="n">
        <v>44417</v>
      </c>
      <c r="C13" s="35" t="inlineStr">
        <is>
          <t>o.08.09.21</t>
        </is>
      </c>
      <c r="D13" s="35" t="inlineStr">
        <is>
          <t>covN1</t>
        </is>
      </c>
      <c r="E13" s="35" t="inlineStr">
        <is>
          <t>O</t>
        </is>
      </c>
      <c r="F13" s="35" t="str">
        <f>"PS"</f>
        <v>PS</v>
      </c>
      <c r="G13" s="36" t="n">
        <v>35.85</v>
      </c>
      <c r="H13" s="36" t="inlineStr">
        <is>
          <t>[36.96]</t>
        </is>
      </c>
      <c r="I13" s="37" t="n">
        <v>35.02</v>
      </c>
      <c r="J13" s="36">
        <f>AVERAGE(G13:I13)</f>
        <v>35.435</v>
      </c>
      <c r="K13" s="36">
        <f>STDEV(G13:I13)</f>
        <v>0.5868986283848332</v>
      </c>
      <c r="L13" s="38">
        <f>IF(ISNUMBER(G13),10^((G13-$AB$52)/$AB$51),IF(G13="&lt;ND&gt;","",""))</f>
        <v>0.1583028112056312</v>
      </c>
      <c r="M13" s="38" t="str">
        <f>IF(ISNUMBER(H13),10^((H13-$AB$52)/$AB$51),IF(H13="&lt;ND&gt;","",""))</f>
        <v/>
      </c>
      <c r="N13" s="38">
        <f>IF(ISNUMBER(I13),10^((I13-$AB$52)/$AB$51),IF(I13="&lt;ND&gt;","",""))</f>
        <v>0.4478103990340218</v>
      </c>
      <c r="O13" s="36">
        <f>AVERAGE(L13:N13)*1.0</f>
        <v>0.3030566051198265</v>
      </c>
      <c r="P13" s="36">
        <f>STDEV(L13:N13)*1.0</f>
        <v>0.204712778558415</v>
      </c>
      <c r="Q13" s="36" t="n">
        <v>28.49</v>
      </c>
      <c r="R13" s="36" t="n">
        <v>28.38</v>
      </c>
      <c r="S13" s="36" t="n">
        <v>28.43</v>
      </c>
      <c r="T13" s="36">
        <f>IF(COUNT(Q13:S13)&gt;0,AVERAGE(Q13:S13),"")</f>
        <v>28.43333333333333</v>
      </c>
      <c r="U13" s="36">
        <f>IF(COUNT(Q13:S13)&gt;0,STDEV(Q13:S13),"")</f>
        <v>0.0550757054728607</v>
      </c>
      <c r="V13" s="74">
        <f>IF(F13="PS",40,500.0)</f>
        <v>40</v>
      </c>
      <c r="W13" s="74" t="n">
        <v>22.5502</v>
      </c>
      <c r="X13" s="74" t="n">
        <v>28.8296</v>
      </c>
      <c r="Y13" s="74">
        <f>IF(AND(ISNUMBER(X13),ISNUMBER(W13)),X13-W13,"")</f>
        <v>6.279399999999999</v>
      </c>
      <c r="Z13" s="74" t="n">
        <v>40</v>
      </c>
      <c r="AA13" s="74" t="n">
        <v>0.2564</v>
      </c>
      <c r="AB13" s="75" t="n">
        <v>3</v>
      </c>
      <c r="AC13" s="74">
        <f>IF(AND(ISNUMBER(L13),ISNUMBER(AA13)),(L13*1.0/AB13*100.0)/AA13,"")</f>
        <v>20.58018866427862</v>
      </c>
      <c r="AD13" s="74" t="str">
        <f>IF(AND(ISNUMBER(M13),ISNUMBER(AA13)),(M13*1.0/AB13*100.0)/AA13,"")</f>
        <v/>
      </c>
      <c r="AE13" s="74">
        <f>IF(AND(ISNUMBER(N13),ISNUMBER(AA13)),(N13*1.0/AB13*100.0)/AA13,"")</f>
        <v>58.21768058164609</v>
      </c>
      <c r="AF13" s="74">
        <f>IF(COUNT(AC13:AE13)&gt;0,AVERAGE(AC13:AE13),"")</f>
        <v>39.39893462296236</v>
      </c>
      <c r="AG13" s="74">
        <f>IF(COUNT(AC13:AE13)&gt;0,STDEV(AC13:AE13),"")</f>
        <v>26.61372576162441</v>
      </c>
      <c r="AH13" s="76">
        <f>IF(ISNUMBER(Q13),10^((Q13-$Q$49)/$Q$48),IF(Q13="&lt;ND&gt;","",""))</f>
        <v>2969.344216190733</v>
      </c>
      <c r="AI13" s="76">
        <f>IF(ISNUMBER(R13),10^((R13-$Q$49)/$Q$48),IF(R13="&lt;ND&gt;","",""))</f>
        <v>3203.181700570287</v>
      </c>
      <c r="AJ13" s="76">
        <f>IF(ISNUMBER(S13),10^((S13-$Q$49)/$Q$48),IF(S13="&lt;ND&gt;","",""))</f>
        <v>3094.692272444065</v>
      </c>
      <c r="AK13" s="36">
        <f>IF(COUNT(AH13:AJ13)&gt;0,AVERAGE(AH13:AJ13)*10.0,"")</f>
        <v>30890.72729735028</v>
      </c>
      <c r="AL13" s="74">
        <f>IF(COUNT(AH13:AJ13)&gt;0,STDEV(AH13:AJ13)*10.0,"")</f>
        <v>1170.199842780436</v>
      </c>
      <c r="AM13" s="74">
        <f>IF(AND(ISNUMBER(V13),ISNUMBER(Z13),ISNUMBER(AA13)), V13/Z13*AA13/100*1, "")</f>
        <v>0.002564</v>
      </c>
      <c r="AN13" s="42" t="n">
        <v>44417</v>
      </c>
      <c r="AO13" s="35" t="inlineStr">
        <is>
          <t>covN1</t>
        </is>
      </c>
      <c r="AP13" s="77">
        <f>IF(AND(ISNUMBER(AZ13),ISNUMBER(BF13)),AZ13/BF13,"")</f>
        <v>2.562303076936779e-06</v>
      </c>
      <c r="AQ13" s="77" t="str">
        <f>IF(AND(ISNUMBER(BA13),ISNUMBER(BF13)),BA13/BF13,"")</f>
        <v/>
      </c>
      <c r="AR13" s="77">
        <f>IF(AND(ISNUMBER(BB13),ISNUMBER(BF13)),BB13/BF13,"")</f>
        <v>7.248298085109083e-06</v>
      </c>
      <c r="AS13" s="78">
        <f>IF(COUNT(AP13:AR13)&gt;0,AVERAGE(AP13:AR13),"")</f>
        <v>4.905300581022931e-06</v>
      </c>
      <c r="AT13" s="79">
        <f>IF(COUNT(AP13:AR13)&gt;0,STDEV(AP13:AR13),"")</f>
        <v>3.313498846884947e-06</v>
      </c>
      <c r="AU13" s="80">
        <f>AC13</f>
        <v>20.58018866427862</v>
      </c>
      <c r="AV13" s="80" t="str">
        <f>AD13</f>
        <v/>
      </c>
      <c r="AW13" s="80">
        <f>AE13</f>
        <v>58.21768058164609</v>
      </c>
      <c r="AX13" s="81">
        <f>IF(COUNT(AU13:AW13)&gt;0,AVERAGE(AU13:AW13),"")</f>
        <v>39.39893462296236</v>
      </c>
      <c r="AY13" s="82">
        <f>IF(COUNT(AU13:AW13)&gt;0,STDEV(AU13:AW13),"")</f>
        <v>26.61372576162441</v>
      </c>
      <c r="AZ13" s="80">
        <f>IF(ISNUMBER(AC13),AC13*Y13/Z13*Z13/V13*1000,"")</f>
        <v>3230.780917461779</v>
      </c>
      <c r="BA13" s="80" t="str">
        <f>IF(ISNUMBER(AD13),AD13*Y13/Z13*Z13/V13*1000,"")</f>
        <v/>
      </c>
      <c r="BB13" s="83">
        <f>IF(ISNUMBER(AE13),AE13*Y13/Z13*Z13/V13*1000,"")</f>
        <v>9139.30258610971</v>
      </c>
      <c r="BC13" s="84">
        <f>IF(COUNT(AZ13:BB13)&gt;0,AVERAGE(AZ13:BB13),"")</f>
        <v>6185.041751785744</v>
      </c>
      <c r="BD13" s="82">
        <f>IF(COUNT(AZ13:BB13)&gt;0,STDEV(AZ13:BB13),"")</f>
        <v>4177.955738688607</v>
      </c>
      <c r="BE13" s="85">
        <f>IF(AND(ISNUMBER(AK13),ISNUMBER(AA13)),(AK13/1.5*100.0)/AA13,"")</f>
        <v>8031910.373726021</v>
      </c>
      <c r="BF13" s="83">
        <f>IF(ISNUMBER(BE13),BE13*Y13/Z13*Z13/V13*1000,"")</f>
        <v>1260889450.019379</v>
      </c>
      <c r="BG13" s="52" t="n">
        <v>44417</v>
      </c>
      <c r="BH13" s="36" t="str">
        <f>C13</f>
        <v>o.08.09.21</v>
      </c>
      <c r="BI13" s="36" t="n">
        <v>28.49</v>
      </c>
      <c r="BJ13" s="36" t="n">
        <v>28.38</v>
      </c>
      <c r="BK13" s="36" t="n">
        <v>28.43</v>
      </c>
      <c r="BL13" s="36">
        <f>IF(COUNT(BI13:BK13)&gt;0,AVERAGE(BI13:BK13),"")</f>
        <v>28.43333333333333</v>
      </c>
      <c r="BM13" s="36" t="n">
        <v>31.07</v>
      </c>
      <c r="BN13" s="37" t="n">
        <v>31.13</v>
      </c>
      <c r="BO13" s="37" t="inlineStr">
        <is>
          <t>&lt;MISSING&gt;</t>
        </is>
      </c>
      <c r="BP13" s="36">
        <f>IF(COUNT(BM13:BO13)&gt;0,AVERAGE(BM13:BO13),"")</f>
        <v>31.1</v>
      </c>
      <c r="BQ13" s="36" t="n">
        <v>25.58</v>
      </c>
      <c r="BR13" s="36" t="n">
        <v>25.48</v>
      </c>
      <c r="BS13" s="36" t="inlineStr">
        <is>
          <t>&lt;MISSING&gt;</t>
        </is>
      </c>
      <c r="BT13" s="36">
        <f>IF(COUNT(BQ13:BS13)&gt;0,AVERAGE(BQ13:BS13),"")</f>
        <v>25.53</v>
      </c>
      <c r="BU13" s="36">
        <f>IF(AND(ISNUMBER(BL13),ISNUMBER(BT13)),BL13-BT13,"")</f>
        <v>2.903333333333332</v>
      </c>
      <c r="BV13" s="36">
        <f>IF(AND(ISNUMBER(BP13),ISNUMBER(BL13)),BP13-BL13,"")</f>
        <v>2.666666666666668</v>
      </c>
    </row>
    <row r="14">
      <c r="B14" s="34" t="n">
        <v>44417</v>
      </c>
      <c r="C14" s="35" t="inlineStr">
        <is>
          <t>vc1.08.09.21</t>
        </is>
      </c>
      <c r="D14" s="35" t="inlineStr">
        <is>
          <t>covN1</t>
        </is>
      </c>
      <c r="E14" s="35" t="inlineStr">
        <is>
          <t>VC1</t>
        </is>
      </c>
      <c r="F14" s="35" t="str">
        <f>"Sewer"</f>
        <v>Sewer</v>
      </c>
      <c r="G14" s="36" t="inlineStr">
        <is>
          <t>&lt;ND&gt;</t>
        </is>
      </c>
      <c r="H14" s="36" t="inlineStr">
        <is>
          <t>&lt;ND&gt;</t>
        </is>
      </c>
      <c r="I14" s="37" t="inlineStr">
        <is>
          <t>&lt;ND&gt;</t>
        </is>
      </c>
      <c r="J14" s="36" t="e">
        <f>AVERAGE(G14:I14)</f>
        <v>#DIV/0!</v>
      </c>
      <c r="K14" s="36" t="e">
        <f>STDEV(G14:I14)</f>
        <v>#DIV/0!</v>
      </c>
      <c r="L14" s="38" t="str">
        <f>IF(ISNUMBER(G14),10^((G14-$AB$52)/$AB$51),IF(G14="&lt;ND&gt;","",""))</f>
        <v/>
      </c>
      <c r="M14" s="38" t="str">
        <f>IF(ISNUMBER(H14),10^((H14-$AB$52)/$AB$51),IF(H14="&lt;ND&gt;","",""))</f>
        <v/>
      </c>
      <c r="N14" s="38" t="str">
        <f>IF(ISNUMBER(I14),10^((I14-$AB$52)/$AB$51),IF(I14="&lt;ND&gt;","",""))</f>
        <v/>
      </c>
      <c r="O14" s="36" t="e">
        <f>AVERAGE(L14:N14)*1.0</f>
        <v>#DIV/0!</v>
      </c>
      <c r="P14" s="36" t="e">
        <f>STDEV(L14:N14)*1.0</f>
        <v>#DIV/0!</v>
      </c>
      <c r="Q14" s="36" t="inlineStr">
        <is>
          <t>&lt;MISSING&gt;</t>
        </is>
      </c>
      <c r="R14" s="36" t="inlineStr">
        <is>
          <t>&lt;MISSING&gt;</t>
        </is>
      </c>
      <c r="S14" s="36" t="inlineStr">
        <is>
          <t>&lt;MISSING&gt;</t>
        </is>
      </c>
      <c r="T14" s="36" t="str">
        <f>IF(COUNT(Q14:S14)&gt;0,AVERAGE(Q14:S14),"")</f>
        <v/>
      </c>
      <c r="U14" s="36" t="str">
        <f>IF(COUNT(Q14:S14)&gt;0,STDEV(Q14:S14),"")</f>
        <v/>
      </c>
      <c r="V14" s="74">
        <f>IF(F14="PS",40,4000.0)</f>
        <v>4000</v>
      </c>
      <c r="W14" s="74" t="n">
        <v>21.5178</v>
      </c>
      <c r="X14" s="74" t="n">
        <v>21.9141</v>
      </c>
      <c r="Y14" s="74">
        <f>IF(AND(ISNUMBER(X14),ISNUMBER(W14)),X14-W14,"")</f>
        <v>0.3963000000000001</v>
      </c>
      <c r="Z14" s="74" t="n">
        <v>40</v>
      </c>
      <c r="AA14" s="74" t="inlineStr"/>
      <c r="AB14" s="75" t="n">
        <v>3</v>
      </c>
      <c r="AC14" s="74" t="str">
        <f>IF(AND(ISNUMBER(L14),ISNUMBER(AA14)),(L14*1.0/AB14*100.0)/AA14,"")</f>
        <v/>
      </c>
      <c r="AD14" s="74" t="str">
        <f>IF(AND(ISNUMBER(M14),ISNUMBER(AA14)),(M14*1.0/AB14*100.0)/AA14,"")</f>
        <v/>
      </c>
      <c r="AE14" s="74" t="str">
        <f>IF(AND(ISNUMBER(N14),ISNUMBER(AA14)),(N14*1.0/AB14*100.0)/AA14,"")</f>
        <v/>
      </c>
      <c r="AF14" s="74" t="str">
        <f>IF(COUNT(AC14:AE14)&gt;0,AVERAGE(AC14:AE14),"")</f>
        <v/>
      </c>
      <c r="AG14" s="74" t="str">
        <f>IF(COUNT(AC14:AE14)&gt;0,STDEV(AC14:AE14),"")</f>
        <v/>
      </c>
      <c r="AH14" s="76" t="str">
        <f>IF(ISNUMBER(Q14),10^((Q14-"intercept missing")/"slope missing"),IF(Q14="&lt;ND&gt;","",""))</f>
        <v/>
      </c>
      <c r="AI14" s="76" t="str">
        <f>IF(ISNUMBER(R14),10^((R14-"intercept missing")/"slope missing"),IF(R14="&lt;ND&gt;","",""))</f>
        <v/>
      </c>
      <c r="AJ14" s="76" t="str">
        <f>IF(ISNUMBER(S14),10^((S14-"intercept missing")/"slope missing"),IF(S14="&lt;ND&gt;","",""))</f>
        <v/>
      </c>
      <c r="AK14" s="36" t="str">
        <f>IF(COUNT(AH14:AJ14)&gt;0,AVERAGE(AH14:AJ14)*10.0,"")</f>
        <v/>
      </c>
      <c r="AL14" s="74" t="str">
        <f>IF(COUNT(AH14:AJ14)&gt;0,STDEV(AH14:AJ14)*10.0,"")</f>
        <v/>
      </c>
      <c r="AM14" s="74" t="str">
        <f>IF(AND(ISNUMBER(V14),ISNUMBER(Z14),ISNUMBER(AA14)), V14/Z14*AA14/100*1, "")</f>
        <v/>
      </c>
      <c r="AN14" s="42" t="n">
        <v>44417</v>
      </c>
      <c r="AO14" s="35" t="inlineStr">
        <is>
          <t>covN1</t>
        </is>
      </c>
      <c r="AP14" s="77" t="str">
        <f>IF(AND(ISNUMBER(AZ14),ISNUMBER(BF14)),AZ14/BF14,"")</f>
        <v/>
      </c>
      <c r="AQ14" s="77" t="str">
        <f>IF(AND(ISNUMBER(BA14),ISNUMBER(BF14)),BA14/BF14,"")</f>
        <v/>
      </c>
      <c r="AR14" s="77" t="str">
        <f>IF(AND(ISNUMBER(BB14),ISNUMBER(BF14)),BB14/BF14,"")</f>
        <v/>
      </c>
      <c r="AS14" s="78" t="str">
        <f>IF(COUNT(AP14:AR14)&gt;0,AVERAGE(AP14:AR14),"")</f>
        <v/>
      </c>
      <c r="AT14" s="79" t="str">
        <f>IF(COUNT(AP14:AR14)&gt;0,STDEV(AP14:AR14),"")</f>
        <v/>
      </c>
      <c r="AU14" s="80" t="str">
        <f>AC14</f>
        <v/>
      </c>
      <c r="AV14" s="80" t="str">
        <f>AD14</f>
        <v/>
      </c>
      <c r="AW14" s="80" t="str">
        <f>AE14</f>
        <v/>
      </c>
      <c r="AX14" s="81" t="str">
        <f>IF(COUNT(AU14:AW14)&gt;0,AVERAGE(AU14:AW14),"")</f>
        <v/>
      </c>
      <c r="AY14" s="82" t="str">
        <f>IF(COUNT(AU14:AW14)&gt;0,STDEV(AU14:AW14),"")</f>
        <v/>
      </c>
      <c r="AZ14" s="80" t="str">
        <f>IF(ISNUMBER(AC14),AC14*Y14/Z14*Z14/V14*1000,"")</f>
        <v/>
      </c>
      <c r="BA14" s="80" t="str">
        <f>IF(ISNUMBER(AD14),AD14*Y14/Z14*Z14/V14*1000,"")</f>
        <v/>
      </c>
      <c r="BB14" s="83" t="str">
        <f>IF(ISNUMBER(AE14),AE14*Y14/Z14*Z14/V14*1000,"")</f>
        <v/>
      </c>
      <c r="BC14" s="84" t="str">
        <f>IF(COUNT(AZ14:BB14)&gt;0,AVERAGE(AZ14:BB14),"")</f>
        <v/>
      </c>
      <c r="BD14" s="82" t="str">
        <f>IF(COUNT(AZ14:BB14)&gt;0,STDEV(AZ14:BB14),"")</f>
        <v/>
      </c>
      <c r="BE14" s="85" t="str">
        <f>IF(AND(ISNUMBER(AK14),ISNUMBER(AA14)),(AK14/1.5*100.0)/AA14,"")</f>
        <v/>
      </c>
      <c r="BF14" s="83" t="str">
        <f>IF(ISNUMBER(BE14),BE14*Y14/Z14*Z14/V14*1000,"")</f>
        <v/>
      </c>
      <c r="BG14" s="52" t="n">
        <v>44417</v>
      </c>
      <c r="BH14" s="36" t="str">
        <f>C14</f>
        <v>vc1.08.09.21</v>
      </c>
      <c r="BI14" s="36" t="inlineStr">
        <is>
          <t>&lt;MISSING&gt;</t>
        </is>
      </c>
      <c r="BJ14" s="36" t="inlineStr">
        <is>
          <t>&lt;MISSING&gt;</t>
        </is>
      </c>
      <c r="BK14" s="36" t="inlineStr">
        <is>
          <t>&lt;MISSING&gt;</t>
        </is>
      </c>
      <c r="BL14" s="36" t="str">
        <f>IF(COUNT(BI14:BK14)&gt;0,AVERAGE(BI14:BK14),"")</f>
        <v/>
      </c>
      <c r="BM14" s="36" t="inlineStr">
        <is>
          <t>&lt;MISSING&gt;</t>
        </is>
      </c>
      <c r="BN14" s="37" t="inlineStr">
        <is>
          <t>&lt;MISSING&gt;</t>
        </is>
      </c>
      <c r="BO14" s="37" t="inlineStr">
        <is>
          <t>&lt;MISSING&gt;</t>
        </is>
      </c>
      <c r="BP14" s="36" t="str">
        <f>IF(COUNT(BM14:BO14)&gt;0,AVERAGE(BM14:BO14),"")</f>
        <v/>
      </c>
      <c r="BQ14" s="36" t="inlineStr">
        <is>
          <t>&lt;MISSING&gt;</t>
        </is>
      </c>
      <c r="BR14" s="36" t="inlineStr">
        <is>
          <t>&lt;MISSING&gt;</t>
        </is>
      </c>
      <c r="BS14" s="36" t="inlineStr">
        <is>
          <t>&lt;MISSING&gt;</t>
        </is>
      </c>
      <c r="BT14" s="36" t="str">
        <f>IF(COUNT(BQ14:BS14)&gt;0,AVERAGE(BQ14:BS14),"")</f>
        <v/>
      </c>
      <c r="BU14" s="36" t="str">
        <f>IF(AND(ISNUMBER(BL14),ISNUMBER(BT14)),BL14-BT14,"")</f>
        <v/>
      </c>
      <c r="BV14" s="36" t="str">
        <f>IF(AND(ISNUMBER(BP14),ISNUMBER(BL14)),BP14-BL14,"")</f>
        <v/>
      </c>
    </row>
    <row r="15">
      <c r="B15" s="34" t="n">
        <v>44417</v>
      </c>
      <c r="C15" s="35" t="inlineStr">
        <is>
          <t>vc2.08.09.21</t>
        </is>
      </c>
      <c r="D15" s="35" t="inlineStr">
        <is>
          <t>covN1</t>
        </is>
      </c>
      <c r="E15" s="35" t="inlineStr">
        <is>
          <t>VC2</t>
        </is>
      </c>
      <c r="F15" s="35" t="str">
        <f>"Sewer"</f>
        <v>Sewer</v>
      </c>
      <c r="G15" s="36" t="n">
        <v>38.56</v>
      </c>
      <c r="H15" s="36" t="inlineStr">
        <is>
          <t>[36.82]</t>
        </is>
      </c>
      <c r="I15" s="37" t="n">
        <v>38.01</v>
      </c>
      <c r="J15" s="36">
        <f>AVERAGE(G15:I15)</f>
        <v>38.285</v>
      </c>
      <c r="K15" s="36">
        <f>STDEV(G15:I15)</f>
        <v>0.3889087296526041</v>
      </c>
      <c r="L15" s="38">
        <f>IF(ISNUMBER(G15),10^((G15-$AB$52)/$AB$51),IF(G15="&lt;ND&gt;","",""))</f>
        <v>0.005308469304891642</v>
      </c>
      <c r="M15" s="38" t="str">
        <f>IF(ISNUMBER(H15),10^((H15-$AB$52)/$AB$51),IF(H15="&lt;ND&gt;","",""))</f>
        <v/>
      </c>
      <c r="N15" s="38">
        <f>IF(ISNUMBER(I15),10^((I15-$AB$52)/$AB$51),IF(I15="&lt;ND&gt;","",""))</f>
        <v>0.01057367599603648</v>
      </c>
      <c r="O15" s="36">
        <f>AVERAGE(L15:N15)*1.0</f>
        <v>0.007941072650464061</v>
      </c>
      <c r="P15" s="36">
        <f>STDEV(L15:N15)*1.0</f>
        <v>0.003723063355657299</v>
      </c>
      <c r="Q15" s="36" t="n">
        <v>29.95</v>
      </c>
      <c r="R15" s="36" t="n">
        <v>29.81</v>
      </c>
      <c r="S15" s="36" t="n">
        <v>29.7</v>
      </c>
      <c r="T15" s="36">
        <f>IF(COUNT(Q15:S15)&gt;0,AVERAGE(Q15:S15),"")</f>
        <v>29.82</v>
      </c>
      <c r="U15" s="36">
        <f>IF(COUNT(Q15:S15)&gt;0,STDEV(Q15:S15),"")</f>
        <v>0.1252996408614167</v>
      </c>
      <c r="V15" s="74">
        <f>IF(F15="PS",40,4000.0)</f>
        <v>4000</v>
      </c>
      <c r="W15" s="74" t="n">
        <v>21.8572</v>
      </c>
      <c r="X15" s="74" t="n">
        <v>23.684</v>
      </c>
      <c r="Y15" s="74">
        <f>IF(AND(ISNUMBER(X15),ISNUMBER(W15)),X15-W15,"")</f>
        <v>1.826800000000002</v>
      </c>
      <c r="Z15" s="74" t="n">
        <v>55</v>
      </c>
      <c r="AA15" s="74" t="n">
        <v>0.251</v>
      </c>
      <c r="AB15" s="75" t="n">
        <v>3</v>
      </c>
      <c r="AC15" s="74">
        <f>IF(AND(ISNUMBER(L15),ISNUMBER(AA15)),(L15*1.0/AB15*100.0)/AA15,"")</f>
        <v>0.704976003305663</v>
      </c>
      <c r="AD15" s="74" t="str">
        <f>IF(AND(ISNUMBER(M15),ISNUMBER(AA15)),(M15*1.0/AB15*100.0)/AA15,"")</f>
        <v/>
      </c>
      <c r="AE15" s="74">
        <f>IF(AND(ISNUMBER(N15),ISNUMBER(AA15)),(N15*1.0/AB15*100.0)/AA15,"")</f>
        <v>1.404206639579878</v>
      </c>
      <c r="AF15" s="74">
        <f>IF(COUNT(AC15:AE15)&gt;0,AVERAGE(AC15:AE15),"")</f>
        <v>1.05459132144277</v>
      </c>
      <c r="AG15" s="74">
        <f>IF(COUNT(AC15:AE15)&gt;0,STDEV(AC15:AE15),"")</f>
        <v>0.4944307245228816</v>
      </c>
      <c r="AH15" s="76">
        <f>IF(ISNUMBER(Q15),10^((Q15-$F$49)/$F$48),IF(Q15="&lt;ND&gt;","",""))</f>
        <v>1238.878328802693</v>
      </c>
      <c r="AI15" s="76">
        <f>IF(ISNUMBER(R15),10^((R15-$F$49)/$F$48),IF(R15="&lt;ND&gt;","",""))</f>
        <v>1369.064025824455</v>
      </c>
      <c r="AJ15" s="76">
        <f>IF(ISNUMBER(S15),10^((S15-$F$49)/$F$48),IF(S15="&lt;ND&gt;","",""))</f>
        <v>1480.880147577719</v>
      </c>
      <c r="AK15" s="36">
        <f>IF(COUNT(AH15:AJ15)&gt;0,AVERAGE(AH15:AJ15)*10.0,"")</f>
        <v>13629.40834068289</v>
      </c>
      <c r="AL15" s="74">
        <f>IF(COUNT(AH15:AJ15)&gt;0,STDEV(AH15:AJ15)*10.0,"")</f>
        <v>1211.170515681721</v>
      </c>
      <c r="AM15" s="74">
        <f>IF(AND(ISNUMBER(V15),ISNUMBER(Z15),ISNUMBER(AA15)), V15/Z15*AA15/100*1, "")</f>
        <v>0.1825454545454546</v>
      </c>
      <c r="AN15" s="42" t="n">
        <v>44417</v>
      </c>
      <c r="AO15" s="35" t="inlineStr">
        <is>
          <t>covN1</t>
        </is>
      </c>
      <c r="AP15" s="77">
        <f>IF(AND(ISNUMBER(AZ15),ISNUMBER(BF15)),AZ15/BF15,"")</f>
        <v>1.947432042609734e-07</v>
      </c>
      <c r="AQ15" s="77" t="str">
        <f>IF(AND(ISNUMBER(BA15),ISNUMBER(BF15)),BA15/BF15,"")</f>
        <v/>
      </c>
      <c r="AR15" s="77">
        <f>IF(AND(ISNUMBER(BB15),ISNUMBER(BF15)),BB15/BF15,"")</f>
        <v>3.87899303173519e-07</v>
      </c>
      <c r="AS15" s="78">
        <f>IF(COUNT(AP15:AR15)&gt;0,AVERAGE(AP15:AR15),"")</f>
        <v>2.913212537172462e-07</v>
      </c>
      <c r="AT15" s="79">
        <f>IF(COUNT(AP15:AR15)&gt;0,STDEV(AP15:AR15),"")</f>
        <v>1.365819873686006e-07</v>
      </c>
      <c r="AU15" s="80">
        <f>AC15</f>
        <v>0.704976003305663</v>
      </c>
      <c r="AV15" s="80" t="str">
        <f>AD15</f>
        <v/>
      </c>
      <c r="AW15" s="80">
        <f>AE15</f>
        <v>1.404206639579878</v>
      </c>
      <c r="AX15" s="81">
        <f>IF(COUNT(AU15:AW15)&gt;0,AVERAGE(AU15:AW15),"")</f>
        <v>1.05459132144277</v>
      </c>
      <c r="AY15" s="82">
        <f>IF(COUNT(AU15:AW15)&gt;0,STDEV(AU15:AW15),"")</f>
        <v>0.4944307245228816</v>
      </c>
      <c r="AZ15" s="80">
        <f>IF(ISNUMBER(AC15),AC15*Y15/Z15*Z15/V15*1000,"")</f>
        <v>0.3219625407096967</v>
      </c>
      <c r="BA15" s="80" t="str">
        <f>IF(ISNUMBER(AD15),AD15*Y15/Z15*Z15/V15*1000,"")</f>
        <v/>
      </c>
      <c r="BB15" s="83">
        <f>IF(ISNUMBER(AE15),AE15*Y15/Z15*Z15/V15*1000,"")</f>
        <v>0.6413011722961309</v>
      </c>
      <c r="BC15" s="84">
        <f>IF(COUNT(AZ15:BB15)&gt;0,AVERAGE(AZ15:BB15),"")</f>
        <v>0.4816318565029138</v>
      </c>
      <c r="BD15" s="82">
        <f>IF(COUNT(AZ15:BB15)&gt;0,STDEV(AZ15:BB15),"")</f>
        <v>0.2258065118896002</v>
      </c>
      <c r="BE15" s="85">
        <f>IF(AND(ISNUMBER(AK15),ISNUMBER(AA15)),(AK15/1.5*100.0)/AA15,"")</f>
        <v>3620028.775745787</v>
      </c>
      <c r="BF15" s="83">
        <f>IF(ISNUMBER(BE15),BE15*Y15/Z15*Z15/V15*1000,"")</f>
        <v>1653267.141883103</v>
      </c>
      <c r="BG15" s="52" t="n">
        <v>44417</v>
      </c>
      <c r="BH15" s="36" t="str">
        <f>C15</f>
        <v>vc2.08.09.21</v>
      </c>
      <c r="BI15" s="36" t="n">
        <v>29.95</v>
      </c>
      <c r="BJ15" s="36" t="n">
        <v>29.81</v>
      </c>
      <c r="BK15" s="36" t="n">
        <v>29.7</v>
      </c>
      <c r="BL15" s="36">
        <f>IF(COUNT(BI15:BK15)&gt;0,AVERAGE(BI15:BK15),"")</f>
        <v>29.82</v>
      </c>
      <c r="BM15" s="36" t="n">
        <v>31.97</v>
      </c>
      <c r="BN15" s="37" t="n">
        <v>31.94</v>
      </c>
      <c r="BO15" s="37" t="inlineStr">
        <is>
          <t>&lt;MISSING&gt;</t>
        </is>
      </c>
      <c r="BP15" s="36">
        <f>IF(COUNT(BM15:BO15)&gt;0,AVERAGE(BM15:BO15),"")</f>
        <v>31.955</v>
      </c>
      <c r="BQ15" s="36" t="n">
        <v>27.19</v>
      </c>
      <c r="BR15" s="36" t="n">
        <v>27.29</v>
      </c>
      <c r="BS15" s="36" t="inlineStr">
        <is>
          <t>&lt;MISSING&gt;</t>
        </is>
      </c>
      <c r="BT15" s="36">
        <f>IF(COUNT(BQ15:BS15)&gt;0,AVERAGE(BQ15:BS15),"")</f>
        <v>27.24</v>
      </c>
      <c r="BU15" s="36">
        <f>IF(AND(ISNUMBER(BL15),ISNUMBER(BT15)),BL15-BT15,"")</f>
        <v>2.579999999999995</v>
      </c>
      <c r="BV15" s="36">
        <f>IF(AND(ISNUMBER(BP15),ISNUMBER(BL15)),BP15-BL15,"")</f>
        <v>2.135000000000002</v>
      </c>
    </row>
    <row r="16">
      <c r="B16" s="34" t="n">
        <v>44417</v>
      </c>
      <c r="C16" s="35" t="inlineStr">
        <is>
          <t>vc3.08.09.21</t>
        </is>
      </c>
      <c r="D16" s="35" t="inlineStr">
        <is>
          <t>covN1</t>
        </is>
      </c>
      <c r="E16" s="35" t="inlineStr">
        <is>
          <t>VC3</t>
        </is>
      </c>
      <c r="F16" s="35" t="str">
        <f>"Sewer"</f>
        <v>Sewer</v>
      </c>
      <c r="G16" s="36" t="n">
        <v>36.35</v>
      </c>
      <c r="H16" s="36" t="n">
        <v>38.9</v>
      </c>
      <c r="I16" s="37" t="inlineStr">
        <is>
          <t>&lt;ND&gt;</t>
        </is>
      </c>
      <c r="J16" s="36">
        <f>AVERAGE(G16:I16)</f>
        <v>37.625</v>
      </c>
      <c r="K16" s="36">
        <f>STDEV(G16:I16)</f>
        <v>1.803122292025694</v>
      </c>
      <c r="L16" s="38">
        <f>IF(ISNUMBER(G16),10^((G16-$AB$52)/$AB$51),IF(G16="&lt;ND&gt;","",""))</f>
        <v>0.08461299987693792</v>
      </c>
      <c r="M16" s="38">
        <f>IF(ISNUMBER(H16),10^((H16-$AB$52)/$AB$51),IF(H16="&lt;ND&gt;","",""))</f>
        <v>0.003467163060985371</v>
      </c>
      <c r="N16" s="38" t="str">
        <f>IF(ISNUMBER(I16),10^((I16-$AB$52)/$AB$51),IF(I16="&lt;ND&gt;","",""))</f>
        <v/>
      </c>
      <c r="O16" s="36">
        <f>AVERAGE(L16:N16)*1.0</f>
        <v>0.04404008146896164</v>
      </c>
      <c r="P16" s="36">
        <f>STDEV(L16:N16)*1.0</f>
        <v>0.05737877147761705</v>
      </c>
      <c r="Q16" s="36" t="n">
        <v>28.66</v>
      </c>
      <c r="R16" s="36" t="n">
        <v>28.68</v>
      </c>
      <c r="S16" s="36" t="n">
        <v>28.53</v>
      </c>
      <c r="T16" s="36">
        <f>IF(COUNT(Q16:S16)&gt;0,AVERAGE(Q16:S16),"")</f>
        <v>28.62333333333333</v>
      </c>
      <c r="U16" s="36">
        <f>IF(COUNT(Q16:S16)&gt;0,STDEV(Q16:S16),"")</f>
        <v>0.08144527815247006</v>
      </c>
      <c r="V16" s="74">
        <f>IF(F16="PS",40,4000.0)</f>
        <v>4000</v>
      </c>
      <c r="W16" s="74" t="n">
        <v>22.1982</v>
      </c>
      <c r="X16" s="74" t="n">
        <v>23.8638</v>
      </c>
      <c r="Y16" s="74">
        <f>IF(AND(ISNUMBER(X16),ISNUMBER(W16)),X16-W16,"")</f>
        <v>1.665600000000001</v>
      </c>
      <c r="Z16" s="74" t="n">
        <v>60</v>
      </c>
      <c r="AA16" s="74" t="n">
        <v>0.25887</v>
      </c>
      <c r="AB16" s="75" t="n">
        <v>3</v>
      </c>
      <c r="AC16" s="74">
        <f>IF(AND(ISNUMBER(L16),ISNUMBER(AA16)),(L16*1.0/AB16*100.0)/AA16,"")</f>
        <v>10.89517259331427</v>
      </c>
      <c r="AD16" s="74">
        <f>IF(AND(ISNUMBER(M16),ISNUMBER(AA16)),(M16*1.0/AB16*100.0)/AA16,"")</f>
        <v>0.4464484182518086</v>
      </c>
      <c r="AE16" s="74" t="str">
        <f>IF(AND(ISNUMBER(N16),ISNUMBER(AA16)),(N16*1.0/AB16*100.0)/AA16,"")</f>
        <v/>
      </c>
      <c r="AF16" s="74">
        <f>IF(COUNT(AC16:AE16)&gt;0,AVERAGE(AC16:AE16),"")</f>
        <v>5.670810505783037</v>
      </c>
      <c r="AG16" s="74">
        <f>IF(COUNT(AC16:AE16)&gt;0,STDEV(AC16:AE16),"")</f>
        <v>7.388363718934478</v>
      </c>
      <c r="AH16" s="76">
        <f>IF(ISNUMBER(Q16),10^((Q16-$F$49)/$F$48),IF(Q16="&lt;ND&gt;","",""))</f>
        <v>3110.881956276909</v>
      </c>
      <c r="AI16" s="76">
        <f>IF(ISNUMBER(R16),10^((R16-$F$49)/$F$48),IF(R16="&lt;ND&gt;","",""))</f>
        <v>3066.791363358646</v>
      </c>
      <c r="AJ16" s="76">
        <f>IF(ISNUMBER(S16),10^((S16-$F$49)/$F$48),IF(S16="&lt;ND&gt;","",""))</f>
        <v>3413.335554588862</v>
      </c>
      <c r="AK16" s="36">
        <f>IF(COUNT(AH16:AJ16)&gt;0,AVERAGE(AH16:AJ16)*10.0,"")</f>
        <v>31970.02958074805</v>
      </c>
      <c r="AL16" s="74">
        <f>IF(COUNT(AH16:AJ16)&gt;0,STDEV(AH16:AJ16)*10.0,"")</f>
        <v>1886.420932131958</v>
      </c>
      <c r="AM16" s="74">
        <f>IF(AND(ISNUMBER(V16),ISNUMBER(Z16),ISNUMBER(AA16)), V16/Z16*AA16/100*1, "")</f>
        <v>0.17258</v>
      </c>
      <c r="AN16" s="42" t="n">
        <v>44417</v>
      </c>
      <c r="AO16" s="35" t="inlineStr">
        <is>
          <t>covN1</t>
        </is>
      </c>
      <c r="AP16" s="77">
        <f>IF(AND(ISNUMBER(AZ16),ISNUMBER(BF16)),AZ16/BF16,"")</f>
        <v>1.323317509970194e-06</v>
      </c>
      <c r="AQ16" s="77">
        <f>IF(AND(ISNUMBER(BA16),ISNUMBER(BF16)),BA16/BF16,"")</f>
        <v>5.422520883548466e-08</v>
      </c>
      <c r="AR16" s="77" t="str">
        <f>IF(AND(ISNUMBER(BB16),ISNUMBER(BF16)),BB16/BF16,"")</f>
        <v/>
      </c>
      <c r="AS16" s="78">
        <f>IF(COUNT(AP16:AR16)&gt;0,AVERAGE(AP16:AR16),"")</f>
        <v>6.887713594028393e-07</v>
      </c>
      <c r="AT16" s="79">
        <f>IF(COUNT(AP16:AR16)&gt;0,STDEV(AP16:AR16),"")</f>
        <v>8.973837720839929e-07</v>
      </c>
      <c r="AU16" s="80">
        <f>AC16</f>
        <v>10.89517259331427</v>
      </c>
      <c r="AV16" s="80">
        <f>AD16</f>
        <v>0.4464484182518086</v>
      </c>
      <c r="AW16" s="80" t="str">
        <f>AE16</f>
        <v/>
      </c>
      <c r="AX16" s="81">
        <f>IF(COUNT(AU16:AW16)&gt;0,AVERAGE(AU16:AW16),"")</f>
        <v>5.670810505783037</v>
      </c>
      <c r="AY16" s="82">
        <f>IF(COUNT(AU16:AW16)&gt;0,STDEV(AU16:AW16),"")</f>
        <v>7.388363718934478</v>
      </c>
      <c r="AZ16" s="80">
        <f>IF(ISNUMBER(AC16),AC16*Y16/Z16*Z16/V16*1000,"")</f>
        <v>4.536749867856064</v>
      </c>
      <c r="BA16" s="80">
        <f>IF(ISNUMBER(AD16),AD16*Y16/Z16*Z16/V16*1000,"")</f>
        <v>0.1859011213600533</v>
      </c>
      <c r="BB16" s="83" t="str">
        <f>IF(ISNUMBER(AE16),AE16*Y16/Z16*Z16/V16*1000,"")</f>
        <v/>
      </c>
      <c r="BC16" s="84">
        <f>IF(COUNT(AZ16:BB16)&gt;0,AVERAGE(AZ16:BB16),"")</f>
        <v>2.361325494608058</v>
      </c>
      <c r="BD16" s="82">
        <f>IF(COUNT(AZ16:BB16)&gt;0,STDEV(AZ16:BB16),"")</f>
        <v>3.076514652564319</v>
      </c>
      <c r="BE16" s="85">
        <f>IF(AND(ISNUMBER(AK16),ISNUMBER(AA16)),(AK16/1.5*100.0)/AA16,"")</f>
        <v>8233226.350613063</v>
      </c>
      <c r="BF16" s="83">
        <f>IF(ISNUMBER(BE16),BE16*Y16/Z16*Z16/V16*1000,"")</f>
        <v>3428315.452395282</v>
      </c>
      <c r="BG16" s="52" t="n">
        <v>44417</v>
      </c>
      <c r="BH16" s="36" t="str">
        <f>C16</f>
        <v>vc3.08.09.21</v>
      </c>
      <c r="BI16" s="36" t="n">
        <v>28.66</v>
      </c>
      <c r="BJ16" s="36" t="n">
        <v>28.68</v>
      </c>
      <c r="BK16" s="36" t="n">
        <v>28.53</v>
      </c>
      <c r="BL16" s="36">
        <f>IF(COUNT(BI16:BK16)&gt;0,AVERAGE(BI16:BK16),"")</f>
        <v>28.62333333333333</v>
      </c>
      <c r="BM16" s="36" t="n">
        <v>30.65</v>
      </c>
      <c r="BN16" s="37" t="n">
        <v>30.69</v>
      </c>
      <c r="BO16" s="37" t="inlineStr">
        <is>
          <t>&lt;MISSING&gt;</t>
        </is>
      </c>
      <c r="BP16" s="36">
        <f>IF(COUNT(BM16:BO16)&gt;0,AVERAGE(BM16:BO16),"")</f>
        <v>30.67</v>
      </c>
      <c r="BQ16" s="36" t="n">
        <v>26.02</v>
      </c>
      <c r="BR16" s="36" t="n">
        <v>26.01</v>
      </c>
      <c r="BS16" s="36" t="inlineStr">
        <is>
          <t>&lt;MISSING&gt;</t>
        </is>
      </c>
      <c r="BT16" s="36">
        <f>IF(COUNT(BQ16:BS16)&gt;0,AVERAGE(BQ16:BS16),"")</f>
        <v>26.015</v>
      </c>
      <c r="BU16" s="36">
        <f>IF(AND(ISNUMBER(BL16),ISNUMBER(BT16)),BL16-BT16,"")</f>
        <v>2.608333333333334</v>
      </c>
      <c r="BV16" s="36">
        <f>IF(AND(ISNUMBER(BP16),ISNUMBER(BL16)),BP16-BL16,"")</f>
        <v>2.046666666666667</v>
      </c>
    </row>
    <row r="17">
      <c r="B17" s="20" t="inlineStr">
        <is>
          <t>Date</t>
        </is>
      </c>
      <c r="C17" s="20" t="inlineStr">
        <is>
          <t>Sample ID</t>
        </is>
      </c>
      <c r="D17" s="20" t="inlineStr">
        <is>
          <t>Target</t>
        </is>
      </c>
      <c r="E17" s="21" t="inlineStr">
        <is>
          <t>Site</t>
        </is>
      </c>
      <c r="F17" s="22" t="inlineStr">
        <is>
          <t>Sample
Type</t>
        </is>
      </c>
      <c r="G17" s="20" t="inlineStr">
        <is>
          <t>covN2 Ct</t>
        </is>
      </c>
      <c r="H17" s="18" t="n"/>
      <c r="I17" s="23" t="n"/>
      <c r="J17" s="24" t="inlineStr">
        <is>
          <t>covN2
Ct AVG</t>
        </is>
      </c>
      <c r="K17" s="24" t="inlineStr">
        <is>
          <t>covN2
Ct STDEV</t>
        </is>
      </c>
      <c r="L17" s="24" t="inlineStr">
        <is>
          <t>covN2
COPIES</t>
        </is>
      </c>
      <c r="M17" s="18" t="n"/>
      <c r="N17" s="23" t="n"/>
      <c r="O17" s="25" t="inlineStr">
        <is>
          <t>covN2
Copies AVG</t>
        </is>
      </c>
      <c r="P17" s="24" t="inlineStr">
        <is>
          <t>covN2
Copies STDEV</t>
        </is>
      </c>
      <c r="Q17" s="20" t="inlineStr">
        <is>
          <t>PMMoV:10 Ct</t>
        </is>
      </c>
      <c r="R17" s="18" t="n"/>
      <c r="S17" s="23" t="n"/>
      <c r="T17" s="25" t="inlineStr">
        <is>
          <t>PMMoV:10
Ct AVG</t>
        </is>
      </c>
      <c r="U17" s="24" t="inlineStr">
        <is>
          <t>PMMoV:10
Ct STDEV</t>
        </is>
      </c>
      <c r="V17" s="24" t="inlineStr">
        <is>
          <t>Total volume (mL)</t>
        </is>
      </c>
      <c r="W17" s="24" t="inlineStr">
        <is>
          <t>Empty tube weight (g)</t>
        </is>
      </c>
      <c r="X17" s="24" t="inlineStr">
        <is>
          <t>Full tube weight (g)</t>
        </is>
      </c>
      <c r="Y17" s="24" t="inlineStr">
        <is>
          <t>Pellet weight (g)</t>
        </is>
      </c>
      <c r="Z17" s="24" t="inlineStr">
        <is>
          <t>Settled solids (mL)</t>
        </is>
      </c>
      <c r="AA17" s="24" t="inlineStr">
        <is>
          <t>Extracted Mass (in 100 uL) (g)</t>
        </is>
      </c>
      <c r="AB17" s="22" t="inlineStr">
        <is>
          <t>Well volume (uL)</t>
        </is>
      </c>
      <c r="AC17" s="24" t="inlineStr">
        <is>
          <t>covN2
Copies per Extracted Mass  (copies/g)</t>
        </is>
      </c>
      <c r="AD17" s="18" t="n"/>
      <c r="AE17" s="23" t="n"/>
      <c r="AF17" s="26" t="inlineStr">
        <is>
          <t>Copies per Extracted Mass  (copies/g)
AVG</t>
        </is>
      </c>
      <c r="AG17" s="24" t="inlineStr">
        <is>
          <t>Copies per Extracted Mass
STDEV</t>
        </is>
      </c>
      <c r="AH17" s="24" t="inlineStr">
        <is>
          <t>PMMoV:10 Copies</t>
        </is>
      </c>
      <c r="AI17" s="18" t="n"/>
      <c r="AJ17" s="23" t="n"/>
      <c r="AK17" s="24" t="inlineStr">
        <is>
          <t>PMMoV
Copies AVG</t>
        </is>
      </c>
      <c r="AL17" s="24" t="inlineStr">
        <is>
          <t>PMMoV
Copies STDEV</t>
        </is>
      </c>
      <c r="AM17" s="24" t="inlineStr">
        <is>
          <t>Concentration Factor</t>
        </is>
      </c>
      <c r="AN17" s="20" t="inlineStr">
        <is>
          <t>Date</t>
        </is>
      </c>
      <c r="AO17" s="20" t="inlineStr">
        <is>
          <t>Target</t>
        </is>
      </c>
      <c r="AP17" s="24" t="inlineStr">
        <is>
          <t>covN2 Copies per Copies of PMMoV</t>
        </is>
      </c>
      <c r="AQ17" s="18" t="n"/>
      <c r="AR17" s="23" t="n"/>
      <c r="AS17" s="26" t="inlineStr">
        <is>
          <t>AVG</t>
        </is>
      </c>
      <c r="AT17" s="26" t="inlineStr">
        <is>
          <t>STDEV</t>
        </is>
      </c>
      <c r="AU17" s="24" t="inlineStr">
        <is>
          <t>covN2 Copies per Extracted Mass (Copies/g)</t>
        </is>
      </c>
      <c r="AV17" s="18" t="n"/>
      <c r="AW17" s="23" t="n"/>
      <c r="AX17" s="24" t="inlineStr">
        <is>
          <t>AVG</t>
        </is>
      </c>
      <c r="AY17" s="22" t="inlineStr">
        <is>
          <t>STDEV</t>
        </is>
      </c>
      <c r="AZ17" s="24" t="inlineStr">
        <is>
          <t>covN2 Copies / L</t>
        </is>
      </c>
      <c r="BA17" s="18" t="n"/>
      <c r="BB17" s="23" t="n"/>
      <c r="BC17" s="24" t="inlineStr">
        <is>
          <t>AVG</t>
        </is>
      </c>
      <c r="BD17" s="27" t="inlineStr">
        <is>
          <t>STDEV</t>
        </is>
      </c>
      <c r="BE17" s="28" t="inlineStr">
        <is>
          <t>PMMoV Copies per Extracted Mass (copies/g)</t>
        </is>
      </c>
      <c r="BF17" s="29" t="inlineStr">
        <is>
          <t>PMMoV Copies/L</t>
        </is>
      </c>
      <c r="BG17" s="30" t="inlineStr">
        <is>
          <t>Date</t>
        </is>
      </c>
      <c r="BH17" s="31" t="inlineStr">
        <is>
          <t>Sample Name</t>
        </is>
      </c>
      <c r="BI17" s="31" t="inlineStr">
        <is>
          <t>PMMoV 1/10</t>
        </is>
      </c>
      <c r="BJ17" s="31" t="inlineStr">
        <is>
          <t>PMMoV 1/10</t>
        </is>
      </c>
      <c r="BK17" s="31" t="inlineStr">
        <is>
          <t>PMMoV 1/10</t>
        </is>
      </c>
      <c r="BL17" s="32" t="inlineStr">
        <is>
          <t>AVG PMMoV 1/10</t>
        </is>
      </c>
      <c r="BM17" s="31" t="inlineStr">
        <is>
          <t>PMMoV 1/40</t>
        </is>
      </c>
      <c r="BN17" s="31" t="inlineStr">
        <is>
          <t>PMMoV 1/40</t>
        </is>
      </c>
      <c r="BO17" s="31" t="inlineStr">
        <is>
          <t>PMMoV 1/40</t>
        </is>
      </c>
      <c r="BP17" s="32" t="inlineStr">
        <is>
          <t>AVG PMMoV 1/40</t>
        </is>
      </c>
      <c r="BQ17" s="31" t="inlineStr">
        <is>
          <t>PMMoV Full</t>
        </is>
      </c>
      <c r="BR17" s="31" t="inlineStr">
        <is>
          <t>PMMoV Full</t>
        </is>
      </c>
      <c r="BS17" s="31" t="inlineStr">
        <is>
          <t>PMMoV Full</t>
        </is>
      </c>
      <c r="BT17" s="32" t="inlineStr">
        <is>
          <t>AVG Full</t>
        </is>
      </c>
      <c r="BU17" s="31" t="inlineStr">
        <is>
          <t>ΔCt
1/10 - Full</t>
        </is>
      </c>
      <c r="BV17" s="33" t="inlineStr">
        <is>
          <t>ΔCt
1/40 - 1/10</t>
        </is>
      </c>
    </row>
    <row r="18">
      <c r="B18" s="34" t="n">
        <v>44413</v>
      </c>
      <c r="C18" s="35" t="inlineStr">
        <is>
          <t>ac.08.05.21</t>
        </is>
      </c>
      <c r="D18" s="35" t="inlineStr">
        <is>
          <t>covN2</t>
        </is>
      </c>
      <c r="E18" s="35" t="inlineStr">
        <is>
          <t>AC</t>
        </is>
      </c>
      <c r="F18" s="35" t="str">
        <f>"Sewer"</f>
        <v>Sewer</v>
      </c>
      <c r="G18" s="36" t="n">
        <v>30.83</v>
      </c>
      <c r="H18" s="36" t="n">
        <v>30.79</v>
      </c>
      <c r="I18" s="37" t="n">
        <v>31.34</v>
      </c>
      <c r="J18" s="36">
        <f>AVERAGE(G18:I18)</f>
        <v>30.98666666666666</v>
      </c>
      <c r="K18" s="36">
        <f>STDEV(G18:I18)</f>
        <v>0.3066485501895186</v>
      </c>
      <c r="L18" s="38">
        <f>IF(ISNUMBER(G18),10^((G18-$AM$52)/$AM$51),IF(G18="&lt;ND&gt;","",""))</f>
        <v>109.7778408341568</v>
      </c>
      <c r="M18" s="38">
        <f>IF(ISNUMBER(H18),10^((H18-$AM$52)/$AM$51),IF(H18="&lt;ND&gt;","",""))</f>
        <v>115.0346731869448</v>
      </c>
      <c r="N18" s="38">
        <f>IF(ISNUMBER(I18),10^((I18-$AM$52)/$AM$51),IF(I18="&lt;ND&gt;","",""))</f>
        <v>60.4658531695414</v>
      </c>
      <c r="O18" s="36">
        <f>AVERAGE(L18:N18)*1.0</f>
        <v>95.09278906354767</v>
      </c>
      <c r="P18" s="36">
        <f>STDEV(L18:N18)*1.0</f>
        <v>30.10277543104695</v>
      </c>
      <c r="Q18" s="36" t="n">
        <v>31.09</v>
      </c>
      <c r="R18" s="36" t="n">
        <v>31.13</v>
      </c>
      <c r="S18" s="36" t="n">
        <v>31.01</v>
      </c>
      <c r="T18" s="36">
        <f>IF(COUNT(Q18:S18)&gt;0,AVERAGE(Q18:S18),"")</f>
        <v>31.07666666666667</v>
      </c>
      <c r="U18" s="36">
        <f>IF(COUNT(Q18:S18)&gt;0,STDEV(Q18:S18),"")</f>
        <v>0.06110100926607657</v>
      </c>
      <c r="V18" s="74">
        <f>IF(F18="PS",40,4000.0)</f>
        <v>4000</v>
      </c>
      <c r="W18" s="74" t="n">
        <v>21.595</v>
      </c>
      <c r="X18" s="74" t="n">
        <v>23.2209</v>
      </c>
      <c r="Y18" s="74">
        <f>IF(AND(ISNUMBER(X18),ISNUMBER(W18)),X18-W18,"")</f>
        <v>1.625900000000001</v>
      </c>
      <c r="Z18" s="74" t="n">
        <v>40</v>
      </c>
      <c r="AA18" s="74" t="n">
        <v>0.2509</v>
      </c>
      <c r="AB18" s="75" t="n">
        <v>3</v>
      </c>
      <c r="AC18" s="74">
        <f>IF(AND(ISNUMBER(L18),ISNUMBER(AA18)),(L18*1.0/AB18*100.0)/AA18,"")</f>
        <v>14584.54109660646</v>
      </c>
      <c r="AD18" s="74">
        <f>IF(AND(ISNUMBER(M18),ISNUMBER(AA18)),(M18*1.0/AB18*100.0)/AA18,"")</f>
        <v>15282.93784867075</v>
      </c>
      <c r="AE18" s="74">
        <f>IF(AND(ISNUMBER(N18),ISNUMBER(AA18)),(N18*1.0/AB18*100.0)/AA18,"")</f>
        <v>8033.194256615038</v>
      </c>
      <c r="AF18" s="74">
        <f>IF(COUNT(AC18:AE18)&gt;0,AVERAGE(AC18:AE18),"")</f>
        <v>12633.55773396408</v>
      </c>
      <c r="AG18" s="74">
        <f>IF(COUNT(AC18:AE18)&gt;0,STDEV(AC18:AE18),"")</f>
        <v>3999.305889603687</v>
      </c>
      <c r="AH18" s="76">
        <f>IF(ISNUMBER(Q18),10^((Q18-$Q$49)/$Q$48),IF(Q18="&lt;ND&gt;","",""))</f>
        <v>494.9110198286299</v>
      </c>
      <c r="AI18" s="76">
        <f>IF(ISNUMBER(R18),10^((R18-$Q$49)/$Q$48),IF(R18="&lt;ND&gt;","",""))</f>
        <v>481.4551544745074</v>
      </c>
      <c r="AJ18" s="76">
        <f>IF(ISNUMBER(S18),10^((S18-$Q$49)/$Q$48),IF(S18="&lt;ND&gt;","",""))</f>
        <v>522.9614677460062</v>
      </c>
      <c r="AK18" s="36">
        <f>IF(COUNT(AH18:AJ18)&gt;0,AVERAGE(AH18:AJ18)*10.0,"")</f>
        <v>4997.758806830478</v>
      </c>
      <c r="AL18" s="74">
        <f>IF(COUNT(AH18:AJ18)&gt;0,STDEV(AH18:AJ18)*10.0,"")</f>
        <v>211.7648846474751</v>
      </c>
      <c r="AM18" s="74">
        <f>IF(AND(ISNUMBER(V18),ISNUMBER(Z18),ISNUMBER(AA18)), V18/Z18*AA18/100*1, "")</f>
        <v>0.2509</v>
      </c>
      <c r="AN18" s="42" t="n">
        <v>44413</v>
      </c>
      <c r="AO18" s="35" t="inlineStr">
        <is>
          <t>covN2</t>
        </is>
      </c>
      <c r="AP18" s="77">
        <f>IF(AND(ISNUMBER(AZ18),ISNUMBER(BF18)),AZ18/BF18,"")</f>
        <v>0.01098270695697865</v>
      </c>
      <c r="AQ18" s="77">
        <f>IF(AND(ISNUMBER(BA18),ISNUMBER(BF18)),BA18/BF18,"")</f>
        <v>0.01150862592945922</v>
      </c>
      <c r="AR18" s="77">
        <f>IF(AND(ISNUMBER(BB18),ISNUMBER(BF18)),BB18/BF18,"")</f>
        <v>0.006049296845508254</v>
      </c>
      <c r="AS18" s="78">
        <f>IF(COUNT(AP18:AR18)&gt;0,AVERAGE(AP18:AR18),"")</f>
        <v>0.00951354324398204</v>
      </c>
      <c r="AT18" s="79">
        <f>IF(COUNT(AP18:AR18)&gt;0,STDEV(AP18:AR18),"")</f>
        <v>0.003011627470888077</v>
      </c>
      <c r="AU18" s="80">
        <f>AC18</f>
        <v>14584.54109660646</v>
      </c>
      <c r="AV18" s="80">
        <f>AD18</f>
        <v>15282.93784867075</v>
      </c>
      <c r="AW18" s="80">
        <f>AE18</f>
        <v>8033.194256615038</v>
      </c>
      <c r="AX18" s="81">
        <f>IF(COUNT(AU18:AW18)&gt;0,AVERAGE(AU18:AW18),"")</f>
        <v>12633.55773396408</v>
      </c>
      <c r="AY18" s="82">
        <f>IF(COUNT(AU18:AW18)&gt;0,STDEV(AU18:AW18),"")</f>
        <v>3999.305889603687</v>
      </c>
      <c r="AZ18" s="80">
        <f>IF(ISNUMBER(AC18),AC18*Y18/Z18*Z18/V18*1000,"")</f>
        <v>5928.251342243116</v>
      </c>
      <c r="BA18" s="80">
        <f>IF(ISNUMBER(AD18),AD18*Y18/Z18*Z18/V18*1000,"")</f>
        <v>6212.132162038451</v>
      </c>
      <c r="BB18" s="83">
        <f>IF(ISNUMBER(AE18),AE18*Y18/Z18*Z18/V18*1000,"")</f>
        <v>3265.2926354576</v>
      </c>
      <c r="BC18" s="84">
        <f>IF(COUNT(AZ18:BB18)&gt;0,AVERAGE(AZ18:BB18),"")</f>
        <v>5135.225379913056</v>
      </c>
      <c r="BD18" s="82">
        <f>IF(COUNT(AZ18:BB18)&gt;0,STDEV(AZ18:BB18),"")</f>
        <v>1625.61786147666</v>
      </c>
      <c r="BE18" s="85">
        <f>IF(AND(ISNUMBER(AK18),ISNUMBER(AA18)),(AK18/1.5*100.0)/AA18,"")</f>
        <v>1327955.043664269</v>
      </c>
      <c r="BF18" s="83">
        <f>IF(ISNUMBER(BE18),BE18*Y18/Z18*Z18/V18*1000,"")</f>
        <v>539780.5263734342</v>
      </c>
      <c r="BG18" s="52" t="n">
        <v>44413</v>
      </c>
      <c r="BH18" s="36" t="str">
        <f>C18</f>
        <v>ac.08.05.21</v>
      </c>
      <c r="BI18" s="36" t="n">
        <v>31.09</v>
      </c>
      <c r="BJ18" s="36" t="n">
        <v>31.13</v>
      </c>
      <c r="BK18" s="36" t="n">
        <v>31.01</v>
      </c>
      <c r="BL18" s="36">
        <f>IF(COUNT(BI18:BK18)&gt;0,AVERAGE(BI18:BK18),"")</f>
        <v>31.07666666666667</v>
      </c>
      <c r="BM18" s="36" t="n">
        <v>33.25</v>
      </c>
      <c r="BN18" s="37" t="n">
        <v>33.26</v>
      </c>
      <c r="BO18" s="37" t="n">
        <v>34.81</v>
      </c>
      <c r="BP18" s="36">
        <f>IF(COUNT(BM18:BO18)&gt;0,AVERAGE(BM18:BO18),"")</f>
        <v>33.77333333333333</v>
      </c>
      <c r="BQ18" s="36" t="n">
        <v>27.89</v>
      </c>
      <c r="BR18" s="36" t="n">
        <v>27.8</v>
      </c>
      <c r="BS18" s="36" t="inlineStr">
        <is>
          <t>&lt;MISSING&gt;</t>
        </is>
      </c>
      <c r="BT18" s="36">
        <f>IF(COUNT(BQ18:BS18)&gt;0,AVERAGE(BQ18:BS18),"")</f>
        <v>27.845</v>
      </c>
      <c r="BU18" s="36">
        <f>IF(AND(ISNUMBER(BL18),ISNUMBER(BT18)),BL18-BT18,"")</f>
        <v>3.231666666666669</v>
      </c>
      <c r="BV18" s="36">
        <f>IF(AND(ISNUMBER(BP18),ISNUMBER(BL18)),BP18-BL18,"")</f>
        <v>2.696666666666665</v>
      </c>
    </row>
    <row r="19">
      <c r="B19" s="34" t="n">
        <v>44413</v>
      </c>
      <c r="C19" s="35" t="inlineStr">
        <is>
          <t>h.08.05.21</t>
        </is>
      </c>
      <c r="D19" s="35" t="inlineStr">
        <is>
          <t>covN2</t>
        </is>
      </c>
      <c r="E19" s="35" t="inlineStr">
        <is>
          <t>H</t>
        </is>
      </c>
      <c r="F19" s="35" t="str">
        <f>"PS"</f>
        <v>PS</v>
      </c>
      <c r="G19" s="36" t="n">
        <v>34.98</v>
      </c>
      <c r="H19" s="36" t="n">
        <v>35.17</v>
      </c>
      <c r="I19" s="37" t="n">
        <v>34.81</v>
      </c>
      <c r="J19" s="36">
        <f>AVERAGE(G19:I19)</f>
        <v>34.98666666666667</v>
      </c>
      <c r="K19" s="36">
        <f>STDEV(G19:I19)</f>
        <v>0.1800925687898678</v>
      </c>
      <c r="L19" s="38">
        <f>IF(ISNUMBER(G19),10^((G19-$AM$52)/$AM$51),IF(G19="&lt;ND&gt;","",""))</f>
        <v>0.8568978467800058</v>
      </c>
      <c r="M19" s="38">
        <f>IF(ISNUMBER(H19),10^((H19-$AM$52)/$AM$51),IF(H19="&lt;ND&gt;","",""))</f>
        <v>0.6861786152944509</v>
      </c>
      <c r="N19" s="38">
        <f>IF(ISNUMBER(I19),10^((I19-$AM$52)/$AM$51),IF(I19="&lt;ND&gt;","",""))</f>
        <v>1.0453552018443</v>
      </c>
      <c r="O19" s="36">
        <f>AVERAGE(L19:N19)*1.0</f>
        <v>0.8628105546395854</v>
      </c>
      <c r="P19" s="36">
        <f>STDEV(L19:N19)*1.0</f>
        <v>0.1796612789865275</v>
      </c>
      <c r="Q19" s="36" t="n">
        <v>28.25</v>
      </c>
      <c r="R19" s="36" t="n">
        <v>28.24</v>
      </c>
      <c r="S19" s="36" t="n">
        <v>28.33</v>
      </c>
      <c r="T19" s="36">
        <f>IF(COUNT(Q19:S19)&gt;0,AVERAGE(Q19:S19),"")</f>
        <v>28.27333333333333</v>
      </c>
      <c r="U19" s="36">
        <f>IF(COUNT(Q19:S19)&gt;0,STDEV(Q19:S19),"")</f>
        <v>0.04932882862316202</v>
      </c>
      <c r="V19" s="74">
        <f>IF(F19="PS",40,200.0)</f>
        <v>40</v>
      </c>
      <c r="W19" s="74" t="n">
        <v>21.6834</v>
      </c>
      <c r="X19" s="74" t="n">
        <v>28.1901</v>
      </c>
      <c r="Y19" s="74">
        <f>IF(AND(ISNUMBER(X19),ISNUMBER(W19)),X19-W19,"")</f>
        <v>6.506700000000002</v>
      </c>
      <c r="Z19" s="74" t="n">
        <v>40</v>
      </c>
      <c r="AA19" s="74" t="n">
        <v>0.2583</v>
      </c>
      <c r="AB19" s="75" t="n">
        <v>3</v>
      </c>
      <c r="AC19" s="74">
        <f>IF(AND(ISNUMBER(L19),ISNUMBER(AA19)),(L19*1.0/AB19*100.0)/AA19,"")</f>
        <v>110.5817327113184</v>
      </c>
      <c r="AD19" s="74">
        <f>IF(AND(ISNUMBER(M19),ISNUMBER(AA19)),(M19*1.0/AB19*100.0)/AA19,"")</f>
        <v>88.55060205116158</v>
      </c>
      <c r="AE19" s="74">
        <f>IF(AND(ISNUMBER(N19),ISNUMBER(AA19)),(N19*1.0/AB19*100.0)/AA19,"")</f>
        <v>134.9019488765389</v>
      </c>
      <c r="AF19" s="74">
        <f>IF(COUNT(AC19:AE19)&gt;0,AVERAGE(AC19:AE19),"")</f>
        <v>111.3447612130063</v>
      </c>
      <c r="AG19" s="74">
        <f>IF(COUNT(AC19:AE19)&gt;0,STDEV(AC19:AE19),"")</f>
        <v>23.18509213918279</v>
      </c>
      <c r="AH19" s="76">
        <f>IF(ISNUMBER(Q19),10^((Q19-$Q$49)/$Q$48),IF(Q19="&lt;ND&gt;","",""))</f>
        <v>3503.388062335612</v>
      </c>
      <c r="AI19" s="76">
        <f>IF(ISNUMBER(R19),10^((R19-$Q$49)/$Q$48),IF(R19="&lt;ND&gt;","",""))</f>
        <v>3527.614074180681</v>
      </c>
      <c r="AJ19" s="76">
        <f>IF(ISNUMBER(S19),10^((S19-$Q$49)/$Q$48),IF(S19="&lt;ND&gt;","",""))</f>
        <v>3315.474400550052</v>
      </c>
      <c r="AK19" s="36">
        <f>IF(COUNT(AH19:AJ19)&gt;0,AVERAGE(AH19:AJ19)*10.0,"")</f>
        <v>34488.25512355449</v>
      </c>
      <c r="AL19" s="74">
        <f>IF(COUNT(AH19:AJ19)&gt;0,STDEV(AH19:AJ19)*10.0,"")</f>
        <v>1161.189656226788</v>
      </c>
      <c r="AM19" s="74">
        <f>IF(AND(ISNUMBER(V19),ISNUMBER(Z19),ISNUMBER(AA19)), V19/Z19*AA19/100*1, "")</f>
        <v>0.002583</v>
      </c>
      <c r="AN19" s="42" t="n">
        <v>44413</v>
      </c>
      <c r="AO19" s="35" t="inlineStr">
        <is>
          <t>covN2</t>
        </is>
      </c>
      <c r="AP19" s="77">
        <f>IF(AND(ISNUMBER(AZ19),ISNUMBER(BF19)),AZ19/BF19,"")</f>
        <v>1.24230385635655e-05</v>
      </c>
      <c r="AQ19" s="77">
        <f>IF(AND(ISNUMBER(BA19),ISNUMBER(BF19)),BA19/BF19,"")</f>
        <v>9.948004223991757e-06</v>
      </c>
      <c r="AR19" s="77">
        <f>IF(AND(ISNUMBER(BB19),ISNUMBER(BF19)),BB19/BF19,"")</f>
        <v>1.515523470380431e-05</v>
      </c>
      <c r="AS19" s="78">
        <f>IF(COUNT(AP19:AR19)&gt;0,AVERAGE(AP19:AR19),"")</f>
        <v>1.250875916378719e-05</v>
      </c>
      <c r="AT19" s="79">
        <f>IF(COUNT(AP19:AR19)&gt;0,STDEV(AP19:AR19),"")</f>
        <v>2.604673364061029e-06</v>
      </c>
      <c r="AU19" s="80">
        <f>AC19</f>
        <v>110.5817327113184</v>
      </c>
      <c r="AV19" s="80">
        <f>AD19</f>
        <v>88.55060205116158</v>
      </c>
      <c r="AW19" s="80">
        <f>AE19</f>
        <v>134.9019488765389</v>
      </c>
      <c r="AX19" s="81">
        <f>IF(COUNT(AU19:AW19)&gt;0,AVERAGE(AU19:AW19),"")</f>
        <v>111.3447612130063</v>
      </c>
      <c r="AY19" s="82">
        <f>IF(COUNT(AU19:AW19)&gt;0,STDEV(AU19:AW19),"")</f>
        <v>23.18509213918279</v>
      </c>
      <c r="AZ19" s="80">
        <f>IF(ISNUMBER(AC19),AC19*Y19/Z19*Z19/V19*1000,"")</f>
        <v>17988.05400581838</v>
      </c>
      <c r="BA19" s="80">
        <f>IF(ISNUMBER(AD19),AD19*Y19/Z19*Z19/V19*1000,"")</f>
        <v>14404.30505915733</v>
      </c>
      <c r="BB19" s="83">
        <f>IF(ISNUMBER(AE19),AE19*Y19/Z19*Z19/V19*1000,"")</f>
        <v>21944.1627688744</v>
      </c>
      <c r="BC19" s="84">
        <f>IF(COUNT(AZ19:BB19)&gt;0,AVERAGE(AZ19:BB19),"")</f>
        <v>18112.1739446167</v>
      </c>
      <c r="BD19" s="82">
        <f>IF(COUNT(AZ19:BB19)&gt;0,STDEV(AZ19:BB19),"")</f>
        <v>3771.460975550517</v>
      </c>
      <c r="BE19" s="85">
        <f>IF(AND(ISNUMBER(AK19),ISNUMBER(AA19)),(AK19/1.5*100.0)/AA19,"")</f>
        <v>8901343.431037422</v>
      </c>
      <c r="BF19" s="83">
        <f>IF(ISNUMBER(BE19),BE19*Y19/Z19*Z19/V19*1000,"")</f>
        <v>1447959282.56828</v>
      </c>
      <c r="BG19" s="52" t="n">
        <v>44413</v>
      </c>
      <c r="BH19" s="36" t="str">
        <f>C19</f>
        <v>h.08.05.21</v>
      </c>
      <c r="BI19" s="36" t="n">
        <v>28.25</v>
      </c>
      <c r="BJ19" s="36" t="n">
        <v>28.24</v>
      </c>
      <c r="BK19" s="36" t="n">
        <v>28.33</v>
      </c>
      <c r="BL19" s="36">
        <f>IF(COUNT(BI19:BK19)&gt;0,AVERAGE(BI19:BK19),"")</f>
        <v>28.27333333333333</v>
      </c>
      <c r="BM19" s="36" t="n">
        <v>30.73</v>
      </c>
      <c r="BN19" s="37" t="n">
        <v>30.69</v>
      </c>
      <c r="BO19" s="37" t="inlineStr">
        <is>
          <t>&lt;MISSING&gt;</t>
        </is>
      </c>
      <c r="BP19" s="36">
        <f>IF(COUNT(BM19:BO19)&gt;0,AVERAGE(BM19:BO19),"")</f>
        <v>30.71</v>
      </c>
      <c r="BQ19" s="36" t="n">
        <v>25.33</v>
      </c>
      <c r="BR19" s="36" t="n">
        <v>25.22</v>
      </c>
      <c r="BS19" s="36" t="inlineStr">
        <is>
          <t>&lt;MISSING&gt;</t>
        </is>
      </c>
      <c r="BT19" s="36">
        <f>IF(COUNT(BQ19:BS19)&gt;0,AVERAGE(BQ19:BS19),"")</f>
        <v>25.275</v>
      </c>
      <c r="BU19" s="36">
        <f>IF(AND(ISNUMBER(BL19),ISNUMBER(BT19)),BL19-BT19,"")</f>
        <v>2.998333333333331</v>
      </c>
      <c r="BV19" s="36">
        <f>IF(AND(ISNUMBER(BP19),ISNUMBER(BL19)),BP19-BL19,"")</f>
        <v>2.436666666666671</v>
      </c>
    </row>
    <row r="20">
      <c r="B20" s="34" t="n">
        <v>44414</v>
      </c>
      <c r="C20" s="35" t="inlineStr">
        <is>
          <t>ac.08.06.21</t>
        </is>
      </c>
      <c r="D20" s="35" t="inlineStr">
        <is>
          <t>covN2</t>
        </is>
      </c>
      <c r="E20" s="35" t="inlineStr">
        <is>
          <t>AC</t>
        </is>
      </c>
      <c r="F20" s="35" t="str">
        <f>"Sewer"</f>
        <v>Sewer</v>
      </c>
      <c r="G20" s="36" t="n">
        <v>34.97</v>
      </c>
      <c r="H20" s="36" t="n">
        <v>35.56</v>
      </c>
      <c r="I20" s="37" t="inlineStr">
        <is>
          <t>[34.35]</t>
        </is>
      </c>
      <c r="J20" s="36">
        <f>AVERAGE(G20:I20)</f>
        <v>35.265</v>
      </c>
      <c r="K20" s="36">
        <f>STDEV(G20:I20)</f>
        <v>0.4171930009000654</v>
      </c>
      <c r="L20" s="38">
        <f>IF(ISNUMBER(G20),10^((G20-$AM$52)/$AM$51),IF(G20="&lt;ND&gt;","",""))</f>
        <v>0.8669769897869756</v>
      </c>
      <c r="M20" s="38">
        <f>IF(ISNUMBER(H20),10^((H20-$AM$52)/$AM$51),IF(H20="&lt;ND&gt;","",""))</f>
        <v>0.4348854872329816</v>
      </c>
      <c r="N20" s="38" t="str">
        <f>IF(ISNUMBER(I20),10^((I20-$AM$52)/$AM$51),IF(I20="&lt;ND&gt;","",""))</f>
        <v/>
      </c>
      <c r="O20" s="36">
        <f>AVERAGE(L20:N20)*1.0</f>
        <v>0.6509312385099786</v>
      </c>
      <c r="P20" s="36">
        <f>STDEV(L20:N20)*1.0</f>
        <v>0.3055348315490136</v>
      </c>
      <c r="Q20" s="36" t="n">
        <v>29.16</v>
      </c>
      <c r="R20" s="36" t="n">
        <v>29.25</v>
      </c>
      <c r="S20" s="36" t="n">
        <v>29.2</v>
      </c>
      <c r="T20" s="36">
        <f>IF(COUNT(Q20:S20)&gt;0,AVERAGE(Q20:S20),"")</f>
        <v>29.20333333333333</v>
      </c>
      <c r="U20" s="36">
        <f>IF(COUNT(Q20:S20)&gt;0,STDEV(Q20:S20),"")</f>
        <v>0.0450924975282289</v>
      </c>
      <c r="V20" s="74">
        <f>IF(F20="PS",40,4000.0)</f>
        <v>4000</v>
      </c>
      <c r="W20" s="74" t="n">
        <v>21.6382</v>
      </c>
      <c r="X20" s="74" t="n">
        <v>22.8863</v>
      </c>
      <c r="Y20" s="74">
        <f>IF(AND(ISNUMBER(X20),ISNUMBER(W20)),X20-W20,"")</f>
        <v>1.248099999999997</v>
      </c>
      <c r="Z20" s="74" t="n">
        <v>40</v>
      </c>
      <c r="AA20" s="74" t="n">
        <v>0.2523</v>
      </c>
      <c r="AB20" s="75" t="n">
        <v>3</v>
      </c>
      <c r="AC20" s="74">
        <f>IF(AND(ISNUMBER(L20),ISNUMBER(AA20)),(L20*1.0/AB20*100.0)/AA20,"")</f>
        <v>114.5431351284153</v>
      </c>
      <c r="AD20" s="74">
        <f>IF(AND(ISNUMBER(M20),ISNUMBER(AA20)),(M20*1.0/AB20*100.0)/AA20,"")</f>
        <v>57.45613518734068</v>
      </c>
      <c r="AE20" s="74" t="str">
        <f>IF(AND(ISNUMBER(N20),ISNUMBER(AA20)),(N20*1.0/AB20*100.0)/AA20,"")</f>
        <v/>
      </c>
      <c r="AF20" s="74">
        <f>IF(COUNT(AC20:AE20)&gt;0,AVERAGE(AC20:AE20),"")</f>
        <v>85.999635157878</v>
      </c>
      <c r="AG20" s="74">
        <f>IF(COUNT(AC20:AE20)&gt;0,STDEV(AC20:AE20),"")</f>
        <v>40.36660477592991</v>
      </c>
      <c r="AH20" s="76">
        <f>IF(ISNUMBER(Q20),10^((Q20-$Q$49)/$Q$48),IF(Q20="&lt;ND&gt;","",""))</f>
        <v>1871.291945703269</v>
      </c>
      <c r="AI20" s="76">
        <f>IF(ISNUMBER(R20),10^((R20-$Q$49)/$Q$48),IF(R20="&lt;ND&gt;","",""))</f>
        <v>1758.758302770314</v>
      </c>
      <c r="AJ20" s="76">
        <f>IF(ISNUMBER(S20),10^((S20-$Q$49)/$Q$48),IF(S20="&lt;ND&gt;","",""))</f>
        <v>1820.414411256055</v>
      </c>
      <c r="AK20" s="36">
        <f>IF(COUNT(AH20:AJ20)&gt;0,AVERAGE(AH20:AJ20)*10.0,"")</f>
        <v>18168.21553243212</v>
      </c>
      <c r="AL20" s="74">
        <f>IF(COUNT(AH20:AJ20)&gt;0,STDEV(AH20:AJ20)*10.0,"")</f>
        <v>563.527875926808</v>
      </c>
      <c r="AM20" s="74">
        <f>IF(AND(ISNUMBER(V20),ISNUMBER(Z20),ISNUMBER(AA20)), V20/Z20*AA20/100*1, "")</f>
        <v>0.2523</v>
      </c>
      <c r="AN20" s="42" t="n">
        <v>44414</v>
      </c>
      <c r="AO20" s="35" t="inlineStr">
        <is>
          <t>covN2</t>
        </is>
      </c>
      <c r="AP20" s="77">
        <f>IF(AND(ISNUMBER(AZ20),ISNUMBER(BF20)),AZ20/BF20,"")</f>
        <v>2.385971776477808e-05</v>
      </c>
      <c r="AQ20" s="77">
        <f>IF(AND(ISNUMBER(BA20),ISNUMBER(BF20)),BA20/BF20,"")</f>
        <v>1.196830493497467e-05</v>
      </c>
      <c r="AR20" s="77" t="str">
        <f>IF(AND(ISNUMBER(BB20),ISNUMBER(BF20)),BB20/BF20,"")</f>
        <v/>
      </c>
      <c r="AS20" s="78">
        <f>IF(COUNT(AP20:AR20)&gt;0,AVERAGE(AP20:AR20),"")</f>
        <v>1.791401134987638e-05</v>
      </c>
      <c r="AT20" s="79">
        <f>IF(COUNT(AP20:AR20)&gt;0,STDEV(AP20:AR20),"")</f>
        <v>8.408498649842705e-06</v>
      </c>
      <c r="AU20" s="80">
        <f>AC20</f>
        <v>114.5431351284153</v>
      </c>
      <c r="AV20" s="80">
        <f>AD20</f>
        <v>57.45613518734068</v>
      </c>
      <c r="AW20" s="80" t="str">
        <f>AE20</f>
        <v/>
      </c>
      <c r="AX20" s="81">
        <f>IF(COUNT(AU20:AW20)&gt;0,AVERAGE(AU20:AW20),"")</f>
        <v>85.999635157878</v>
      </c>
      <c r="AY20" s="82">
        <f>IF(COUNT(AU20:AW20)&gt;0,STDEV(AU20:AW20),"")</f>
        <v>40.36660477592991</v>
      </c>
      <c r="AZ20" s="80">
        <f>IF(ISNUMBER(AC20),AC20*Y20/Z20*Z20/V20*1000,"")</f>
        <v>35.74032173844371</v>
      </c>
      <c r="BA20" s="80">
        <f>IF(ISNUMBER(AD20),AD20*Y20/Z20*Z20/V20*1000,"")</f>
        <v>17.92775058182994</v>
      </c>
      <c r="BB20" s="83" t="str">
        <f>IF(ISNUMBER(AE20),AE20*Y20/Z20*Z20/V20*1000,"")</f>
        <v/>
      </c>
      <c r="BC20" s="84">
        <f>IF(COUNT(AZ20:BB20)&gt;0,AVERAGE(AZ20:BB20),"")</f>
        <v>26.83403616013683</v>
      </c>
      <c r="BD20" s="82">
        <f>IF(COUNT(AZ20:BB20)&gt;0,STDEV(AZ20:BB20),"")</f>
        <v>12.5953898552095</v>
      </c>
      <c r="BE20" s="85">
        <f>IF(AND(ISNUMBER(AK20),ISNUMBER(AA20)),(AK20/1.5*100.0)/AA20,"")</f>
        <v>4800691.117038478</v>
      </c>
      <c r="BF20" s="83">
        <f>IF(ISNUMBER(BE20),BE20*Y20/Z20*Z20/V20*1000,"")</f>
        <v>1497935.645793928</v>
      </c>
      <c r="BG20" s="52" t="n">
        <v>44414</v>
      </c>
      <c r="BH20" s="36" t="str">
        <f>C20</f>
        <v>ac.08.06.21</v>
      </c>
      <c r="BI20" s="36" t="n">
        <v>29.16</v>
      </c>
      <c r="BJ20" s="36" t="n">
        <v>29.25</v>
      </c>
      <c r="BK20" s="36" t="n">
        <v>29.2</v>
      </c>
      <c r="BL20" s="36">
        <f>IF(COUNT(BI20:BK20)&gt;0,AVERAGE(BI20:BK20),"")</f>
        <v>29.20333333333333</v>
      </c>
      <c r="BM20" s="36" t="n">
        <v>31.47</v>
      </c>
      <c r="BN20" s="37" t="n">
        <v>31.6</v>
      </c>
      <c r="BO20" s="37" t="inlineStr">
        <is>
          <t>&lt;MISSING&gt;</t>
        </is>
      </c>
      <c r="BP20" s="36">
        <f>IF(COUNT(BM20:BO20)&gt;0,AVERAGE(BM20:BO20),"")</f>
        <v>31.535</v>
      </c>
      <c r="BQ20" s="36" t="n">
        <v>29.32</v>
      </c>
      <c r="BR20" s="36" t="n">
        <v>29.37</v>
      </c>
      <c r="BS20" s="36" t="n">
        <v>26.27</v>
      </c>
      <c r="BT20" s="36">
        <f>IF(COUNT(BQ20:BS20)&gt;0,AVERAGE(BQ20:BS20),"")</f>
        <v>28.32</v>
      </c>
      <c r="BU20" s="36">
        <f>IF(AND(ISNUMBER(BL20),ISNUMBER(BT20)),BL20-BT20,"")</f>
        <v>0.8833333333333364</v>
      </c>
      <c r="BV20" s="36">
        <f>IF(AND(ISNUMBER(BP20),ISNUMBER(BL20)),BP20-BL20,"")</f>
        <v>2.331666666666667</v>
      </c>
    </row>
    <row r="21">
      <c r="B21" s="34" t="n">
        <v>44414</v>
      </c>
      <c r="C21" s="35" t="inlineStr">
        <is>
          <t>h_d.08.06.21</t>
        </is>
      </c>
      <c r="D21" s="35" t="inlineStr">
        <is>
          <t>covN2</t>
        </is>
      </c>
      <c r="E21" s="35" t="inlineStr">
        <is>
          <t>H_D</t>
        </is>
      </c>
      <c r="F21" s="35" t="str">
        <f>"PS"</f>
        <v>PS</v>
      </c>
      <c r="G21" s="36" t="inlineStr">
        <is>
          <t>[34.92]</t>
        </is>
      </c>
      <c r="H21" s="36" t="n">
        <v>34.12</v>
      </c>
      <c r="I21" s="37" t="n">
        <v>33.61</v>
      </c>
      <c r="J21" s="36">
        <f>AVERAGE(G21:I21)</f>
        <v>33.86499999999999</v>
      </c>
      <c r="K21" s="36">
        <f>STDEV(G21:I21)</f>
        <v>0.3606244584051378</v>
      </c>
      <c r="L21" s="38" t="str">
        <f>IF(ISNUMBER(G21),10^((G21-$AM$52)/$AM$51),IF(G21="&lt;ND&gt;","",""))</f>
        <v/>
      </c>
      <c r="M21" s="38">
        <f>IF(ISNUMBER(H21),10^((H21-$AM$52)/$AM$51),IF(H21="&lt;ND&gt;","",""))</f>
        <v>2.342511528649275</v>
      </c>
      <c r="N21" s="38">
        <f>IF(ISNUMBER(I21),10^((I21-$AM$52)/$AM$51),IF(I21="&lt;ND&gt;","",""))</f>
        <v>4.252910432326028</v>
      </c>
      <c r="O21" s="36">
        <f>AVERAGE(L21:N21)*1.0</f>
        <v>3.297710980487651</v>
      </c>
      <c r="P21" s="36">
        <f>STDEV(L21:N21)*1.0</f>
        <v>1.350856019561179</v>
      </c>
      <c r="Q21" s="36" t="n">
        <v>27.9</v>
      </c>
      <c r="R21" s="36" t="n">
        <v>27.86</v>
      </c>
      <c r="S21" s="36" t="n">
        <v>27.88</v>
      </c>
      <c r="T21" s="36">
        <f>IF(COUNT(Q21:S21)&gt;0,AVERAGE(Q21:S21),"")</f>
        <v>27.88</v>
      </c>
      <c r="U21" s="36">
        <f>IF(COUNT(Q21:S21)&gt;0,STDEV(Q21:S21),"")</f>
        <v>0.01999999999999957</v>
      </c>
      <c r="V21" s="74">
        <f>IF(F21="PS",40,500.0)</f>
        <v>40</v>
      </c>
      <c r="W21" s="74" t="n">
        <v>22.3014</v>
      </c>
      <c r="X21" s="74" t="n">
        <v>26.0546</v>
      </c>
      <c r="Y21" s="74">
        <f>IF(AND(ISNUMBER(X21),ISNUMBER(W21)),X21-W21,"")</f>
        <v>3.7532</v>
      </c>
      <c r="Z21" s="74" t="n">
        <v>40</v>
      </c>
      <c r="AA21" s="74" t="n">
        <v>0.2554</v>
      </c>
      <c r="AB21" s="75" t="n">
        <v>3</v>
      </c>
      <c r="AC21" s="74" t="str">
        <f>IF(AND(ISNUMBER(L21),ISNUMBER(AA21)),(L21*1.0/AB21*100.0)/AA21,"")</f>
        <v/>
      </c>
      <c r="AD21" s="74">
        <f>IF(AND(ISNUMBER(M21),ISNUMBER(AA21)),(M21*1.0/AB21*100.0)/AA21,"")</f>
        <v>305.7310791763605</v>
      </c>
      <c r="AE21" s="74">
        <f>IF(AND(ISNUMBER(N21),ISNUMBER(AA21)),(N21*1.0/AB21*100.0)/AA21,"")</f>
        <v>555.0653135377222</v>
      </c>
      <c r="AF21" s="74">
        <f>IF(COUNT(AC21:AE21)&gt;0,AVERAGE(AC21:AE21),"")</f>
        <v>430.3981963570413</v>
      </c>
      <c r="AG21" s="74">
        <f>IF(COUNT(AC21:AE21)&gt;0,STDEV(AC21:AE21),"")</f>
        <v>176.3059278988747</v>
      </c>
      <c r="AH21" s="76">
        <f>IF(ISNUMBER(Q21),10^((Q21-$Q$49)/$Q$48),IF(Q21="&lt;ND&gt;","",""))</f>
        <v>4458.994899645339</v>
      </c>
      <c r="AI21" s="76">
        <f>IF(ISNUMBER(R21),10^((R21-$Q$49)/$Q$48),IF(R21="&lt;ND&gt;","",""))</f>
        <v>4583.616340348019</v>
      </c>
      <c r="AJ21" s="76">
        <f>IF(ISNUMBER(S21),10^((S21-$Q$49)/$Q$48),IF(S21="&lt;ND&gt;","",""))</f>
        <v>4520.876229619967</v>
      </c>
      <c r="AK21" s="36">
        <f>IF(COUNT(AH21:AJ21)&gt;0,AVERAGE(AH21:AJ21)*10.0,"")</f>
        <v>45211.62489871108</v>
      </c>
      <c r="AL21" s="74">
        <f>IF(COUNT(AH21:AJ21)&gt;0,STDEV(AH21:AJ21)*10.0,"")</f>
        <v>623.1121351250862</v>
      </c>
      <c r="AM21" s="74">
        <f>IF(AND(ISNUMBER(V21),ISNUMBER(Z21),ISNUMBER(AA21)), V21/Z21*AA21/100*1, "")</f>
        <v>0.002554</v>
      </c>
      <c r="AN21" s="42" t="n">
        <v>44414</v>
      </c>
      <c r="AO21" s="35" t="inlineStr">
        <is>
          <t>covN2</t>
        </is>
      </c>
      <c r="AP21" s="77" t="str">
        <f>IF(AND(ISNUMBER(AZ21),ISNUMBER(BF21)),AZ21/BF21,"")</f>
        <v/>
      </c>
      <c r="AQ21" s="77">
        <f>IF(AND(ISNUMBER(BA21),ISNUMBER(BF21)),BA21/BF21,"")</f>
        <v>2.590607541641416e-05</v>
      </c>
      <c r="AR21" s="77">
        <f>IF(AND(ISNUMBER(BB21),ISNUMBER(BF21)),BB21/BF21,"")</f>
        <v>4.703337296385551e-05</v>
      </c>
      <c r="AS21" s="78">
        <f>IF(COUNT(AP21:AR21)&gt;0,AVERAGE(AP21:AR21),"")</f>
        <v>3.646972419013483e-05</v>
      </c>
      <c r="AT21" s="79">
        <f>IF(COUNT(AP21:AR21)&gt;0,STDEV(AP21:AR21),"")</f>
        <v>1.493925536394169e-05</v>
      </c>
      <c r="AU21" s="80" t="str">
        <f>AC21</f>
        <v/>
      </c>
      <c r="AV21" s="80">
        <f>AD21</f>
        <v>305.7310791763605</v>
      </c>
      <c r="AW21" s="80">
        <f>AE21</f>
        <v>555.0653135377222</v>
      </c>
      <c r="AX21" s="81">
        <f>IF(COUNT(AU21:AW21)&gt;0,AVERAGE(AU21:AW21),"")</f>
        <v>430.3981963570413</v>
      </c>
      <c r="AY21" s="82">
        <f>IF(COUNT(AU21:AW21)&gt;0,STDEV(AU21:AW21),"")</f>
        <v>176.3059278988747</v>
      </c>
      <c r="AZ21" s="80" t="str">
        <f>IF(ISNUMBER(AC21),AC21*Y21/Z21*Z21/V21*1000,"")</f>
        <v/>
      </c>
      <c r="BA21" s="80">
        <f>IF(ISNUMBER(AD21),AD21*Y21/Z21*Z21/V21*1000,"")</f>
        <v>28686.74715911791</v>
      </c>
      <c r="BB21" s="83">
        <f>IF(ISNUMBER(AE21),AE21*Y21/Z21*Z21/V21*1000,"")</f>
        <v>52081.77836924446</v>
      </c>
      <c r="BC21" s="84">
        <f>IF(COUNT(AZ21:BB21)&gt;0,AVERAGE(AZ21:BB21),"")</f>
        <v>40384.26276418119</v>
      </c>
      <c r="BD21" s="82">
        <f>IF(COUNT(AZ21:BB21)&gt;0,STDEV(AZ21:BB21),"")</f>
        <v>16542.78521475141</v>
      </c>
      <c r="BE21" s="85">
        <f>IF(AND(ISNUMBER(AK21),ISNUMBER(AA21)),(AK21/1.5*100.0)/AA21,"")</f>
        <v>11801520.4642942</v>
      </c>
      <c r="BF21" s="83">
        <f>IF(ISNUMBER(BE21),BE21*Y21/Z21*Z21/V21*1000,"")</f>
        <v>1107336665.164724</v>
      </c>
      <c r="BG21" s="52" t="n">
        <v>44414</v>
      </c>
      <c r="BH21" s="36" t="str">
        <f>C21</f>
        <v>h_d.08.06.21</v>
      </c>
      <c r="BI21" s="36" t="n">
        <v>27.9</v>
      </c>
      <c r="BJ21" s="36" t="n">
        <v>27.86</v>
      </c>
      <c r="BK21" s="36" t="n">
        <v>27.88</v>
      </c>
      <c r="BL21" s="36">
        <f>IF(COUNT(BI21:BK21)&gt;0,AVERAGE(BI21:BK21),"")</f>
        <v>27.88</v>
      </c>
      <c r="BM21" s="36" t="n">
        <v>30</v>
      </c>
      <c r="BN21" s="37" t="n">
        <v>29.99</v>
      </c>
      <c r="BO21" s="37" t="inlineStr">
        <is>
          <t>&lt;MISSING&gt;</t>
        </is>
      </c>
      <c r="BP21" s="36">
        <f>IF(COUNT(BM21:BO21)&gt;0,AVERAGE(BM21:BO21),"")</f>
        <v>29.995</v>
      </c>
      <c r="BQ21" s="36" t="n">
        <v>27.62</v>
      </c>
      <c r="BR21" s="36" t="n">
        <v>27.73</v>
      </c>
      <c r="BS21" s="36" t="inlineStr">
        <is>
          <t>&lt;MISSING&gt;</t>
        </is>
      </c>
      <c r="BT21" s="36">
        <f>IF(COUNT(BQ21:BS21)&gt;0,AVERAGE(BQ21:BS21),"")</f>
        <v>27.675</v>
      </c>
      <c r="BU21" s="36">
        <f>IF(AND(ISNUMBER(BL21),ISNUMBER(BT21)),BL21-BT21,"")</f>
        <v>0.2049999999999983</v>
      </c>
      <c r="BV21" s="36">
        <f>IF(AND(ISNUMBER(BP21),ISNUMBER(BL21)),BP21-BL21,"")</f>
        <v>2.114999999999998</v>
      </c>
    </row>
    <row r="22">
      <c r="B22" s="34" t="n">
        <v>44415</v>
      </c>
      <c r="C22" s="35" t="inlineStr">
        <is>
          <t>h.08.07.21</t>
        </is>
      </c>
      <c r="D22" s="35" t="inlineStr">
        <is>
          <t>covN2</t>
        </is>
      </c>
      <c r="E22" s="35" t="inlineStr">
        <is>
          <t>H</t>
        </is>
      </c>
      <c r="F22" s="35" t="str">
        <f>"PS"</f>
        <v>PS</v>
      </c>
      <c r="G22" s="36" t="n">
        <v>35.6</v>
      </c>
      <c r="H22" s="36" t="n">
        <v>34.37</v>
      </c>
      <c r="I22" s="37" t="inlineStr">
        <is>
          <t>[37.19]</t>
        </is>
      </c>
      <c r="J22" s="36">
        <f>AVERAGE(G22:I22)</f>
        <v>34.985</v>
      </c>
      <c r="K22" s="36">
        <f>STDEV(G22:I22)</f>
        <v>0.8697413408594562</v>
      </c>
      <c r="L22" s="38">
        <f>IF(ISNUMBER(G22),10^((G22-$AM$52)/$AM$51),IF(G22="&lt;ND&gt;","",""))</f>
        <v>0.4150121739465689</v>
      </c>
      <c r="M22" s="38">
        <f>IF(ISNUMBER(H22),10^((H22-$AM$52)/$AM$51),IF(H22="&lt;ND&gt;","",""))</f>
        <v>1.748713839071678</v>
      </c>
      <c r="N22" s="38" t="str">
        <f>IF(ISNUMBER(I22),10^((I22-$AM$52)/$AM$51),IF(I22="&lt;ND&gt;","",""))</f>
        <v/>
      </c>
      <c r="O22" s="36">
        <f>AVERAGE(L22:N22)*1.0</f>
        <v>1.081863006509123</v>
      </c>
      <c r="P22" s="36">
        <f>STDEV(L22:N22)*1.0</f>
        <v>0.9430694914897546</v>
      </c>
      <c r="Q22" s="36" t="n">
        <v>27.98</v>
      </c>
      <c r="R22" s="36" t="n">
        <v>27.69</v>
      </c>
      <c r="S22" s="36" t="n">
        <v>27.88</v>
      </c>
      <c r="T22" s="36">
        <f>IF(COUNT(Q22:S22)&gt;0,AVERAGE(Q22:S22),"")</f>
        <v>27.85</v>
      </c>
      <c r="U22" s="36">
        <f>IF(COUNT(Q22:S22)&gt;0,STDEV(Q22:S22),"")</f>
        <v>0.1473091986265617</v>
      </c>
      <c r="V22" s="74">
        <f>IF(F22="PS",40,200.0)</f>
        <v>40</v>
      </c>
      <c r="W22" s="74" t="n">
        <v>21.871</v>
      </c>
      <c r="X22" s="74" t="n">
        <v>28.9797</v>
      </c>
      <c r="Y22" s="74">
        <f>IF(AND(ISNUMBER(X22),ISNUMBER(W22)),X22-W22,"")</f>
        <v>7.108700000000002</v>
      </c>
      <c r="Z22" s="74" t="n">
        <v>40</v>
      </c>
      <c r="AA22" s="74" t="n">
        <v>0.2542</v>
      </c>
      <c r="AB22" s="75" t="n">
        <v>3</v>
      </c>
      <c r="AC22" s="74">
        <f>IF(AND(ISNUMBER(L22),ISNUMBER(AA22)),(L22*1.0/AB22*100.0)/AA22,"")</f>
        <v>54.42068895181863</v>
      </c>
      <c r="AD22" s="74">
        <f>IF(AND(ISNUMBER(M22),ISNUMBER(AA22)),(M22*1.0/AB22*100.0)/AA22,"")</f>
        <v>229.309446508219</v>
      </c>
      <c r="AE22" s="74" t="str">
        <f>IF(AND(ISNUMBER(N22),ISNUMBER(AA22)),(N22*1.0/AB22*100.0)/AA22,"")</f>
        <v/>
      </c>
      <c r="AF22" s="74">
        <f>IF(COUNT(AC22:AE22)&gt;0,AVERAGE(AC22:AE22),"")</f>
        <v>141.8650677300188</v>
      </c>
      <c r="AG22" s="74">
        <f>IF(COUNT(AC22:AE22)&gt;0,STDEV(AC22:AE22),"")</f>
        <v>123.6650264214207</v>
      </c>
      <c r="AH22" s="76">
        <f>IF(ISNUMBER(Q22),10^((Q22-$Q$49)/$Q$48),IF(Q22="&lt;ND&gt;","",""))</f>
        <v>4219.824689389805</v>
      </c>
      <c r="AI22" s="76">
        <f>IF(ISNUMBER(R22),10^((R22-$Q$49)/$Q$48),IF(R22="&lt;ND&gt;","",""))</f>
        <v>5153.309347504595</v>
      </c>
      <c r="AJ22" s="76">
        <f>IF(ISNUMBER(S22),10^((S22-$Q$49)/$Q$48),IF(S22="&lt;ND&gt;","",""))</f>
        <v>4520.876229619967</v>
      </c>
      <c r="AK22" s="36">
        <f>IF(COUNT(AH22:AJ22)&gt;0,AVERAGE(AH22:AJ22)*10.0,"")</f>
        <v>46313.36755504789</v>
      </c>
      <c r="AL22" s="74">
        <f>IF(COUNT(AH22:AJ22)&gt;0,STDEV(AH22:AJ22)*10.0,"")</f>
        <v>4764.446951829618</v>
      </c>
      <c r="AM22" s="74">
        <f>IF(AND(ISNUMBER(V22),ISNUMBER(Z22),ISNUMBER(AA22)), V22/Z22*AA22/100*1, "")</f>
        <v>0.002542</v>
      </c>
      <c r="AN22" s="42" t="n">
        <v>44415</v>
      </c>
      <c r="AO22" s="35" t="inlineStr">
        <is>
          <t>covN2</t>
        </is>
      </c>
      <c r="AP22" s="77">
        <f>IF(AND(ISNUMBER(AZ22),ISNUMBER(BF22)),AZ22/BF22,"")</f>
        <v>4.480479350300828e-06</v>
      </c>
      <c r="AQ22" s="77">
        <f>IF(AND(ISNUMBER(BA22),ISNUMBER(BF22)),BA22/BF22,"")</f>
        <v>1.887914798025822e-05</v>
      </c>
      <c r="AR22" s="77" t="str">
        <f>IF(AND(ISNUMBER(BB22),ISNUMBER(BF22)),BB22/BF22,"")</f>
        <v/>
      </c>
      <c r="AS22" s="78">
        <f>IF(COUNT(AP22:AR22)&gt;0,AVERAGE(AP22:AR22),"")</f>
        <v>1.167981366527952e-05</v>
      </c>
      <c r="AT22" s="79">
        <f>IF(COUNT(AP22:AR22)&gt;0,STDEV(AP22:AR22),"")</f>
        <v>1.018139622830089e-05</v>
      </c>
      <c r="AU22" s="80">
        <f>AC22</f>
        <v>54.42068895181863</v>
      </c>
      <c r="AV22" s="80">
        <f>AD22</f>
        <v>229.309446508219</v>
      </c>
      <c r="AW22" s="80" t="str">
        <f>AE22</f>
        <v/>
      </c>
      <c r="AX22" s="81">
        <f>IF(COUNT(AU22:AW22)&gt;0,AVERAGE(AU22:AW22),"")</f>
        <v>141.8650677300188</v>
      </c>
      <c r="AY22" s="82">
        <f>IF(COUNT(AU22:AW22)&gt;0,STDEV(AU22:AW22),"")</f>
        <v>123.6650264214207</v>
      </c>
      <c r="AZ22" s="80">
        <f>IF(ISNUMBER(AC22),AC22*Y22/Z22*Z22/V22*1000,"")</f>
        <v>9671.50878879483</v>
      </c>
      <c r="BA22" s="80">
        <f>IF(ISNUMBER(AD22),AD22*Y22/Z22*Z22/V22*1000,"")</f>
        <v>40752.30155982442</v>
      </c>
      <c r="BB22" s="83" t="str">
        <f>IF(ISNUMBER(AE22),AE22*Y22/Z22*Z22/V22*1000,"")</f>
        <v/>
      </c>
      <c r="BC22" s="84">
        <f>IF(COUNT(AZ22:BB22)&gt;0,AVERAGE(AZ22:BB22),"")</f>
        <v>25211.90517430962</v>
      </c>
      <c r="BD22" s="82">
        <f>IF(COUNT(AZ22:BB22)&gt;0,STDEV(AZ22:BB22),"")</f>
        <v>21977.43933304885</v>
      </c>
      <c r="BE22" s="85">
        <f>IF(AND(ISNUMBER(AK22),ISNUMBER(AA22)),(AK22/1.5*100.0)/AA22,"")</f>
        <v>12146175.59796693</v>
      </c>
      <c r="BF22" s="83">
        <f>IF(ISNUMBER(BE22),BE22*Y22/Z22*Z22/V22*1000,"")</f>
        <v>2158587961.831688</v>
      </c>
      <c r="BG22" s="52" t="n">
        <v>44415</v>
      </c>
      <c r="BH22" s="36" t="str">
        <f>C22</f>
        <v>h.08.07.21</v>
      </c>
      <c r="BI22" s="36" t="n">
        <v>27.98</v>
      </c>
      <c r="BJ22" s="36" t="n">
        <v>27.69</v>
      </c>
      <c r="BK22" s="36" t="n">
        <v>27.88</v>
      </c>
      <c r="BL22" s="36">
        <f>IF(COUNT(BI22:BK22)&gt;0,AVERAGE(BI22:BK22),"")</f>
        <v>27.85</v>
      </c>
      <c r="BM22" s="36" t="n">
        <v>30.29</v>
      </c>
      <c r="BN22" s="37" t="n">
        <v>30.36</v>
      </c>
      <c r="BO22" s="37" t="inlineStr">
        <is>
          <t>&lt;MISSING&gt;</t>
        </is>
      </c>
      <c r="BP22" s="36">
        <f>IF(COUNT(BM22:BO22)&gt;0,AVERAGE(BM22:BO22),"")</f>
        <v>30.325</v>
      </c>
      <c r="BQ22" s="36" t="n">
        <v>24.8</v>
      </c>
      <c r="BR22" s="36" t="n">
        <v>24.75</v>
      </c>
      <c r="BS22" s="36" t="inlineStr">
        <is>
          <t>&lt;MISSING&gt;</t>
        </is>
      </c>
      <c r="BT22" s="36">
        <f>IF(COUNT(BQ22:BS22)&gt;0,AVERAGE(BQ22:BS22),"")</f>
        <v>24.775</v>
      </c>
      <c r="BU22" s="36">
        <f>IF(AND(ISNUMBER(BL22),ISNUMBER(BT22)),BL22-BT22,"")</f>
        <v>3.074999999999999</v>
      </c>
      <c r="BV22" s="36">
        <f>IF(AND(ISNUMBER(BP22),ISNUMBER(BL22)),BP22-BL22,"")</f>
        <v>2.475000000000001</v>
      </c>
    </row>
    <row r="23">
      <c r="B23" s="34" t="n">
        <v>44416</v>
      </c>
      <c r="C23" s="35" t="inlineStr">
        <is>
          <t>h.08.08.21</t>
        </is>
      </c>
      <c r="D23" s="35" t="inlineStr">
        <is>
          <t>covN2</t>
        </is>
      </c>
      <c r="E23" s="35" t="inlineStr">
        <is>
          <t>H</t>
        </is>
      </c>
      <c r="F23" s="35" t="str">
        <f>"PS"</f>
        <v>PS</v>
      </c>
      <c r="G23" s="36" t="inlineStr">
        <is>
          <t>[34.0]</t>
        </is>
      </c>
      <c r="H23" s="36" t="n">
        <v>35.12</v>
      </c>
      <c r="I23" s="37" t="n">
        <v>35.35</v>
      </c>
      <c r="J23" s="36">
        <f>AVERAGE(G23:I23)</f>
        <v>35.235</v>
      </c>
      <c r="K23" s="36">
        <f>STDEV(G23:I23)</f>
        <v>0.1626345596729087</v>
      </c>
      <c r="L23" s="38" t="str">
        <f>IF(ISNUMBER(G23),10^((G23-$AM$52)/$AM$51),IF(G23="&lt;ND&gt;","",""))</f>
        <v/>
      </c>
      <c r="M23" s="38">
        <f>IF(ISNUMBER(H23),10^((H23-$AM$52)/$AM$51),IF(H23="&lt;ND&gt;","",""))</f>
        <v>0.7274946052729505</v>
      </c>
      <c r="N23" s="38">
        <f>IF(ISNUMBER(I23),10^((I23-$AM$52)/$AM$51),IF(I23="&lt;ND&gt;","",""))</f>
        <v>0.5559347563210926</v>
      </c>
      <c r="O23" s="36">
        <f>AVERAGE(L23:N23)*1.0</f>
        <v>0.6417146807970215</v>
      </c>
      <c r="P23" s="36">
        <f>STDEV(L23:N23)*1.0</f>
        <v>0.1213111325731986</v>
      </c>
      <c r="Q23" s="36" t="n">
        <v>28</v>
      </c>
      <c r="R23" s="36" t="n">
        <v>27.95</v>
      </c>
      <c r="S23" s="36" t="n">
        <v>27.77</v>
      </c>
      <c r="T23" s="36">
        <f>IF(COUNT(Q23:S23)&gt;0,AVERAGE(Q23:S23),"")</f>
        <v>27.90666666666667</v>
      </c>
      <c r="U23" s="36">
        <f>IF(COUNT(Q23:S23)&gt;0,STDEV(Q23:S23),"")</f>
        <v>0.1209683154108271</v>
      </c>
      <c r="V23" s="74">
        <f>IF(F23="PS",40,200.0)</f>
        <v>40</v>
      </c>
      <c r="W23" s="74" t="n">
        <v>21.7</v>
      </c>
      <c r="X23" s="74" t="n">
        <v>24.4527</v>
      </c>
      <c r="Y23" s="74">
        <f>IF(AND(ISNUMBER(X23),ISNUMBER(W23)),X23-W23,"")</f>
        <v>2.752700000000001</v>
      </c>
      <c r="Z23" s="74" t="n">
        <v>40</v>
      </c>
      <c r="AA23" s="74" t="n">
        <v>0.2504</v>
      </c>
      <c r="AB23" s="75" t="n">
        <v>3</v>
      </c>
      <c r="AC23" s="74" t="str">
        <f>IF(AND(ISNUMBER(L23),ISNUMBER(AA23)),(L23*1.0/AB23*100.0)/AA23,"")</f>
        <v/>
      </c>
      <c r="AD23" s="74">
        <f>IF(AND(ISNUMBER(M23),ISNUMBER(AA23)),(M23*1.0/AB23*100.0)/AA23,"")</f>
        <v>96.8443297754194</v>
      </c>
      <c r="AE23" s="74">
        <f>IF(AND(ISNUMBER(N23),ISNUMBER(AA23)),(N23*1.0/AB23*100.0)/AA23,"")</f>
        <v>74.00622421739784</v>
      </c>
      <c r="AF23" s="74">
        <f>IF(COUNT(AC23:AE23)&gt;0,AVERAGE(AC23:AE23),"")</f>
        <v>85.42527699640863</v>
      </c>
      <c r="AG23" s="74">
        <f>IF(COUNT(AC23:AE23)&gt;0,STDEV(AC23:AE23),"")</f>
        <v>16.14897930953122</v>
      </c>
      <c r="AH23" s="76">
        <f>IF(ISNUMBER(Q23),10^((Q23-$Q$49)/$Q$48),IF(Q23="&lt;ND&gt;","",""))</f>
        <v>4162.06412467265</v>
      </c>
      <c r="AI23" s="76">
        <f>IF(ISNUMBER(R23),10^((R23-$Q$49)/$Q$48),IF(R23="&lt;ND&gt;","",""))</f>
        <v>4307.971994327745</v>
      </c>
      <c r="AJ23" s="76">
        <f>IF(ISNUMBER(S23),10^((S23-$Q$49)/$Q$48),IF(S23="&lt;ND&gt;","",""))</f>
        <v>4876.897710377033</v>
      </c>
      <c r="AK23" s="36">
        <f>IF(COUNT(AH23:AJ23)&gt;0,AVERAGE(AH23:AJ23)*10.0,"")</f>
        <v>44489.7794312581</v>
      </c>
      <c r="AL23" s="74">
        <f>IF(COUNT(AH23:AJ23)&gt;0,STDEV(AH23:AJ23)*10.0,"")</f>
        <v>3777.019618827498</v>
      </c>
      <c r="AM23" s="74">
        <f>IF(AND(ISNUMBER(V23),ISNUMBER(Z23),ISNUMBER(AA23)), V23/Z23*AA23/100*1, "")</f>
        <v>0.002504</v>
      </c>
      <c r="AN23" s="42" t="n">
        <v>44416</v>
      </c>
      <c r="AO23" s="35" t="inlineStr">
        <is>
          <t>covN2</t>
        </is>
      </c>
      <c r="AP23" s="77" t="str">
        <f>IF(AND(ISNUMBER(AZ23),ISNUMBER(BF23)),AZ23/BF23,"")</f>
        <v/>
      </c>
      <c r="AQ23" s="77">
        <f>IF(AND(ISNUMBER(BA23),ISNUMBER(BF23)),BA23/BF23,"")</f>
        <v>8.175974511146033e-06</v>
      </c>
      <c r="AR23" s="77">
        <f>IF(AND(ISNUMBER(BB23),ISNUMBER(BF23)),BB23/BF23,"")</f>
        <v>6.247892925386119e-06</v>
      </c>
      <c r="AS23" s="78">
        <f>IF(COUNT(AP23:AR23)&gt;0,AVERAGE(AP23:AR23),"")</f>
        <v>7.211933718266076e-06</v>
      </c>
      <c r="AT23" s="79">
        <f>IF(COUNT(AP23:AR23)&gt;0,STDEV(AP23:AR23),"")</f>
        <v>1.363359563971747e-06</v>
      </c>
      <c r="AU23" s="80" t="str">
        <f>AC23</f>
        <v/>
      </c>
      <c r="AV23" s="80">
        <f>AD23</f>
        <v>96.8443297754194</v>
      </c>
      <c r="AW23" s="80">
        <f>AE23</f>
        <v>74.00622421739784</v>
      </c>
      <c r="AX23" s="81">
        <f>IF(COUNT(AU23:AW23)&gt;0,AVERAGE(AU23:AW23),"")</f>
        <v>85.42527699640863</v>
      </c>
      <c r="AY23" s="82">
        <f>IF(COUNT(AU23:AW23)&gt;0,STDEV(AU23:AW23),"")</f>
        <v>16.14897930953122</v>
      </c>
      <c r="AZ23" s="80" t="str">
        <f>IF(ISNUMBER(AC23),AC23*Y23/Z23*Z23/V23*1000,"")</f>
        <v/>
      </c>
      <c r="BA23" s="80">
        <f>IF(ISNUMBER(AD23),AD23*Y23/Z23*Z23/V23*1000,"")</f>
        <v>6664.584664319927</v>
      </c>
      <c r="BB23" s="83">
        <f>IF(ISNUMBER(AE23),AE23*Y23/Z23*Z23/V23*1000,"")</f>
        <v>5092.923335080778</v>
      </c>
      <c r="BC23" s="84">
        <f>IF(COUNT(AZ23:BB23)&gt;0,AVERAGE(AZ23:BB23),"")</f>
        <v>5878.753999700352</v>
      </c>
      <c r="BD23" s="82">
        <f>IF(COUNT(AZ23:BB23)&gt;0,STDEV(AZ23:BB23),"")</f>
        <v>1111.332383633665</v>
      </c>
      <c r="BE23" s="85">
        <f>IF(AND(ISNUMBER(AK23),ISNUMBER(AA23)),(AK23/1.5*100.0)/AA23,"")</f>
        <v>11844989.1989505</v>
      </c>
      <c r="BF23" s="83">
        <f>IF(ISNUMBER(BE23),BE23*Y23/Z23*Z23/V23*1000,"")</f>
        <v>815142544.1987766</v>
      </c>
      <c r="BG23" s="52" t="n">
        <v>44416</v>
      </c>
      <c r="BH23" s="36" t="str">
        <f>C23</f>
        <v>h.08.08.21</v>
      </c>
      <c r="BI23" s="36" t="n">
        <v>28</v>
      </c>
      <c r="BJ23" s="36" t="n">
        <v>27.95</v>
      </c>
      <c r="BK23" s="36" t="n">
        <v>27.77</v>
      </c>
      <c r="BL23" s="36">
        <f>IF(COUNT(BI23:BK23)&gt;0,AVERAGE(BI23:BK23),"")</f>
        <v>27.90666666666667</v>
      </c>
      <c r="BM23" s="36" t="inlineStr">
        <is>
          <t>&lt;ND&gt;</t>
        </is>
      </c>
      <c r="BN23" s="37" t="inlineStr">
        <is>
          <t>&lt;ND&gt;</t>
        </is>
      </c>
      <c r="BO23" s="37" t="inlineStr">
        <is>
          <t>&lt;MISSING&gt;</t>
        </is>
      </c>
      <c r="BP23" s="36" t="str">
        <f>IF(COUNT(BM23:BO23)&gt;0,AVERAGE(BM23:BO23),"")</f>
        <v/>
      </c>
      <c r="BQ23" s="36" t="n">
        <v>26</v>
      </c>
      <c r="BR23" s="36" t="n">
        <v>25.9</v>
      </c>
      <c r="BS23" s="36" t="inlineStr">
        <is>
          <t>&lt;MISSING&gt;</t>
        </is>
      </c>
      <c r="BT23" s="36">
        <f>IF(COUNT(BQ23:BS23)&gt;0,AVERAGE(BQ23:BS23),"")</f>
        <v>25.95</v>
      </c>
      <c r="BU23" s="36">
        <f>IF(AND(ISNUMBER(BL23),ISNUMBER(BT23)),BL23-BT23,"")</f>
        <v>1.956666666666667</v>
      </c>
      <c r="BV23" s="36" t="str">
        <f>IF(AND(ISNUMBER(BP23),ISNUMBER(BL23)),BP23-BL23,"")</f>
        <v/>
      </c>
    </row>
    <row r="24">
      <c r="B24" s="34" t="n">
        <v>44416</v>
      </c>
      <c r="C24" s="35" t="inlineStr">
        <is>
          <t>h_d.08.08.21</t>
        </is>
      </c>
      <c r="D24" s="35" t="inlineStr">
        <is>
          <t>covN2</t>
        </is>
      </c>
      <c r="E24" s="35" t="inlineStr">
        <is>
          <t>H_D</t>
        </is>
      </c>
      <c r="F24" s="35" t="str">
        <f>"PS"</f>
        <v>PS</v>
      </c>
      <c r="G24" s="36" t="n">
        <v>35.35</v>
      </c>
      <c r="H24" s="36" t="n">
        <v>35.57</v>
      </c>
      <c r="I24" s="37" t="n">
        <v>35.14</v>
      </c>
      <c r="J24" s="36">
        <f>AVERAGE(G24:I24)</f>
        <v>35.35333333333333</v>
      </c>
      <c r="K24" s="36">
        <f>STDEV(G24:I24)</f>
        <v>0.2150193789716017</v>
      </c>
      <c r="L24" s="38">
        <f>IF(ISNUMBER(G24),10^((G24-$AM$52)/$AM$51),IF(G24="&lt;ND&gt;","",""))</f>
        <v>0.5559347563210926</v>
      </c>
      <c r="M24" s="38">
        <f>IF(ISNUMBER(H24),10^((H24-$AM$52)/$AM$51),IF(H24="&lt;ND&gt;","",""))</f>
        <v>0.4298296748306779</v>
      </c>
      <c r="N24" s="38">
        <f>IF(ISNUMBER(I24),10^((I24-$AM$52)/$AM$51),IF(I24="&lt;ND&gt;","",""))</f>
        <v>0.7106777815287678</v>
      </c>
      <c r="O24" s="36">
        <f>AVERAGE(L24:N24)*1.0</f>
        <v>0.5654807375601795</v>
      </c>
      <c r="P24" s="36">
        <f>STDEV(L24:N24)*1.0</f>
        <v>0.1406671926119882</v>
      </c>
      <c r="Q24" s="36" t="n">
        <v>28.37</v>
      </c>
      <c r="R24" s="36" t="n">
        <v>28.37</v>
      </c>
      <c r="S24" s="36" t="n">
        <v>28.18</v>
      </c>
      <c r="T24" s="36">
        <f>IF(COUNT(Q24:S24)&gt;0,AVERAGE(Q24:S24),"")</f>
        <v>28.30666666666667</v>
      </c>
      <c r="U24" s="36">
        <f>IF(COUNT(Q24:S24)&gt;0,STDEV(Q24:S24),"")</f>
        <v>0.1096965511460296</v>
      </c>
      <c r="V24" s="74">
        <f>IF(F24="PS",40,500.0)</f>
        <v>40</v>
      </c>
      <c r="W24" s="74" t="n">
        <v>31.3085</v>
      </c>
      <c r="X24" s="74" t="n">
        <v>27.298</v>
      </c>
      <c r="Y24" s="74">
        <f>IF(AND(ISNUMBER(X24),ISNUMBER(W24)),X24-W24,"")</f>
        <v>-4.0105</v>
      </c>
      <c r="Z24" s="74" t="n">
        <v>40</v>
      </c>
      <c r="AA24" s="74" t="n">
        <v>0.2556</v>
      </c>
      <c r="AB24" s="75" t="n">
        <v>3</v>
      </c>
      <c r="AC24" s="74">
        <f>IF(AND(ISNUMBER(L24),ISNUMBER(AA24)),(L24*1.0/AB24*100.0)/AA24,"")</f>
        <v>72.50062028183262</v>
      </c>
      <c r="AD24" s="74">
        <f>IF(AND(ISNUMBER(M24),ISNUMBER(AA24)),(M24*1.0/AB24*100.0)/AA24,"")</f>
        <v>56.0549915011317</v>
      </c>
      <c r="AE24" s="74">
        <f>IF(AND(ISNUMBER(N24),ISNUMBER(AA24)),(N24*1.0/AB24*100.0)/AA24,"")</f>
        <v>92.68098350662073</v>
      </c>
      <c r="AF24" s="74">
        <f>IF(COUNT(AC24:AE24)&gt;0,AVERAGE(AC24:AE24),"")</f>
        <v>73.74553176319502</v>
      </c>
      <c r="AG24" s="74">
        <f>IF(COUNT(AC24:AE24)&gt;0,STDEV(AC24:AE24),"")</f>
        <v>18.34470430516278</v>
      </c>
      <c r="AH24" s="76">
        <f>IF(ISNUMBER(Q24),10^((Q24-$Q$49)/$Q$48),IF(Q24="&lt;ND&gt;","",""))</f>
        <v>3225.331778277684</v>
      </c>
      <c r="AI24" s="76">
        <f>IF(ISNUMBER(R24),10^((R24-$Q$49)/$Q$48),IF(R24="&lt;ND&gt;","",""))</f>
        <v>3225.331778277684</v>
      </c>
      <c r="AJ24" s="76">
        <f>IF(ISNUMBER(S24),10^((S24-$Q$49)/$Q$48),IF(S24="&lt;ND&gt;","",""))</f>
        <v>3676.528964209057</v>
      </c>
      <c r="AK24" s="36">
        <f>IF(COUNT(AH24:AJ24)&gt;0,AVERAGE(AH24:AJ24)*10.0,"")</f>
        <v>33757.30840254808</v>
      </c>
      <c r="AL24" s="74">
        <f>IF(COUNT(AH24:AJ24)&gt;0,STDEV(AH24:AJ24)*10.0,"")</f>
        <v>2604.988167550796</v>
      </c>
      <c r="AM24" s="74">
        <f>IF(AND(ISNUMBER(V24),ISNUMBER(Z24),ISNUMBER(AA24)), V24/Z24*AA24/100*1, "")</f>
        <v>0.002556</v>
      </c>
      <c r="AN24" s="42" t="n">
        <v>44416</v>
      </c>
      <c r="AO24" s="35" t="inlineStr">
        <is>
          <t>covN2</t>
        </is>
      </c>
      <c r="AP24" s="77">
        <f>IF(AND(ISNUMBER(AZ24),ISNUMBER(BF24)),AZ24/BF24,"")</f>
        <v>8.234287368111511e-06</v>
      </c>
      <c r="AQ24" s="77">
        <f>IF(AND(ISNUMBER(BA24),ISNUMBER(BF24)),BA24/BF24,"")</f>
        <v>6.366468405967953e-06</v>
      </c>
      <c r="AR24" s="77">
        <f>IF(AND(ISNUMBER(BB24),ISNUMBER(BF24)),BB24/BF24,"")</f>
        <v>1.05262803102383e-05</v>
      </c>
      <c r="AS24" s="78">
        <f>IF(COUNT(AP24:AR24)&gt;0,AVERAGE(AP24:AR24),"")</f>
        <v>8.375678694772588e-06</v>
      </c>
      <c r="AT24" s="79">
        <f>IF(COUNT(AP24:AR24)&gt;0,STDEV(AP24:AR24),"")</f>
        <v>2.083507235449053e-06</v>
      </c>
      <c r="AU24" s="80">
        <f>AC24</f>
        <v>72.50062028183262</v>
      </c>
      <c r="AV24" s="80">
        <f>AD24</f>
        <v>56.0549915011317</v>
      </c>
      <c r="AW24" s="80">
        <f>AE24</f>
        <v>92.68098350662073</v>
      </c>
      <c r="AX24" s="81">
        <f>IF(COUNT(AU24:AW24)&gt;0,AVERAGE(AU24:AW24),"")</f>
        <v>73.74553176319502</v>
      </c>
      <c r="AY24" s="82">
        <f>IF(COUNT(AU24:AW24)&gt;0,STDEV(AU24:AW24),"")</f>
        <v>18.34470430516278</v>
      </c>
      <c r="AZ24" s="80">
        <f>IF(ISNUMBER(AC24),AC24*Y24/Z24*Z24/V24*1000,"")</f>
        <v>-7269.093441007245</v>
      </c>
      <c r="BA24" s="80">
        <f>IF(ISNUMBER(AD24),AD24*Y24/Z24*Z24/V24*1000,"")</f>
        <v>-5620.213585382217</v>
      </c>
      <c r="BB24" s="83">
        <f>IF(ISNUMBER(AE24),AE24*Y24/Z24*Z24/V24*1000,"")</f>
        <v>-9292.427108832562</v>
      </c>
      <c r="BC24" s="84">
        <f>IF(COUNT(AZ24:BB24)&gt;0,AVERAGE(AZ24:BB24),"")</f>
        <v>-7393.911378407342</v>
      </c>
      <c r="BD24" s="82">
        <f>IF(COUNT(AZ24:BB24)&gt;0,STDEV(AZ24:BB24),"")</f>
        <v>1839.285915396383</v>
      </c>
      <c r="BE24" s="85">
        <f>IF(AND(ISNUMBER(AK24),ISNUMBER(AA24)),(AK24/1.5*100.0)/AA24,"")</f>
        <v>8804723.10968912</v>
      </c>
      <c r="BF24" s="83">
        <f>IF(ISNUMBER(BE24),BE24*Y24/Z24*Z24/V24*1000,"")</f>
        <v>-882783550.7852056</v>
      </c>
      <c r="BG24" s="52" t="n">
        <v>44416</v>
      </c>
      <c r="BH24" s="36" t="str">
        <f>C24</f>
        <v>h_d.08.08.21</v>
      </c>
      <c r="BI24" s="36" t="n">
        <v>28.37</v>
      </c>
      <c r="BJ24" s="36" t="n">
        <v>28.37</v>
      </c>
      <c r="BK24" s="36" t="n">
        <v>28.18</v>
      </c>
      <c r="BL24" s="36">
        <f>IF(COUNT(BI24:BK24)&gt;0,AVERAGE(BI24:BK24),"")</f>
        <v>28.30666666666667</v>
      </c>
      <c r="BM24" s="36" t="n">
        <v>30.76</v>
      </c>
      <c r="BN24" s="37" t="n">
        <v>30.65</v>
      </c>
      <c r="BO24" s="37" t="inlineStr">
        <is>
          <t>&lt;MISSING&gt;</t>
        </is>
      </c>
      <c r="BP24" s="36">
        <f>IF(COUNT(BM24:BO24)&gt;0,AVERAGE(BM24:BO24),"")</f>
        <v>30.705</v>
      </c>
      <c r="BQ24" s="36" t="n">
        <v>25.94</v>
      </c>
      <c r="BR24" s="36" t="n">
        <v>26.08</v>
      </c>
      <c r="BS24" s="36" t="inlineStr">
        <is>
          <t>&lt;MISSING&gt;</t>
        </is>
      </c>
      <c r="BT24" s="36">
        <f>IF(COUNT(BQ24:BS24)&gt;0,AVERAGE(BQ24:BS24),"")</f>
        <v>26.01</v>
      </c>
      <c r="BU24" s="36">
        <f>IF(AND(ISNUMBER(BL24),ISNUMBER(BT24)),BL24-BT24,"")</f>
        <v>2.29666666666667</v>
      </c>
      <c r="BV24" s="36">
        <f>IF(AND(ISNUMBER(BP24),ISNUMBER(BL24)),BP24-BL24,"")</f>
        <v>2.39833333333333</v>
      </c>
    </row>
    <row r="25">
      <c r="B25" s="34" t="n">
        <v>44417</v>
      </c>
      <c r="C25" s="35" t="inlineStr">
        <is>
          <t>bmi.08.09.21</t>
        </is>
      </c>
      <c r="D25" s="35" t="inlineStr">
        <is>
          <t>covN2</t>
        </is>
      </c>
      <c r="E25" s="35" t="inlineStr">
        <is>
          <t>BMI</t>
        </is>
      </c>
      <c r="F25" s="35" t="str">
        <f>"Influent"</f>
        <v>Influent</v>
      </c>
      <c r="G25" s="36" t="n">
        <v>35.29</v>
      </c>
      <c r="H25" s="36" t="inlineStr">
        <is>
          <t>[34.01]</t>
        </is>
      </c>
      <c r="I25" s="37" t="n">
        <v>35.33</v>
      </c>
      <c r="J25" s="36">
        <f>AVERAGE(G25:I25)</f>
        <v>35.31</v>
      </c>
      <c r="K25" s="36">
        <f>STDEV(G25:I25)</f>
        <v>0.0282842712474613</v>
      </c>
      <c r="L25" s="38">
        <f>IF(ISNUMBER(G25),10^((G25-$AM$52)/$AM$51),IF(G25="&lt;ND&gt;","",""))</f>
        <v>0.5963413772683429</v>
      </c>
      <c r="M25" s="38" t="str">
        <f>IF(ISNUMBER(H25),10^((H25-$AM$52)/$AM$51),IF(H25="&lt;ND&gt;","",""))</f>
        <v/>
      </c>
      <c r="N25" s="38">
        <f>IF(ISNUMBER(I25),10^((I25-$AM$52)/$AM$51),IF(I25="&lt;ND&gt;","",""))</f>
        <v>0.5690898837970155</v>
      </c>
      <c r="O25" s="36">
        <f>AVERAGE(L25:N25)*1.0</f>
        <v>0.5827156305326793</v>
      </c>
      <c r="P25" s="36">
        <f>STDEV(L25:N25)*1.0</f>
        <v>0.01926971583103652</v>
      </c>
      <c r="Q25" s="36" t="n">
        <v>28.55</v>
      </c>
      <c r="R25" s="36" t="n">
        <v>28.52</v>
      </c>
      <c r="S25" s="36" t="n">
        <v>28.38</v>
      </c>
      <c r="T25" s="36">
        <f>IF(COUNT(Q25:S25)&gt;0,AVERAGE(Q25:S25),"")</f>
        <v>28.48333333333333</v>
      </c>
      <c r="U25" s="36">
        <f>IF(COUNT(Q25:S25)&gt;0,STDEV(Q25:S25),"")</f>
        <v>0.0907377172587754</v>
      </c>
      <c r="V25" s="74">
        <f>IF(F25="PS",40,1000.0)</f>
        <v>1000</v>
      </c>
      <c r="W25" s="74" t="n">
        <v>21.293</v>
      </c>
      <c r="X25" s="74" t="n">
        <v>23.3225</v>
      </c>
      <c r="Y25" s="74">
        <f>IF(AND(ISNUMBER(X25),ISNUMBER(W25)),X25-W25,"")</f>
        <v>2.029500000000002</v>
      </c>
      <c r="Z25" s="74" t="n">
        <v>80</v>
      </c>
      <c r="AA25" s="74" t="n">
        <v>0.2554</v>
      </c>
      <c r="AB25" s="75" t="n">
        <v>3</v>
      </c>
      <c r="AC25" s="74">
        <f>IF(AND(ISNUMBER(L25),ISNUMBER(AA25)),(L25*1.0/AB25*100.0)/AA25,"")</f>
        <v>77.8310333161502</v>
      </c>
      <c r="AD25" s="74" t="str">
        <f>IF(AND(ISNUMBER(M25),ISNUMBER(AA25)),(M25*1.0/AB25*100.0)/AA25,"")</f>
        <v/>
      </c>
      <c r="AE25" s="74">
        <f>IF(AND(ISNUMBER(N25),ISNUMBER(AA25)),(N25*1.0/AB25*100.0)/AA25,"")</f>
        <v>74.27432573701586</v>
      </c>
      <c r="AF25" s="74">
        <f>IF(COUNT(AC25:AE25)&gt;0,AVERAGE(AC25:AE25),"")</f>
        <v>76.05267952658303</v>
      </c>
      <c r="AG25" s="74">
        <f>IF(COUNT(AC25:AE25)&gt;0,STDEV(AC25:AE25),"")</f>
        <v>2.514972047903481</v>
      </c>
      <c r="AH25" s="76">
        <f>IF(ISNUMBER(Q25),10^((Q25-$Q$49)/$Q$48),IF(Q25="&lt;ND&gt;","",""))</f>
        <v>2849.07328354881</v>
      </c>
      <c r="AI25" s="76">
        <f>IF(ISNUMBER(R25),10^((R25-$Q$49)/$Q$48),IF(R25="&lt;ND&gt;","",""))</f>
        <v>2908.587161494253</v>
      </c>
      <c r="AJ25" s="76">
        <f>IF(ISNUMBER(S25),10^((S25-$Q$49)/$Q$48),IF(S25="&lt;ND&gt;","",""))</f>
        <v>3203.181700570287</v>
      </c>
      <c r="AK25" s="36">
        <f>IF(COUNT(AH25:AJ25)&gt;0,AVERAGE(AH25:AJ25)*10.0,"")</f>
        <v>29869.47381871117</v>
      </c>
      <c r="AL25" s="74">
        <f>IF(COUNT(AH25:AJ25)&gt;0,STDEV(AH25:AJ25)*10.0,"")</f>
        <v>1896.139126079546</v>
      </c>
      <c r="AM25" s="74">
        <f>IF(AND(ISNUMBER(V25),ISNUMBER(Z25),ISNUMBER(AA25)), V25/Z25*AA25/100*1, "")</f>
        <v>0.031925</v>
      </c>
      <c r="AN25" s="42" t="n">
        <v>44417</v>
      </c>
      <c r="AO25" s="35" t="inlineStr">
        <is>
          <t>covN2</t>
        </is>
      </c>
      <c r="AP25" s="77">
        <f>IF(AND(ISNUMBER(AZ25),ISNUMBER(BF25)),AZ25/BF25,"")</f>
        <v>9.982455347016793e-06</v>
      </c>
      <c r="AQ25" s="77" t="str">
        <f>IF(AND(ISNUMBER(BA25),ISNUMBER(BF25)),BA25/BF25,"")</f>
        <v/>
      </c>
      <c r="AR25" s="77">
        <f>IF(AND(ISNUMBER(BB25),ISNUMBER(BF25)),BB25/BF25,"")</f>
        <v>9.526279024046948e-06</v>
      </c>
      <c r="AS25" s="78">
        <f>IF(COUNT(AP25:AR25)&gt;0,AVERAGE(AP25:AR25),"")</f>
        <v>9.75436718553187e-06</v>
      </c>
      <c r="AT25" s="79">
        <f>IF(COUNT(AP25:AR25)&gt;0,STDEV(AP25:AR25),"")</f>
        <v>3.225653713887217e-07</v>
      </c>
      <c r="AU25" s="80">
        <f>AC25</f>
        <v>77.8310333161502</v>
      </c>
      <c r="AV25" s="80" t="str">
        <f>AD25</f>
        <v/>
      </c>
      <c r="AW25" s="80">
        <f>AE25</f>
        <v>74.27432573701586</v>
      </c>
      <c r="AX25" s="81">
        <f>IF(COUNT(AU25:AW25)&gt;0,AVERAGE(AU25:AW25),"")</f>
        <v>76.05267952658303</v>
      </c>
      <c r="AY25" s="82">
        <f>IF(COUNT(AU25:AW25)&gt;0,STDEV(AU25:AW25),"")</f>
        <v>2.514972047903481</v>
      </c>
      <c r="AZ25" s="80">
        <f>IF(ISNUMBER(AC25),AC25*Y25/Z25*Z25/V25*1000,"")</f>
        <v>157.958082115127</v>
      </c>
      <c r="BA25" s="80" t="str">
        <f>IF(ISNUMBER(AD25),AD25*Y25/Z25*Z25/V25*1000,"")</f>
        <v/>
      </c>
      <c r="BB25" s="83">
        <f>IF(ISNUMBER(AE25),AE25*Y25/Z25*Z25/V25*1000,"")</f>
        <v>150.7397440832738</v>
      </c>
      <c r="BC25" s="84">
        <f>IF(COUNT(AZ25:BB25)&gt;0,AVERAGE(AZ25:BB25),"")</f>
        <v>154.3489130992004</v>
      </c>
      <c r="BD25" s="82">
        <f>IF(COUNT(AZ25:BB25)&gt;0,STDEV(AZ25:BB25),"")</f>
        <v>5.10413577122013</v>
      </c>
      <c r="BE25" s="85">
        <f>IF(AND(ISNUMBER(AK25),ISNUMBER(AA25)),(AK25/1.5*100.0)/AA25,"")</f>
        <v>7796782.515977857</v>
      </c>
      <c r="BF25" s="83">
        <f>IF(ISNUMBER(BE25),BE25*Y25/Z25*Z25/V25*1000,"")</f>
        <v>15823570.11617708</v>
      </c>
      <c r="BG25" s="52" t="n">
        <v>44417</v>
      </c>
      <c r="BH25" s="36" t="str">
        <f>C25</f>
        <v>bmi.08.09.21</v>
      </c>
      <c r="BI25" s="36" t="n">
        <v>28.55</v>
      </c>
      <c r="BJ25" s="36" t="n">
        <v>28.52</v>
      </c>
      <c r="BK25" s="36" t="n">
        <v>28.38</v>
      </c>
      <c r="BL25" s="36">
        <f>IF(COUNT(BI25:BK25)&gt;0,AVERAGE(BI25:BK25),"")</f>
        <v>28.48333333333333</v>
      </c>
      <c r="BM25" s="36" t="n">
        <v>31.06</v>
      </c>
      <c r="BN25" s="37" t="n">
        <v>31</v>
      </c>
      <c r="BO25" s="37" t="inlineStr">
        <is>
          <t>&lt;MISSING&gt;</t>
        </is>
      </c>
      <c r="BP25" s="36">
        <f>IF(COUNT(BM25:BO25)&gt;0,AVERAGE(BM25:BO25),"")</f>
        <v>31.03</v>
      </c>
      <c r="BQ25" s="36" t="n">
        <v>25.5</v>
      </c>
      <c r="BR25" s="36" t="n">
        <v>25.5</v>
      </c>
      <c r="BS25" s="36" t="inlineStr">
        <is>
          <t>&lt;MISSING&gt;</t>
        </is>
      </c>
      <c r="BT25" s="36">
        <f>IF(COUNT(BQ25:BS25)&gt;0,AVERAGE(BQ25:BS25),"")</f>
        <v>25.5</v>
      </c>
      <c r="BU25" s="36">
        <f>IF(AND(ISNUMBER(BL25),ISNUMBER(BT25)),BL25-BT25,"")</f>
        <v>2.983333333333334</v>
      </c>
      <c r="BV25" s="36">
        <f>IF(AND(ISNUMBER(BP25),ISNUMBER(BL25)),BP25-BL25,"")</f>
        <v>2.546666666666667</v>
      </c>
    </row>
    <row r="26">
      <c r="B26" s="34" t="n">
        <v>44417</v>
      </c>
      <c r="C26" s="35" t="inlineStr">
        <is>
          <t>mh.08.09.21</t>
        </is>
      </c>
      <c r="D26" s="35" t="inlineStr">
        <is>
          <t>covN2</t>
        </is>
      </c>
      <c r="E26" s="35" t="inlineStr">
        <is>
          <t>MH</t>
        </is>
      </c>
      <c r="F26" s="35" t="str">
        <f>"Influent"</f>
        <v>Influent</v>
      </c>
      <c r="G26" s="36" t="n">
        <v>33.78</v>
      </c>
      <c r="H26" s="36" t="n">
        <v>33.86</v>
      </c>
      <c r="I26" s="37" t="n">
        <v>33.21</v>
      </c>
      <c r="J26" s="36">
        <f>AVERAGE(G26:I26)</f>
        <v>33.61666666666667</v>
      </c>
      <c r="K26" s="36">
        <f>STDEV(G26:I26)</f>
        <v>0.3544479275342614</v>
      </c>
      <c r="L26" s="38">
        <f>IF(ISNUMBER(G26),10^((G26-$AM$52)/$AM$51),IF(G26="&lt;ND&gt;","",""))</f>
        <v>3.486192813293302</v>
      </c>
      <c r="M26" s="38">
        <f>IF(ISNUMBER(H26),10^((H26-$AM$52)/$AM$51),IF(H26="&lt;ND&gt;","",""))</f>
        <v>3.174850257248975</v>
      </c>
      <c r="N26" s="38">
        <f>IF(ISNUMBER(I26),10^((I26-$AM$52)/$AM$51),IF(I26="&lt;ND&gt;","",""))</f>
        <v>6.789331594135242</v>
      </c>
      <c r="O26" s="36">
        <f>AVERAGE(L26:N26)*1.0</f>
        <v>4.483458221559173</v>
      </c>
      <c r="P26" s="36">
        <f>STDEV(L26:N26)*1.0</f>
        <v>2.003003383563681</v>
      </c>
      <c r="Q26" s="36" t="n">
        <v>30.33</v>
      </c>
      <c r="R26" s="36" t="n">
        <v>30.33</v>
      </c>
      <c r="S26" s="36" t="n">
        <v>30.21</v>
      </c>
      <c r="T26" s="36">
        <f>IF(COUNT(Q26:S26)&gt;0,AVERAGE(Q26:S26),"")</f>
        <v>30.29</v>
      </c>
      <c r="U26" s="36">
        <f>IF(COUNT(Q26:S26)&gt;0,STDEV(Q26:S26),"")</f>
        <v>0.06928203230275361</v>
      </c>
      <c r="V26" s="74">
        <f>IF(F26="PS",40,1000.0)</f>
        <v>1000</v>
      </c>
      <c r="W26" s="74" t="n">
        <v>22.6578</v>
      </c>
      <c r="X26" s="74" t="n">
        <v>27.0491</v>
      </c>
      <c r="Y26" s="74">
        <f>IF(AND(ISNUMBER(X26),ISNUMBER(W26)),X26-W26,"")</f>
        <v>4.391299999999998</v>
      </c>
      <c r="Z26" s="74" t="n">
        <v>70</v>
      </c>
      <c r="AA26" s="74" t="n">
        <v>0.2528</v>
      </c>
      <c r="AB26" s="75" t="n">
        <v>3</v>
      </c>
      <c r="AC26" s="74">
        <f>IF(AND(ISNUMBER(L26),ISNUMBER(AA26)),(L26*1.0/AB26*100.0)/AA26,"")</f>
        <v>459.6773224279142</v>
      </c>
      <c r="AD26" s="74">
        <f>IF(AND(ISNUMBER(M26),ISNUMBER(AA26)),(M26*1.0/AB26*100.0)/AA26,"")</f>
        <v>418.6247702068796</v>
      </c>
      <c r="AE26" s="74">
        <f>IF(AND(ISNUMBER(N26),ISNUMBER(AA26)),(N26*1.0/AB26*100.0)/AA26,"")</f>
        <v>895.2177734882965</v>
      </c>
      <c r="AF26" s="74">
        <f>IF(COUNT(AC26:AE26)&gt;0,AVERAGE(AC26:AE26),"")</f>
        <v>591.1732887076968</v>
      </c>
      <c r="AG26" s="74">
        <f>IF(COUNT(AC26:AE26)&gt;0,STDEV(AC26:AE26),"")</f>
        <v>264.1090959340296</v>
      </c>
      <c r="AH26" s="76">
        <f>IF(ISNUMBER(Q26),10^((Q26-$Q$49)/$Q$48),IF(Q26="&lt;ND&gt;","",""))</f>
        <v>835.5674409283046</v>
      </c>
      <c r="AI26" s="76">
        <f>IF(ISNUMBER(R26),10^((R26-$Q$49)/$Q$48),IF(R26="&lt;ND&gt;","",""))</f>
        <v>835.5674409283046</v>
      </c>
      <c r="AJ26" s="76">
        <f>IF(ISNUMBER(S26),10^((S26-$Q$49)/$Q$48),IF(S26="&lt;ND&gt;","",""))</f>
        <v>907.6018217845824</v>
      </c>
      <c r="AK26" s="36">
        <f>IF(COUNT(AH26:AJ26)&gt;0,AVERAGE(AH26:AJ26)*10.0,"")</f>
        <v>8595.789012137306</v>
      </c>
      <c r="AL26" s="74">
        <f>IF(COUNT(AH26:AJ26)&gt;0,STDEV(AH26:AJ26)*10.0,"")</f>
        <v>415.8906917828003</v>
      </c>
      <c r="AM26" s="74">
        <f>IF(AND(ISNUMBER(V26),ISNUMBER(Z26),ISNUMBER(AA26)), V26/Z26*AA26/100*1, "")</f>
        <v>0.03611428571428572</v>
      </c>
      <c r="AN26" s="42" t="n">
        <v>44417</v>
      </c>
      <c r="AO26" s="35" t="inlineStr">
        <is>
          <t>covN2</t>
        </is>
      </c>
      <c r="AP26" s="77">
        <f>IF(AND(ISNUMBER(AZ26),ISNUMBER(BF26)),AZ26/BF26,"")</f>
        <v>0.0002027849222666341</v>
      </c>
      <c r="AQ26" s="77">
        <f>IF(AND(ISNUMBER(BA26),ISNUMBER(BF26)),BA26/BF26,"")</f>
        <v>0.0001846747432240408</v>
      </c>
      <c r="AR26" s="77">
        <f>IF(AND(ISNUMBER(BB26),ISNUMBER(BF26)),BB26/BF26,"")</f>
        <v>0.0003949219544912437</v>
      </c>
      <c r="AS26" s="78">
        <f>IF(COUNT(AP26:AR26)&gt;0,AVERAGE(AP26:AR26),"")</f>
        <v>0.0002607938733273062</v>
      </c>
      <c r="AT26" s="79">
        <f>IF(COUNT(AP26:AR26)&gt;0,STDEV(AP26:AR26),"")</f>
        <v>0.000116510734543125</v>
      </c>
      <c r="AU26" s="80">
        <f>AC26</f>
        <v>459.6773224279142</v>
      </c>
      <c r="AV26" s="80">
        <f>AD26</f>
        <v>418.6247702068796</v>
      </c>
      <c r="AW26" s="80">
        <f>AE26</f>
        <v>895.2177734882965</v>
      </c>
      <c r="AX26" s="81">
        <f>IF(COUNT(AU26:AW26)&gt;0,AVERAGE(AU26:AW26),"")</f>
        <v>591.1732887076968</v>
      </c>
      <c r="AY26" s="82">
        <f>IF(COUNT(AU26:AW26)&gt;0,STDEV(AU26:AW26),"")</f>
        <v>264.1090959340296</v>
      </c>
      <c r="AZ26" s="80">
        <f>IF(ISNUMBER(AC26),AC26*Y26/Z26*Z26/V26*1000,"")</f>
        <v>2018.581025977698</v>
      </c>
      <c r="BA26" s="80">
        <f>IF(ISNUMBER(AD26),AD26*Y26/Z26*Z26/V26*1000,"")</f>
        <v>1838.306953409469</v>
      </c>
      <c r="BB26" s="83">
        <f>IF(ISNUMBER(AE26),AE26*Y26/Z26*Z26/V26*1000,"")</f>
        <v>3931.169808719154</v>
      </c>
      <c r="BC26" s="84">
        <f>IF(COUNT(AZ26:BB26)&gt;0,AVERAGE(AZ26:BB26),"")</f>
        <v>2596.019262702107</v>
      </c>
      <c r="BD26" s="82">
        <f>IF(COUNT(AZ26:BB26)&gt;0,STDEV(AZ26:BB26),"")</f>
        <v>1159.782272975104</v>
      </c>
      <c r="BE26" s="85">
        <f>IF(AND(ISNUMBER(AK26),ISNUMBER(AA26)),(AK26/1.5*100.0)/AA26,"")</f>
        <v>2266821.996871652</v>
      </c>
      <c r="BF26" s="83">
        <f>IF(ISNUMBER(BE26),BE26*Y26/Z26*Z26/V26*1000,"")</f>
        <v>9954295.434862478</v>
      </c>
      <c r="BG26" s="52" t="n">
        <v>44417</v>
      </c>
      <c r="BH26" s="36" t="str">
        <f>C26</f>
        <v>mh.08.09.21</v>
      </c>
      <c r="BI26" s="36" t="n">
        <v>30.33</v>
      </c>
      <c r="BJ26" s="36" t="n">
        <v>30.33</v>
      </c>
      <c r="BK26" s="36" t="n">
        <v>30.21</v>
      </c>
      <c r="BL26" s="36">
        <f>IF(COUNT(BI26:BK26)&gt;0,AVERAGE(BI26:BK26),"")</f>
        <v>30.29</v>
      </c>
      <c r="BM26" s="36" t="n">
        <v>32.56</v>
      </c>
      <c r="BN26" s="37" t="n">
        <v>32.6</v>
      </c>
      <c r="BO26" s="37" t="inlineStr">
        <is>
          <t>&lt;MISSING&gt;</t>
        </is>
      </c>
      <c r="BP26" s="36">
        <f>IF(COUNT(BM26:BO26)&gt;0,AVERAGE(BM26:BO26),"")</f>
        <v>32.58</v>
      </c>
      <c r="BQ26" s="36" t="n">
        <v>27.12</v>
      </c>
      <c r="BR26" s="36" t="n">
        <v>26.98</v>
      </c>
      <c r="BS26" s="36" t="inlineStr">
        <is>
          <t>&lt;MISSING&gt;</t>
        </is>
      </c>
      <c r="BT26" s="36">
        <f>IF(COUNT(BQ26:BS26)&gt;0,AVERAGE(BQ26:BS26),"")</f>
        <v>27.05</v>
      </c>
      <c r="BU26" s="36">
        <f>IF(AND(ISNUMBER(BL26),ISNUMBER(BT26)),BL26-BT26,"")</f>
        <v>3.240000000000002</v>
      </c>
      <c r="BV26" s="36">
        <f>IF(AND(ISNUMBER(BP26),ISNUMBER(BL26)),BP26-BL26,"")</f>
        <v>2.289999999999996</v>
      </c>
    </row>
    <row r="27">
      <c r="B27" s="34" t="n">
        <v>44417</v>
      </c>
      <c r="C27" s="35" t="inlineStr">
        <is>
          <t>o.08.09.21</t>
        </is>
      </c>
      <c r="D27" s="35" t="inlineStr">
        <is>
          <t>covN2</t>
        </is>
      </c>
      <c r="E27" s="35" t="inlineStr">
        <is>
          <t>O</t>
        </is>
      </c>
      <c r="F27" s="35" t="str">
        <f>"PS"</f>
        <v>PS</v>
      </c>
      <c r="G27" s="36" t="n">
        <v>35.6</v>
      </c>
      <c r="H27" s="36" t="inlineStr">
        <is>
          <t>[34.09]</t>
        </is>
      </c>
      <c r="I27" s="37" t="n">
        <v>35.71</v>
      </c>
      <c r="J27" s="36">
        <f>AVERAGE(G27:I27)</f>
        <v>35.655</v>
      </c>
      <c r="K27" s="36">
        <f>STDEV(G27:I27)</f>
        <v>0.07778174593051983</v>
      </c>
      <c r="L27" s="38">
        <f>IF(ISNUMBER(G27),10^((G27-$AM$52)/$AM$51),IF(G27="&lt;ND&gt;","",""))</f>
        <v>0.4150121739465689</v>
      </c>
      <c r="M27" s="38" t="str">
        <f>IF(ISNUMBER(H27),10^((H27-$AM$52)/$AM$51),IF(H27="&lt;ND&gt;","",""))</f>
        <v/>
      </c>
      <c r="N27" s="38">
        <f>IF(ISNUMBER(I27),10^((I27-$AM$52)/$AM$51),IF(I27="&lt;ND&gt;","",""))</f>
        <v>0.3649195418107111</v>
      </c>
      <c r="O27" s="36">
        <f>AVERAGE(L27:N27)*1.0</f>
        <v>0.38996585787864</v>
      </c>
      <c r="P27" s="36">
        <f>STDEV(L27:N27)*1.0</f>
        <v>0.03542083987074822</v>
      </c>
      <c r="Q27" s="36" t="n">
        <v>28.49</v>
      </c>
      <c r="R27" s="36" t="n">
        <v>28.38</v>
      </c>
      <c r="S27" s="36" t="n">
        <v>28.43</v>
      </c>
      <c r="T27" s="36">
        <f>IF(COUNT(Q27:S27)&gt;0,AVERAGE(Q27:S27),"")</f>
        <v>28.43333333333333</v>
      </c>
      <c r="U27" s="36">
        <f>IF(COUNT(Q27:S27)&gt;0,STDEV(Q27:S27),"")</f>
        <v>0.0550757054728607</v>
      </c>
      <c r="V27" s="74">
        <f>IF(F27="PS",40,500.0)</f>
        <v>40</v>
      </c>
      <c r="W27" s="74" t="n">
        <v>22.5502</v>
      </c>
      <c r="X27" s="74" t="n">
        <v>28.8296</v>
      </c>
      <c r="Y27" s="74">
        <f>IF(AND(ISNUMBER(X27),ISNUMBER(W27)),X27-W27,"")</f>
        <v>6.279399999999999</v>
      </c>
      <c r="Z27" s="74" t="n">
        <v>40</v>
      </c>
      <c r="AA27" s="74" t="n">
        <v>0.2564</v>
      </c>
      <c r="AB27" s="75" t="n">
        <v>3</v>
      </c>
      <c r="AC27" s="74">
        <f>IF(AND(ISNUMBER(L27),ISNUMBER(AA27)),(L27*1.0/AB27*100.0)/AA27,"")</f>
        <v>53.95374076268445</v>
      </c>
      <c r="AD27" s="74" t="str">
        <f>IF(AND(ISNUMBER(M27),ISNUMBER(AA27)),(M27*1.0/AB27*100.0)/AA27,"")</f>
        <v/>
      </c>
      <c r="AE27" s="74">
        <f>IF(AND(ISNUMBER(N27),ISNUMBER(AA27)),(N27*1.0/AB27*100.0)/AA27,"")</f>
        <v>47.44143809291615</v>
      </c>
      <c r="AF27" s="74">
        <f>IF(COUNT(AC27:AE27)&gt;0,AVERAGE(AC27:AE27),"")</f>
        <v>50.6975894278003</v>
      </c>
      <c r="AG27" s="74">
        <f>IF(COUNT(AC27:AE27)&gt;0,STDEV(AC27:AE27),"")</f>
        <v>4.604893378932419</v>
      </c>
      <c r="AH27" s="76">
        <f>IF(ISNUMBER(Q27),10^((Q27-$Q$49)/$Q$48),IF(Q27="&lt;ND&gt;","",""))</f>
        <v>2969.344216190733</v>
      </c>
      <c r="AI27" s="76">
        <f>IF(ISNUMBER(R27),10^((R27-$Q$49)/$Q$48),IF(R27="&lt;ND&gt;","",""))</f>
        <v>3203.181700570287</v>
      </c>
      <c r="AJ27" s="76">
        <f>IF(ISNUMBER(S27),10^((S27-$Q$49)/$Q$48),IF(S27="&lt;ND&gt;","",""))</f>
        <v>3094.692272444065</v>
      </c>
      <c r="AK27" s="36">
        <f>IF(COUNT(AH27:AJ27)&gt;0,AVERAGE(AH27:AJ27)*10.0,"")</f>
        <v>30890.72729735028</v>
      </c>
      <c r="AL27" s="74">
        <f>IF(COUNT(AH27:AJ27)&gt;0,STDEV(AH27:AJ27)*10.0,"")</f>
        <v>1170.199842780436</v>
      </c>
      <c r="AM27" s="74">
        <f>IF(AND(ISNUMBER(V27),ISNUMBER(Z27),ISNUMBER(AA27)), V27/Z27*AA27/100*1, "")</f>
        <v>0.002564</v>
      </c>
      <c r="AN27" s="42" t="n">
        <v>44417</v>
      </c>
      <c r="AO27" s="35" t="inlineStr">
        <is>
          <t>covN2</t>
        </is>
      </c>
      <c r="AP27" s="77">
        <f>IF(AND(ISNUMBER(AZ27),ISNUMBER(BF27)),AZ27/BF27,"")</f>
        <v>6.717423159897038e-06</v>
      </c>
      <c r="AQ27" s="77" t="str">
        <f>IF(AND(ISNUMBER(BA27),ISNUMBER(BF27)),BA27/BF27,"")</f>
        <v/>
      </c>
      <c r="AR27" s="77">
        <f>IF(AND(ISNUMBER(BB27),ISNUMBER(BF27)),BB27/BF27,"")</f>
        <v>5.906619457321953e-06</v>
      </c>
      <c r="AS27" s="78">
        <f>IF(COUNT(AP27:AR27)&gt;0,AVERAGE(AP27:AR27),"")</f>
        <v>6.312021308609496e-06</v>
      </c>
      <c r="AT27" s="79">
        <f>IF(COUNT(AP27:AR27)&gt;0,STDEV(AP27:AR27),"")</f>
        <v>5.733247963020035e-07</v>
      </c>
      <c r="AU27" s="80">
        <f>AC27</f>
        <v>53.95374076268445</v>
      </c>
      <c r="AV27" s="80" t="str">
        <f>AD27</f>
        <v/>
      </c>
      <c r="AW27" s="80">
        <f>AE27</f>
        <v>47.44143809291615</v>
      </c>
      <c r="AX27" s="81">
        <f>IF(COUNT(AU27:AW27)&gt;0,AVERAGE(AU27:AW27),"")</f>
        <v>50.6975894278003</v>
      </c>
      <c r="AY27" s="82">
        <f>IF(COUNT(AU27:AW27)&gt;0,STDEV(AU27:AW27),"")</f>
        <v>4.604893378932419</v>
      </c>
      <c r="AZ27" s="80">
        <f>IF(ISNUMBER(AC27),AC27*Y27/Z27*Z27/V27*1000,"")</f>
        <v>8469.927993630017</v>
      </c>
      <c r="BA27" s="80" t="str">
        <f>IF(ISNUMBER(AD27),AD27*Y27/Z27*Z27/V27*1000,"")</f>
        <v/>
      </c>
      <c r="BB27" s="83">
        <f>IF(ISNUMBER(AE27),AE27*Y27/Z27*Z27/V27*1000,"")</f>
        <v>7447.594159016441</v>
      </c>
      <c r="BC27" s="84">
        <f>IF(COUNT(AZ27:BB27)&gt;0,AVERAGE(AZ27:BB27),"")</f>
        <v>7958.76107632323</v>
      </c>
      <c r="BD27" s="82">
        <f>IF(COUNT(AZ27:BB27)&gt;0,STDEV(AZ27:BB27),"")</f>
        <v>722.899187091706</v>
      </c>
      <c r="BE27" s="85">
        <f>IF(AND(ISNUMBER(AK27),ISNUMBER(AA27)),(AK27/1.5*100.0)/AA27,"")</f>
        <v>8031910.373726021</v>
      </c>
      <c r="BF27" s="83">
        <f>IF(ISNUMBER(BE27),BE27*Y27/Z27*Z27/V27*1000,"")</f>
        <v>1260889450.019379</v>
      </c>
      <c r="BG27" s="52" t="n">
        <v>44417</v>
      </c>
      <c r="BH27" s="36" t="str">
        <f>C27</f>
        <v>o.08.09.21</v>
      </c>
      <c r="BI27" s="36" t="n">
        <v>28.49</v>
      </c>
      <c r="BJ27" s="36" t="n">
        <v>28.38</v>
      </c>
      <c r="BK27" s="36" t="n">
        <v>28.43</v>
      </c>
      <c r="BL27" s="36">
        <f>IF(COUNT(BI27:BK27)&gt;0,AVERAGE(BI27:BK27),"")</f>
        <v>28.43333333333333</v>
      </c>
      <c r="BM27" s="36" t="n">
        <v>31.07</v>
      </c>
      <c r="BN27" s="37" t="n">
        <v>31.13</v>
      </c>
      <c r="BO27" s="37" t="inlineStr">
        <is>
          <t>&lt;MISSING&gt;</t>
        </is>
      </c>
      <c r="BP27" s="36">
        <f>IF(COUNT(BM27:BO27)&gt;0,AVERAGE(BM27:BO27),"")</f>
        <v>31.1</v>
      </c>
      <c r="BQ27" s="36" t="n">
        <v>25.58</v>
      </c>
      <c r="BR27" s="36" t="n">
        <v>25.48</v>
      </c>
      <c r="BS27" s="36" t="inlineStr">
        <is>
          <t>&lt;MISSING&gt;</t>
        </is>
      </c>
      <c r="BT27" s="36">
        <f>IF(COUNT(BQ27:BS27)&gt;0,AVERAGE(BQ27:BS27),"")</f>
        <v>25.53</v>
      </c>
      <c r="BU27" s="36">
        <f>IF(AND(ISNUMBER(BL27),ISNUMBER(BT27)),BL27-BT27,"")</f>
        <v>2.903333333333332</v>
      </c>
      <c r="BV27" s="36">
        <f>IF(AND(ISNUMBER(BP27),ISNUMBER(BL27)),BP27-BL27,"")</f>
        <v>2.666666666666668</v>
      </c>
    </row>
    <row r="28">
      <c r="B28" s="34" t="n">
        <v>44417</v>
      </c>
      <c r="C28" s="35" t="inlineStr">
        <is>
          <t>vc1.08.09.21</t>
        </is>
      </c>
      <c r="D28" s="35" t="inlineStr">
        <is>
          <t>covN2</t>
        </is>
      </c>
      <c r="E28" s="35" t="inlineStr">
        <is>
          <t>VC1</t>
        </is>
      </c>
      <c r="F28" s="35" t="str">
        <f>"Sewer"</f>
        <v>Sewer</v>
      </c>
      <c r="G28" s="36" t="n">
        <v>42.42</v>
      </c>
      <c r="H28" s="36" t="inlineStr">
        <is>
          <t>&lt;ND&gt;</t>
        </is>
      </c>
      <c r="I28" s="37" t="n">
        <v>38.49</v>
      </c>
      <c r="J28" s="36">
        <f>AVERAGE(G28:I28)</f>
        <v>40.455</v>
      </c>
      <c r="K28" s="36">
        <f>STDEV(G28:I28)</f>
        <v>2.778929650063132</v>
      </c>
      <c r="L28" s="38">
        <f>IF(ISNUMBER(G28),10^((G28-$AM$52)/$AM$51),IF(G28="&lt;ND&gt;","",""))</f>
        <v>0.0001427284241422325</v>
      </c>
      <c r="M28" s="38" t="str">
        <f>IF(ISNUMBER(H28),10^((H28-$AM$52)/$AM$51),IF(H28="&lt;ND&gt;","",""))</f>
        <v/>
      </c>
      <c r="N28" s="38">
        <f>IF(ISNUMBER(I28),10^((I28-$AM$52)/$AM$51),IF(I28="&lt;ND&gt;","",""))</f>
        <v>0.01413737157274749</v>
      </c>
      <c r="O28" s="36">
        <f>AVERAGE(L28:N28)*1.0</f>
        <v>0.007140049998444861</v>
      </c>
      <c r="P28" s="36">
        <f>STDEV(L28:N28)*1.0</f>
        <v>0.009895707070664634</v>
      </c>
      <c r="Q28" s="36" t="inlineStr">
        <is>
          <t>&lt;MISSING&gt;</t>
        </is>
      </c>
      <c r="R28" s="36" t="inlineStr">
        <is>
          <t>&lt;MISSING&gt;</t>
        </is>
      </c>
      <c r="S28" s="36" t="inlineStr">
        <is>
          <t>&lt;MISSING&gt;</t>
        </is>
      </c>
      <c r="T28" s="36" t="str">
        <f>IF(COUNT(Q28:S28)&gt;0,AVERAGE(Q28:S28),"")</f>
        <v/>
      </c>
      <c r="U28" s="36" t="str">
        <f>IF(COUNT(Q28:S28)&gt;0,STDEV(Q28:S28),"")</f>
        <v/>
      </c>
      <c r="V28" s="74">
        <f>IF(F28="PS",40,4000.0)</f>
        <v>4000</v>
      </c>
      <c r="W28" s="74" t="n">
        <v>21.5178</v>
      </c>
      <c r="X28" s="74" t="n">
        <v>21.9141</v>
      </c>
      <c r="Y28" s="74">
        <f>IF(AND(ISNUMBER(X28),ISNUMBER(W28)),X28-W28,"")</f>
        <v>0.3963000000000001</v>
      </c>
      <c r="Z28" s="74" t="n">
        <v>40</v>
      </c>
      <c r="AA28" s="74" t="inlineStr"/>
      <c r="AB28" s="75" t="n">
        <v>3</v>
      </c>
      <c r="AC28" s="74" t="str">
        <f>IF(AND(ISNUMBER(L28),ISNUMBER(AA28)),(L28*1.0/AB28*100.0)/AA28,"")</f>
        <v/>
      </c>
      <c r="AD28" s="74" t="str">
        <f>IF(AND(ISNUMBER(M28),ISNUMBER(AA28)),(M28*1.0/AB28*100.0)/AA28,"")</f>
        <v/>
      </c>
      <c r="AE28" s="74" t="str">
        <f>IF(AND(ISNUMBER(N28),ISNUMBER(AA28)),(N28*1.0/AB28*100.0)/AA28,"")</f>
        <v/>
      </c>
      <c r="AF28" s="74" t="str">
        <f>IF(COUNT(AC28:AE28)&gt;0,AVERAGE(AC28:AE28),"")</f>
        <v/>
      </c>
      <c r="AG28" s="74" t="str">
        <f>IF(COUNT(AC28:AE28)&gt;0,STDEV(AC28:AE28),"")</f>
        <v/>
      </c>
      <c r="AH28" s="76" t="str">
        <f>IF(ISNUMBER(Q28),10^((Q28-"intercept missing")/"slope missing"),IF(Q28="&lt;ND&gt;","",""))</f>
        <v/>
      </c>
      <c r="AI28" s="76" t="str">
        <f>IF(ISNUMBER(R28),10^((R28-"intercept missing")/"slope missing"),IF(R28="&lt;ND&gt;","",""))</f>
        <v/>
      </c>
      <c r="AJ28" s="76" t="str">
        <f>IF(ISNUMBER(S28),10^((S28-"intercept missing")/"slope missing"),IF(S28="&lt;ND&gt;","",""))</f>
        <v/>
      </c>
      <c r="AK28" s="36" t="str">
        <f>IF(COUNT(AH28:AJ28)&gt;0,AVERAGE(AH28:AJ28)*10.0,"")</f>
        <v/>
      </c>
      <c r="AL28" s="74" t="str">
        <f>IF(COUNT(AH28:AJ28)&gt;0,STDEV(AH28:AJ28)*10.0,"")</f>
        <v/>
      </c>
      <c r="AM28" s="74" t="str">
        <f>IF(AND(ISNUMBER(V28),ISNUMBER(Z28),ISNUMBER(AA28)), V28/Z28*AA28/100*1, "")</f>
        <v/>
      </c>
      <c r="AN28" s="42" t="n">
        <v>44417</v>
      </c>
      <c r="AO28" s="35" t="inlineStr">
        <is>
          <t>covN2</t>
        </is>
      </c>
      <c r="AP28" s="77" t="str">
        <f>IF(AND(ISNUMBER(AZ28),ISNUMBER(BF28)),AZ28/BF28,"")</f>
        <v/>
      </c>
      <c r="AQ28" s="77" t="str">
        <f>IF(AND(ISNUMBER(BA28),ISNUMBER(BF28)),BA28/BF28,"")</f>
        <v/>
      </c>
      <c r="AR28" s="77" t="str">
        <f>IF(AND(ISNUMBER(BB28),ISNUMBER(BF28)),BB28/BF28,"")</f>
        <v/>
      </c>
      <c r="AS28" s="78" t="str">
        <f>IF(COUNT(AP28:AR28)&gt;0,AVERAGE(AP28:AR28),"")</f>
        <v/>
      </c>
      <c r="AT28" s="79" t="str">
        <f>IF(COUNT(AP28:AR28)&gt;0,STDEV(AP28:AR28),"")</f>
        <v/>
      </c>
      <c r="AU28" s="80" t="str">
        <f>AC28</f>
        <v/>
      </c>
      <c r="AV28" s="80" t="str">
        <f>AD28</f>
        <v/>
      </c>
      <c r="AW28" s="80" t="str">
        <f>AE28</f>
        <v/>
      </c>
      <c r="AX28" s="81" t="str">
        <f>IF(COUNT(AU28:AW28)&gt;0,AVERAGE(AU28:AW28),"")</f>
        <v/>
      </c>
      <c r="AY28" s="82" t="str">
        <f>IF(COUNT(AU28:AW28)&gt;0,STDEV(AU28:AW28),"")</f>
        <v/>
      </c>
      <c r="AZ28" s="80" t="str">
        <f>IF(ISNUMBER(AC28),AC28*Y28/Z28*Z28/V28*1000,"")</f>
        <v/>
      </c>
      <c r="BA28" s="80" t="str">
        <f>IF(ISNUMBER(AD28),AD28*Y28/Z28*Z28/V28*1000,"")</f>
        <v/>
      </c>
      <c r="BB28" s="83" t="str">
        <f>IF(ISNUMBER(AE28),AE28*Y28/Z28*Z28/V28*1000,"")</f>
        <v/>
      </c>
      <c r="BC28" s="84" t="str">
        <f>IF(COUNT(AZ28:BB28)&gt;0,AVERAGE(AZ28:BB28),"")</f>
        <v/>
      </c>
      <c r="BD28" s="82" t="str">
        <f>IF(COUNT(AZ28:BB28)&gt;0,STDEV(AZ28:BB28),"")</f>
        <v/>
      </c>
      <c r="BE28" s="85" t="str">
        <f>IF(AND(ISNUMBER(AK28),ISNUMBER(AA28)),(AK28/1.5*100.0)/AA28,"")</f>
        <v/>
      </c>
      <c r="BF28" s="83" t="str">
        <f>IF(ISNUMBER(BE28),BE28*Y28/Z28*Z28/V28*1000,"")</f>
        <v/>
      </c>
      <c r="BG28" s="52" t="n">
        <v>44417</v>
      </c>
      <c r="BH28" s="36" t="str">
        <f>C28</f>
        <v>vc1.08.09.21</v>
      </c>
      <c r="BI28" s="36" t="inlineStr">
        <is>
          <t>&lt;MISSING&gt;</t>
        </is>
      </c>
      <c r="BJ28" s="36" t="inlineStr">
        <is>
          <t>&lt;MISSING&gt;</t>
        </is>
      </c>
      <c r="BK28" s="36" t="inlineStr">
        <is>
          <t>&lt;MISSING&gt;</t>
        </is>
      </c>
      <c r="BL28" s="36" t="str">
        <f>IF(COUNT(BI28:BK28)&gt;0,AVERAGE(BI28:BK28),"")</f>
        <v/>
      </c>
      <c r="BM28" s="36" t="inlineStr">
        <is>
          <t>&lt;MISSING&gt;</t>
        </is>
      </c>
      <c r="BN28" s="37" t="inlineStr">
        <is>
          <t>&lt;MISSING&gt;</t>
        </is>
      </c>
      <c r="BO28" s="37" t="inlineStr">
        <is>
          <t>&lt;MISSING&gt;</t>
        </is>
      </c>
      <c r="BP28" s="36" t="str">
        <f>IF(COUNT(BM28:BO28)&gt;0,AVERAGE(BM28:BO28),"")</f>
        <v/>
      </c>
      <c r="BQ28" s="36" t="inlineStr">
        <is>
          <t>&lt;MISSING&gt;</t>
        </is>
      </c>
      <c r="BR28" s="36" t="inlineStr">
        <is>
          <t>&lt;MISSING&gt;</t>
        </is>
      </c>
      <c r="BS28" s="36" t="inlineStr">
        <is>
          <t>&lt;MISSING&gt;</t>
        </is>
      </c>
      <c r="BT28" s="36" t="str">
        <f>IF(COUNT(BQ28:BS28)&gt;0,AVERAGE(BQ28:BS28),"")</f>
        <v/>
      </c>
      <c r="BU28" s="36" t="str">
        <f>IF(AND(ISNUMBER(BL28),ISNUMBER(BT28)),BL28-BT28,"")</f>
        <v/>
      </c>
      <c r="BV28" s="36" t="str">
        <f>IF(AND(ISNUMBER(BP28),ISNUMBER(BL28)),BP28-BL28,"")</f>
        <v/>
      </c>
    </row>
    <row r="29">
      <c r="B29" s="34" t="n">
        <v>44417</v>
      </c>
      <c r="C29" s="35" t="inlineStr">
        <is>
          <t>vc2.08.09.21</t>
        </is>
      </c>
      <c r="D29" s="35" t="inlineStr">
        <is>
          <t>covN2</t>
        </is>
      </c>
      <c r="E29" s="35" t="inlineStr">
        <is>
          <t>VC2</t>
        </is>
      </c>
      <c r="F29" s="35" t="str">
        <f>"Sewer"</f>
        <v>Sewer</v>
      </c>
      <c r="G29" s="36" t="n">
        <v>35.64</v>
      </c>
      <c r="H29" s="36" t="inlineStr">
        <is>
          <t>&lt;ND&gt;</t>
        </is>
      </c>
      <c r="I29" s="37" t="inlineStr">
        <is>
          <t>&lt;ND&gt;</t>
        </is>
      </c>
      <c r="J29" s="36">
        <f>AVERAGE(G29:I29)</f>
        <v>35.64</v>
      </c>
      <c r="K29" s="36">
        <f>STDEV(G29:I29)</f>
        <v/>
      </c>
      <c r="L29" s="38">
        <f>IF(ISNUMBER(G29),10^((G29-$AM$52)/$AM$51),IF(G29="&lt;ND&gt;","",""))</f>
        <v>0.3960470275053935</v>
      </c>
      <c r="M29" s="38" t="str">
        <f>IF(ISNUMBER(H29),10^((H29-$AM$52)/$AM$51),IF(H29="&lt;ND&gt;","",""))</f>
        <v/>
      </c>
      <c r="N29" s="38" t="str">
        <f>IF(ISNUMBER(I29),10^((I29-$AM$52)/$AM$51),IF(I29="&lt;ND&gt;","",""))</f>
        <v/>
      </c>
      <c r="O29" s="36">
        <f>AVERAGE(L29:N29)*1.0</f>
        <v>0.3960470275053935</v>
      </c>
      <c r="P29" s="36">
        <f>STDEV(L29:N29)*1.0</f>
        <v/>
      </c>
      <c r="Q29" s="36" t="n">
        <v>29.95</v>
      </c>
      <c r="R29" s="36" t="n">
        <v>29.81</v>
      </c>
      <c r="S29" s="36" t="n">
        <v>29.7</v>
      </c>
      <c r="T29" s="36">
        <f>IF(COUNT(Q29:S29)&gt;0,AVERAGE(Q29:S29),"")</f>
        <v>29.82</v>
      </c>
      <c r="U29" s="36">
        <f>IF(COUNT(Q29:S29)&gt;0,STDEV(Q29:S29),"")</f>
        <v>0.1252996408614167</v>
      </c>
      <c r="V29" s="74">
        <f>IF(F29="PS",40,4000.0)</f>
        <v>4000</v>
      </c>
      <c r="W29" s="74" t="n">
        <v>21.8572</v>
      </c>
      <c r="X29" s="74" t="n">
        <v>23.684</v>
      </c>
      <c r="Y29" s="74">
        <f>IF(AND(ISNUMBER(X29),ISNUMBER(W29)),X29-W29,"")</f>
        <v>1.826800000000002</v>
      </c>
      <c r="Z29" s="74" t="n">
        <v>55</v>
      </c>
      <c r="AA29" s="74" t="n">
        <v>0.251</v>
      </c>
      <c r="AB29" s="75" t="n">
        <v>3</v>
      </c>
      <c r="AC29" s="74">
        <f>IF(AND(ISNUMBER(L29),ISNUMBER(AA29)),(L29*1.0/AB29*100.0)/AA29,"")</f>
        <v>52.59588678690484</v>
      </c>
      <c r="AD29" s="74" t="str">
        <f>IF(AND(ISNUMBER(M29),ISNUMBER(AA29)),(M29*1.0/AB29*100.0)/AA29,"")</f>
        <v/>
      </c>
      <c r="AE29" s="74" t="str">
        <f>IF(AND(ISNUMBER(N29),ISNUMBER(AA29)),(N29*1.0/AB29*100.0)/AA29,"")</f>
        <v/>
      </c>
      <c r="AF29" s="74">
        <f>IF(COUNT(AC29:AE29)&gt;0,AVERAGE(AC29:AE29),"")</f>
        <v>52.59588678690484</v>
      </c>
      <c r="AG29" s="74">
        <f>IF(COUNT(AC29:AE29)&gt;0,STDEV(AC29:AE29),"")</f>
        <v/>
      </c>
      <c r="AH29" s="76">
        <f>IF(ISNUMBER(Q29),10^((Q29-$F$49)/$F$48),IF(Q29="&lt;ND&gt;","",""))</f>
        <v>1238.878328802693</v>
      </c>
      <c r="AI29" s="76">
        <f>IF(ISNUMBER(R29),10^((R29-$F$49)/$F$48),IF(R29="&lt;ND&gt;","",""))</f>
        <v>1369.064025824455</v>
      </c>
      <c r="AJ29" s="76">
        <f>IF(ISNUMBER(S29),10^((S29-$F$49)/$F$48),IF(S29="&lt;ND&gt;","",""))</f>
        <v>1480.880147577719</v>
      </c>
      <c r="AK29" s="36">
        <f>IF(COUNT(AH29:AJ29)&gt;0,AVERAGE(AH29:AJ29)*10.0,"")</f>
        <v>13629.40834068289</v>
      </c>
      <c r="AL29" s="74">
        <f>IF(COUNT(AH29:AJ29)&gt;0,STDEV(AH29:AJ29)*10.0,"")</f>
        <v>1211.170515681721</v>
      </c>
      <c r="AM29" s="74">
        <f>IF(AND(ISNUMBER(V29),ISNUMBER(Z29),ISNUMBER(AA29)), V29/Z29*AA29/100*1, "")</f>
        <v>0.1825454545454546</v>
      </c>
      <c r="AN29" s="42" t="n">
        <v>44417</v>
      </c>
      <c r="AO29" s="35" t="inlineStr">
        <is>
          <t>covN2</t>
        </is>
      </c>
      <c r="AP29" s="77">
        <f>IF(AND(ISNUMBER(AZ29),ISNUMBER(BF29)),AZ29/BF29,"")</f>
        <v>1.452913500005789e-05</v>
      </c>
      <c r="AQ29" s="77" t="str">
        <f>IF(AND(ISNUMBER(BA29),ISNUMBER(BF29)),BA29/BF29,"")</f>
        <v/>
      </c>
      <c r="AR29" s="77" t="str">
        <f>IF(AND(ISNUMBER(BB29),ISNUMBER(BF29)),BB29/BF29,"")</f>
        <v/>
      </c>
      <c r="AS29" s="78">
        <f>IF(COUNT(AP29:AR29)&gt;0,AVERAGE(AP29:AR29),"")</f>
        <v>1.452913500005789e-05</v>
      </c>
      <c r="AT29" s="79">
        <f>IF(COUNT(AP29:AR29)&gt;0,STDEV(AP29:AR29),"")</f>
        <v/>
      </c>
      <c r="AU29" s="80">
        <f>AC29</f>
        <v>52.59588678690484</v>
      </c>
      <c r="AV29" s="80" t="str">
        <f>AD29</f>
        <v/>
      </c>
      <c r="AW29" s="80" t="str">
        <f>AE29</f>
        <v/>
      </c>
      <c r="AX29" s="81">
        <f>IF(COUNT(AU29:AW29)&gt;0,AVERAGE(AU29:AW29),"")</f>
        <v>52.59588678690484</v>
      </c>
      <c r="AY29" s="82">
        <f>IF(COUNT(AU29:AW29)&gt;0,STDEV(AU29:AW29),"")</f>
        <v/>
      </c>
      <c r="AZ29" s="80">
        <f>IF(ISNUMBER(AC29),AC29*Y29/Z29*Z29/V29*1000,"")</f>
        <v>24.02054149557947</v>
      </c>
      <c r="BA29" s="80" t="str">
        <f>IF(ISNUMBER(AD29),AD29*Y29/Z29*Z29/V29*1000,"")</f>
        <v/>
      </c>
      <c r="BB29" s="83" t="str">
        <f>IF(ISNUMBER(AE29),AE29*Y29/Z29*Z29/V29*1000,"")</f>
        <v/>
      </c>
      <c r="BC29" s="84">
        <f>IF(COUNT(AZ29:BB29)&gt;0,AVERAGE(AZ29:BB29),"")</f>
        <v>24.02054149557947</v>
      </c>
      <c r="BD29" s="82">
        <f>IF(COUNT(AZ29:BB29)&gt;0,STDEV(AZ29:BB29),"")</f>
        <v/>
      </c>
      <c r="BE29" s="85">
        <f>IF(AND(ISNUMBER(AK29),ISNUMBER(AA29)),(AK29/1.5*100.0)/AA29,"")</f>
        <v>3620028.775745787</v>
      </c>
      <c r="BF29" s="83">
        <f>IF(ISNUMBER(BE29),BE29*Y29/Z29*Z29/V29*1000,"")</f>
        <v>1653267.141883103</v>
      </c>
      <c r="BG29" s="52" t="n">
        <v>44417</v>
      </c>
      <c r="BH29" s="36" t="str">
        <f>C29</f>
        <v>vc2.08.09.21</v>
      </c>
      <c r="BI29" s="36" t="n">
        <v>29.95</v>
      </c>
      <c r="BJ29" s="36" t="n">
        <v>29.81</v>
      </c>
      <c r="BK29" s="36" t="n">
        <v>29.7</v>
      </c>
      <c r="BL29" s="36">
        <f>IF(COUNT(BI29:BK29)&gt;0,AVERAGE(BI29:BK29),"")</f>
        <v>29.82</v>
      </c>
      <c r="BM29" s="36" t="n">
        <v>31.97</v>
      </c>
      <c r="BN29" s="37" t="n">
        <v>31.94</v>
      </c>
      <c r="BO29" s="37" t="inlineStr">
        <is>
          <t>&lt;MISSING&gt;</t>
        </is>
      </c>
      <c r="BP29" s="36">
        <f>IF(COUNT(BM29:BO29)&gt;0,AVERAGE(BM29:BO29),"")</f>
        <v>31.955</v>
      </c>
      <c r="BQ29" s="36" t="n">
        <v>27.19</v>
      </c>
      <c r="BR29" s="36" t="n">
        <v>27.29</v>
      </c>
      <c r="BS29" s="36" t="inlineStr">
        <is>
          <t>&lt;MISSING&gt;</t>
        </is>
      </c>
      <c r="BT29" s="36">
        <f>IF(COUNT(BQ29:BS29)&gt;0,AVERAGE(BQ29:BS29),"")</f>
        <v>27.24</v>
      </c>
      <c r="BU29" s="36">
        <f>IF(AND(ISNUMBER(BL29),ISNUMBER(BT29)),BL29-BT29,"")</f>
        <v>2.579999999999995</v>
      </c>
      <c r="BV29" s="36">
        <f>IF(AND(ISNUMBER(BP29),ISNUMBER(BL29)),BP29-BL29,"")</f>
        <v>2.135000000000002</v>
      </c>
    </row>
    <row r="30">
      <c r="B30" s="34" t="n">
        <v>44417</v>
      </c>
      <c r="C30" s="35" t="inlineStr">
        <is>
          <t>vc3.08.09.21</t>
        </is>
      </c>
      <c r="D30" s="35" t="inlineStr">
        <is>
          <t>covN2</t>
        </is>
      </c>
      <c r="E30" s="35" t="inlineStr">
        <is>
          <t>VC3</t>
        </is>
      </c>
      <c r="F30" s="35" t="str">
        <f>"Sewer"</f>
        <v>Sewer</v>
      </c>
      <c r="G30" s="36" t="inlineStr">
        <is>
          <t>[36.25]</t>
        </is>
      </c>
      <c r="H30" s="36" t="n">
        <v>39.81</v>
      </c>
      <c r="I30" s="37" t="n">
        <v>38.52</v>
      </c>
      <c r="J30" s="36">
        <f>AVERAGE(G30:I30)</f>
        <v>39.16500000000001</v>
      </c>
      <c r="K30" s="36">
        <f>STDEV(G30:I30)</f>
        <v>0.9121677477306457</v>
      </c>
      <c r="L30" s="38" t="str">
        <f>IF(ISNUMBER(G30),10^((G30-$AM$52)/$AM$51),IF(G30="&lt;ND&gt;","",""))</f>
        <v/>
      </c>
      <c r="M30" s="38">
        <f>IF(ISNUMBER(H30),10^((H30-$AM$52)/$AM$51),IF(H30="&lt;ND&gt;","",""))</f>
        <v>0.003019980132025951</v>
      </c>
      <c r="N30" s="38">
        <f>IF(ISNUMBER(I30),10^((I30-$AM$52)/$AM$51),IF(I30="&lt;ND&gt;","",""))</f>
        <v>0.01365001453798556</v>
      </c>
      <c r="O30" s="36">
        <f>AVERAGE(L30:N30)*1.0</f>
        <v>0.008334997335005753</v>
      </c>
      <c r="P30" s="36">
        <f>STDEV(L30:N30)*1.0</f>
        <v>0.00751656941270035</v>
      </c>
      <c r="Q30" s="36" t="n">
        <v>28.66</v>
      </c>
      <c r="R30" s="36" t="n">
        <v>28.68</v>
      </c>
      <c r="S30" s="36" t="n">
        <v>28.53</v>
      </c>
      <c r="T30" s="36">
        <f>IF(COUNT(Q30:S30)&gt;0,AVERAGE(Q30:S30),"")</f>
        <v>28.62333333333333</v>
      </c>
      <c r="U30" s="36">
        <f>IF(COUNT(Q30:S30)&gt;0,STDEV(Q30:S30),"")</f>
        <v>0.08144527815247006</v>
      </c>
      <c r="V30" s="74">
        <f>IF(F30="PS",40,4000.0)</f>
        <v>4000</v>
      </c>
      <c r="W30" s="74" t="n">
        <v>22.1982</v>
      </c>
      <c r="X30" s="74" t="n">
        <v>23.8638</v>
      </c>
      <c r="Y30" s="74">
        <f>IF(AND(ISNUMBER(X30),ISNUMBER(W30)),X30-W30,"")</f>
        <v>1.665600000000001</v>
      </c>
      <c r="Z30" s="74" t="n">
        <v>60</v>
      </c>
      <c r="AA30" s="74" t="n">
        <v>0.25887</v>
      </c>
      <c r="AB30" s="75" t="n">
        <v>3</v>
      </c>
      <c r="AC30" s="74" t="str">
        <f>IF(AND(ISNUMBER(L30),ISNUMBER(AA30)),(L30*1.0/AB30*100.0)/AA30,"")</f>
        <v/>
      </c>
      <c r="AD30" s="74">
        <f>IF(AND(ISNUMBER(M30),ISNUMBER(AA30)),(M30*1.0/AB30*100.0)/AA30,"")</f>
        <v>0.3888670158800364</v>
      </c>
      <c r="AE30" s="74">
        <f>IF(AND(ISNUMBER(N30),ISNUMBER(AA30)),(N30*1.0/AB30*100.0)/AA30,"")</f>
        <v>1.75764084134708</v>
      </c>
      <c r="AF30" s="74">
        <f>IF(COUNT(AC30:AE30)&gt;0,AVERAGE(AC30:AE30),"")</f>
        <v>1.073253928613558</v>
      </c>
      <c r="AG30" s="74">
        <f>IF(COUNT(AC30:AE30)&gt;0,STDEV(AC30:AE30),"")</f>
        <v>0.9678692538983984</v>
      </c>
      <c r="AH30" s="76">
        <f>IF(ISNUMBER(Q30),10^((Q30-$F$49)/$F$48),IF(Q30="&lt;ND&gt;","",""))</f>
        <v>3110.881956276909</v>
      </c>
      <c r="AI30" s="76">
        <f>IF(ISNUMBER(R30),10^((R30-$F$49)/$F$48),IF(R30="&lt;ND&gt;","",""))</f>
        <v>3066.791363358646</v>
      </c>
      <c r="AJ30" s="76">
        <f>IF(ISNUMBER(S30),10^((S30-$F$49)/$F$48),IF(S30="&lt;ND&gt;","",""))</f>
        <v>3413.335554588862</v>
      </c>
      <c r="AK30" s="36">
        <f>IF(COUNT(AH30:AJ30)&gt;0,AVERAGE(AH30:AJ30)*10.0,"")</f>
        <v>31970.02958074805</v>
      </c>
      <c r="AL30" s="74">
        <f>IF(COUNT(AH30:AJ30)&gt;0,STDEV(AH30:AJ30)*10.0,"")</f>
        <v>1886.420932131958</v>
      </c>
      <c r="AM30" s="74">
        <f>IF(AND(ISNUMBER(V30),ISNUMBER(Z30),ISNUMBER(AA30)), V30/Z30*AA30/100*1, "")</f>
        <v>0.17258</v>
      </c>
      <c r="AN30" s="42" t="n">
        <v>44417</v>
      </c>
      <c r="AO30" s="35" t="inlineStr">
        <is>
          <t>covN2</t>
        </is>
      </c>
      <c r="AP30" s="77" t="str">
        <f>IF(AND(ISNUMBER(AZ30),ISNUMBER(BF30)),AZ30/BF30,"")</f>
        <v/>
      </c>
      <c r="AQ30" s="77">
        <f>IF(AND(ISNUMBER(BA30),ISNUMBER(BF30)),BA30/BF30,"")</f>
        <v>4.723142536353085e-08</v>
      </c>
      <c r="AR30" s="77">
        <f>IF(AND(ISNUMBER(BB30),ISNUMBER(BF30)),BB30/BF30,"")</f>
        <v>2.134814186441263e-07</v>
      </c>
      <c r="AS30" s="78">
        <f>IF(COUNT(AP30:AR30)&gt;0,AVERAGE(AP30:AR30),"")</f>
        <v>1.303564220038286e-07</v>
      </c>
      <c r="AT30" s="79">
        <f>IF(COUNT(AP30:AR30)&gt;0,STDEV(AP30:AR30),"")</f>
        <v>1.17556497620927e-07</v>
      </c>
      <c r="AU30" s="80" t="str">
        <f>AC30</f>
        <v/>
      </c>
      <c r="AV30" s="80">
        <f>AD30</f>
        <v>0.3888670158800364</v>
      </c>
      <c r="AW30" s="80">
        <f>AE30</f>
        <v>1.75764084134708</v>
      </c>
      <c r="AX30" s="81">
        <f>IF(COUNT(AU30:AW30)&gt;0,AVERAGE(AU30:AW30),"")</f>
        <v>1.073253928613558</v>
      </c>
      <c r="AY30" s="82">
        <f>IF(COUNT(AU30:AW30)&gt;0,STDEV(AU30:AW30),"")</f>
        <v>0.9678692538983984</v>
      </c>
      <c r="AZ30" s="80" t="str">
        <f>IF(ISNUMBER(AC30),AC30*Y30/Z30*Z30/V30*1000,"")</f>
        <v/>
      </c>
      <c r="BA30" s="80">
        <f>IF(ISNUMBER(AD30),AD30*Y30/Z30*Z30/V30*1000,"")</f>
        <v>0.1619242254124473</v>
      </c>
      <c r="BB30" s="83">
        <f>IF(ISNUMBER(AE30),AE30*Y30/Z30*Z30/V30*1000,"")</f>
        <v>0.7318816463369247</v>
      </c>
      <c r="BC30" s="84">
        <f>IF(COUNT(AZ30:BB30)&gt;0,AVERAGE(AZ30:BB30),"")</f>
        <v>0.446902935874686</v>
      </c>
      <c r="BD30" s="82">
        <f>IF(COUNT(AZ30:BB30)&gt;0,STDEV(AZ30:BB30),"")</f>
        <v>0.4030207573232934</v>
      </c>
      <c r="BE30" s="85">
        <f>IF(AND(ISNUMBER(AK30),ISNUMBER(AA30)),(AK30/1.5*100.0)/AA30,"")</f>
        <v>8233226.350613063</v>
      </c>
      <c r="BF30" s="83">
        <f>IF(ISNUMBER(BE30),BE30*Y30/Z30*Z30/V30*1000,"")</f>
        <v>3428315.452395282</v>
      </c>
      <c r="BG30" s="52" t="n">
        <v>44417</v>
      </c>
      <c r="BH30" s="36" t="str">
        <f>C30</f>
        <v>vc3.08.09.21</v>
      </c>
      <c r="BI30" s="36" t="n">
        <v>28.66</v>
      </c>
      <c r="BJ30" s="36" t="n">
        <v>28.68</v>
      </c>
      <c r="BK30" s="36" t="n">
        <v>28.53</v>
      </c>
      <c r="BL30" s="36">
        <f>IF(COUNT(BI30:BK30)&gt;0,AVERAGE(BI30:BK30),"")</f>
        <v>28.62333333333333</v>
      </c>
      <c r="BM30" s="36" t="n">
        <v>30.65</v>
      </c>
      <c r="BN30" s="37" t="n">
        <v>30.69</v>
      </c>
      <c r="BO30" s="37" t="inlineStr">
        <is>
          <t>&lt;MISSING&gt;</t>
        </is>
      </c>
      <c r="BP30" s="36">
        <f>IF(COUNT(BM30:BO30)&gt;0,AVERAGE(BM30:BO30),"")</f>
        <v>30.67</v>
      </c>
      <c r="BQ30" s="36" t="n">
        <v>26.02</v>
      </c>
      <c r="BR30" s="36" t="n">
        <v>26.01</v>
      </c>
      <c r="BS30" s="36" t="inlineStr">
        <is>
          <t>&lt;MISSING&gt;</t>
        </is>
      </c>
      <c r="BT30" s="36">
        <f>IF(COUNT(BQ30:BS30)&gt;0,AVERAGE(BQ30:BS30),"")</f>
        <v>26.015</v>
      </c>
      <c r="BU30" s="36">
        <f>IF(AND(ISNUMBER(BL30),ISNUMBER(BT30)),BL30-BT30,"")</f>
        <v>2.608333333333334</v>
      </c>
      <c r="BV30" s="36">
        <f>IF(AND(ISNUMBER(BP30),ISNUMBER(BL30)),BP30-BL30,"")</f>
        <v>2.046666666666667</v>
      </c>
    </row>
    <row r="31"/>
    <row r="32">
      <c r="B32" s="53" t="inlineStr">
        <is>
          <t>Copies</t>
        </is>
      </c>
      <c r="C32" s="53" t="inlineStr">
        <is>
          <t>Log(Copies)</t>
        </is>
      </c>
      <c r="D32" s="54" t="inlineStr">
        <is>
          <t>Ct</t>
        </is>
      </c>
      <c r="E32" s="54" t="inlineStr">
        <is>
          <t>Graph Ct</t>
        </is>
      </c>
      <c r="F32" s="53" t="inlineStr">
        <is>
          <t>PMMoV Avg</t>
        </is>
      </c>
      <c r="M32" s="53" t="inlineStr">
        <is>
          <t>Copies</t>
        </is>
      </c>
      <c r="N32" s="53" t="inlineStr">
        <is>
          <t>Log(Copies)</t>
        </is>
      </c>
      <c r="O32" s="54" t="inlineStr">
        <is>
          <t>Ct</t>
        </is>
      </c>
      <c r="P32" s="54" t="inlineStr">
        <is>
          <t>Graph Ct</t>
        </is>
      </c>
      <c r="Q32" s="53" t="inlineStr">
        <is>
          <t>PMMoV Avg</t>
        </is>
      </c>
      <c r="X32" s="53" t="inlineStr">
        <is>
          <t>Copies</t>
        </is>
      </c>
      <c r="Y32" s="53" t="inlineStr">
        <is>
          <t>Log(Copies)</t>
        </is>
      </c>
      <c r="Z32" s="54" t="inlineStr">
        <is>
          <t>Ct</t>
        </is>
      </c>
      <c r="AA32" s="54" t="inlineStr">
        <is>
          <t>Graph Ct</t>
        </is>
      </c>
      <c r="AB32" s="53" t="inlineStr">
        <is>
          <t>covN1 Avg</t>
        </is>
      </c>
      <c r="AI32" s="53" t="inlineStr">
        <is>
          <t>Copies</t>
        </is>
      </c>
      <c r="AJ32" s="53" t="inlineStr">
        <is>
          <t>Log(Copies)</t>
        </is>
      </c>
      <c r="AK32" s="54" t="inlineStr">
        <is>
          <t>Ct</t>
        </is>
      </c>
      <c r="AL32" s="54" t="inlineStr">
        <is>
          <t>Graph Ct</t>
        </is>
      </c>
      <c r="AM32" s="53" t="inlineStr">
        <is>
          <t>covN2 Avg</t>
        </is>
      </c>
    </row>
    <row r="33">
      <c r="B33" s="55" t="n">
        <v>50200</v>
      </c>
      <c r="C33" s="86">
        <f>LOG(B33)</f>
        <v>4.700703717145019</v>
      </c>
      <c r="D33" s="55" t="n">
        <v>25.07</v>
      </c>
      <c r="E33" s="57">
        <f>IF(ISNUMBER(D33),D33,NA())</f>
        <v>25.07</v>
      </c>
      <c r="F33" s="55" t="n"/>
      <c r="M33" s="55" t="n">
        <v>50200</v>
      </c>
      <c r="N33" s="86">
        <f>LOG(M33)</f>
        <v>4.700703717145019</v>
      </c>
      <c r="O33" s="55" t="n">
        <v>24.5</v>
      </c>
      <c r="P33" s="57">
        <f>IF(ISNUMBER(O33),O33,NA())</f>
        <v>24.5</v>
      </c>
      <c r="Q33" s="55" t="n"/>
      <c r="X33" s="55" t="n">
        <v>300</v>
      </c>
      <c r="Y33" s="86">
        <f>LOG(X33)</f>
        <v>2.477121254719662</v>
      </c>
      <c r="Z33" s="55" t="n">
        <v>30.85</v>
      </c>
      <c r="AA33" s="57">
        <f>IF(ISNUMBER(Z33),Z33,NA())</f>
        <v>30.85</v>
      </c>
      <c r="AB33" s="55" t="n"/>
      <c r="AI33" s="55" t="n">
        <v>300</v>
      </c>
      <c r="AJ33" s="86">
        <f>LOG(AI33)</f>
        <v>2.477121254719662</v>
      </c>
      <c r="AK33" s="55" t="n">
        <v>30.86</v>
      </c>
      <c r="AL33" s="57">
        <f>IF(ISNUMBER(AK33),AK33,NA())</f>
        <v>30.86</v>
      </c>
      <c r="AM33" s="55" t="n"/>
    </row>
    <row r="34">
      <c r="B34" s="58" t="n">
        <v>50200</v>
      </c>
      <c r="C34" s="87">
        <f>LOG(B34)</f>
        <v>4.700703717145019</v>
      </c>
      <c r="D34" s="58" t="n">
        <v>24.99</v>
      </c>
      <c r="E34" s="60">
        <f>IF(ISNUMBER(D34),D34,NA())</f>
        <v>24.99</v>
      </c>
      <c r="F34" s="58" t="n"/>
      <c r="M34" s="58" t="n">
        <v>50200</v>
      </c>
      <c r="N34" s="87">
        <f>LOG(M34)</f>
        <v>4.700703717145019</v>
      </c>
      <c r="O34" s="58" t="n">
        <v>24.53</v>
      </c>
      <c r="P34" s="60">
        <f>IF(ISNUMBER(O34),O34,NA())</f>
        <v>24.53</v>
      </c>
      <c r="Q34" s="58" t="n"/>
      <c r="X34" s="58" t="n">
        <v>300</v>
      </c>
      <c r="Y34" s="87">
        <f>LOG(X34)</f>
        <v>2.477121254719662</v>
      </c>
      <c r="Z34" s="58" t="n">
        <v>30.83</v>
      </c>
      <c r="AA34" s="60">
        <f>IF(ISNUMBER(Z34),Z34,NA())</f>
        <v>30.83</v>
      </c>
      <c r="AB34" s="58" t="n"/>
      <c r="AI34" s="58" t="n">
        <v>300</v>
      </c>
      <c r="AJ34" s="87">
        <f>LOG(AI34)</f>
        <v>2.477121254719662</v>
      </c>
      <c r="AK34" s="58" t="n">
        <v>30.5</v>
      </c>
      <c r="AL34" s="60">
        <f>IF(ISNUMBER(AK34),AK34,NA())</f>
        <v>30.5</v>
      </c>
      <c r="AM34" s="58" t="n"/>
    </row>
    <row r="35">
      <c r="B35" s="61" t="n">
        <v>50200</v>
      </c>
      <c r="C35" s="88">
        <f>LOG(B35)</f>
        <v>4.700703717145019</v>
      </c>
      <c r="D35" s="61" t="n">
        <v>24.93</v>
      </c>
      <c r="E35" s="63">
        <f>IF(ISNUMBER(D35),D35,NA())</f>
        <v>24.93</v>
      </c>
      <c r="F35" s="61">
        <f>AVERAGE(D33:D35)*1</f>
        <v>24.99666666666667</v>
      </c>
      <c r="M35" s="61" t="n">
        <v>50200</v>
      </c>
      <c r="N35" s="88">
        <f>LOG(M35)</f>
        <v>4.700703717145019</v>
      </c>
      <c r="O35" s="61" t="n">
        <v>24.53</v>
      </c>
      <c r="P35" s="63">
        <f>IF(ISNUMBER(O35),O35,NA())</f>
        <v>24.53</v>
      </c>
      <c r="Q35" s="61">
        <f>AVERAGE(O33:O35)*1</f>
        <v>24.52</v>
      </c>
      <c r="X35" s="61" t="n">
        <v>300</v>
      </c>
      <c r="Y35" s="88">
        <f>LOG(X35)</f>
        <v>2.477121254719662</v>
      </c>
      <c r="Z35" s="61" t="n">
        <v>30.85</v>
      </c>
      <c r="AA35" s="63">
        <f>IF(ISNUMBER(Z35),Z35,NA())</f>
        <v>30.85</v>
      </c>
      <c r="AB35" s="61">
        <f>AVERAGE(Z33:Z35)*1</f>
        <v>30.84333333333333</v>
      </c>
      <c r="AI35" s="61" t="n">
        <v>300</v>
      </c>
      <c r="AJ35" s="88">
        <f>LOG(AI35)</f>
        <v>2.477121254719662</v>
      </c>
      <c r="AK35" s="61" t="n">
        <v>30.78</v>
      </c>
      <c r="AL35" s="63">
        <f>IF(ISNUMBER(AK35),AK35,NA())</f>
        <v>30.78</v>
      </c>
      <c r="AM35" s="61">
        <f>AVERAGE(AK33:AK35)*1</f>
        <v>30.71333333333333</v>
      </c>
    </row>
    <row r="36">
      <c r="B36" s="55" t="n">
        <v>12550</v>
      </c>
      <c r="C36" s="86">
        <f>LOG(B36)</f>
        <v>4.098643725817056</v>
      </c>
      <c r="D36" s="55" t="n">
        <v>26.69</v>
      </c>
      <c r="E36" s="57">
        <f>IF(ISNUMBER(D36),D36,NA())</f>
        <v>26.69</v>
      </c>
      <c r="F36" s="55" t="n"/>
      <c r="M36" s="55" t="n">
        <v>12550</v>
      </c>
      <c r="N36" s="86">
        <f>LOG(M36)</f>
        <v>4.098643725817056</v>
      </c>
      <c r="O36" s="55" t="n">
        <v>26.32</v>
      </c>
      <c r="P36" s="57">
        <f>IF(ISNUMBER(O36),O36,NA())</f>
        <v>26.32</v>
      </c>
      <c r="Q36" s="55" t="n"/>
      <c r="X36" s="55" t="n">
        <v>60</v>
      </c>
      <c r="Y36" s="86">
        <f>LOG(X36)</f>
        <v>1.778151250383643</v>
      </c>
      <c r="Z36" s="55" t="n">
        <v>30.07</v>
      </c>
      <c r="AA36" s="57">
        <f>IF(ISNUMBER(Z36),Z36,NA())</f>
        <v>30.07</v>
      </c>
      <c r="AB36" s="55" t="n"/>
      <c r="AI36" s="55" t="n">
        <v>60</v>
      </c>
      <c r="AJ36" s="86">
        <f>LOG(AI36)</f>
        <v>1.778151250383643</v>
      </c>
      <c r="AK36" s="55" t="n">
        <v>30.57</v>
      </c>
      <c r="AL36" s="57">
        <f>IF(ISNUMBER(AK36),AK36,NA())</f>
        <v>30.57</v>
      </c>
      <c r="AM36" s="55" t="n"/>
    </row>
    <row r="37">
      <c r="B37" s="58" t="n">
        <v>12550</v>
      </c>
      <c r="C37" s="87">
        <f>LOG(B37)</f>
        <v>4.098643725817056</v>
      </c>
      <c r="D37" s="58" t="n">
        <v>26.43</v>
      </c>
      <c r="E37" s="60">
        <f>IF(ISNUMBER(D37),D37,NA())</f>
        <v>26.43</v>
      </c>
      <c r="F37" s="58" t="n"/>
      <c r="M37" s="58" t="n">
        <v>12550</v>
      </c>
      <c r="N37" s="87">
        <f>LOG(M37)</f>
        <v>4.098643725817056</v>
      </c>
      <c r="O37" s="58" t="n">
        <v>26.23</v>
      </c>
      <c r="P37" s="60">
        <f>IF(ISNUMBER(O37),O37,NA())</f>
        <v>26.23</v>
      </c>
      <c r="Q37" s="58" t="n"/>
      <c r="X37" s="58" t="n">
        <v>60</v>
      </c>
      <c r="Y37" s="87">
        <f>LOG(X37)</f>
        <v>1.778151250383643</v>
      </c>
      <c r="Z37" s="58" t="n">
        <v>30.06</v>
      </c>
      <c r="AA37" s="60">
        <f>IF(ISNUMBER(Z37),Z37,NA())</f>
        <v>30.06</v>
      </c>
      <c r="AB37" s="58" t="n"/>
      <c r="AI37" s="58" t="n">
        <v>60</v>
      </c>
      <c r="AJ37" s="87">
        <f>LOG(AI37)</f>
        <v>1.778151250383643</v>
      </c>
      <c r="AK37" s="58" t="n">
        <v>30.25</v>
      </c>
      <c r="AL37" s="60">
        <f>IF(ISNUMBER(AK37),AK37,NA())</f>
        <v>30.25</v>
      </c>
      <c r="AM37" s="58" t="n"/>
    </row>
    <row r="38">
      <c r="B38" s="61" t="n">
        <v>12550</v>
      </c>
      <c r="C38" s="88">
        <f>LOG(B38)</f>
        <v>4.098643725817056</v>
      </c>
      <c r="D38" s="61" t="n">
        <v>26.41</v>
      </c>
      <c r="E38" s="63">
        <f>IF(ISNUMBER(D38),D38,NA())</f>
        <v>26.41</v>
      </c>
      <c r="F38" s="61">
        <f>AVERAGE(D36:D38)*1</f>
        <v>26.51</v>
      </c>
      <c r="M38" s="61" t="n">
        <v>12550</v>
      </c>
      <c r="N38" s="88">
        <f>LOG(M38)</f>
        <v>4.098643725817056</v>
      </c>
      <c r="O38" s="61" t="n">
        <v>26.24</v>
      </c>
      <c r="P38" s="63">
        <f>IF(ISNUMBER(O38),O38,NA())</f>
        <v>26.24</v>
      </c>
      <c r="Q38" s="61">
        <f>AVERAGE(O36:O38)*1</f>
        <v>26.26333333333333</v>
      </c>
      <c r="X38" s="61" t="n">
        <v>60</v>
      </c>
      <c r="Y38" s="88">
        <f>LOG(X38)</f>
        <v>1.778151250383643</v>
      </c>
      <c r="Z38" s="61" t="n">
        <v>30.11</v>
      </c>
      <c r="AA38" s="63">
        <f>IF(ISNUMBER(Z38),Z38,NA())</f>
        <v>30.11</v>
      </c>
      <c r="AB38" s="61">
        <f>AVERAGE(Z36:Z38)*1</f>
        <v>30.08</v>
      </c>
      <c r="AI38" s="61" t="n">
        <v>60</v>
      </c>
      <c r="AJ38" s="88">
        <f>LOG(AI38)</f>
        <v>1.778151250383643</v>
      </c>
      <c r="AK38" s="61" t="n">
        <v>30.23</v>
      </c>
      <c r="AL38" s="63">
        <f>IF(ISNUMBER(AK38),AK38,NA())</f>
        <v>30.23</v>
      </c>
      <c r="AM38" s="61">
        <f>AVERAGE(AK36:AK38)*1</f>
        <v>30.35</v>
      </c>
    </row>
    <row r="39">
      <c r="B39" s="55" t="n">
        <v>3138</v>
      </c>
      <c r="C39" s="86">
        <f>LOG(B39)</f>
        <v>3.496652939250918</v>
      </c>
      <c r="D39" s="55" t="n">
        <v>28.57</v>
      </c>
      <c r="E39" s="57">
        <f>IF(ISNUMBER(D39),D39,NA())</f>
        <v>28.57</v>
      </c>
      <c r="F39" s="55" t="n"/>
      <c r="M39" s="55" t="n">
        <v>3138</v>
      </c>
      <c r="N39" s="86">
        <f>LOG(M39)</f>
        <v>3.496652939250918</v>
      </c>
      <c r="O39" s="55" t="n">
        <v>28.45</v>
      </c>
      <c r="P39" s="57">
        <f>IF(ISNUMBER(O39),O39,NA())</f>
        <v>28.45</v>
      </c>
      <c r="Q39" s="55" t="n"/>
      <c r="X39" s="55" t="n">
        <v>15</v>
      </c>
      <c r="Y39" s="86">
        <f>LOG(X39)</f>
        <v>1.176091259055681</v>
      </c>
      <c r="Z39" s="55" t="n">
        <v>31.73</v>
      </c>
      <c r="AA39" s="57">
        <f>IF(ISNUMBER(Z39),Z39,NA())</f>
        <v>31.73</v>
      </c>
      <c r="AB39" s="55" t="n"/>
      <c r="AI39" s="55" t="n">
        <v>15</v>
      </c>
      <c r="AJ39" s="86">
        <f>LOG(AI39)</f>
        <v>1.176091259055681</v>
      </c>
      <c r="AK39" s="55" t="n">
        <v>31.96</v>
      </c>
      <c r="AL39" s="57">
        <f>IF(ISNUMBER(AK39),AK39,NA())</f>
        <v>31.96</v>
      </c>
      <c r="AM39" s="55" t="n"/>
    </row>
    <row r="40">
      <c r="B40" s="58" t="n">
        <v>3138</v>
      </c>
      <c r="C40" s="87">
        <f>LOG(B40)</f>
        <v>3.496652939250918</v>
      </c>
      <c r="D40" s="58" t="n">
        <v>28.48</v>
      </c>
      <c r="E40" s="60">
        <f>IF(ISNUMBER(D40),D40,NA())</f>
        <v>28.48</v>
      </c>
      <c r="F40" s="58" t="n"/>
      <c r="M40" s="58" t="n">
        <v>3138</v>
      </c>
      <c r="N40" s="87">
        <f>LOG(M40)</f>
        <v>3.496652939250918</v>
      </c>
      <c r="O40" s="58" t="n">
        <v>28.38</v>
      </c>
      <c r="P40" s="60">
        <f>IF(ISNUMBER(O40),O40,NA())</f>
        <v>28.38</v>
      </c>
      <c r="Q40" s="58" t="n"/>
      <c r="X40" s="58" t="n">
        <v>15</v>
      </c>
      <c r="Y40" s="87">
        <f>LOG(X40)</f>
        <v>1.176091259055681</v>
      </c>
      <c r="Z40" s="58" t="n">
        <v>31.61</v>
      </c>
      <c r="AA40" s="60">
        <f>IF(ISNUMBER(Z40),Z40,NA())</f>
        <v>31.61</v>
      </c>
      <c r="AB40" s="58" t="n"/>
      <c r="AI40" s="58" t="n">
        <v>15</v>
      </c>
      <c r="AJ40" s="87">
        <f>LOG(AI40)</f>
        <v>1.176091259055681</v>
      </c>
      <c r="AK40" s="58" t="n">
        <v>32.25</v>
      </c>
      <c r="AL40" s="60">
        <f>IF(ISNUMBER(AK40),AK40,NA())</f>
        <v>32.25</v>
      </c>
      <c r="AM40" s="58" t="n"/>
    </row>
    <row r="41">
      <c r="B41" s="61" t="n">
        <v>3138</v>
      </c>
      <c r="C41" s="88">
        <f>LOG(B41)</f>
        <v>3.496652939250918</v>
      </c>
      <c r="D41" s="61" t="n">
        <v>28.45</v>
      </c>
      <c r="E41" s="63">
        <f>IF(ISNUMBER(D41),D41,NA())</f>
        <v>28.45</v>
      </c>
      <c r="F41" s="61">
        <f>AVERAGE(D39:D41)*1</f>
        <v>28.5</v>
      </c>
      <c r="M41" s="61" t="n">
        <v>3138</v>
      </c>
      <c r="N41" s="88">
        <f>LOG(M41)</f>
        <v>3.496652939250918</v>
      </c>
      <c r="O41" s="61" t="n">
        <v>28.35</v>
      </c>
      <c r="P41" s="63">
        <f>IF(ISNUMBER(O41),O41,NA())</f>
        <v>28.35</v>
      </c>
      <c r="Q41" s="61">
        <f>AVERAGE(O39:O41)*1</f>
        <v>28.39333333333333</v>
      </c>
      <c r="X41" s="61" t="n">
        <v>15</v>
      </c>
      <c r="Y41" s="88">
        <f>LOG(X41)</f>
        <v>1.176091259055681</v>
      </c>
      <c r="Z41" s="61" t="n">
        <v>31.71</v>
      </c>
      <c r="AA41" s="63">
        <f>IF(ISNUMBER(Z41),Z41,NA())</f>
        <v>31.71</v>
      </c>
      <c r="AB41" s="61">
        <f>AVERAGE(Z39:Z41)*1</f>
        <v>31.68333333333334</v>
      </c>
      <c r="AI41" s="61" t="n">
        <v>15</v>
      </c>
      <c r="AJ41" s="88">
        <f>LOG(AI41)</f>
        <v>1.176091259055681</v>
      </c>
      <c r="AK41" s="61" t="n">
        <v>32.1</v>
      </c>
      <c r="AL41" s="63">
        <f>IF(ISNUMBER(AK41),AK41,NA())</f>
        <v>32.1</v>
      </c>
      <c r="AM41" s="61">
        <f>AVERAGE(AK39:AK41)*1</f>
        <v>32.10333333333333</v>
      </c>
    </row>
    <row r="42">
      <c r="B42" s="55" t="n">
        <v>784.4</v>
      </c>
      <c r="C42" s="86">
        <f>LOG(B42)</f>
        <v>2.894537584995746</v>
      </c>
      <c r="D42" s="55" t="n">
        <v>30.62</v>
      </c>
      <c r="E42" s="57">
        <f>IF(ISNUMBER(D42),D42,NA())</f>
        <v>30.62</v>
      </c>
      <c r="F42" s="55" t="n"/>
      <c r="M42" s="55" t="n">
        <v>784.4</v>
      </c>
      <c r="N42" s="86">
        <f>LOG(M42)</f>
        <v>2.894537584995746</v>
      </c>
      <c r="O42" s="55" t="n">
        <v>30.38</v>
      </c>
      <c r="P42" s="57">
        <f>IF(ISNUMBER(O42),O42,NA())</f>
        <v>30.38</v>
      </c>
      <c r="Q42" s="55" t="n"/>
      <c r="X42" s="55" t="n">
        <v>7.5</v>
      </c>
      <c r="Y42" s="86">
        <f>LOG(X42)</f>
        <v>0.8750612633916999</v>
      </c>
      <c r="Z42" s="55" t="n">
        <v>32.9</v>
      </c>
      <c r="AA42" s="57">
        <f>IF(ISNUMBER(Z42),Z42,NA())</f>
        <v>32.9</v>
      </c>
      <c r="AB42" s="55" t="n"/>
      <c r="AI42" s="55" t="n">
        <v>7.5</v>
      </c>
      <c r="AJ42" s="86">
        <f>LOG(AI42)</f>
        <v>0.8750612633916999</v>
      </c>
      <c r="AK42" s="55" t="n">
        <v>33.13</v>
      </c>
      <c r="AL42" s="57">
        <f>IF(ISNUMBER(AK42),AK42,NA())</f>
        <v>33.13</v>
      </c>
      <c r="AM42" s="55" t="n"/>
    </row>
    <row r="43">
      <c r="B43" s="58" t="n">
        <v>784.4</v>
      </c>
      <c r="C43" s="87">
        <f>LOG(B43)</f>
        <v>2.894537584995746</v>
      </c>
      <c r="D43" s="58" t="n">
        <v>30.59</v>
      </c>
      <c r="E43" s="60">
        <f>IF(ISNUMBER(D43),D43,NA())</f>
        <v>30.59</v>
      </c>
      <c r="F43" s="58" t="n"/>
      <c r="M43" s="58" t="n">
        <v>784.4</v>
      </c>
      <c r="N43" s="87">
        <f>LOG(M43)</f>
        <v>2.894537584995746</v>
      </c>
      <c r="O43" s="58" t="n">
        <v>30.28</v>
      </c>
      <c r="P43" s="60">
        <f>IF(ISNUMBER(O43),O43,NA())</f>
        <v>30.28</v>
      </c>
      <c r="Q43" s="58" t="n"/>
      <c r="X43" s="58" t="n">
        <v>7.5</v>
      </c>
      <c r="Y43" s="87">
        <f>LOG(X43)</f>
        <v>0.8750612633916999</v>
      </c>
      <c r="Z43" s="58" t="n">
        <v>32.64</v>
      </c>
      <c r="AA43" s="60">
        <f>IF(ISNUMBER(Z43),Z43,NA())</f>
        <v>32.64</v>
      </c>
      <c r="AB43" s="58" t="n"/>
      <c r="AI43" s="58" t="n">
        <v>7.5</v>
      </c>
      <c r="AJ43" s="87">
        <f>LOG(AI43)</f>
        <v>0.8750612633916999</v>
      </c>
      <c r="AK43" s="58" t="n">
        <v>33.18</v>
      </c>
      <c r="AL43" s="60">
        <f>IF(ISNUMBER(AK43),AK43,NA())</f>
        <v>33.18</v>
      </c>
      <c r="AM43" s="58" t="n"/>
    </row>
    <row r="44">
      <c r="B44" s="61" t="n">
        <v>784.4</v>
      </c>
      <c r="C44" s="88">
        <f>LOG(B44)</f>
        <v>2.894537584995746</v>
      </c>
      <c r="D44" s="61" t="n">
        <v>30.41</v>
      </c>
      <c r="E44" s="63">
        <f>IF(ISNUMBER(D44),D44,NA())</f>
        <v>30.41</v>
      </c>
      <c r="F44" s="61">
        <f>AVERAGE(D42:D44)*1</f>
        <v>30.54</v>
      </c>
      <c r="M44" s="61" t="n">
        <v>784.4</v>
      </c>
      <c r="N44" s="88">
        <f>LOG(M44)</f>
        <v>2.894537584995746</v>
      </c>
      <c r="O44" s="61" t="n">
        <v>30.32</v>
      </c>
      <c r="P44" s="63">
        <f>IF(ISNUMBER(O44),O44,NA())</f>
        <v>30.32</v>
      </c>
      <c r="Q44" s="61">
        <f>AVERAGE(O42:O44)*1</f>
        <v>30.32666666666666</v>
      </c>
      <c r="X44" s="61" t="n">
        <v>7.5</v>
      </c>
      <c r="Y44" s="88">
        <f>LOG(X44)</f>
        <v>0.8750612633916999</v>
      </c>
      <c r="Z44" s="61" t="n">
        <v>32.73</v>
      </c>
      <c r="AA44" s="63">
        <f>IF(ISNUMBER(Z44),Z44,NA())</f>
        <v>32.73</v>
      </c>
      <c r="AB44" s="61">
        <f>AVERAGE(Z42:Z44)*1</f>
        <v>32.75666666666666</v>
      </c>
      <c r="AI44" s="61" t="n">
        <v>7.5</v>
      </c>
      <c r="AJ44" s="88">
        <f>LOG(AI44)</f>
        <v>0.8750612633916999</v>
      </c>
      <c r="AK44" s="61" t="n">
        <v>33.8</v>
      </c>
      <c r="AL44" s="63">
        <f>IF(ISNUMBER(AK44),AK44,NA())</f>
        <v>33.8</v>
      </c>
      <c r="AM44" s="61">
        <f>AVERAGE(AK42:AK44)*1</f>
        <v>33.37</v>
      </c>
    </row>
    <row r="45">
      <c r="B45" s="55" t="n">
        <v>196.1</v>
      </c>
      <c r="C45" s="86">
        <f>LOG(B45)</f>
        <v>2.292477593667784</v>
      </c>
      <c r="D45" s="55" t="n">
        <v>32.64</v>
      </c>
      <c r="E45" s="57">
        <f>IF(ISNUMBER(D45),D45,NA())</f>
        <v>32.64</v>
      </c>
      <c r="F45" s="55" t="n"/>
      <c r="M45" s="55" t="n">
        <v>196.1</v>
      </c>
      <c r="N45" s="86">
        <f>LOG(M45)</f>
        <v>2.292477593667784</v>
      </c>
      <c r="O45" s="55" t="n">
        <v>32.61</v>
      </c>
      <c r="P45" s="57">
        <f>IF(ISNUMBER(O45),O45,NA())</f>
        <v>32.61</v>
      </c>
      <c r="Q45" s="55" t="n"/>
      <c r="X45" s="55" t="n">
        <v>3.75</v>
      </c>
      <c r="Y45" s="86">
        <f>LOG(X45)</f>
        <v>0.5740312677277188</v>
      </c>
      <c r="Z45" s="55" t="n">
        <v>33.38</v>
      </c>
      <c r="AA45" s="57">
        <f>IF(ISNUMBER(Z45),Z45,NA())</f>
        <v>33.38</v>
      </c>
      <c r="AB45" s="55" t="n"/>
      <c r="AI45" s="55" t="n">
        <v>3.75</v>
      </c>
      <c r="AJ45" s="86">
        <f>LOG(AI45)</f>
        <v>0.5740312677277188</v>
      </c>
      <c r="AK45" s="55" t="n">
        <v>34.35</v>
      </c>
      <c r="AL45" s="57">
        <f>IF(ISNUMBER(AK45),AK45,NA())</f>
        <v>34.35</v>
      </c>
      <c r="AM45" s="55" t="n"/>
    </row>
    <row r="46">
      <c r="B46" s="58" t="n">
        <v>196.1</v>
      </c>
      <c r="C46" s="87">
        <f>LOG(B46)</f>
        <v>2.292477593667784</v>
      </c>
      <c r="D46" s="58" t="n">
        <v>32.81</v>
      </c>
      <c r="E46" s="60">
        <f>IF(ISNUMBER(D46),D46,NA())</f>
        <v>32.81</v>
      </c>
      <c r="F46" s="58" t="n"/>
      <c r="M46" s="58" t="n">
        <v>196.1</v>
      </c>
      <c r="N46" s="87">
        <f>LOG(M46)</f>
        <v>2.292477593667784</v>
      </c>
      <c r="O46" s="58" t="n">
        <v>32.5</v>
      </c>
      <c r="P46" s="60">
        <f>IF(ISNUMBER(O46),O46,NA())</f>
        <v>32.5</v>
      </c>
      <c r="Q46" s="58" t="n"/>
      <c r="X46" s="58" t="n">
        <v>3.75</v>
      </c>
      <c r="Y46" s="87">
        <f>LOG(X46)</f>
        <v>0.5740312677277188</v>
      </c>
      <c r="Z46" s="58" t="n">
        <v>33.81</v>
      </c>
      <c r="AA46" s="60">
        <f>IF(ISNUMBER(Z46),Z46,NA())</f>
        <v>33.81</v>
      </c>
      <c r="AB46" s="58" t="n"/>
      <c r="AI46" s="58" t="n">
        <v>3.75</v>
      </c>
      <c r="AJ46" s="87">
        <f>LOG(AI46)</f>
        <v>0.5740312677277188</v>
      </c>
      <c r="AK46" s="58" t="n">
        <v>34.22</v>
      </c>
      <c r="AL46" s="60">
        <f>IF(ISNUMBER(AK46),AK46,NA())</f>
        <v>34.22</v>
      </c>
      <c r="AM46" s="58" t="n"/>
    </row>
    <row r="47">
      <c r="B47" s="61" t="n">
        <v>196.1</v>
      </c>
      <c r="C47" s="88">
        <f>LOG(B47)</f>
        <v>2.292477593667784</v>
      </c>
      <c r="D47" s="61" t="n">
        <v>32.63</v>
      </c>
      <c r="E47" s="63">
        <f>IF(ISNUMBER(D47),D47,NA())</f>
        <v>32.63</v>
      </c>
      <c r="F47" s="61">
        <f>AVERAGE(D45:D47)*1</f>
        <v>32.69333333333334</v>
      </c>
      <c r="M47" s="61" t="n">
        <v>196.1</v>
      </c>
      <c r="N47" s="88">
        <f>LOG(M47)</f>
        <v>2.292477593667784</v>
      </c>
      <c r="O47" s="61" t="n">
        <v>32.53</v>
      </c>
      <c r="P47" s="63">
        <f>IF(ISNUMBER(O47),O47,NA())</f>
        <v>32.53</v>
      </c>
      <c r="Q47" s="61">
        <f>AVERAGE(O45:O47)*1</f>
        <v>32.54666666666667</v>
      </c>
      <c r="X47" s="61" t="n">
        <v>3.75</v>
      </c>
      <c r="Y47" s="88">
        <f>LOG(X47)</f>
        <v>0.5740312677277188</v>
      </c>
      <c r="Z47" s="61" t="n">
        <v>33.04</v>
      </c>
      <c r="AA47" s="63">
        <f>IF(ISNUMBER(Z47),Z47,NA())</f>
        <v>33.04</v>
      </c>
      <c r="AB47" s="61">
        <f>AVERAGE(Z45:Z47)*1</f>
        <v>33.41</v>
      </c>
      <c r="AI47" s="61" t="n">
        <v>3.75</v>
      </c>
      <c r="AJ47" s="88">
        <f>LOG(AI47)</f>
        <v>0.5740312677277188</v>
      </c>
      <c r="AK47" s="61" t="n">
        <v>33.78</v>
      </c>
      <c r="AL47" s="63">
        <f>IF(ISNUMBER(AK47),AK47,NA())</f>
        <v>33.78</v>
      </c>
      <c r="AM47" s="61">
        <f>AVERAGE(AK45:AK47)*1</f>
        <v>34.11666666666667</v>
      </c>
    </row>
    <row r="48">
      <c r="B48" s="64" t="n"/>
      <c r="C48" s="65" t="n"/>
      <c r="D48" s="65" t="n"/>
      <c r="E48" s="66" t="inlineStr">
        <is>
          <t>Slope</t>
        </is>
      </c>
      <c r="F48" s="89">
        <f>SLOPE(D33:D47, C33:C47)*1</f>
        <v>-3.226170488037694</v>
      </c>
      <c r="M48" s="64" t="n"/>
      <c r="N48" s="65" t="n"/>
      <c r="O48" s="65" t="n"/>
      <c r="P48" s="66" t="inlineStr">
        <is>
          <t>Slope</t>
        </is>
      </c>
      <c r="Q48" s="89">
        <f>SLOPE(O33:O47, N33:N47)*1</f>
        <v>-3.341329300031607</v>
      </c>
      <c r="X48" s="55" t="n">
        <v>0.626</v>
      </c>
      <c r="Y48" s="86">
        <f>LOG(X48)</f>
        <v>-0.2034256667895703</v>
      </c>
      <c r="Z48" s="55" t="n">
        <v>35.28</v>
      </c>
      <c r="AA48" s="57">
        <f>IF(ISNUMBER(Z48),Z48,NA())</f>
        <v>35.28</v>
      </c>
      <c r="AB48" s="55" t="n"/>
      <c r="AI48" s="55" t="n">
        <v>0.626</v>
      </c>
      <c r="AJ48" s="86">
        <f>LOG(AI48)</f>
        <v>-0.2034256667895703</v>
      </c>
      <c r="AK48" s="55" t="n">
        <v>35.01</v>
      </c>
      <c r="AL48" s="57">
        <f>IF(ISNUMBER(AK48),AK48,NA())</f>
        <v>35.01</v>
      </c>
      <c r="AM48" s="55" t="n"/>
    </row>
    <row r="49">
      <c r="B49" s="68" t="n"/>
      <c r="C49" s="65" t="n"/>
      <c r="D49" s="65" t="n"/>
      <c r="E49" s="66" t="inlineStr">
        <is>
          <t>Intercept</t>
        </is>
      </c>
      <c r="F49" s="89">
        <f>INTERCEPT(D33:D47, C33:C47)*1</f>
        <v>39.92863776888073</v>
      </c>
      <c r="M49" s="68" t="n"/>
      <c r="N49" s="65" t="n"/>
      <c r="O49" s="65" t="n"/>
      <c r="P49" s="66" t="inlineStr">
        <is>
          <t>Intercept</t>
        </is>
      </c>
      <c r="Q49" s="89">
        <f>INTERCEPT(O33:O47, N33:N47)*1</f>
        <v>40.09330242929305</v>
      </c>
      <c r="X49" s="58" t="n">
        <v>0.626</v>
      </c>
      <c r="Y49" s="87">
        <f>LOG(X49)</f>
        <v>-0.2034256667895703</v>
      </c>
      <c r="Z49" s="58" t="n">
        <v>35.65</v>
      </c>
      <c r="AA49" s="60">
        <f>IF(ISNUMBER(Z49),Z49,NA())</f>
        <v>35.65</v>
      </c>
      <c r="AB49" s="58" t="n"/>
      <c r="AI49" s="58" t="n">
        <v>0.626</v>
      </c>
      <c r="AJ49" s="87">
        <f>LOG(AI49)</f>
        <v>-0.2034256667895703</v>
      </c>
      <c r="AK49" s="58" t="n">
        <v>35.19</v>
      </c>
      <c r="AL49" s="60">
        <f>IF(ISNUMBER(AK49),AK49,NA())</f>
        <v>35.19</v>
      </c>
      <c r="AM49" s="58" t="n"/>
    </row>
    <row r="50">
      <c r="B50" s="68" t="n"/>
      <c r="C50" s="65" t="n"/>
      <c r="D50" s="65" t="n"/>
      <c r="E50" s="66" t="inlineStr">
        <is>
          <t>Efficiency</t>
        </is>
      </c>
      <c r="F50" s="69">
        <f>(10^(-1/F48)-1)*1</f>
        <v>1.041573500901678</v>
      </c>
      <c r="M50" s="68" t="n"/>
      <c r="N50" s="65" t="n"/>
      <c r="O50" s="65" t="n"/>
      <c r="P50" s="66" t="inlineStr">
        <is>
          <t>Efficiency</t>
        </is>
      </c>
      <c r="Q50" s="69">
        <f>(10^(-1/Q48)-1)*1</f>
        <v>0.9919667510977712</v>
      </c>
      <c r="X50" s="61" t="n">
        <v>0.626</v>
      </c>
      <c r="Y50" s="88">
        <f>LOG(X50)</f>
        <v>-0.2034256667895703</v>
      </c>
      <c r="Z50" s="61" t="inlineStr">
        <is>
          <t>[34.64]</t>
        </is>
      </c>
      <c r="AA50" s="63" t="str">
        <f>IF(ISNUMBER(Z50),Z50,NA())</f>
        <v>#N/A</v>
      </c>
      <c r="AB50" s="61">
        <f>AVERAGE(Z48:Z50)*1</f>
        <v>35.465</v>
      </c>
      <c r="AI50" s="61" t="n">
        <v>0.626</v>
      </c>
      <c r="AJ50" s="88">
        <f>LOG(AI50)</f>
        <v>-0.2034256667895703</v>
      </c>
      <c r="AK50" s="61" t="n">
        <v>35.66</v>
      </c>
      <c r="AL50" s="63">
        <f>IF(ISNUMBER(AK50),AK50,NA())</f>
        <v>35.66</v>
      </c>
      <c r="AM50" s="61">
        <f>AVERAGE(AK48:AK50)*1</f>
        <v>35.28666666666666</v>
      </c>
    </row>
    <row r="51">
      <c r="B51" s="65" t="n"/>
      <c r="C51" s="65" t="n"/>
      <c r="D51" s="65" t="n"/>
      <c r="E51" s="66" t="inlineStr">
        <is>
          <t>R-sq</t>
        </is>
      </c>
      <c r="F51" s="90">
        <f>RSQ(D33:D47, C33:C47)*1</f>
        <v>0.9952382939747073</v>
      </c>
      <c r="M51" s="65" t="n"/>
      <c r="N51" s="65" t="n"/>
      <c r="O51" s="65" t="n"/>
      <c r="P51" s="66" t="inlineStr">
        <is>
          <t>R-sq</t>
        </is>
      </c>
      <c r="Q51" s="90">
        <f>RSQ(O33:O47, N33:N47)*1</f>
        <v>0.9983824223592482</v>
      </c>
      <c r="X51" s="64" t="n"/>
      <c r="Y51" s="65" t="n"/>
      <c r="Z51" s="65" t="n"/>
      <c r="AA51" s="66" t="inlineStr">
        <is>
          <t>Slope</t>
        </is>
      </c>
      <c r="AB51" s="89">
        <f>SLOPE(Z33:Z50, Y33:Y50)*1</f>
        <v>-1.837887078913041</v>
      </c>
      <c r="AI51" s="64" t="n"/>
      <c r="AJ51" s="65" t="n"/>
      <c r="AK51" s="65" t="n"/>
      <c r="AL51" s="66" t="inlineStr">
        <is>
          <t>Slope</t>
        </is>
      </c>
      <c r="AM51" s="89">
        <f>SLOPE(AK33:AK50, AJ33:AJ50)*1</f>
        <v>-1.9690777612427</v>
      </c>
    </row>
    <row r="52">
      <c r="B52" s="65" t="n"/>
      <c r="C52" s="65" t="n"/>
      <c r="D52" s="65" t="n"/>
      <c r="E52" s="65" t="n"/>
      <c r="F52" s="65" t="n"/>
      <c r="M52" s="65" t="n"/>
      <c r="N52" s="65" t="n"/>
      <c r="O52" s="65" t="n"/>
      <c r="P52" s="65" t="n"/>
      <c r="Q52" s="65" t="n"/>
      <c r="X52" s="68" t="n"/>
      <c r="Y52" s="65" t="n"/>
      <c r="Z52" s="65" t="n"/>
      <c r="AA52" s="66" t="inlineStr">
        <is>
          <t>Intercept</t>
        </is>
      </c>
      <c r="AB52" s="89">
        <f>INTERCEPT(Z33:Z50, Y33:Y50)*1</f>
        <v>34.37875049160768</v>
      </c>
      <c r="AI52" s="68" t="n"/>
      <c r="AJ52" s="65" t="n"/>
      <c r="AK52" s="65" t="n"/>
      <c r="AL52" s="66" t="inlineStr">
        <is>
          <t>Intercept</t>
        </is>
      </c>
      <c r="AM52" s="89">
        <f>INTERCEPT(AK33:AK50, AJ33:AJ50)*1</f>
        <v>34.84793208694895</v>
      </c>
    </row>
    <row r="53">
      <c r="X53" s="68" t="n"/>
      <c r="Y53" s="65" t="n"/>
      <c r="Z53" s="65" t="n"/>
      <c r="AA53" s="66" t="inlineStr">
        <is>
          <t>Efficiency</t>
        </is>
      </c>
      <c r="AB53" s="69">
        <f>(10^(-1/AB51)-1)*1</f>
        <v>2.500282276218175</v>
      </c>
      <c r="AI53" s="68" t="n"/>
      <c r="AJ53" s="65" t="n"/>
      <c r="AK53" s="65" t="n"/>
      <c r="AL53" s="66" t="inlineStr">
        <is>
          <t>Efficiency</t>
        </is>
      </c>
      <c r="AM53" s="69">
        <f>(10^(-1/AM51)-1)*1</f>
        <v>2.219970995895402</v>
      </c>
    </row>
    <row r="54">
      <c r="X54" s="65" t="n"/>
      <c r="Y54" s="65" t="n"/>
      <c r="Z54" s="65" t="n"/>
      <c r="AA54" s="66" t="inlineStr">
        <is>
          <t>R-sq</t>
        </is>
      </c>
      <c r="AB54" s="90">
        <f>RSQ(Z33:Z50, Y33:Y50)*1</f>
        <v>0.816561492030907</v>
      </c>
      <c r="AI54" s="65" t="n"/>
      <c r="AJ54" s="65" t="n"/>
      <c r="AK54" s="65" t="n"/>
      <c r="AL54" s="66" t="inlineStr">
        <is>
          <t>R-sq</t>
        </is>
      </c>
      <c r="AM54" s="90">
        <f>RSQ(AK33:AK50, AJ33:AJ50)*1</f>
        <v>0.8836616372408652</v>
      </c>
    </row>
    <row r="55">
      <c r="X55" s="65" t="n"/>
      <c r="Y55" s="65" t="n"/>
      <c r="Z55" s="65" t="n"/>
      <c r="AA55" s="65" t="n"/>
      <c r="AB55" s="65" t="n"/>
      <c r="AI55" s="65" t="n"/>
      <c r="AJ55" s="65" t="n"/>
      <c r="AK55" s="65" t="n"/>
      <c r="AL55" s="65" t="n"/>
      <c r="AM55" s="65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2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4" t="n"/>
    </row>
    <row r="57">
      <c r="A57" s="5" t="n"/>
      <c r="B57" s="6" t="inlineStr">
        <is>
          <t>qPCR Data</t>
        </is>
      </c>
      <c r="C57" s="7" t="n"/>
      <c r="D57" s="8" t="str">
        <f>IF(COUNTIF('QAQC-NaT'!A:A,"NTC")=0,"No NTCs", IF(COUNTIFS('QAQC-NaT'!A:A,"NTC",'QAQC-NaT'!L:L,FALSE)&gt;0,"NTC Error! See QAQC-NaT", "NTCs Good"))</f>
        <v>NTCs Good</v>
      </c>
      <c r="E57" s="9" t="n"/>
      <c r="F57" s="9" t="n"/>
      <c r="G57" s="10" t="n"/>
      <c r="H57" s="11" t="str">
        <f>IF(COUNTIF('QAQC-NaT'!A:A,"EB")=0,"No Extraction Blanks", IF(COUNTIFS('QAQC-NaT'!A:A,"EB",'QAQC-NaT'!L:L,FALSE)&gt;0,"EB Error! See QAQC-NaT", "Extraction Blanks Good"))</f>
        <v>Extraction Blanks Good</v>
      </c>
      <c r="I57" s="9" t="n"/>
      <c r="J57" s="9" t="n"/>
      <c r="K57" s="12" t="n"/>
      <c r="AP57" s="13" t="inlineStr">
        <is>
          <t>FINAL DATA</t>
        </is>
      </c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14" t="n"/>
      <c r="BE57" s="15" t="n"/>
      <c r="BF57" s="16" t="n"/>
      <c r="BG57" s="17" t="inlineStr">
        <is>
          <t>INHIBITION CONTROLS</t>
        </is>
      </c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  <c r="BT57" s="18" t="n"/>
      <c r="BU57" s="18" t="n"/>
      <c r="BV57" s="19" t="n"/>
    </row>
    <row r="58">
      <c r="B58" s="20" t="inlineStr">
        <is>
          <t>Date</t>
        </is>
      </c>
      <c r="C58" s="20" t="inlineStr">
        <is>
          <t>Sample ID</t>
        </is>
      </c>
      <c r="D58" s="20" t="inlineStr">
        <is>
          <t>Target</t>
        </is>
      </c>
      <c r="E58" s="21" t="inlineStr">
        <is>
          <t>Site</t>
        </is>
      </c>
      <c r="F58" s="22" t="inlineStr">
        <is>
          <t>Sample
Type</t>
        </is>
      </c>
      <c r="G58" s="20" t="inlineStr">
        <is>
          <t>covN1 Ct</t>
        </is>
      </c>
      <c r="H58" s="18" t="n"/>
      <c r="I58" s="23" t="n"/>
      <c r="J58" s="24" t="inlineStr">
        <is>
          <t>covN1
Ct AVG</t>
        </is>
      </c>
      <c r="K58" s="24" t="inlineStr">
        <is>
          <t>covN1
Ct STDEV</t>
        </is>
      </c>
      <c r="L58" s="24" t="inlineStr">
        <is>
          <t>covN1
COPIES</t>
        </is>
      </c>
      <c r="M58" s="18" t="n"/>
      <c r="N58" s="23" t="n"/>
      <c r="O58" s="25" t="inlineStr">
        <is>
          <t>covN1
Copies AVG</t>
        </is>
      </c>
      <c r="P58" s="24" t="inlineStr">
        <is>
          <t>covN1
Copies STDEV</t>
        </is>
      </c>
      <c r="Q58" s="20" t="inlineStr">
        <is>
          <t>PMMoV:10 Ct</t>
        </is>
      </c>
      <c r="R58" s="18" t="n"/>
      <c r="S58" s="23" t="n"/>
      <c r="T58" s="25" t="inlineStr">
        <is>
          <t>PMMoV:10
Ct AVG</t>
        </is>
      </c>
      <c r="U58" s="24" t="inlineStr">
        <is>
          <t>PMMoV:10
Ct STDEV</t>
        </is>
      </c>
      <c r="V58" s="24" t="inlineStr">
        <is>
          <t>Total volume (mL)</t>
        </is>
      </c>
      <c r="W58" s="24" t="inlineStr">
        <is>
          <t>Empty tube weight (g)</t>
        </is>
      </c>
      <c r="X58" s="24" t="inlineStr">
        <is>
          <t>Full tube weight (g)</t>
        </is>
      </c>
      <c r="Y58" s="24" t="inlineStr">
        <is>
          <t>Pellet weight (g)</t>
        </is>
      </c>
      <c r="Z58" s="24" t="inlineStr">
        <is>
          <t>Settled solids (mL)</t>
        </is>
      </c>
      <c r="AA58" s="24" t="inlineStr">
        <is>
          <t>Extracted Mass (in 100 uL) (g)</t>
        </is>
      </c>
      <c r="AB58" s="22" t="inlineStr">
        <is>
          <t>Well volume (uL)</t>
        </is>
      </c>
      <c r="AC58" s="24" t="inlineStr">
        <is>
          <t>covN1
Copies per Extracted Mass  (copies/g)</t>
        </is>
      </c>
      <c r="AD58" s="18" t="n"/>
      <c r="AE58" s="23" t="n"/>
      <c r="AF58" s="26" t="inlineStr">
        <is>
          <t>Copies per Extracted Mass  (copies/g)
AVG</t>
        </is>
      </c>
      <c r="AG58" s="24" t="inlineStr">
        <is>
          <t>Copies per Extracted Mass
STDEV</t>
        </is>
      </c>
      <c r="AH58" s="24" t="inlineStr">
        <is>
          <t>PMMoV:10 Copies</t>
        </is>
      </c>
      <c r="AI58" s="18" t="n"/>
      <c r="AJ58" s="23" t="n"/>
      <c r="AK58" s="24" t="inlineStr">
        <is>
          <t>PMMoV
Copies AVG</t>
        </is>
      </c>
      <c r="AL58" s="24" t="inlineStr">
        <is>
          <t>PMMoV
Copies STDEV</t>
        </is>
      </c>
      <c r="AM58" s="24" t="inlineStr">
        <is>
          <t>Concentration Factor</t>
        </is>
      </c>
      <c r="AN58" s="20" t="inlineStr">
        <is>
          <t>Date</t>
        </is>
      </c>
      <c r="AO58" s="20" t="inlineStr">
        <is>
          <t>Target</t>
        </is>
      </c>
      <c r="AP58" s="24" t="inlineStr">
        <is>
          <t>covN1 Copies per Copies of PMMoV</t>
        </is>
      </c>
      <c r="AQ58" s="18" t="n"/>
      <c r="AR58" s="23" t="n"/>
      <c r="AS58" s="26" t="inlineStr">
        <is>
          <t>AVG</t>
        </is>
      </c>
      <c r="AT58" s="26" t="inlineStr">
        <is>
          <t>STDEV</t>
        </is>
      </c>
      <c r="AU58" s="24" t="inlineStr">
        <is>
          <t>covN1 Copies per Extracted Mass (Copies/g)</t>
        </is>
      </c>
      <c r="AV58" s="18" t="n"/>
      <c r="AW58" s="23" t="n"/>
      <c r="AX58" s="24" t="inlineStr">
        <is>
          <t>AVG</t>
        </is>
      </c>
      <c r="AY58" s="22" t="inlineStr">
        <is>
          <t>STDEV</t>
        </is>
      </c>
      <c r="AZ58" s="24" t="inlineStr">
        <is>
          <t>covN1 Copies / L</t>
        </is>
      </c>
      <c r="BA58" s="18" t="n"/>
      <c r="BB58" s="23" t="n"/>
      <c r="BC58" s="24" t="inlineStr">
        <is>
          <t>AVG</t>
        </is>
      </c>
      <c r="BD58" s="27" t="inlineStr">
        <is>
          <t>STDEV</t>
        </is>
      </c>
      <c r="BE58" s="28" t="inlineStr">
        <is>
          <t>PMMoV Copies per Extracted Mass (copies/g)</t>
        </is>
      </c>
      <c r="BF58" s="29" t="inlineStr">
        <is>
          <t>PMMoV Copies/L</t>
        </is>
      </c>
      <c r="BG58" s="30" t="inlineStr">
        <is>
          <t>Date</t>
        </is>
      </c>
      <c r="BH58" s="31" t="inlineStr">
        <is>
          <t>Sample Name</t>
        </is>
      </c>
      <c r="BI58" s="31" t="inlineStr">
        <is>
          <t>PMMoV 1/10</t>
        </is>
      </c>
      <c r="BJ58" s="31" t="inlineStr">
        <is>
          <t>PMMoV 1/10</t>
        </is>
      </c>
      <c r="BK58" s="31" t="inlineStr">
        <is>
          <t>PMMoV 1/10</t>
        </is>
      </c>
      <c r="BL58" s="32" t="inlineStr">
        <is>
          <t>AVG PMMoV 1/10</t>
        </is>
      </c>
      <c r="BM58" s="31" t="inlineStr">
        <is>
          <t>PMMoV 1/40</t>
        </is>
      </c>
      <c r="BN58" s="31" t="inlineStr">
        <is>
          <t>PMMoV 1/40</t>
        </is>
      </c>
      <c r="BO58" s="31" t="inlineStr">
        <is>
          <t>PMMoV 1/40</t>
        </is>
      </c>
      <c r="BP58" s="32" t="inlineStr">
        <is>
          <t>AVG PMMoV 1/40</t>
        </is>
      </c>
      <c r="BQ58" s="31" t="inlineStr">
        <is>
          <t>PMMoV Full</t>
        </is>
      </c>
      <c r="BR58" s="31" t="inlineStr">
        <is>
          <t>PMMoV Full</t>
        </is>
      </c>
      <c r="BS58" s="31" t="inlineStr">
        <is>
          <t>PMMoV Full</t>
        </is>
      </c>
      <c r="BT58" s="32" t="inlineStr">
        <is>
          <t>AVG Full</t>
        </is>
      </c>
      <c r="BU58" s="31" t="inlineStr">
        <is>
          <t>ΔCt
1/10 - Full</t>
        </is>
      </c>
      <c r="BV58" s="33" t="inlineStr">
        <is>
          <t>ΔCt
1/40 - 1/10</t>
        </is>
      </c>
    </row>
    <row r="59">
      <c r="B59" s="34" t="n"/>
      <c r="C59" s="35" t="inlineStr">
        <is>
          <t>aw_b97.08.09.21</t>
        </is>
      </c>
      <c r="D59" s="35" t="inlineStr">
        <is>
          <t>covN1</t>
        </is>
      </c>
      <c r="E59" s="35" t="inlineStr">
        <is>
          <t>AW_B97</t>
        </is>
      </c>
      <c r="F59" s="35" t="str">
        <f>"Influent"</f>
        <v>Influent</v>
      </c>
      <c r="G59" s="36" t="n">
        <v>34.29</v>
      </c>
      <c r="H59" s="36" t="n">
        <v>34.94</v>
      </c>
      <c r="I59" s="37" t="n">
        <v>34.28</v>
      </c>
      <c r="J59" s="36">
        <f>AVERAGE(G59:I59)</f>
        <v>34.50333333333333</v>
      </c>
      <c r="K59" s="36">
        <f>STDEV(G59:I59)</f>
        <v>0.378197479279453</v>
      </c>
      <c r="L59" s="38">
        <f>IF(ISNUMBER(G59),10^((G59-$AB$97)/$AB$96),IF(G59="&lt;ND&gt;","",""))</f>
        <v>1.117607776098594</v>
      </c>
      <c r="M59" s="38">
        <f>IF(ISNUMBER(H59),10^((H59-$AB$97)/$AB$96),IF(H59="&lt;ND&gt;","",""))</f>
        <v>0.4950196286589841</v>
      </c>
      <c r="N59" s="38">
        <f>IF(ISNUMBER(I59),10^((I59-$AB$97)/$AB$96),IF(I59="&lt;ND&gt;","",""))</f>
        <v>1.131697732027289</v>
      </c>
      <c r="O59" s="36">
        <f>AVERAGE(L59:N59)*1.0</f>
        <v>0.9147750455949556</v>
      </c>
      <c r="P59" s="36">
        <f>STDEV(L59:N59)*1.0</f>
        <v>0.3635871137015677</v>
      </c>
      <c r="Q59" s="36" t="n">
        <v>28.65</v>
      </c>
      <c r="R59" s="36" t="n">
        <v>28.49</v>
      </c>
      <c r="S59" s="36" t="n">
        <v>28.53</v>
      </c>
      <c r="T59" s="36">
        <f>IF(COUNT(Q59:S59)&gt;0,AVERAGE(Q59:S59),"")</f>
        <v>28.55666666666667</v>
      </c>
      <c r="U59" s="36">
        <f>IF(COUNT(Q59:S59)&gt;0,STDEV(Q59:S59),"")</f>
        <v>0.08326663997864496</v>
      </c>
      <c r="V59" s="74" t="str">
        <f>IF(F59="PS",40,"")</f>
        <v/>
      </c>
      <c r="W59" s="74" t="inlineStr"/>
      <c r="X59" s="74" t="inlineStr"/>
      <c r="Y59" s="74" t="str">
        <f>IF(AND(ISNUMBER(X59),ISNUMBER(W59)),X59-W59,"")</f>
        <v/>
      </c>
      <c r="Z59" s="74" t="n">
        <v>40</v>
      </c>
      <c r="AA59" s="74" t="inlineStr"/>
      <c r="AB59" s="75" t="n">
        <v>3</v>
      </c>
      <c r="AC59" s="74" t="str">
        <f>IF(AND(ISNUMBER(L59),ISNUMBER(AA59)),(L59*1.0/AB59*100.0)/AA59,"")</f>
        <v/>
      </c>
      <c r="AD59" s="74" t="str">
        <f>IF(AND(ISNUMBER(M59),ISNUMBER(AA59)),(M59*1.0/AB59*100.0)/AA59,"")</f>
        <v/>
      </c>
      <c r="AE59" s="74" t="str">
        <f>IF(AND(ISNUMBER(N59),ISNUMBER(AA59)),(N59*1.0/AB59*100.0)/AA59,"")</f>
        <v/>
      </c>
      <c r="AF59" s="74" t="str">
        <f>IF(COUNT(AC59:AE59)&gt;0,AVERAGE(AC59:AE59),"")</f>
        <v/>
      </c>
      <c r="AG59" s="74" t="str">
        <f>IF(COUNT(AC59:AE59)&gt;0,STDEV(AC59:AE59),"")</f>
        <v/>
      </c>
      <c r="AH59" s="76">
        <f>IF(ISNUMBER(Q59),10^((Q59-$F$94)/$F$93),IF(Q59="&lt;ND&gt;","",""))</f>
        <v>3133.164391538945</v>
      </c>
      <c r="AI59" s="76">
        <f>IF(ISNUMBER(R59),10^((R59-$F$94)/$F$93),IF(R59="&lt;ND&gt;","",""))</f>
        <v>3512.186630211972</v>
      </c>
      <c r="AJ59" s="76">
        <f>IF(ISNUMBER(S59),10^((S59-$F$94)/$F$93),IF(S59="&lt;ND&gt;","",""))</f>
        <v>3413.335554588862</v>
      </c>
      <c r="AK59" s="36">
        <f>IF(COUNT(AH59:AJ59)&gt;0,AVERAGE(AH59:AJ59)*10.0,"")</f>
        <v>33528.95525446592</v>
      </c>
      <c r="AL59" s="74">
        <f>IF(COUNT(AH59:AJ59)&gt;0,STDEV(AH59:AJ59)*10.0,"")</f>
        <v>1966.067450374404</v>
      </c>
      <c r="AM59" s="74" t="str">
        <f>IF(AND(ISNUMBER(V59),ISNUMBER(Z59),ISNUMBER(AA59)), V59/Z59*AA59/100*1, "")</f>
        <v/>
      </c>
      <c r="AN59" s="42" t="n"/>
      <c r="AO59" s="35" t="inlineStr">
        <is>
          <t>covN1</t>
        </is>
      </c>
      <c r="AP59" s="77" t="str">
        <f>IF(AND(ISNUMBER(AZ59),ISNUMBER(BF59)),AZ59/BF59,"")</f>
        <v/>
      </c>
      <c r="AQ59" s="77" t="str">
        <f>IF(AND(ISNUMBER(BA59),ISNUMBER(BF59)),BA59/BF59,"")</f>
        <v/>
      </c>
      <c r="AR59" s="77" t="str">
        <f>IF(AND(ISNUMBER(BB59),ISNUMBER(BF59)),BB59/BF59,"")</f>
        <v/>
      </c>
      <c r="AS59" s="78" t="str">
        <f>IF(COUNT(AP59:AR59)&gt;0,AVERAGE(AP59:AR59),"")</f>
        <v/>
      </c>
      <c r="AT59" s="79" t="str">
        <f>IF(COUNT(AP59:AR59)&gt;0,STDEV(AP59:AR59),"")</f>
        <v/>
      </c>
      <c r="AU59" s="80" t="str">
        <f>AC59</f>
        <v/>
      </c>
      <c r="AV59" s="80" t="str">
        <f>AD59</f>
        <v/>
      </c>
      <c r="AW59" s="80" t="str">
        <f>AE59</f>
        <v/>
      </c>
      <c r="AX59" s="81" t="str">
        <f>IF(COUNT(AU59:AW59)&gt;0,AVERAGE(AU59:AW59),"")</f>
        <v/>
      </c>
      <c r="AY59" s="82" t="str">
        <f>IF(COUNT(AU59:AW59)&gt;0,STDEV(AU59:AW59),"")</f>
        <v/>
      </c>
      <c r="AZ59" s="80" t="str">
        <f>IF(ISNUMBER(AC59),AC59*Y59/Z59*Z59/V59*1000,"")</f>
        <v/>
      </c>
      <c r="BA59" s="80" t="str">
        <f>IF(ISNUMBER(AD59),AD59*Y59/Z59*Z59/V59*1000,"")</f>
        <v/>
      </c>
      <c r="BB59" s="83" t="str">
        <f>IF(ISNUMBER(AE59),AE59*Y59/Z59*Z59/V59*1000,"")</f>
        <v/>
      </c>
      <c r="BC59" s="84" t="str">
        <f>IF(COUNT(AZ59:BB59)&gt;0,AVERAGE(AZ59:BB59),"")</f>
        <v/>
      </c>
      <c r="BD59" s="82" t="str">
        <f>IF(COUNT(AZ59:BB59)&gt;0,STDEV(AZ59:BB59),"")</f>
        <v/>
      </c>
      <c r="BE59" s="85" t="str">
        <f>IF(AND(ISNUMBER(AK59),ISNUMBER(AA59)),(AK59/1.5*100.0)/AA59,"")</f>
        <v/>
      </c>
      <c r="BF59" s="83" t="str">
        <f>IF(ISNUMBER(BE59),BE59*Y59/Z59*Z59/V59*1000,"")</f>
        <v/>
      </c>
      <c r="BG59" s="52" t="n"/>
      <c r="BH59" s="36" t="str">
        <f>C59</f>
        <v>aw_b97.08.09.21</v>
      </c>
      <c r="BI59" s="36" t="n">
        <v>28.65</v>
      </c>
      <c r="BJ59" s="36" t="n">
        <v>28.49</v>
      </c>
      <c r="BK59" s="36" t="n">
        <v>28.53</v>
      </c>
      <c r="BL59" s="36">
        <f>IF(COUNT(BI59:BK59)&gt;0,AVERAGE(BI59:BK59),"")</f>
        <v>28.55666666666667</v>
      </c>
      <c r="BM59" s="36" t="n">
        <v>30.48</v>
      </c>
      <c r="BN59" s="37" t="n">
        <v>30.53</v>
      </c>
      <c r="BO59" s="37" t="inlineStr">
        <is>
          <t>&lt;MISSING&gt;</t>
        </is>
      </c>
      <c r="BP59" s="36">
        <f>IF(COUNT(BM59:BO59)&gt;0,AVERAGE(BM59:BO59),"")</f>
        <v>30.505</v>
      </c>
      <c r="BQ59" s="36" t="n">
        <v>26.43</v>
      </c>
      <c r="BR59" s="36" t="n">
        <v>26.44</v>
      </c>
      <c r="BS59" s="36" t="inlineStr">
        <is>
          <t>&lt;MISSING&gt;</t>
        </is>
      </c>
      <c r="BT59" s="36">
        <f>IF(COUNT(BQ59:BS59)&gt;0,AVERAGE(BQ59:BS59),"")</f>
        <v>26.435</v>
      </c>
      <c r="BU59" s="36">
        <f>IF(AND(ISNUMBER(BL59),ISNUMBER(BT59)),BL59-BT59,"")</f>
        <v>2.121666666666666</v>
      </c>
      <c r="BV59" s="36">
        <f>IF(AND(ISNUMBER(BP59),ISNUMBER(BL59)),BP59-BL59,"")</f>
        <v>1.948333333333334</v>
      </c>
    </row>
    <row r="60">
      <c r="B60" s="34" t="n"/>
      <c r="C60" s="35" t="inlineStr">
        <is>
          <t>aw_sr.08.09.21</t>
        </is>
      </c>
      <c r="D60" s="35" t="inlineStr">
        <is>
          <t>covN1</t>
        </is>
      </c>
      <c r="E60" s="35" t="inlineStr">
        <is>
          <t>AW_SR</t>
        </is>
      </c>
      <c r="F60" s="35" t="str">
        <f>"Influent"</f>
        <v>Influent</v>
      </c>
      <c r="G60" s="36" t="n">
        <v>33.4</v>
      </c>
      <c r="H60" s="36" t="n">
        <v>33.6</v>
      </c>
      <c r="I60" s="37" t="n">
        <v>33.87</v>
      </c>
      <c r="J60" s="36">
        <f>AVERAGE(G60:I60)</f>
        <v>33.62333333333333</v>
      </c>
      <c r="K60" s="36">
        <f>STDEV(G60:I60)</f>
        <v>0.2358671942711258</v>
      </c>
      <c r="L60" s="38">
        <f>IF(ISNUMBER(G60),10^((G60-$AB$97)/$AB$96),IF(G60="&lt;ND&gt;","",""))</f>
        <v>3.408326146552492</v>
      </c>
      <c r="M60" s="38">
        <f>IF(ISNUMBER(H60),10^((H60-$AB$97)/$AB$96),IF(H60="&lt;ND&gt;","",""))</f>
        <v>2.652897878428012</v>
      </c>
      <c r="N60" s="38">
        <f>IF(ISNUMBER(I60),10^((I60-$AB$97)/$AB$96),IF(I60="&lt;ND&gt;","",""))</f>
        <v>1.891527692233117</v>
      </c>
      <c r="O60" s="36">
        <f>AVERAGE(L60:N60)*1.0</f>
        <v>2.650917239071207</v>
      </c>
      <c r="P60" s="36">
        <f>STDEV(L60:N60)*1.0</f>
        <v>0.7584011669002149</v>
      </c>
      <c r="Q60" s="36" t="inlineStr">
        <is>
          <t>&lt;MISSING&gt;</t>
        </is>
      </c>
      <c r="R60" s="36" t="inlineStr">
        <is>
          <t>&lt;MISSING&gt;</t>
        </is>
      </c>
      <c r="S60" s="36" t="inlineStr">
        <is>
          <t>&lt;MISSING&gt;</t>
        </is>
      </c>
      <c r="T60" s="36" t="str">
        <f>IF(COUNT(Q60:S60)&gt;0,AVERAGE(Q60:S60),"")</f>
        <v/>
      </c>
      <c r="U60" s="36" t="str">
        <f>IF(COUNT(Q60:S60)&gt;0,STDEV(Q60:S60),"")</f>
        <v/>
      </c>
      <c r="V60" s="74" t="str">
        <f>IF(F60="PS",40,"")</f>
        <v/>
      </c>
      <c r="W60" s="74" t="inlineStr"/>
      <c r="X60" s="74" t="inlineStr"/>
      <c r="Y60" s="74" t="str">
        <f>IF(AND(ISNUMBER(X60),ISNUMBER(W60)),X60-W60,"")</f>
        <v/>
      </c>
      <c r="Z60" s="74" t="n">
        <v>40</v>
      </c>
      <c r="AA60" s="74" t="inlineStr"/>
      <c r="AB60" s="75" t="n">
        <v>3</v>
      </c>
      <c r="AC60" s="74" t="str">
        <f>IF(AND(ISNUMBER(L60),ISNUMBER(AA60)),(L60*1.0/AB60*100.0)/AA60,"")</f>
        <v/>
      </c>
      <c r="AD60" s="74" t="str">
        <f>IF(AND(ISNUMBER(M60),ISNUMBER(AA60)),(M60*1.0/AB60*100.0)/AA60,"")</f>
        <v/>
      </c>
      <c r="AE60" s="74" t="str">
        <f>IF(AND(ISNUMBER(N60),ISNUMBER(AA60)),(N60*1.0/AB60*100.0)/AA60,"")</f>
        <v/>
      </c>
      <c r="AF60" s="74" t="str">
        <f>IF(COUNT(AC60:AE60)&gt;0,AVERAGE(AC60:AE60),"")</f>
        <v/>
      </c>
      <c r="AG60" s="74" t="str">
        <f>IF(COUNT(AC60:AE60)&gt;0,STDEV(AC60:AE60),"")</f>
        <v/>
      </c>
      <c r="AH60" s="76" t="str">
        <f>IF(ISNUMBER(Q60),10^((Q60-"intercept missing")/"slope missing"),IF(Q60="&lt;ND&gt;","",""))</f>
        <v/>
      </c>
      <c r="AI60" s="76" t="str">
        <f>IF(ISNUMBER(R60),10^((R60-"intercept missing")/"slope missing"),IF(R60="&lt;ND&gt;","",""))</f>
        <v/>
      </c>
      <c r="AJ60" s="76" t="str">
        <f>IF(ISNUMBER(S60),10^((S60-"intercept missing")/"slope missing"),IF(S60="&lt;ND&gt;","",""))</f>
        <v/>
      </c>
      <c r="AK60" s="36" t="str">
        <f>IF(COUNT(AH60:AJ60)&gt;0,AVERAGE(AH60:AJ60)*10.0,"")</f>
        <v/>
      </c>
      <c r="AL60" s="74" t="str">
        <f>IF(COUNT(AH60:AJ60)&gt;0,STDEV(AH60:AJ60)*10.0,"")</f>
        <v/>
      </c>
      <c r="AM60" s="74" t="str">
        <f>IF(AND(ISNUMBER(V60),ISNUMBER(Z60),ISNUMBER(AA60)), V60/Z60*AA60/100*1, "")</f>
        <v/>
      </c>
      <c r="AN60" s="42" t="n"/>
      <c r="AO60" s="35" t="inlineStr">
        <is>
          <t>covN1</t>
        </is>
      </c>
      <c r="AP60" s="77" t="str">
        <f>IF(AND(ISNUMBER(AZ60),ISNUMBER(BF60)),AZ60/BF60,"")</f>
        <v/>
      </c>
      <c r="AQ60" s="77" t="str">
        <f>IF(AND(ISNUMBER(BA60),ISNUMBER(BF60)),BA60/BF60,"")</f>
        <v/>
      </c>
      <c r="AR60" s="77" t="str">
        <f>IF(AND(ISNUMBER(BB60),ISNUMBER(BF60)),BB60/BF60,"")</f>
        <v/>
      </c>
      <c r="AS60" s="78" t="str">
        <f>IF(COUNT(AP60:AR60)&gt;0,AVERAGE(AP60:AR60),"")</f>
        <v/>
      </c>
      <c r="AT60" s="79" t="str">
        <f>IF(COUNT(AP60:AR60)&gt;0,STDEV(AP60:AR60),"")</f>
        <v/>
      </c>
      <c r="AU60" s="80" t="str">
        <f>AC60</f>
        <v/>
      </c>
      <c r="AV60" s="80" t="str">
        <f>AD60</f>
        <v/>
      </c>
      <c r="AW60" s="80" t="str">
        <f>AE60</f>
        <v/>
      </c>
      <c r="AX60" s="81" t="str">
        <f>IF(COUNT(AU60:AW60)&gt;0,AVERAGE(AU60:AW60),"")</f>
        <v/>
      </c>
      <c r="AY60" s="82" t="str">
        <f>IF(COUNT(AU60:AW60)&gt;0,STDEV(AU60:AW60),"")</f>
        <v/>
      </c>
      <c r="AZ60" s="80" t="str">
        <f>IF(ISNUMBER(AC60),AC60*Y60/Z60*Z60/V60*1000,"")</f>
        <v/>
      </c>
      <c r="BA60" s="80" t="str">
        <f>IF(ISNUMBER(AD60),AD60*Y60/Z60*Z60/V60*1000,"")</f>
        <v/>
      </c>
      <c r="BB60" s="83" t="str">
        <f>IF(ISNUMBER(AE60),AE60*Y60/Z60*Z60/V60*1000,"")</f>
        <v/>
      </c>
      <c r="BC60" s="84" t="str">
        <f>IF(COUNT(AZ60:BB60)&gt;0,AVERAGE(AZ60:BB60),"")</f>
        <v/>
      </c>
      <c r="BD60" s="82" t="str">
        <f>IF(COUNT(AZ60:BB60)&gt;0,STDEV(AZ60:BB60),"")</f>
        <v/>
      </c>
      <c r="BE60" s="85" t="str">
        <f>IF(AND(ISNUMBER(AK60),ISNUMBER(AA60)),(AK60/1.5*100.0)/AA60,"")</f>
        <v/>
      </c>
      <c r="BF60" s="83" t="str">
        <f>IF(ISNUMBER(BE60),BE60*Y60/Z60*Z60/V60*1000,"")</f>
        <v/>
      </c>
      <c r="BG60" s="52" t="n"/>
      <c r="BH60" s="36" t="str">
        <f>C60</f>
        <v>aw_sr.08.09.21</v>
      </c>
      <c r="BI60" s="36" t="inlineStr">
        <is>
          <t>&lt;MISSING&gt;</t>
        </is>
      </c>
      <c r="BJ60" s="36" t="inlineStr">
        <is>
          <t>&lt;MISSING&gt;</t>
        </is>
      </c>
      <c r="BK60" s="36" t="inlineStr">
        <is>
          <t>&lt;MISSING&gt;</t>
        </is>
      </c>
      <c r="BL60" s="36" t="str">
        <f>IF(COUNT(BI60:BK60)&gt;0,AVERAGE(BI60:BK60),"")</f>
        <v/>
      </c>
      <c r="BM60" s="36" t="inlineStr">
        <is>
          <t>&lt;MISSING&gt;</t>
        </is>
      </c>
      <c r="BN60" s="37" t="inlineStr">
        <is>
          <t>&lt;MISSING&gt;</t>
        </is>
      </c>
      <c r="BO60" s="37" t="inlineStr">
        <is>
          <t>&lt;MISSING&gt;</t>
        </is>
      </c>
      <c r="BP60" s="36" t="str">
        <f>IF(COUNT(BM60:BO60)&gt;0,AVERAGE(BM60:BO60),"")</f>
        <v/>
      </c>
      <c r="BQ60" s="36" t="inlineStr">
        <is>
          <t>&lt;MISSING&gt;</t>
        </is>
      </c>
      <c r="BR60" s="36" t="inlineStr">
        <is>
          <t>&lt;MISSING&gt;</t>
        </is>
      </c>
      <c r="BS60" s="36" t="inlineStr">
        <is>
          <t>&lt;MISSING&gt;</t>
        </is>
      </c>
      <c r="BT60" s="36" t="str">
        <f>IF(COUNT(BQ60:BS60)&gt;0,AVERAGE(BQ60:BS60),"")</f>
        <v/>
      </c>
      <c r="BU60" s="36" t="str">
        <f>IF(AND(ISNUMBER(BL60),ISNUMBER(BT60)),BL60-BT60,"")</f>
        <v/>
      </c>
      <c r="BV60" s="36" t="str">
        <f>IF(AND(ISNUMBER(BP60),ISNUMBER(BL60)),BP60-BL60,"")</f>
        <v/>
      </c>
    </row>
    <row r="61">
      <c r="B61" s="34" t="n"/>
      <c r="C61" s="35" t="inlineStr">
        <is>
          <t>ebmi.07.25</t>
        </is>
      </c>
      <c r="D61" s="35" t="inlineStr">
        <is>
          <t>covN1</t>
        </is>
      </c>
      <c r="E61" s="35" t="inlineStr">
        <is>
          <t>EBMI</t>
        </is>
      </c>
      <c r="F61" s="35" t="str">
        <f>""</f>
        <v/>
      </c>
      <c r="G61" s="36" t="inlineStr">
        <is>
          <t>[42.14]</t>
        </is>
      </c>
      <c r="H61" s="36" t="n">
        <v>35.92</v>
      </c>
      <c r="I61" s="37" t="n">
        <v>38.58</v>
      </c>
      <c r="J61" s="36">
        <f>AVERAGE(G61:I61)</f>
        <v>37.25</v>
      </c>
      <c r="K61" s="36">
        <f>STDEV(G61:I61)</f>
        <v>1.880904037956214</v>
      </c>
      <c r="L61" s="38" t="str">
        <f>IF(ISNUMBER(G61),10^((G61-$AB$97)/$AB$96),IF(G61="&lt;ND&gt;","",""))</f>
        <v/>
      </c>
      <c r="M61" s="38">
        <f>IF(ISNUMBER(H61),10^((H61-$AB$97)/$AB$96),IF(H61="&lt;ND&gt;","",""))</f>
        <v>0.1450111552702257</v>
      </c>
      <c r="N61" s="38">
        <f>IF(ISNUMBER(I61),10^((I61-$AB$97)/$AB$96),IF(I61="&lt;ND&gt;","",""))</f>
        <v>0.005177108288269333</v>
      </c>
      <c r="O61" s="36">
        <f>AVERAGE(L61:N61)*1.0</f>
        <v>0.07509413177924752</v>
      </c>
      <c r="P61" s="36">
        <f>STDEV(L61:N61)*1.0</f>
        <v>0.09887760286169964</v>
      </c>
      <c r="Q61" s="36" t="inlineStr">
        <is>
          <t>&lt;MISSING&gt;</t>
        </is>
      </c>
      <c r="R61" s="36" t="inlineStr">
        <is>
          <t>&lt;MISSING&gt;</t>
        </is>
      </c>
      <c r="S61" s="36" t="inlineStr">
        <is>
          <t>&lt;MISSING&gt;</t>
        </is>
      </c>
      <c r="T61" s="36" t="str">
        <f>IF(COUNT(Q61:S61)&gt;0,AVERAGE(Q61:S61),"")</f>
        <v/>
      </c>
      <c r="U61" s="36" t="str">
        <f>IF(COUNT(Q61:S61)&gt;0,STDEV(Q61:S61),"")</f>
        <v/>
      </c>
      <c r="V61" s="74" t="str">
        <f>IF(F61="PS",40,"")</f>
        <v/>
      </c>
      <c r="W61" s="74" t="inlineStr"/>
      <c r="X61" s="74" t="inlineStr"/>
      <c r="Y61" s="74" t="str">
        <f>IF(AND(ISNUMBER(X61),ISNUMBER(W61)),X61-W61,"")</f>
        <v/>
      </c>
      <c r="Z61" s="74" t="n">
        <v>40</v>
      </c>
      <c r="AA61" s="74" t="inlineStr"/>
      <c r="AB61" s="75" t="n">
        <v>3</v>
      </c>
      <c r="AC61" s="74" t="str">
        <f>IF(AND(ISNUMBER(L61),ISNUMBER(AA61)),(L61*1.0/AB61*100.0)/AA61,"")</f>
        <v/>
      </c>
      <c r="AD61" s="74" t="str">
        <f>IF(AND(ISNUMBER(M61),ISNUMBER(AA61)),(M61*1.0/AB61*100.0)/AA61,"")</f>
        <v/>
      </c>
      <c r="AE61" s="74" t="str">
        <f>IF(AND(ISNUMBER(N61),ISNUMBER(AA61)),(N61*1.0/AB61*100.0)/AA61,"")</f>
        <v/>
      </c>
      <c r="AF61" s="74" t="str">
        <f>IF(COUNT(AC61:AE61)&gt;0,AVERAGE(AC61:AE61),"")</f>
        <v/>
      </c>
      <c r="AG61" s="74" t="str">
        <f>IF(COUNT(AC61:AE61)&gt;0,STDEV(AC61:AE61),"")</f>
        <v/>
      </c>
      <c r="AH61" s="76" t="str">
        <f>IF(ISNUMBER(Q61),10^((Q61-"intercept missing")/"slope missing"),IF(Q61="&lt;ND&gt;","",""))</f>
        <v/>
      </c>
      <c r="AI61" s="76" t="str">
        <f>IF(ISNUMBER(R61),10^((R61-"intercept missing")/"slope missing"),IF(R61="&lt;ND&gt;","",""))</f>
        <v/>
      </c>
      <c r="AJ61" s="76" t="str">
        <f>IF(ISNUMBER(S61),10^((S61-"intercept missing")/"slope missing"),IF(S61="&lt;ND&gt;","",""))</f>
        <v/>
      </c>
      <c r="AK61" s="36" t="str">
        <f>IF(COUNT(AH61:AJ61)&gt;0,AVERAGE(AH61:AJ61)*10.0,"")</f>
        <v/>
      </c>
      <c r="AL61" s="74" t="str">
        <f>IF(COUNT(AH61:AJ61)&gt;0,STDEV(AH61:AJ61)*10.0,"")</f>
        <v/>
      </c>
      <c r="AM61" s="74" t="str">
        <f>IF(AND(ISNUMBER(V61),ISNUMBER(Z61),ISNUMBER(AA61)), V61/Z61*AA61/100*1, "")</f>
        <v/>
      </c>
      <c r="AN61" s="42" t="n"/>
      <c r="AO61" s="35" t="inlineStr">
        <is>
          <t>covN1</t>
        </is>
      </c>
      <c r="AP61" s="77" t="str">
        <f>IF(AND(ISNUMBER(AZ61),ISNUMBER(BF61)),AZ61/BF61,"")</f>
        <v/>
      </c>
      <c r="AQ61" s="77" t="str">
        <f>IF(AND(ISNUMBER(BA61),ISNUMBER(BF61)),BA61/BF61,"")</f>
        <v/>
      </c>
      <c r="AR61" s="77" t="str">
        <f>IF(AND(ISNUMBER(BB61),ISNUMBER(BF61)),BB61/BF61,"")</f>
        <v/>
      </c>
      <c r="AS61" s="78" t="str">
        <f>IF(COUNT(AP61:AR61)&gt;0,AVERAGE(AP61:AR61),"")</f>
        <v/>
      </c>
      <c r="AT61" s="79" t="str">
        <f>IF(COUNT(AP61:AR61)&gt;0,STDEV(AP61:AR61),"")</f>
        <v/>
      </c>
      <c r="AU61" s="80" t="str">
        <f>AC61</f>
        <v/>
      </c>
      <c r="AV61" s="80" t="str">
        <f>AD61</f>
        <v/>
      </c>
      <c r="AW61" s="80" t="str">
        <f>AE61</f>
        <v/>
      </c>
      <c r="AX61" s="81" t="str">
        <f>IF(COUNT(AU61:AW61)&gt;0,AVERAGE(AU61:AW61),"")</f>
        <v/>
      </c>
      <c r="AY61" s="82" t="str">
        <f>IF(COUNT(AU61:AW61)&gt;0,STDEV(AU61:AW61),"")</f>
        <v/>
      </c>
      <c r="AZ61" s="80" t="str">
        <f>IF(ISNUMBER(AC61),AC61*Y61/Z61*Z61/V61*1000,"")</f>
        <v/>
      </c>
      <c r="BA61" s="80" t="str">
        <f>IF(ISNUMBER(AD61),AD61*Y61/Z61*Z61/V61*1000,"")</f>
        <v/>
      </c>
      <c r="BB61" s="83" t="str">
        <f>IF(ISNUMBER(AE61),AE61*Y61/Z61*Z61/V61*1000,"")</f>
        <v/>
      </c>
      <c r="BC61" s="84" t="str">
        <f>IF(COUNT(AZ61:BB61)&gt;0,AVERAGE(AZ61:BB61),"")</f>
        <v/>
      </c>
      <c r="BD61" s="82" t="str">
        <f>IF(COUNT(AZ61:BB61)&gt;0,STDEV(AZ61:BB61),"")</f>
        <v/>
      </c>
      <c r="BE61" s="85" t="str">
        <f>IF(AND(ISNUMBER(AK61),ISNUMBER(AA61)),(AK61/1.5*100.0)/AA61,"")</f>
        <v/>
      </c>
      <c r="BF61" s="83" t="str">
        <f>IF(ISNUMBER(BE61),BE61*Y61/Z61*Z61/V61*1000,"")</f>
        <v/>
      </c>
      <c r="BG61" s="52" t="n"/>
      <c r="BH61" s="36" t="str">
        <f>C61</f>
        <v>ebmi.07.25</v>
      </c>
      <c r="BI61" s="36" t="inlineStr">
        <is>
          <t>&lt;MISSING&gt;</t>
        </is>
      </c>
      <c r="BJ61" s="36" t="inlineStr">
        <is>
          <t>&lt;MISSING&gt;</t>
        </is>
      </c>
      <c r="BK61" s="36" t="inlineStr">
        <is>
          <t>&lt;MISSING&gt;</t>
        </is>
      </c>
      <c r="BL61" s="36" t="str">
        <f>IF(COUNT(BI61:BK61)&gt;0,AVERAGE(BI61:BK61),"")</f>
        <v/>
      </c>
      <c r="BM61" s="36" t="inlineStr">
        <is>
          <t>&lt;MISSING&gt;</t>
        </is>
      </c>
      <c r="BN61" s="37" t="inlineStr">
        <is>
          <t>&lt;MISSING&gt;</t>
        </is>
      </c>
      <c r="BO61" s="37" t="inlineStr">
        <is>
          <t>&lt;MISSING&gt;</t>
        </is>
      </c>
      <c r="BP61" s="36" t="str">
        <f>IF(COUNT(BM61:BO61)&gt;0,AVERAGE(BM61:BO61),"")</f>
        <v/>
      </c>
      <c r="BQ61" s="36" t="inlineStr">
        <is>
          <t>&lt;MISSING&gt;</t>
        </is>
      </c>
      <c r="BR61" s="36" t="inlineStr">
        <is>
          <t>&lt;MISSING&gt;</t>
        </is>
      </c>
      <c r="BS61" s="36" t="inlineStr">
        <is>
          <t>&lt;MISSING&gt;</t>
        </is>
      </c>
      <c r="BT61" s="36" t="str">
        <f>IF(COUNT(BQ61:BS61)&gt;0,AVERAGE(BQ61:BS61),"")</f>
        <v/>
      </c>
      <c r="BU61" s="36" t="str">
        <f>IF(AND(ISNUMBER(BL61),ISNUMBER(BT61)),BL61-BT61,"")</f>
        <v/>
      </c>
      <c r="BV61" s="36" t="str">
        <f>IF(AND(ISNUMBER(BP61),ISNUMBER(BL61)),BP61-BL61,"")</f>
        <v/>
      </c>
    </row>
    <row r="62">
      <c r="B62" s="34" t="n"/>
      <c r="C62" s="35" t="inlineStr">
        <is>
          <t>eh.07.20.21</t>
        </is>
      </c>
      <c r="D62" s="35" t="inlineStr">
        <is>
          <t>covN1</t>
        </is>
      </c>
      <c r="E62" s="35" t="inlineStr">
        <is>
          <t>EH</t>
        </is>
      </c>
      <c r="F62" s="35" t="str">
        <f>""</f>
        <v/>
      </c>
      <c r="G62" s="36" t="n">
        <v>40.76</v>
      </c>
      <c r="H62" s="36" t="inlineStr">
        <is>
          <t>&lt;ND&gt;</t>
        </is>
      </c>
      <c r="I62" s="37" t="n">
        <v>38.93</v>
      </c>
      <c r="J62" s="36">
        <f>AVERAGE(G62:I62)</f>
        <v>39.845</v>
      </c>
      <c r="K62" s="36">
        <f>STDEV(G62:I62)</f>
        <v>1.294005409571381</v>
      </c>
      <c r="L62" s="38">
        <f>IF(ISNUMBER(G62),10^((G62-$AB$97)/$AB$96),IF(G62="&lt;ND&gt;","",""))</f>
        <v>0.0003372427009069635</v>
      </c>
      <c r="M62" s="38" t="str">
        <f>IF(ISNUMBER(H62),10^((H62-$AB$97)/$AB$96),IF(H62="&lt;ND&gt;","",""))</f>
        <v/>
      </c>
      <c r="N62" s="38">
        <f>IF(ISNUMBER(I62),10^((I62-$AB$97)/$AB$96),IF(I62="&lt;ND&gt;","",""))</f>
        <v>0.003339267225747377</v>
      </c>
      <c r="O62" s="36">
        <f>AVERAGE(L62:N62)*1.0</f>
        <v>0.00183825496332717</v>
      </c>
      <c r="P62" s="36">
        <f>STDEV(L62:N62)*1.0</f>
        <v>0.00212275189880298</v>
      </c>
      <c r="Q62" s="36" t="inlineStr">
        <is>
          <t>&lt;MISSING&gt;</t>
        </is>
      </c>
      <c r="R62" s="36" t="inlineStr">
        <is>
          <t>&lt;MISSING&gt;</t>
        </is>
      </c>
      <c r="S62" s="36" t="inlineStr">
        <is>
          <t>&lt;MISSING&gt;</t>
        </is>
      </c>
      <c r="T62" s="36" t="str">
        <f>IF(COUNT(Q62:S62)&gt;0,AVERAGE(Q62:S62),"")</f>
        <v/>
      </c>
      <c r="U62" s="36" t="str">
        <f>IF(COUNT(Q62:S62)&gt;0,STDEV(Q62:S62),"")</f>
        <v/>
      </c>
      <c r="V62" s="74" t="str">
        <f>IF(F62="PS",40,"")</f>
        <v/>
      </c>
      <c r="W62" s="74" t="inlineStr"/>
      <c r="X62" s="74" t="inlineStr"/>
      <c r="Y62" s="74" t="str">
        <f>IF(AND(ISNUMBER(X62),ISNUMBER(W62)),X62-W62,"")</f>
        <v/>
      </c>
      <c r="Z62" s="74" t="n">
        <v>40</v>
      </c>
      <c r="AA62" s="74" t="inlineStr"/>
      <c r="AB62" s="75" t="n">
        <v>3</v>
      </c>
      <c r="AC62" s="74" t="str">
        <f>IF(AND(ISNUMBER(L62),ISNUMBER(AA62)),(L62*1.0/AB62*100.0)/AA62,"")</f>
        <v/>
      </c>
      <c r="AD62" s="74" t="str">
        <f>IF(AND(ISNUMBER(M62),ISNUMBER(AA62)),(M62*1.0/AB62*100.0)/AA62,"")</f>
        <v/>
      </c>
      <c r="AE62" s="74" t="str">
        <f>IF(AND(ISNUMBER(N62),ISNUMBER(AA62)),(N62*1.0/AB62*100.0)/AA62,"")</f>
        <v/>
      </c>
      <c r="AF62" s="74" t="str">
        <f>IF(COUNT(AC62:AE62)&gt;0,AVERAGE(AC62:AE62),"")</f>
        <v/>
      </c>
      <c r="AG62" s="74" t="str">
        <f>IF(COUNT(AC62:AE62)&gt;0,STDEV(AC62:AE62),"")</f>
        <v/>
      </c>
      <c r="AH62" s="76" t="str">
        <f>IF(ISNUMBER(Q62),10^((Q62-"intercept missing")/"slope missing"),IF(Q62="&lt;ND&gt;","",""))</f>
        <v/>
      </c>
      <c r="AI62" s="76" t="str">
        <f>IF(ISNUMBER(R62),10^((R62-"intercept missing")/"slope missing"),IF(R62="&lt;ND&gt;","",""))</f>
        <v/>
      </c>
      <c r="AJ62" s="76" t="str">
        <f>IF(ISNUMBER(S62),10^((S62-"intercept missing")/"slope missing"),IF(S62="&lt;ND&gt;","",""))</f>
        <v/>
      </c>
      <c r="AK62" s="36" t="str">
        <f>IF(COUNT(AH62:AJ62)&gt;0,AVERAGE(AH62:AJ62)*10.0,"")</f>
        <v/>
      </c>
      <c r="AL62" s="74" t="str">
        <f>IF(COUNT(AH62:AJ62)&gt;0,STDEV(AH62:AJ62)*10.0,"")</f>
        <v/>
      </c>
      <c r="AM62" s="74" t="str">
        <f>IF(AND(ISNUMBER(V62),ISNUMBER(Z62),ISNUMBER(AA62)), V62/Z62*AA62/100*1, "")</f>
        <v/>
      </c>
      <c r="AN62" s="42" t="n"/>
      <c r="AO62" s="35" t="inlineStr">
        <is>
          <t>covN1</t>
        </is>
      </c>
      <c r="AP62" s="77" t="str">
        <f>IF(AND(ISNUMBER(AZ62),ISNUMBER(BF62)),AZ62/BF62,"")</f>
        <v/>
      </c>
      <c r="AQ62" s="77" t="str">
        <f>IF(AND(ISNUMBER(BA62),ISNUMBER(BF62)),BA62/BF62,"")</f>
        <v/>
      </c>
      <c r="AR62" s="77" t="str">
        <f>IF(AND(ISNUMBER(BB62),ISNUMBER(BF62)),BB62/BF62,"")</f>
        <v/>
      </c>
      <c r="AS62" s="78" t="str">
        <f>IF(COUNT(AP62:AR62)&gt;0,AVERAGE(AP62:AR62),"")</f>
        <v/>
      </c>
      <c r="AT62" s="79" t="str">
        <f>IF(COUNT(AP62:AR62)&gt;0,STDEV(AP62:AR62),"")</f>
        <v/>
      </c>
      <c r="AU62" s="80" t="str">
        <f>AC62</f>
        <v/>
      </c>
      <c r="AV62" s="80" t="str">
        <f>AD62</f>
        <v/>
      </c>
      <c r="AW62" s="80" t="str">
        <f>AE62</f>
        <v/>
      </c>
      <c r="AX62" s="81" t="str">
        <f>IF(COUNT(AU62:AW62)&gt;0,AVERAGE(AU62:AW62),"")</f>
        <v/>
      </c>
      <c r="AY62" s="82" t="str">
        <f>IF(COUNT(AU62:AW62)&gt;0,STDEV(AU62:AW62),"")</f>
        <v/>
      </c>
      <c r="AZ62" s="80" t="str">
        <f>IF(ISNUMBER(AC62),AC62*Y62/Z62*Z62/V62*1000,"")</f>
        <v/>
      </c>
      <c r="BA62" s="80" t="str">
        <f>IF(ISNUMBER(AD62),AD62*Y62/Z62*Z62/V62*1000,"")</f>
        <v/>
      </c>
      <c r="BB62" s="83" t="str">
        <f>IF(ISNUMBER(AE62),AE62*Y62/Z62*Z62/V62*1000,"")</f>
        <v/>
      </c>
      <c r="BC62" s="84" t="str">
        <f>IF(COUNT(AZ62:BB62)&gt;0,AVERAGE(AZ62:BB62),"")</f>
        <v/>
      </c>
      <c r="BD62" s="82" t="str">
        <f>IF(COUNT(AZ62:BB62)&gt;0,STDEV(AZ62:BB62),"")</f>
        <v/>
      </c>
      <c r="BE62" s="85" t="str">
        <f>IF(AND(ISNUMBER(AK62),ISNUMBER(AA62)),(AK62/1.5*100.0)/AA62,"")</f>
        <v/>
      </c>
      <c r="BF62" s="83" t="str">
        <f>IF(ISNUMBER(BE62),BE62*Y62/Z62*Z62/V62*1000,"")</f>
        <v/>
      </c>
      <c r="BG62" s="52" t="n"/>
      <c r="BH62" s="36" t="str">
        <f>C62</f>
        <v>eh.07.20.21</v>
      </c>
      <c r="BI62" s="36" t="inlineStr">
        <is>
          <t>&lt;MISSING&gt;</t>
        </is>
      </c>
      <c r="BJ62" s="36" t="inlineStr">
        <is>
          <t>&lt;MISSING&gt;</t>
        </is>
      </c>
      <c r="BK62" s="36" t="inlineStr">
        <is>
          <t>&lt;MISSING&gt;</t>
        </is>
      </c>
      <c r="BL62" s="36" t="str">
        <f>IF(COUNT(BI62:BK62)&gt;0,AVERAGE(BI62:BK62),"")</f>
        <v/>
      </c>
      <c r="BM62" s="36" t="inlineStr">
        <is>
          <t>&lt;MISSING&gt;</t>
        </is>
      </c>
      <c r="BN62" s="37" t="inlineStr">
        <is>
          <t>&lt;MISSING&gt;</t>
        </is>
      </c>
      <c r="BO62" s="37" t="inlineStr">
        <is>
          <t>&lt;MISSING&gt;</t>
        </is>
      </c>
      <c r="BP62" s="36" t="str">
        <f>IF(COUNT(BM62:BO62)&gt;0,AVERAGE(BM62:BO62),"")</f>
        <v/>
      </c>
      <c r="BQ62" s="36" t="inlineStr">
        <is>
          <t>&lt;MISSING&gt;</t>
        </is>
      </c>
      <c r="BR62" s="36" t="inlineStr">
        <is>
          <t>&lt;MISSING&gt;</t>
        </is>
      </c>
      <c r="BS62" s="36" t="inlineStr">
        <is>
          <t>&lt;MISSING&gt;</t>
        </is>
      </c>
      <c r="BT62" s="36" t="str">
        <f>IF(COUNT(BQ62:BS62)&gt;0,AVERAGE(BQ62:BS62),"")</f>
        <v/>
      </c>
      <c r="BU62" s="36" t="str">
        <f>IF(AND(ISNUMBER(BL62),ISNUMBER(BT62)),BL62-BT62,"")</f>
        <v/>
      </c>
      <c r="BV62" s="36" t="str">
        <f>IF(AND(ISNUMBER(BP62),ISNUMBER(BL62)),BP62-BL62,"")</f>
        <v/>
      </c>
    </row>
    <row r="63">
      <c r="B63" s="34" t="n"/>
      <c r="C63" s="35" t="inlineStr">
        <is>
          <t>emh.07.21.21</t>
        </is>
      </c>
      <c r="D63" s="35" t="inlineStr">
        <is>
          <t>covN1</t>
        </is>
      </c>
      <c r="E63" s="35" t="inlineStr">
        <is>
          <t>EMH</t>
        </is>
      </c>
      <c r="F63" s="35" t="str">
        <f>""</f>
        <v/>
      </c>
      <c r="G63" s="36" t="n">
        <v>37.19</v>
      </c>
      <c r="H63" s="36" t="n">
        <v>36.34</v>
      </c>
      <c r="I63" s="37" t="inlineStr">
        <is>
          <t>[38.18]</t>
        </is>
      </c>
      <c r="J63" s="36">
        <f>AVERAGE(G63:I63)</f>
        <v>36.765</v>
      </c>
      <c r="K63" s="36">
        <f>STDEV(G63:I63)</f>
        <v>0.6010407640085614</v>
      </c>
      <c r="L63" s="38">
        <f>IF(ISNUMBER(G63),10^((G63-$AB$97)/$AB$96),IF(G63="&lt;ND&gt;","",""))</f>
        <v>0.02953864129331627</v>
      </c>
      <c r="M63" s="38">
        <f>IF(ISNUMBER(H63),10^((H63-$AB$97)/$AB$96),IF(H63="&lt;ND&gt;","",""))</f>
        <v>0.08567973676331006</v>
      </c>
      <c r="N63" s="38" t="str">
        <f>IF(ISNUMBER(I63),10^((I63-$AB$97)/$AB$96),IF(I63="&lt;ND&gt;","",""))</f>
        <v/>
      </c>
      <c r="O63" s="36">
        <f>AVERAGE(L63:N63)*1.0</f>
        <v>0.05760918902831316</v>
      </c>
      <c r="P63" s="36">
        <f>STDEV(L63:N63)*1.0</f>
        <v>0.03969774931007397</v>
      </c>
      <c r="Q63" s="36" t="inlineStr">
        <is>
          <t>&lt;MISSING&gt;</t>
        </is>
      </c>
      <c r="R63" s="36" t="inlineStr">
        <is>
          <t>&lt;MISSING&gt;</t>
        </is>
      </c>
      <c r="S63" s="36" t="inlineStr">
        <is>
          <t>&lt;MISSING&gt;</t>
        </is>
      </c>
      <c r="T63" s="36" t="str">
        <f>IF(COUNT(Q63:S63)&gt;0,AVERAGE(Q63:S63),"")</f>
        <v/>
      </c>
      <c r="U63" s="36" t="str">
        <f>IF(COUNT(Q63:S63)&gt;0,STDEV(Q63:S63),"")</f>
        <v/>
      </c>
      <c r="V63" s="74" t="str">
        <f>IF(F63="PS",40,"")</f>
        <v/>
      </c>
      <c r="W63" s="74" t="inlineStr"/>
      <c r="X63" s="74" t="inlineStr"/>
      <c r="Y63" s="74" t="str">
        <f>IF(AND(ISNUMBER(X63),ISNUMBER(W63)),X63-W63,"")</f>
        <v/>
      </c>
      <c r="Z63" s="74" t="n">
        <v>40</v>
      </c>
      <c r="AA63" s="74" t="inlineStr"/>
      <c r="AB63" s="75" t="n">
        <v>3</v>
      </c>
      <c r="AC63" s="74" t="str">
        <f>IF(AND(ISNUMBER(L63),ISNUMBER(AA63)),(L63*1.0/AB63*100.0)/AA63,"")</f>
        <v/>
      </c>
      <c r="AD63" s="74" t="str">
        <f>IF(AND(ISNUMBER(M63),ISNUMBER(AA63)),(M63*1.0/AB63*100.0)/AA63,"")</f>
        <v/>
      </c>
      <c r="AE63" s="74" t="str">
        <f>IF(AND(ISNUMBER(N63),ISNUMBER(AA63)),(N63*1.0/AB63*100.0)/AA63,"")</f>
        <v/>
      </c>
      <c r="AF63" s="74" t="str">
        <f>IF(COUNT(AC63:AE63)&gt;0,AVERAGE(AC63:AE63),"")</f>
        <v/>
      </c>
      <c r="AG63" s="74" t="str">
        <f>IF(COUNT(AC63:AE63)&gt;0,STDEV(AC63:AE63),"")</f>
        <v/>
      </c>
      <c r="AH63" s="76" t="str">
        <f>IF(ISNUMBER(Q63),10^((Q63-"intercept missing")/"slope missing"),IF(Q63="&lt;ND&gt;","",""))</f>
        <v/>
      </c>
      <c r="AI63" s="76" t="str">
        <f>IF(ISNUMBER(R63),10^((R63-"intercept missing")/"slope missing"),IF(R63="&lt;ND&gt;","",""))</f>
        <v/>
      </c>
      <c r="AJ63" s="76" t="str">
        <f>IF(ISNUMBER(S63),10^((S63-"intercept missing")/"slope missing"),IF(S63="&lt;ND&gt;","",""))</f>
        <v/>
      </c>
      <c r="AK63" s="36" t="str">
        <f>IF(COUNT(AH63:AJ63)&gt;0,AVERAGE(AH63:AJ63)*10.0,"")</f>
        <v/>
      </c>
      <c r="AL63" s="74" t="str">
        <f>IF(COUNT(AH63:AJ63)&gt;0,STDEV(AH63:AJ63)*10.0,"")</f>
        <v/>
      </c>
      <c r="AM63" s="74" t="str">
        <f>IF(AND(ISNUMBER(V63),ISNUMBER(Z63),ISNUMBER(AA63)), V63/Z63*AA63/100*1, "")</f>
        <v/>
      </c>
      <c r="AN63" s="42" t="n"/>
      <c r="AO63" s="35" t="inlineStr">
        <is>
          <t>covN1</t>
        </is>
      </c>
      <c r="AP63" s="77" t="str">
        <f>IF(AND(ISNUMBER(AZ63),ISNUMBER(BF63)),AZ63/BF63,"")</f>
        <v/>
      </c>
      <c r="AQ63" s="77" t="str">
        <f>IF(AND(ISNUMBER(BA63),ISNUMBER(BF63)),BA63/BF63,"")</f>
        <v/>
      </c>
      <c r="AR63" s="77" t="str">
        <f>IF(AND(ISNUMBER(BB63),ISNUMBER(BF63)),BB63/BF63,"")</f>
        <v/>
      </c>
      <c r="AS63" s="78" t="str">
        <f>IF(COUNT(AP63:AR63)&gt;0,AVERAGE(AP63:AR63),"")</f>
        <v/>
      </c>
      <c r="AT63" s="79" t="str">
        <f>IF(COUNT(AP63:AR63)&gt;0,STDEV(AP63:AR63),"")</f>
        <v/>
      </c>
      <c r="AU63" s="80" t="str">
        <f>AC63</f>
        <v/>
      </c>
      <c r="AV63" s="80" t="str">
        <f>AD63</f>
        <v/>
      </c>
      <c r="AW63" s="80" t="str">
        <f>AE63</f>
        <v/>
      </c>
      <c r="AX63" s="81" t="str">
        <f>IF(COUNT(AU63:AW63)&gt;0,AVERAGE(AU63:AW63),"")</f>
        <v/>
      </c>
      <c r="AY63" s="82" t="str">
        <f>IF(COUNT(AU63:AW63)&gt;0,STDEV(AU63:AW63),"")</f>
        <v/>
      </c>
      <c r="AZ63" s="80" t="str">
        <f>IF(ISNUMBER(AC63),AC63*Y63/Z63*Z63/V63*1000,"")</f>
        <v/>
      </c>
      <c r="BA63" s="80" t="str">
        <f>IF(ISNUMBER(AD63),AD63*Y63/Z63*Z63/V63*1000,"")</f>
        <v/>
      </c>
      <c r="BB63" s="83" t="str">
        <f>IF(ISNUMBER(AE63),AE63*Y63/Z63*Z63/V63*1000,"")</f>
        <v/>
      </c>
      <c r="BC63" s="84" t="str">
        <f>IF(COUNT(AZ63:BB63)&gt;0,AVERAGE(AZ63:BB63),"")</f>
        <v/>
      </c>
      <c r="BD63" s="82" t="str">
        <f>IF(COUNT(AZ63:BB63)&gt;0,STDEV(AZ63:BB63),"")</f>
        <v/>
      </c>
      <c r="BE63" s="85" t="str">
        <f>IF(AND(ISNUMBER(AK63),ISNUMBER(AA63)),(AK63/1.5*100.0)/AA63,"")</f>
        <v/>
      </c>
      <c r="BF63" s="83" t="str">
        <f>IF(ISNUMBER(BE63),BE63*Y63/Z63*Z63/V63*1000,"")</f>
        <v/>
      </c>
      <c r="BG63" s="52" t="n"/>
      <c r="BH63" s="36" t="str">
        <f>C63</f>
        <v>emh.07.21.21</v>
      </c>
      <c r="BI63" s="36" t="inlineStr">
        <is>
          <t>&lt;MISSING&gt;</t>
        </is>
      </c>
      <c r="BJ63" s="36" t="inlineStr">
        <is>
          <t>&lt;MISSING&gt;</t>
        </is>
      </c>
      <c r="BK63" s="36" t="inlineStr">
        <is>
          <t>&lt;MISSING&gt;</t>
        </is>
      </c>
      <c r="BL63" s="36" t="str">
        <f>IF(COUNT(BI63:BK63)&gt;0,AVERAGE(BI63:BK63),"")</f>
        <v/>
      </c>
      <c r="BM63" s="36" t="inlineStr">
        <is>
          <t>&lt;MISSING&gt;</t>
        </is>
      </c>
      <c r="BN63" s="37" t="inlineStr">
        <is>
          <t>&lt;MISSING&gt;</t>
        </is>
      </c>
      <c r="BO63" s="37" t="inlineStr">
        <is>
          <t>&lt;MISSING&gt;</t>
        </is>
      </c>
      <c r="BP63" s="36" t="str">
        <f>IF(COUNT(BM63:BO63)&gt;0,AVERAGE(BM63:BO63),"")</f>
        <v/>
      </c>
      <c r="BQ63" s="36" t="inlineStr">
        <is>
          <t>&lt;MISSING&gt;</t>
        </is>
      </c>
      <c r="BR63" s="36" t="inlineStr">
        <is>
          <t>&lt;MISSING&gt;</t>
        </is>
      </c>
      <c r="BS63" s="36" t="inlineStr">
        <is>
          <t>&lt;MISSING&gt;</t>
        </is>
      </c>
      <c r="BT63" s="36" t="str">
        <f>IF(COUNT(BQ63:BS63)&gt;0,AVERAGE(BQ63:BS63),"")</f>
        <v/>
      </c>
      <c r="BU63" s="36" t="str">
        <f>IF(AND(ISNUMBER(BL63),ISNUMBER(BT63)),BL63-BT63,"")</f>
        <v/>
      </c>
      <c r="BV63" s="36" t="str">
        <f>IF(AND(ISNUMBER(BP63),ISNUMBER(BL63)),BP63-BL63,"")</f>
        <v/>
      </c>
    </row>
    <row r="64">
      <c r="B64" s="34" t="n"/>
      <c r="C64" s="35" t="inlineStr">
        <is>
          <t>evc1.07.02.21</t>
        </is>
      </c>
      <c r="D64" s="35" t="inlineStr">
        <is>
          <t>covN1</t>
        </is>
      </c>
      <c r="E64" s="35" t="inlineStr">
        <is>
          <t>EVC1</t>
        </is>
      </c>
      <c r="F64" s="35" t="str">
        <f>""</f>
        <v/>
      </c>
      <c r="G64" s="36" t="n">
        <v>44.16</v>
      </c>
      <c r="H64" s="36" t="inlineStr">
        <is>
          <t>&lt;ND&gt;</t>
        </is>
      </c>
      <c r="I64" s="37" t="inlineStr">
        <is>
          <t>&lt;ND&gt;</t>
        </is>
      </c>
      <c r="J64" s="36">
        <f>AVERAGE(G64:I64)</f>
        <v>44.16</v>
      </c>
      <c r="K64" s="36">
        <f>STDEV(G64:I64)</f>
        <v/>
      </c>
      <c r="L64" s="38">
        <f>IF(ISNUMBER(G64),10^((G64-$AB$97)/$AB$96),IF(G64="&lt;ND&gt;","",""))</f>
        <v>4.764223471979677e-06</v>
      </c>
      <c r="M64" s="38" t="str">
        <f>IF(ISNUMBER(H64),10^((H64-$AB$97)/$AB$96),IF(H64="&lt;ND&gt;","",""))</f>
        <v/>
      </c>
      <c r="N64" s="38" t="str">
        <f>IF(ISNUMBER(I64),10^((I64-$AB$97)/$AB$96),IF(I64="&lt;ND&gt;","",""))</f>
        <v/>
      </c>
      <c r="O64" s="36">
        <f>AVERAGE(L64:N64)*1.0</f>
        <v>4.764223471979677e-06</v>
      </c>
      <c r="P64" s="36">
        <f>STDEV(L64:N64)*1.0</f>
        <v/>
      </c>
      <c r="Q64" s="36" t="inlineStr">
        <is>
          <t>&lt;MISSING&gt;</t>
        </is>
      </c>
      <c r="R64" s="36" t="inlineStr">
        <is>
          <t>&lt;MISSING&gt;</t>
        </is>
      </c>
      <c r="S64" s="36" t="inlineStr">
        <is>
          <t>&lt;MISSING&gt;</t>
        </is>
      </c>
      <c r="T64" s="36" t="str">
        <f>IF(COUNT(Q64:S64)&gt;0,AVERAGE(Q64:S64),"")</f>
        <v/>
      </c>
      <c r="U64" s="36" t="str">
        <f>IF(COUNT(Q64:S64)&gt;0,STDEV(Q64:S64),"")</f>
        <v/>
      </c>
      <c r="V64" s="74" t="str">
        <f>IF(F64="PS",40,"")</f>
        <v/>
      </c>
      <c r="W64" s="74" t="inlineStr"/>
      <c r="X64" s="74" t="inlineStr"/>
      <c r="Y64" s="74" t="str">
        <f>IF(AND(ISNUMBER(X64),ISNUMBER(W64)),X64-W64,"")</f>
        <v/>
      </c>
      <c r="Z64" s="74" t="n">
        <v>40</v>
      </c>
      <c r="AA64" s="74" t="inlineStr"/>
      <c r="AB64" s="75" t="n">
        <v>3</v>
      </c>
      <c r="AC64" s="74" t="str">
        <f>IF(AND(ISNUMBER(L64),ISNUMBER(AA64)),(L64*1.0/AB64*100.0)/AA64,"")</f>
        <v/>
      </c>
      <c r="AD64" s="74" t="str">
        <f>IF(AND(ISNUMBER(M64),ISNUMBER(AA64)),(M64*1.0/AB64*100.0)/AA64,"")</f>
        <v/>
      </c>
      <c r="AE64" s="74" t="str">
        <f>IF(AND(ISNUMBER(N64),ISNUMBER(AA64)),(N64*1.0/AB64*100.0)/AA64,"")</f>
        <v/>
      </c>
      <c r="AF64" s="74" t="str">
        <f>IF(COUNT(AC64:AE64)&gt;0,AVERAGE(AC64:AE64),"")</f>
        <v/>
      </c>
      <c r="AG64" s="74" t="str">
        <f>IF(COUNT(AC64:AE64)&gt;0,STDEV(AC64:AE64),"")</f>
        <v/>
      </c>
      <c r="AH64" s="76" t="str">
        <f>IF(ISNUMBER(Q64),10^((Q64-"intercept missing")/"slope missing"),IF(Q64="&lt;ND&gt;","",""))</f>
        <v/>
      </c>
      <c r="AI64" s="76" t="str">
        <f>IF(ISNUMBER(R64),10^((R64-"intercept missing")/"slope missing"),IF(R64="&lt;ND&gt;","",""))</f>
        <v/>
      </c>
      <c r="AJ64" s="76" t="str">
        <f>IF(ISNUMBER(S64),10^((S64-"intercept missing")/"slope missing"),IF(S64="&lt;ND&gt;","",""))</f>
        <v/>
      </c>
      <c r="AK64" s="36" t="str">
        <f>IF(COUNT(AH64:AJ64)&gt;0,AVERAGE(AH64:AJ64)*10.0,"")</f>
        <v/>
      </c>
      <c r="AL64" s="74" t="str">
        <f>IF(COUNT(AH64:AJ64)&gt;0,STDEV(AH64:AJ64)*10.0,"")</f>
        <v/>
      </c>
      <c r="AM64" s="74" t="str">
        <f>IF(AND(ISNUMBER(V64),ISNUMBER(Z64),ISNUMBER(AA64)), V64/Z64*AA64/100*1, "")</f>
        <v/>
      </c>
      <c r="AN64" s="42" t="n"/>
      <c r="AO64" s="35" t="inlineStr">
        <is>
          <t>covN1</t>
        </is>
      </c>
      <c r="AP64" s="77" t="str">
        <f>IF(AND(ISNUMBER(AZ64),ISNUMBER(BF64)),AZ64/BF64,"")</f>
        <v/>
      </c>
      <c r="AQ64" s="77" t="str">
        <f>IF(AND(ISNUMBER(BA64),ISNUMBER(BF64)),BA64/BF64,"")</f>
        <v/>
      </c>
      <c r="AR64" s="77" t="str">
        <f>IF(AND(ISNUMBER(BB64),ISNUMBER(BF64)),BB64/BF64,"")</f>
        <v/>
      </c>
      <c r="AS64" s="78" t="str">
        <f>IF(COUNT(AP64:AR64)&gt;0,AVERAGE(AP64:AR64),"")</f>
        <v/>
      </c>
      <c r="AT64" s="79" t="str">
        <f>IF(COUNT(AP64:AR64)&gt;0,STDEV(AP64:AR64),"")</f>
        <v/>
      </c>
      <c r="AU64" s="80" t="str">
        <f>AC64</f>
        <v/>
      </c>
      <c r="AV64" s="80" t="str">
        <f>AD64</f>
        <v/>
      </c>
      <c r="AW64" s="80" t="str">
        <f>AE64</f>
        <v/>
      </c>
      <c r="AX64" s="81" t="str">
        <f>IF(COUNT(AU64:AW64)&gt;0,AVERAGE(AU64:AW64),"")</f>
        <v/>
      </c>
      <c r="AY64" s="82" t="str">
        <f>IF(COUNT(AU64:AW64)&gt;0,STDEV(AU64:AW64),"")</f>
        <v/>
      </c>
      <c r="AZ64" s="80" t="str">
        <f>IF(ISNUMBER(AC64),AC64*Y64/Z64*Z64/V64*1000,"")</f>
        <v/>
      </c>
      <c r="BA64" s="80" t="str">
        <f>IF(ISNUMBER(AD64),AD64*Y64/Z64*Z64/V64*1000,"")</f>
        <v/>
      </c>
      <c r="BB64" s="83" t="str">
        <f>IF(ISNUMBER(AE64),AE64*Y64/Z64*Z64/V64*1000,"")</f>
        <v/>
      </c>
      <c r="BC64" s="84" t="str">
        <f>IF(COUNT(AZ64:BB64)&gt;0,AVERAGE(AZ64:BB64),"")</f>
        <v/>
      </c>
      <c r="BD64" s="82" t="str">
        <f>IF(COUNT(AZ64:BB64)&gt;0,STDEV(AZ64:BB64),"")</f>
        <v/>
      </c>
      <c r="BE64" s="85" t="str">
        <f>IF(AND(ISNUMBER(AK64),ISNUMBER(AA64)),(AK64/1.5*100.0)/AA64,"")</f>
        <v/>
      </c>
      <c r="BF64" s="83" t="str">
        <f>IF(ISNUMBER(BE64),BE64*Y64/Z64*Z64/V64*1000,"")</f>
        <v/>
      </c>
      <c r="BG64" s="52" t="n"/>
      <c r="BH64" s="36" t="str">
        <f>C64</f>
        <v>evc1.07.02.21</v>
      </c>
      <c r="BI64" s="36" t="inlineStr">
        <is>
          <t>&lt;MISSING&gt;</t>
        </is>
      </c>
      <c r="BJ64" s="36" t="inlineStr">
        <is>
          <t>&lt;MISSING&gt;</t>
        </is>
      </c>
      <c r="BK64" s="36" t="inlineStr">
        <is>
          <t>&lt;MISSING&gt;</t>
        </is>
      </c>
      <c r="BL64" s="36" t="str">
        <f>IF(COUNT(BI64:BK64)&gt;0,AVERAGE(BI64:BK64),"")</f>
        <v/>
      </c>
      <c r="BM64" s="36" t="inlineStr">
        <is>
          <t>&lt;MISSING&gt;</t>
        </is>
      </c>
      <c r="BN64" s="37" t="inlineStr">
        <is>
          <t>&lt;MISSING&gt;</t>
        </is>
      </c>
      <c r="BO64" s="37" t="inlineStr">
        <is>
          <t>&lt;MISSING&gt;</t>
        </is>
      </c>
      <c r="BP64" s="36" t="str">
        <f>IF(COUNT(BM64:BO64)&gt;0,AVERAGE(BM64:BO64),"")</f>
        <v/>
      </c>
      <c r="BQ64" s="36" t="inlineStr">
        <is>
          <t>&lt;MISSING&gt;</t>
        </is>
      </c>
      <c r="BR64" s="36" t="inlineStr">
        <is>
          <t>&lt;MISSING&gt;</t>
        </is>
      </c>
      <c r="BS64" s="36" t="inlineStr">
        <is>
          <t>&lt;MISSING&gt;</t>
        </is>
      </c>
      <c r="BT64" s="36" t="str">
        <f>IF(COUNT(BQ64:BS64)&gt;0,AVERAGE(BQ64:BS64),"")</f>
        <v/>
      </c>
      <c r="BU64" s="36" t="str">
        <f>IF(AND(ISNUMBER(BL64),ISNUMBER(BT64)),BL64-BT64,"")</f>
        <v/>
      </c>
      <c r="BV64" s="36" t="str">
        <f>IF(AND(ISNUMBER(BP64),ISNUMBER(BL64)),BP64-BL64,"")</f>
        <v/>
      </c>
    </row>
    <row r="65">
      <c r="B65" s="34" t="n"/>
      <c r="C65" s="35" t="inlineStr">
        <is>
          <t>evc1.07.16.21</t>
        </is>
      </c>
      <c r="D65" s="35" t="inlineStr">
        <is>
          <t>covN1</t>
        </is>
      </c>
      <c r="E65" s="35" t="inlineStr">
        <is>
          <t>EVC1</t>
        </is>
      </c>
      <c r="F65" s="35" t="str">
        <f>""</f>
        <v/>
      </c>
      <c r="G65" s="36" t="inlineStr">
        <is>
          <t>&lt;ND&gt;</t>
        </is>
      </c>
      <c r="H65" s="36" t="n">
        <v>42.6</v>
      </c>
      <c r="I65" s="37" t="n">
        <v>39.16</v>
      </c>
      <c r="J65" s="36">
        <f>AVERAGE(G65:I65)</f>
        <v>40.88</v>
      </c>
      <c r="K65" s="36">
        <f>STDEV(G65:I65)</f>
        <v>2.432447327281727</v>
      </c>
      <c r="L65" s="38" t="str">
        <f>IF(ISNUMBER(G65),10^((G65-$AB$97)/$AB$96),IF(G65="&lt;ND&gt;","",""))</f>
        <v/>
      </c>
      <c r="M65" s="38">
        <f>IF(ISNUMBER(H65),10^((H65-$AB$97)/$AB$96),IF(H65="&lt;ND&gt;","",""))</f>
        <v>3.363511461864978e-05</v>
      </c>
      <c r="N65" s="38">
        <f>IF(ISNUMBER(I65),10^((I65-$AB$97)/$AB$96),IF(I65="&lt;ND&gt;","",""))</f>
        <v>0.002503268699942481</v>
      </c>
      <c r="O65" s="36">
        <f>AVERAGE(L65:N65)*1.0</f>
        <v>0.001268451907280565</v>
      </c>
      <c r="P65" s="36">
        <f>STDEV(L65:N65)*1.0</f>
        <v>0.001746294655228527</v>
      </c>
      <c r="Q65" s="36" t="inlineStr">
        <is>
          <t>&lt;MISSING&gt;</t>
        </is>
      </c>
      <c r="R65" s="36" t="inlineStr">
        <is>
          <t>&lt;MISSING&gt;</t>
        </is>
      </c>
      <c r="S65" s="36" t="inlineStr">
        <is>
          <t>&lt;MISSING&gt;</t>
        </is>
      </c>
      <c r="T65" s="36" t="str">
        <f>IF(COUNT(Q65:S65)&gt;0,AVERAGE(Q65:S65),"")</f>
        <v/>
      </c>
      <c r="U65" s="36" t="str">
        <f>IF(COUNT(Q65:S65)&gt;0,STDEV(Q65:S65),"")</f>
        <v/>
      </c>
      <c r="V65" s="74" t="str">
        <f>IF(F65="PS",40,"")</f>
        <v/>
      </c>
      <c r="W65" s="74" t="inlineStr"/>
      <c r="X65" s="74" t="inlineStr"/>
      <c r="Y65" s="74" t="str">
        <f>IF(AND(ISNUMBER(X65),ISNUMBER(W65)),X65-W65,"")</f>
        <v/>
      </c>
      <c r="Z65" s="74" t="n">
        <v>40</v>
      </c>
      <c r="AA65" s="74" t="inlineStr"/>
      <c r="AB65" s="75" t="n">
        <v>3</v>
      </c>
      <c r="AC65" s="74" t="str">
        <f>IF(AND(ISNUMBER(L65),ISNUMBER(AA65)),(L65*1.0/AB65*100.0)/AA65,"")</f>
        <v/>
      </c>
      <c r="AD65" s="74" t="str">
        <f>IF(AND(ISNUMBER(M65),ISNUMBER(AA65)),(M65*1.0/AB65*100.0)/AA65,"")</f>
        <v/>
      </c>
      <c r="AE65" s="74" t="str">
        <f>IF(AND(ISNUMBER(N65),ISNUMBER(AA65)),(N65*1.0/AB65*100.0)/AA65,"")</f>
        <v/>
      </c>
      <c r="AF65" s="74" t="str">
        <f>IF(COUNT(AC65:AE65)&gt;0,AVERAGE(AC65:AE65),"")</f>
        <v/>
      </c>
      <c r="AG65" s="74" t="str">
        <f>IF(COUNT(AC65:AE65)&gt;0,STDEV(AC65:AE65),"")</f>
        <v/>
      </c>
      <c r="AH65" s="76" t="str">
        <f>IF(ISNUMBER(Q65),10^((Q65-"intercept missing")/"slope missing"),IF(Q65="&lt;ND&gt;","",""))</f>
        <v/>
      </c>
      <c r="AI65" s="76" t="str">
        <f>IF(ISNUMBER(R65),10^((R65-"intercept missing")/"slope missing"),IF(R65="&lt;ND&gt;","",""))</f>
        <v/>
      </c>
      <c r="AJ65" s="76" t="str">
        <f>IF(ISNUMBER(S65),10^((S65-"intercept missing")/"slope missing"),IF(S65="&lt;ND&gt;","",""))</f>
        <v/>
      </c>
      <c r="AK65" s="36" t="str">
        <f>IF(COUNT(AH65:AJ65)&gt;0,AVERAGE(AH65:AJ65)*10.0,"")</f>
        <v/>
      </c>
      <c r="AL65" s="74" t="str">
        <f>IF(COUNT(AH65:AJ65)&gt;0,STDEV(AH65:AJ65)*10.0,"")</f>
        <v/>
      </c>
      <c r="AM65" s="74" t="str">
        <f>IF(AND(ISNUMBER(V65),ISNUMBER(Z65),ISNUMBER(AA65)), V65/Z65*AA65/100*1, "")</f>
        <v/>
      </c>
      <c r="AN65" s="42" t="n"/>
      <c r="AO65" s="35" t="inlineStr">
        <is>
          <t>covN1</t>
        </is>
      </c>
      <c r="AP65" s="77" t="str">
        <f>IF(AND(ISNUMBER(AZ65),ISNUMBER(BF65)),AZ65/BF65,"")</f>
        <v/>
      </c>
      <c r="AQ65" s="77" t="str">
        <f>IF(AND(ISNUMBER(BA65),ISNUMBER(BF65)),BA65/BF65,"")</f>
        <v/>
      </c>
      <c r="AR65" s="77" t="str">
        <f>IF(AND(ISNUMBER(BB65),ISNUMBER(BF65)),BB65/BF65,"")</f>
        <v/>
      </c>
      <c r="AS65" s="78" t="str">
        <f>IF(COUNT(AP65:AR65)&gt;0,AVERAGE(AP65:AR65),"")</f>
        <v/>
      </c>
      <c r="AT65" s="79" t="str">
        <f>IF(COUNT(AP65:AR65)&gt;0,STDEV(AP65:AR65),"")</f>
        <v/>
      </c>
      <c r="AU65" s="80" t="str">
        <f>AC65</f>
        <v/>
      </c>
      <c r="AV65" s="80" t="str">
        <f>AD65</f>
        <v/>
      </c>
      <c r="AW65" s="80" t="str">
        <f>AE65</f>
        <v/>
      </c>
      <c r="AX65" s="81" t="str">
        <f>IF(COUNT(AU65:AW65)&gt;0,AVERAGE(AU65:AW65),"")</f>
        <v/>
      </c>
      <c r="AY65" s="82" t="str">
        <f>IF(COUNT(AU65:AW65)&gt;0,STDEV(AU65:AW65),"")</f>
        <v/>
      </c>
      <c r="AZ65" s="80" t="str">
        <f>IF(ISNUMBER(AC65),AC65*Y65/Z65*Z65/V65*1000,"")</f>
        <v/>
      </c>
      <c r="BA65" s="80" t="str">
        <f>IF(ISNUMBER(AD65),AD65*Y65/Z65*Z65/V65*1000,"")</f>
        <v/>
      </c>
      <c r="BB65" s="83" t="str">
        <f>IF(ISNUMBER(AE65),AE65*Y65/Z65*Z65/V65*1000,"")</f>
        <v/>
      </c>
      <c r="BC65" s="84" t="str">
        <f>IF(COUNT(AZ65:BB65)&gt;0,AVERAGE(AZ65:BB65),"")</f>
        <v/>
      </c>
      <c r="BD65" s="82" t="str">
        <f>IF(COUNT(AZ65:BB65)&gt;0,STDEV(AZ65:BB65),"")</f>
        <v/>
      </c>
      <c r="BE65" s="85" t="str">
        <f>IF(AND(ISNUMBER(AK65),ISNUMBER(AA65)),(AK65/1.5*100.0)/AA65,"")</f>
        <v/>
      </c>
      <c r="BF65" s="83" t="str">
        <f>IF(ISNUMBER(BE65),BE65*Y65/Z65*Z65/V65*1000,"")</f>
        <v/>
      </c>
      <c r="BG65" s="52" t="n"/>
      <c r="BH65" s="36" t="str">
        <f>C65</f>
        <v>evc1.07.16.21</v>
      </c>
      <c r="BI65" s="36" t="inlineStr">
        <is>
          <t>&lt;MISSING&gt;</t>
        </is>
      </c>
      <c r="BJ65" s="36" t="inlineStr">
        <is>
          <t>&lt;MISSING&gt;</t>
        </is>
      </c>
      <c r="BK65" s="36" t="inlineStr">
        <is>
          <t>&lt;MISSING&gt;</t>
        </is>
      </c>
      <c r="BL65" s="36" t="str">
        <f>IF(COUNT(BI65:BK65)&gt;0,AVERAGE(BI65:BK65),"")</f>
        <v/>
      </c>
      <c r="BM65" s="36" t="inlineStr">
        <is>
          <t>&lt;MISSING&gt;</t>
        </is>
      </c>
      <c r="BN65" s="37" t="inlineStr">
        <is>
          <t>&lt;MISSING&gt;</t>
        </is>
      </c>
      <c r="BO65" s="37" t="inlineStr">
        <is>
          <t>&lt;MISSING&gt;</t>
        </is>
      </c>
      <c r="BP65" s="36" t="str">
        <f>IF(COUNT(BM65:BO65)&gt;0,AVERAGE(BM65:BO65),"")</f>
        <v/>
      </c>
      <c r="BQ65" s="36" t="inlineStr">
        <is>
          <t>&lt;MISSING&gt;</t>
        </is>
      </c>
      <c r="BR65" s="36" t="inlineStr">
        <is>
          <t>&lt;MISSING&gt;</t>
        </is>
      </c>
      <c r="BS65" s="36" t="inlineStr">
        <is>
          <t>&lt;MISSING&gt;</t>
        </is>
      </c>
      <c r="BT65" s="36" t="str">
        <f>IF(COUNT(BQ65:BS65)&gt;0,AVERAGE(BQ65:BS65),"")</f>
        <v/>
      </c>
      <c r="BU65" s="36" t="str">
        <f>IF(AND(ISNUMBER(BL65),ISNUMBER(BT65)),BL65-BT65,"")</f>
        <v/>
      </c>
      <c r="BV65" s="36" t="str">
        <f>IF(AND(ISNUMBER(BP65),ISNUMBER(BL65)),BP65-BL65,"")</f>
        <v/>
      </c>
    </row>
    <row r="66">
      <c r="B66" s="34" t="n"/>
      <c r="C66" s="35" t="inlineStr">
        <is>
          <t>evc3.07.16.21</t>
        </is>
      </c>
      <c r="D66" s="35" t="inlineStr">
        <is>
          <t>covN1</t>
        </is>
      </c>
      <c r="E66" s="35" t="inlineStr">
        <is>
          <t>EVC3</t>
        </is>
      </c>
      <c r="F66" s="35" t="str">
        <f>""</f>
        <v/>
      </c>
      <c r="G66" s="36" t="n">
        <v>38.44</v>
      </c>
      <c r="H66" s="36" t="n">
        <v>39.68</v>
      </c>
      <c r="I66" s="37" t="inlineStr">
        <is>
          <t>&lt;ND&gt;</t>
        </is>
      </c>
      <c r="J66" s="36">
        <f>AVERAGE(G66:I66)</f>
        <v>39.06</v>
      </c>
      <c r="K66" s="36">
        <f>STDEV(G66:I66)</f>
        <v>0.8768124086713204</v>
      </c>
      <c r="L66" s="38">
        <f>IF(ISNUMBER(G66),10^((G66-$AB$97)/$AB$96),IF(G66="&lt;ND&gt;","",""))</f>
        <v>0.006169666354869138</v>
      </c>
      <c r="M66" s="38">
        <f>IF(ISNUMBER(H66),10^((H66-$AB$97)/$AB$96),IF(H66="&lt;ND&gt;","",""))</f>
        <v>0.001304889910878361</v>
      </c>
      <c r="N66" s="38" t="str">
        <f>IF(ISNUMBER(I66),10^((I66-$AB$97)/$AB$96),IF(I66="&lt;ND&gt;","",""))</f>
        <v/>
      </c>
      <c r="O66" s="36">
        <f>AVERAGE(L66:N66)*1.0</f>
        <v>0.003737278132873749</v>
      </c>
      <c r="P66" s="36">
        <f>STDEV(L66:N66)*1.0</f>
        <v>0.003439916412502457</v>
      </c>
      <c r="Q66" s="36" t="inlineStr">
        <is>
          <t>&lt;MISSING&gt;</t>
        </is>
      </c>
      <c r="R66" s="36" t="inlineStr">
        <is>
          <t>&lt;MISSING&gt;</t>
        </is>
      </c>
      <c r="S66" s="36" t="inlineStr">
        <is>
          <t>&lt;MISSING&gt;</t>
        </is>
      </c>
      <c r="T66" s="36" t="str">
        <f>IF(COUNT(Q66:S66)&gt;0,AVERAGE(Q66:S66),"")</f>
        <v/>
      </c>
      <c r="U66" s="36" t="str">
        <f>IF(COUNT(Q66:S66)&gt;0,STDEV(Q66:S66),"")</f>
        <v/>
      </c>
      <c r="V66" s="74" t="str">
        <f>IF(F66="PS",40,"")</f>
        <v/>
      </c>
      <c r="W66" s="74" t="inlineStr"/>
      <c r="X66" s="74" t="inlineStr"/>
      <c r="Y66" s="74" t="str">
        <f>IF(AND(ISNUMBER(X66),ISNUMBER(W66)),X66-W66,"")</f>
        <v/>
      </c>
      <c r="Z66" s="74" t="n">
        <v>40</v>
      </c>
      <c r="AA66" s="74" t="inlineStr"/>
      <c r="AB66" s="75" t="n">
        <v>3</v>
      </c>
      <c r="AC66" s="74" t="str">
        <f>IF(AND(ISNUMBER(L66),ISNUMBER(AA66)),(L66*1.0/AB66*100.0)/AA66,"")</f>
        <v/>
      </c>
      <c r="AD66" s="74" t="str">
        <f>IF(AND(ISNUMBER(M66),ISNUMBER(AA66)),(M66*1.0/AB66*100.0)/AA66,"")</f>
        <v/>
      </c>
      <c r="AE66" s="74" t="str">
        <f>IF(AND(ISNUMBER(N66),ISNUMBER(AA66)),(N66*1.0/AB66*100.0)/AA66,"")</f>
        <v/>
      </c>
      <c r="AF66" s="74" t="str">
        <f>IF(COUNT(AC66:AE66)&gt;0,AVERAGE(AC66:AE66),"")</f>
        <v/>
      </c>
      <c r="AG66" s="74" t="str">
        <f>IF(COUNT(AC66:AE66)&gt;0,STDEV(AC66:AE66),"")</f>
        <v/>
      </c>
      <c r="AH66" s="76" t="str">
        <f>IF(ISNUMBER(Q66),10^((Q66-"intercept missing")/"slope missing"),IF(Q66="&lt;ND&gt;","",""))</f>
        <v/>
      </c>
      <c r="AI66" s="76" t="str">
        <f>IF(ISNUMBER(R66),10^((R66-"intercept missing")/"slope missing"),IF(R66="&lt;ND&gt;","",""))</f>
        <v/>
      </c>
      <c r="AJ66" s="76" t="str">
        <f>IF(ISNUMBER(S66),10^((S66-"intercept missing")/"slope missing"),IF(S66="&lt;ND&gt;","",""))</f>
        <v/>
      </c>
      <c r="AK66" s="36" t="str">
        <f>IF(COUNT(AH66:AJ66)&gt;0,AVERAGE(AH66:AJ66)*10.0,"")</f>
        <v/>
      </c>
      <c r="AL66" s="74" t="str">
        <f>IF(COUNT(AH66:AJ66)&gt;0,STDEV(AH66:AJ66)*10.0,"")</f>
        <v/>
      </c>
      <c r="AM66" s="74" t="str">
        <f>IF(AND(ISNUMBER(V66),ISNUMBER(Z66),ISNUMBER(AA66)), V66/Z66*AA66/100*1, "")</f>
        <v/>
      </c>
      <c r="AN66" s="42" t="n"/>
      <c r="AO66" s="35" t="inlineStr">
        <is>
          <t>covN1</t>
        </is>
      </c>
      <c r="AP66" s="77" t="str">
        <f>IF(AND(ISNUMBER(AZ66),ISNUMBER(BF66)),AZ66/BF66,"")</f>
        <v/>
      </c>
      <c r="AQ66" s="77" t="str">
        <f>IF(AND(ISNUMBER(BA66),ISNUMBER(BF66)),BA66/BF66,"")</f>
        <v/>
      </c>
      <c r="AR66" s="77" t="str">
        <f>IF(AND(ISNUMBER(BB66),ISNUMBER(BF66)),BB66/BF66,"")</f>
        <v/>
      </c>
      <c r="AS66" s="78" t="str">
        <f>IF(COUNT(AP66:AR66)&gt;0,AVERAGE(AP66:AR66),"")</f>
        <v/>
      </c>
      <c r="AT66" s="79" t="str">
        <f>IF(COUNT(AP66:AR66)&gt;0,STDEV(AP66:AR66),"")</f>
        <v/>
      </c>
      <c r="AU66" s="80" t="str">
        <f>AC66</f>
        <v/>
      </c>
      <c r="AV66" s="80" t="str">
        <f>AD66</f>
        <v/>
      </c>
      <c r="AW66" s="80" t="str">
        <f>AE66</f>
        <v/>
      </c>
      <c r="AX66" s="81" t="str">
        <f>IF(COUNT(AU66:AW66)&gt;0,AVERAGE(AU66:AW66),"")</f>
        <v/>
      </c>
      <c r="AY66" s="82" t="str">
        <f>IF(COUNT(AU66:AW66)&gt;0,STDEV(AU66:AW66),"")</f>
        <v/>
      </c>
      <c r="AZ66" s="80" t="str">
        <f>IF(ISNUMBER(AC66),AC66*Y66/Z66*Z66/V66*1000,"")</f>
        <v/>
      </c>
      <c r="BA66" s="80" t="str">
        <f>IF(ISNUMBER(AD66),AD66*Y66/Z66*Z66/V66*1000,"")</f>
        <v/>
      </c>
      <c r="BB66" s="83" t="str">
        <f>IF(ISNUMBER(AE66),AE66*Y66/Z66*Z66/V66*1000,"")</f>
        <v/>
      </c>
      <c r="BC66" s="84" t="str">
        <f>IF(COUNT(AZ66:BB66)&gt;0,AVERAGE(AZ66:BB66),"")</f>
        <v/>
      </c>
      <c r="BD66" s="82" t="str">
        <f>IF(COUNT(AZ66:BB66)&gt;0,STDEV(AZ66:BB66),"")</f>
        <v/>
      </c>
      <c r="BE66" s="85" t="str">
        <f>IF(AND(ISNUMBER(AK66),ISNUMBER(AA66)),(AK66/1.5*100.0)/AA66,"")</f>
        <v/>
      </c>
      <c r="BF66" s="83" t="str">
        <f>IF(ISNUMBER(BE66),BE66*Y66/Z66*Z66/V66*1000,"")</f>
        <v/>
      </c>
      <c r="BG66" s="52" t="n"/>
      <c r="BH66" s="36" t="str">
        <f>C66</f>
        <v>evc3.07.16.21</v>
      </c>
      <c r="BI66" s="36" t="inlineStr">
        <is>
          <t>&lt;MISSING&gt;</t>
        </is>
      </c>
      <c r="BJ66" s="36" t="inlineStr">
        <is>
          <t>&lt;MISSING&gt;</t>
        </is>
      </c>
      <c r="BK66" s="36" t="inlineStr">
        <is>
          <t>&lt;MISSING&gt;</t>
        </is>
      </c>
      <c r="BL66" s="36" t="str">
        <f>IF(COUNT(BI66:BK66)&gt;0,AVERAGE(BI66:BK66),"")</f>
        <v/>
      </c>
      <c r="BM66" s="36" t="inlineStr">
        <is>
          <t>&lt;MISSING&gt;</t>
        </is>
      </c>
      <c r="BN66" s="37" t="inlineStr">
        <is>
          <t>&lt;MISSING&gt;</t>
        </is>
      </c>
      <c r="BO66" s="37" t="inlineStr">
        <is>
          <t>&lt;MISSING&gt;</t>
        </is>
      </c>
      <c r="BP66" s="36" t="str">
        <f>IF(COUNT(BM66:BO66)&gt;0,AVERAGE(BM66:BO66),"")</f>
        <v/>
      </c>
      <c r="BQ66" s="36" t="inlineStr">
        <is>
          <t>&lt;MISSING&gt;</t>
        </is>
      </c>
      <c r="BR66" s="36" t="inlineStr">
        <is>
          <t>&lt;MISSING&gt;</t>
        </is>
      </c>
      <c r="BS66" s="36" t="inlineStr">
        <is>
          <t>&lt;MISSING&gt;</t>
        </is>
      </c>
      <c r="BT66" s="36" t="str">
        <f>IF(COUNT(BQ66:BS66)&gt;0,AVERAGE(BQ66:BS66),"")</f>
        <v/>
      </c>
      <c r="BU66" s="36" t="str">
        <f>IF(AND(ISNUMBER(BL66),ISNUMBER(BT66)),BL66-BT66,"")</f>
        <v/>
      </c>
      <c r="BV66" s="36" t="str">
        <f>IF(AND(ISNUMBER(BP66),ISNUMBER(BL66)),BP66-BL66,"")</f>
        <v/>
      </c>
    </row>
    <row r="67">
      <c r="B67" s="20" t="inlineStr">
        <is>
          <t>Date</t>
        </is>
      </c>
      <c r="C67" s="20" t="inlineStr">
        <is>
          <t>Sample ID</t>
        </is>
      </c>
      <c r="D67" s="20" t="inlineStr">
        <is>
          <t>Target</t>
        </is>
      </c>
      <c r="E67" s="21" t="inlineStr">
        <is>
          <t>Site</t>
        </is>
      </c>
      <c r="F67" s="22" t="inlineStr">
        <is>
          <t>Sample
Type</t>
        </is>
      </c>
      <c r="G67" s="20" t="inlineStr">
        <is>
          <t>covN2 Ct</t>
        </is>
      </c>
      <c r="H67" s="18" t="n"/>
      <c r="I67" s="23" t="n"/>
      <c r="J67" s="24" t="inlineStr">
        <is>
          <t>covN2
Ct AVG</t>
        </is>
      </c>
      <c r="K67" s="24" t="inlineStr">
        <is>
          <t>covN2
Ct STDEV</t>
        </is>
      </c>
      <c r="L67" s="24" t="inlineStr">
        <is>
          <t>covN2
COPIES</t>
        </is>
      </c>
      <c r="M67" s="18" t="n"/>
      <c r="N67" s="23" t="n"/>
      <c r="O67" s="25" t="inlineStr">
        <is>
          <t>covN2
Copies AVG</t>
        </is>
      </c>
      <c r="P67" s="24" t="inlineStr">
        <is>
          <t>covN2
Copies STDEV</t>
        </is>
      </c>
      <c r="Q67" s="20" t="inlineStr">
        <is>
          <t>PMMoV:10 Ct</t>
        </is>
      </c>
      <c r="R67" s="18" t="n"/>
      <c r="S67" s="23" t="n"/>
      <c r="T67" s="25" t="inlineStr">
        <is>
          <t>PMMoV:10
Ct AVG</t>
        </is>
      </c>
      <c r="U67" s="24" t="inlineStr">
        <is>
          <t>PMMoV:10
Ct STDEV</t>
        </is>
      </c>
      <c r="V67" s="24" t="inlineStr">
        <is>
          <t>Total volume (mL)</t>
        </is>
      </c>
      <c r="W67" s="24" t="inlineStr">
        <is>
          <t>Empty tube weight (g)</t>
        </is>
      </c>
      <c r="X67" s="24" t="inlineStr">
        <is>
          <t>Full tube weight (g)</t>
        </is>
      </c>
      <c r="Y67" s="24" t="inlineStr">
        <is>
          <t>Pellet weight (g)</t>
        </is>
      </c>
      <c r="Z67" s="24" t="inlineStr">
        <is>
          <t>Settled solids (mL)</t>
        </is>
      </c>
      <c r="AA67" s="24" t="inlineStr">
        <is>
          <t>Extracted Mass (in 100 uL) (g)</t>
        </is>
      </c>
      <c r="AB67" s="22" t="inlineStr">
        <is>
          <t>Well volume (uL)</t>
        </is>
      </c>
      <c r="AC67" s="24" t="inlineStr">
        <is>
          <t>covN2
Copies per Extracted Mass  (copies/g)</t>
        </is>
      </c>
      <c r="AD67" s="18" t="n"/>
      <c r="AE67" s="23" t="n"/>
      <c r="AF67" s="26" t="inlineStr">
        <is>
          <t>Copies per Extracted Mass  (copies/g)
AVG</t>
        </is>
      </c>
      <c r="AG67" s="24" t="inlineStr">
        <is>
          <t>Copies per Extracted Mass
STDEV</t>
        </is>
      </c>
      <c r="AH67" s="24" t="inlineStr">
        <is>
          <t>PMMoV:10 Copies</t>
        </is>
      </c>
      <c r="AI67" s="18" t="n"/>
      <c r="AJ67" s="23" t="n"/>
      <c r="AK67" s="24" t="inlineStr">
        <is>
          <t>PMMoV
Copies AVG</t>
        </is>
      </c>
      <c r="AL67" s="24" t="inlineStr">
        <is>
          <t>PMMoV
Copies STDEV</t>
        </is>
      </c>
      <c r="AM67" s="24" t="inlineStr">
        <is>
          <t>Concentration Factor</t>
        </is>
      </c>
      <c r="AN67" s="20" t="inlineStr">
        <is>
          <t>Date</t>
        </is>
      </c>
      <c r="AO67" s="20" t="inlineStr">
        <is>
          <t>Target</t>
        </is>
      </c>
      <c r="AP67" s="24" t="inlineStr">
        <is>
          <t>covN2 Copies per Copies of PMMoV</t>
        </is>
      </c>
      <c r="AQ67" s="18" t="n"/>
      <c r="AR67" s="23" t="n"/>
      <c r="AS67" s="26" t="inlineStr">
        <is>
          <t>AVG</t>
        </is>
      </c>
      <c r="AT67" s="26" t="inlineStr">
        <is>
          <t>STDEV</t>
        </is>
      </c>
      <c r="AU67" s="24" t="inlineStr">
        <is>
          <t>covN2 Copies per Extracted Mass (Copies/g)</t>
        </is>
      </c>
      <c r="AV67" s="18" t="n"/>
      <c r="AW67" s="23" t="n"/>
      <c r="AX67" s="24" t="inlineStr">
        <is>
          <t>AVG</t>
        </is>
      </c>
      <c r="AY67" s="22" t="inlineStr">
        <is>
          <t>STDEV</t>
        </is>
      </c>
      <c r="AZ67" s="24" t="inlineStr">
        <is>
          <t>covN2 Copies / L</t>
        </is>
      </c>
      <c r="BA67" s="18" t="n"/>
      <c r="BB67" s="23" t="n"/>
      <c r="BC67" s="24" t="inlineStr">
        <is>
          <t>AVG</t>
        </is>
      </c>
      <c r="BD67" s="27" t="inlineStr">
        <is>
          <t>STDEV</t>
        </is>
      </c>
      <c r="BE67" s="28" t="inlineStr">
        <is>
          <t>PMMoV Copies per Extracted Mass (copies/g)</t>
        </is>
      </c>
      <c r="BF67" s="29" t="inlineStr">
        <is>
          <t>PMMoV Copies/L</t>
        </is>
      </c>
      <c r="BG67" s="30" t="inlineStr">
        <is>
          <t>Date</t>
        </is>
      </c>
      <c r="BH67" s="31" t="inlineStr">
        <is>
          <t>Sample Name</t>
        </is>
      </c>
      <c r="BI67" s="31" t="inlineStr">
        <is>
          <t>PMMoV 1/10</t>
        </is>
      </c>
      <c r="BJ67" s="31" t="inlineStr">
        <is>
          <t>PMMoV 1/10</t>
        </is>
      </c>
      <c r="BK67" s="31" t="inlineStr">
        <is>
          <t>PMMoV 1/10</t>
        </is>
      </c>
      <c r="BL67" s="32" t="inlineStr">
        <is>
          <t>AVG PMMoV 1/10</t>
        </is>
      </c>
      <c r="BM67" s="31" t="inlineStr">
        <is>
          <t>PMMoV 1/40</t>
        </is>
      </c>
      <c r="BN67" s="31" t="inlineStr">
        <is>
          <t>PMMoV 1/40</t>
        </is>
      </c>
      <c r="BO67" s="31" t="inlineStr">
        <is>
          <t>PMMoV 1/40</t>
        </is>
      </c>
      <c r="BP67" s="32" t="inlineStr">
        <is>
          <t>AVG PMMoV 1/40</t>
        </is>
      </c>
      <c r="BQ67" s="31" t="inlineStr">
        <is>
          <t>PMMoV Full</t>
        </is>
      </c>
      <c r="BR67" s="31" t="inlineStr">
        <is>
          <t>PMMoV Full</t>
        </is>
      </c>
      <c r="BS67" s="31" t="inlineStr">
        <is>
          <t>PMMoV Full</t>
        </is>
      </c>
      <c r="BT67" s="32" t="inlineStr">
        <is>
          <t>AVG Full</t>
        </is>
      </c>
      <c r="BU67" s="31" t="inlineStr">
        <is>
          <t>ΔCt
1/10 - Full</t>
        </is>
      </c>
      <c r="BV67" s="33" t="inlineStr">
        <is>
          <t>ΔCt
1/40 - 1/10</t>
        </is>
      </c>
    </row>
    <row r="68">
      <c r="B68" s="34" t="n"/>
      <c r="C68" s="35" t="inlineStr">
        <is>
          <t>aw_b97.08.09.21</t>
        </is>
      </c>
      <c r="D68" s="35" t="inlineStr">
        <is>
          <t>covN2</t>
        </is>
      </c>
      <c r="E68" s="35" t="inlineStr">
        <is>
          <t>AW_B97</t>
        </is>
      </c>
      <c r="F68" s="35" t="str">
        <f>"Influent"</f>
        <v>Influent</v>
      </c>
      <c r="G68" s="36" t="n">
        <v>33.86</v>
      </c>
      <c r="H68" s="36" t="n">
        <v>34.49</v>
      </c>
      <c r="I68" s="37" t="n">
        <v>33.86</v>
      </c>
      <c r="J68" s="36">
        <f>AVERAGE(G68:I68)</f>
        <v>34.07</v>
      </c>
      <c r="K68" s="36">
        <f>STDEV(G68:I68)</f>
        <v>0.3637306695894657</v>
      </c>
      <c r="L68" s="38">
        <f>IF(ISNUMBER(G68),10^((G68-$AM$97)/$AM$96),IF(G68="&lt;ND&gt;","",""))</f>
        <v>3.174850257248975</v>
      </c>
      <c r="M68" s="38">
        <f>IF(ISNUMBER(H68),10^((H68-$AM$97)/$AM$96),IF(H68="&lt;ND&gt;","",""))</f>
        <v>1.519765256445234</v>
      </c>
      <c r="N68" s="38">
        <f>IF(ISNUMBER(I68),10^((I68-$AM$97)/$AM$96),IF(I68="&lt;ND&gt;","",""))</f>
        <v>3.174850257248975</v>
      </c>
      <c r="O68" s="36">
        <f>AVERAGE(L68:N68)*1.0</f>
        <v>2.623155256981061</v>
      </c>
      <c r="P68" s="36">
        <f>STDEV(L68:N68)*1.0</f>
        <v>0.9555637707457517</v>
      </c>
      <c r="Q68" s="36" t="n">
        <v>28.65</v>
      </c>
      <c r="R68" s="36" t="n">
        <v>28.49</v>
      </c>
      <c r="S68" s="36" t="n">
        <v>28.53</v>
      </c>
      <c r="T68" s="36">
        <f>IF(COUNT(Q68:S68)&gt;0,AVERAGE(Q68:S68),"")</f>
        <v>28.55666666666667</v>
      </c>
      <c r="U68" s="36">
        <f>IF(COUNT(Q68:S68)&gt;0,STDEV(Q68:S68),"")</f>
        <v>0.08326663997864496</v>
      </c>
      <c r="V68" s="74" t="str">
        <f>IF(F68="PS",40,"")</f>
        <v/>
      </c>
      <c r="W68" s="74" t="inlineStr"/>
      <c r="X68" s="74" t="inlineStr"/>
      <c r="Y68" s="74" t="str">
        <f>IF(AND(ISNUMBER(X68),ISNUMBER(W68)),X68-W68,"")</f>
        <v/>
      </c>
      <c r="Z68" s="74" t="n">
        <v>40</v>
      </c>
      <c r="AA68" s="74" t="inlineStr"/>
      <c r="AB68" s="75" t="n">
        <v>3</v>
      </c>
      <c r="AC68" s="74" t="str">
        <f>IF(AND(ISNUMBER(L68),ISNUMBER(AA68)),(L68*1.0/AB68*100.0)/AA68,"")</f>
        <v/>
      </c>
      <c r="AD68" s="74" t="str">
        <f>IF(AND(ISNUMBER(M68),ISNUMBER(AA68)),(M68*1.0/AB68*100.0)/AA68,"")</f>
        <v/>
      </c>
      <c r="AE68" s="74" t="str">
        <f>IF(AND(ISNUMBER(N68),ISNUMBER(AA68)),(N68*1.0/AB68*100.0)/AA68,"")</f>
        <v/>
      </c>
      <c r="AF68" s="74" t="str">
        <f>IF(COUNT(AC68:AE68)&gt;0,AVERAGE(AC68:AE68),"")</f>
        <v/>
      </c>
      <c r="AG68" s="74" t="str">
        <f>IF(COUNT(AC68:AE68)&gt;0,STDEV(AC68:AE68),"")</f>
        <v/>
      </c>
      <c r="AH68" s="76">
        <f>IF(ISNUMBER(Q68),10^((Q68-$F$94)/$F$93),IF(Q68="&lt;ND&gt;","",""))</f>
        <v>3133.164391538945</v>
      </c>
      <c r="AI68" s="76">
        <f>IF(ISNUMBER(R68),10^((R68-$F$94)/$F$93),IF(R68="&lt;ND&gt;","",""))</f>
        <v>3512.186630211972</v>
      </c>
      <c r="AJ68" s="76">
        <f>IF(ISNUMBER(S68),10^((S68-$F$94)/$F$93),IF(S68="&lt;ND&gt;","",""))</f>
        <v>3413.335554588862</v>
      </c>
      <c r="AK68" s="36">
        <f>IF(COUNT(AH68:AJ68)&gt;0,AVERAGE(AH68:AJ68)*10.0,"")</f>
        <v>33528.95525446592</v>
      </c>
      <c r="AL68" s="74">
        <f>IF(COUNT(AH68:AJ68)&gt;0,STDEV(AH68:AJ68)*10.0,"")</f>
        <v>1966.067450374404</v>
      </c>
      <c r="AM68" s="74" t="str">
        <f>IF(AND(ISNUMBER(V68),ISNUMBER(Z68),ISNUMBER(AA68)), V68/Z68*AA68/100*1, "")</f>
        <v/>
      </c>
      <c r="AN68" s="42" t="n"/>
      <c r="AO68" s="35" t="inlineStr">
        <is>
          <t>covN2</t>
        </is>
      </c>
      <c r="AP68" s="77" t="str">
        <f>IF(AND(ISNUMBER(AZ68),ISNUMBER(BF68)),AZ68/BF68,"")</f>
        <v/>
      </c>
      <c r="AQ68" s="77" t="str">
        <f>IF(AND(ISNUMBER(BA68),ISNUMBER(BF68)),BA68/BF68,"")</f>
        <v/>
      </c>
      <c r="AR68" s="77" t="str">
        <f>IF(AND(ISNUMBER(BB68),ISNUMBER(BF68)),BB68/BF68,"")</f>
        <v/>
      </c>
      <c r="AS68" s="78" t="str">
        <f>IF(COUNT(AP68:AR68)&gt;0,AVERAGE(AP68:AR68),"")</f>
        <v/>
      </c>
      <c r="AT68" s="79" t="str">
        <f>IF(COUNT(AP68:AR68)&gt;0,STDEV(AP68:AR68),"")</f>
        <v/>
      </c>
      <c r="AU68" s="80" t="str">
        <f>AC68</f>
        <v/>
      </c>
      <c r="AV68" s="80" t="str">
        <f>AD68</f>
        <v/>
      </c>
      <c r="AW68" s="80" t="str">
        <f>AE68</f>
        <v/>
      </c>
      <c r="AX68" s="81" t="str">
        <f>IF(COUNT(AU68:AW68)&gt;0,AVERAGE(AU68:AW68),"")</f>
        <v/>
      </c>
      <c r="AY68" s="82" t="str">
        <f>IF(COUNT(AU68:AW68)&gt;0,STDEV(AU68:AW68),"")</f>
        <v/>
      </c>
      <c r="AZ68" s="80" t="str">
        <f>IF(ISNUMBER(AC68),AC68*Y68/Z68*Z68/V68*1000,"")</f>
        <v/>
      </c>
      <c r="BA68" s="80" t="str">
        <f>IF(ISNUMBER(AD68),AD68*Y68/Z68*Z68/V68*1000,"")</f>
        <v/>
      </c>
      <c r="BB68" s="83" t="str">
        <f>IF(ISNUMBER(AE68),AE68*Y68/Z68*Z68/V68*1000,"")</f>
        <v/>
      </c>
      <c r="BC68" s="84" t="str">
        <f>IF(COUNT(AZ68:BB68)&gt;0,AVERAGE(AZ68:BB68),"")</f>
        <v/>
      </c>
      <c r="BD68" s="82" t="str">
        <f>IF(COUNT(AZ68:BB68)&gt;0,STDEV(AZ68:BB68),"")</f>
        <v/>
      </c>
      <c r="BE68" s="85" t="str">
        <f>IF(AND(ISNUMBER(AK68),ISNUMBER(AA68)),(AK68/1.5*100.0)/AA68,"")</f>
        <v/>
      </c>
      <c r="BF68" s="83" t="str">
        <f>IF(ISNUMBER(BE68),BE68*Y68/Z68*Z68/V68*1000,"")</f>
        <v/>
      </c>
      <c r="BG68" s="52" t="n"/>
      <c r="BH68" s="36" t="str">
        <f>C68</f>
        <v>aw_b97.08.09.21</v>
      </c>
      <c r="BI68" s="36" t="n">
        <v>28.65</v>
      </c>
      <c r="BJ68" s="36" t="n">
        <v>28.49</v>
      </c>
      <c r="BK68" s="36" t="n">
        <v>28.53</v>
      </c>
      <c r="BL68" s="36">
        <f>IF(COUNT(BI68:BK68)&gt;0,AVERAGE(BI68:BK68),"")</f>
        <v>28.55666666666667</v>
      </c>
      <c r="BM68" s="36" t="n">
        <v>30.48</v>
      </c>
      <c r="BN68" s="37" t="n">
        <v>30.53</v>
      </c>
      <c r="BO68" s="37" t="inlineStr">
        <is>
          <t>&lt;MISSING&gt;</t>
        </is>
      </c>
      <c r="BP68" s="36">
        <f>IF(COUNT(BM68:BO68)&gt;0,AVERAGE(BM68:BO68),"")</f>
        <v>30.505</v>
      </c>
      <c r="BQ68" s="36" t="n">
        <v>26.43</v>
      </c>
      <c r="BR68" s="36" t="n">
        <v>26.44</v>
      </c>
      <c r="BS68" s="36" t="inlineStr">
        <is>
          <t>&lt;MISSING&gt;</t>
        </is>
      </c>
      <c r="BT68" s="36">
        <f>IF(COUNT(BQ68:BS68)&gt;0,AVERAGE(BQ68:BS68),"")</f>
        <v>26.435</v>
      </c>
      <c r="BU68" s="36">
        <f>IF(AND(ISNUMBER(BL68),ISNUMBER(BT68)),BL68-BT68,"")</f>
        <v>2.121666666666666</v>
      </c>
      <c r="BV68" s="36">
        <f>IF(AND(ISNUMBER(BP68),ISNUMBER(BL68)),BP68-BL68,"")</f>
        <v>1.948333333333334</v>
      </c>
    </row>
    <row r="69">
      <c r="B69" s="34" t="n"/>
      <c r="C69" s="35" t="inlineStr">
        <is>
          <t>aw_sr.08.09.21</t>
        </is>
      </c>
      <c r="D69" s="35" t="inlineStr">
        <is>
          <t>covN2</t>
        </is>
      </c>
      <c r="E69" s="35" t="inlineStr">
        <is>
          <t>AW_SR</t>
        </is>
      </c>
      <c r="F69" s="35" t="str">
        <f>"Influent"</f>
        <v>Influent</v>
      </c>
      <c r="G69" s="36" t="n">
        <v>33.38</v>
      </c>
      <c r="H69" s="36" t="n">
        <v>33.96</v>
      </c>
      <c r="I69" s="37" t="n">
        <v>33.01</v>
      </c>
      <c r="J69" s="36">
        <f>AVERAGE(G69:I69)</f>
        <v>33.45</v>
      </c>
      <c r="K69" s="36">
        <f>STDEV(G69:I69)</f>
        <v>0.4788527957525163</v>
      </c>
      <c r="L69" s="38">
        <f>IF(ISNUMBER(G69),10^((G69-$AM$97)/$AM$96),IF(G69="&lt;ND&gt;","",""))</f>
        <v>5.56534622282047</v>
      </c>
      <c r="M69" s="38">
        <f>IF(ISNUMBER(H69),10^((H69-$AM$97)/$AM$96),IF(H69="&lt;ND&gt;","",""))</f>
        <v>2.82447705152526</v>
      </c>
      <c r="N69" s="38">
        <f>IF(ISNUMBER(I69),10^((I69-$AM$97)/$AM$96),IF(I69="&lt;ND&gt;","",""))</f>
        <v>8.578224586062209</v>
      </c>
      <c r="O69" s="36">
        <f>AVERAGE(L69:N69)*1.0</f>
        <v>5.656015953469313</v>
      </c>
      <c r="P69" s="36">
        <f>STDEV(L69:N69)*1.0</f>
        <v>2.877945173702838</v>
      </c>
      <c r="Q69" s="36" t="inlineStr">
        <is>
          <t>&lt;MISSING&gt;</t>
        </is>
      </c>
      <c r="R69" s="36" t="inlineStr">
        <is>
          <t>&lt;MISSING&gt;</t>
        </is>
      </c>
      <c r="S69" s="36" t="inlineStr">
        <is>
          <t>&lt;MISSING&gt;</t>
        </is>
      </c>
      <c r="T69" s="36" t="str">
        <f>IF(COUNT(Q69:S69)&gt;0,AVERAGE(Q69:S69),"")</f>
        <v/>
      </c>
      <c r="U69" s="36" t="str">
        <f>IF(COUNT(Q69:S69)&gt;0,STDEV(Q69:S69),"")</f>
        <v/>
      </c>
      <c r="V69" s="74" t="str">
        <f>IF(F69="PS",40,"")</f>
        <v/>
      </c>
      <c r="W69" s="74" t="inlineStr"/>
      <c r="X69" s="74" t="inlineStr"/>
      <c r="Y69" s="74" t="str">
        <f>IF(AND(ISNUMBER(X69),ISNUMBER(W69)),X69-W69,"")</f>
        <v/>
      </c>
      <c r="Z69" s="74" t="n">
        <v>40</v>
      </c>
      <c r="AA69" s="74" t="inlineStr"/>
      <c r="AB69" s="75" t="n">
        <v>3</v>
      </c>
      <c r="AC69" s="74" t="str">
        <f>IF(AND(ISNUMBER(L69),ISNUMBER(AA69)),(L69*1.0/AB69*100.0)/AA69,"")</f>
        <v/>
      </c>
      <c r="AD69" s="74" t="str">
        <f>IF(AND(ISNUMBER(M69),ISNUMBER(AA69)),(M69*1.0/AB69*100.0)/AA69,"")</f>
        <v/>
      </c>
      <c r="AE69" s="74" t="str">
        <f>IF(AND(ISNUMBER(N69),ISNUMBER(AA69)),(N69*1.0/AB69*100.0)/AA69,"")</f>
        <v/>
      </c>
      <c r="AF69" s="74" t="str">
        <f>IF(COUNT(AC69:AE69)&gt;0,AVERAGE(AC69:AE69),"")</f>
        <v/>
      </c>
      <c r="AG69" s="74" t="str">
        <f>IF(COUNT(AC69:AE69)&gt;0,STDEV(AC69:AE69),"")</f>
        <v/>
      </c>
      <c r="AH69" s="76" t="str">
        <f>IF(ISNUMBER(Q69),10^((Q69-"intercept missing")/"slope missing"),IF(Q69="&lt;ND&gt;","",""))</f>
        <v/>
      </c>
      <c r="AI69" s="76" t="str">
        <f>IF(ISNUMBER(R69),10^((R69-"intercept missing")/"slope missing"),IF(R69="&lt;ND&gt;","",""))</f>
        <v/>
      </c>
      <c r="AJ69" s="76" t="str">
        <f>IF(ISNUMBER(S69),10^((S69-"intercept missing")/"slope missing"),IF(S69="&lt;ND&gt;","",""))</f>
        <v/>
      </c>
      <c r="AK69" s="36" t="str">
        <f>IF(COUNT(AH69:AJ69)&gt;0,AVERAGE(AH69:AJ69)*10.0,"")</f>
        <v/>
      </c>
      <c r="AL69" s="74" t="str">
        <f>IF(COUNT(AH69:AJ69)&gt;0,STDEV(AH69:AJ69)*10.0,"")</f>
        <v/>
      </c>
      <c r="AM69" s="74" t="str">
        <f>IF(AND(ISNUMBER(V69),ISNUMBER(Z69),ISNUMBER(AA69)), V69/Z69*AA69/100*1, "")</f>
        <v/>
      </c>
      <c r="AN69" s="42" t="n"/>
      <c r="AO69" s="35" t="inlineStr">
        <is>
          <t>covN2</t>
        </is>
      </c>
      <c r="AP69" s="77" t="str">
        <f>IF(AND(ISNUMBER(AZ69),ISNUMBER(BF69)),AZ69/BF69,"")</f>
        <v/>
      </c>
      <c r="AQ69" s="77" t="str">
        <f>IF(AND(ISNUMBER(BA69),ISNUMBER(BF69)),BA69/BF69,"")</f>
        <v/>
      </c>
      <c r="AR69" s="77" t="str">
        <f>IF(AND(ISNUMBER(BB69),ISNUMBER(BF69)),BB69/BF69,"")</f>
        <v/>
      </c>
      <c r="AS69" s="78" t="str">
        <f>IF(COUNT(AP69:AR69)&gt;0,AVERAGE(AP69:AR69),"")</f>
        <v/>
      </c>
      <c r="AT69" s="79" t="str">
        <f>IF(COUNT(AP69:AR69)&gt;0,STDEV(AP69:AR69),"")</f>
        <v/>
      </c>
      <c r="AU69" s="80" t="str">
        <f>AC69</f>
        <v/>
      </c>
      <c r="AV69" s="80" t="str">
        <f>AD69</f>
        <v/>
      </c>
      <c r="AW69" s="80" t="str">
        <f>AE69</f>
        <v/>
      </c>
      <c r="AX69" s="81" t="str">
        <f>IF(COUNT(AU69:AW69)&gt;0,AVERAGE(AU69:AW69),"")</f>
        <v/>
      </c>
      <c r="AY69" s="82" t="str">
        <f>IF(COUNT(AU69:AW69)&gt;0,STDEV(AU69:AW69),"")</f>
        <v/>
      </c>
      <c r="AZ69" s="80" t="str">
        <f>IF(ISNUMBER(AC69),AC69*Y69/Z69*Z69/V69*1000,"")</f>
        <v/>
      </c>
      <c r="BA69" s="80" t="str">
        <f>IF(ISNUMBER(AD69),AD69*Y69/Z69*Z69/V69*1000,"")</f>
        <v/>
      </c>
      <c r="BB69" s="83" t="str">
        <f>IF(ISNUMBER(AE69),AE69*Y69/Z69*Z69/V69*1000,"")</f>
        <v/>
      </c>
      <c r="BC69" s="84" t="str">
        <f>IF(COUNT(AZ69:BB69)&gt;0,AVERAGE(AZ69:BB69),"")</f>
        <v/>
      </c>
      <c r="BD69" s="82" t="str">
        <f>IF(COUNT(AZ69:BB69)&gt;0,STDEV(AZ69:BB69),"")</f>
        <v/>
      </c>
      <c r="BE69" s="85" t="str">
        <f>IF(AND(ISNUMBER(AK69),ISNUMBER(AA69)),(AK69/1.5*100.0)/AA69,"")</f>
        <v/>
      </c>
      <c r="BF69" s="83" t="str">
        <f>IF(ISNUMBER(BE69),BE69*Y69/Z69*Z69/V69*1000,"")</f>
        <v/>
      </c>
      <c r="BG69" s="52" t="n"/>
      <c r="BH69" s="36" t="str">
        <f>C69</f>
        <v>aw_sr.08.09.21</v>
      </c>
      <c r="BI69" s="36" t="inlineStr">
        <is>
          <t>&lt;MISSING&gt;</t>
        </is>
      </c>
      <c r="BJ69" s="36" t="inlineStr">
        <is>
          <t>&lt;MISSING&gt;</t>
        </is>
      </c>
      <c r="BK69" s="36" t="inlineStr">
        <is>
          <t>&lt;MISSING&gt;</t>
        </is>
      </c>
      <c r="BL69" s="36" t="str">
        <f>IF(COUNT(BI69:BK69)&gt;0,AVERAGE(BI69:BK69),"")</f>
        <v/>
      </c>
      <c r="BM69" s="36" t="inlineStr">
        <is>
          <t>&lt;MISSING&gt;</t>
        </is>
      </c>
      <c r="BN69" s="37" t="inlineStr">
        <is>
          <t>&lt;MISSING&gt;</t>
        </is>
      </c>
      <c r="BO69" s="37" t="inlineStr">
        <is>
          <t>&lt;MISSING&gt;</t>
        </is>
      </c>
      <c r="BP69" s="36" t="str">
        <f>IF(COUNT(BM69:BO69)&gt;0,AVERAGE(BM69:BO69),"")</f>
        <v/>
      </c>
      <c r="BQ69" s="36" t="inlineStr">
        <is>
          <t>&lt;MISSING&gt;</t>
        </is>
      </c>
      <c r="BR69" s="36" t="inlineStr">
        <is>
          <t>&lt;MISSING&gt;</t>
        </is>
      </c>
      <c r="BS69" s="36" t="inlineStr">
        <is>
          <t>&lt;MISSING&gt;</t>
        </is>
      </c>
      <c r="BT69" s="36" t="str">
        <f>IF(COUNT(BQ69:BS69)&gt;0,AVERAGE(BQ69:BS69),"")</f>
        <v/>
      </c>
      <c r="BU69" s="36" t="str">
        <f>IF(AND(ISNUMBER(BL69),ISNUMBER(BT69)),BL69-BT69,"")</f>
        <v/>
      </c>
      <c r="BV69" s="36" t="str">
        <f>IF(AND(ISNUMBER(BP69),ISNUMBER(BL69)),BP69-BL69,"")</f>
        <v/>
      </c>
    </row>
    <row r="70">
      <c r="B70" s="34" t="n"/>
      <c r="C70" s="35" t="inlineStr">
        <is>
          <t>ebmi.07.25</t>
        </is>
      </c>
      <c r="D70" s="35" t="inlineStr">
        <is>
          <t>covN2</t>
        </is>
      </c>
      <c r="E70" s="35" t="inlineStr">
        <is>
          <t>EBMI</t>
        </is>
      </c>
      <c r="F70" s="35" t="str">
        <f>""</f>
        <v/>
      </c>
      <c r="G70" s="36" t="n">
        <v>37.07</v>
      </c>
      <c r="H70" s="36" t="inlineStr">
        <is>
          <t>[38.88]</t>
        </is>
      </c>
      <c r="I70" s="37" t="n">
        <v>35.27</v>
      </c>
      <c r="J70" s="36">
        <f>AVERAGE(G70:I70)</f>
        <v>36.17</v>
      </c>
      <c r="K70" s="36">
        <f>STDEV(G70:I70)</f>
        <v>1.272792206135783</v>
      </c>
      <c r="L70" s="38">
        <f>IF(ISNUMBER(G70),10^((G70-$AM$97)/$AM$96),IF(G70="&lt;ND&gt;","",""))</f>
        <v>0.07439066749883511</v>
      </c>
      <c r="M70" s="38" t="str">
        <f>IF(ISNUMBER(H70),10^((H70-$AM$97)/$AM$96),IF(H70="&lt;ND&gt;","",""))</f>
        <v/>
      </c>
      <c r="N70" s="38">
        <f>IF(ISNUMBER(I70),10^((I70-$AM$97)/$AM$96),IF(I70="&lt;ND&gt;","",""))</f>
        <v>0.6104526497655757</v>
      </c>
      <c r="O70" s="36">
        <f>AVERAGE(L70:N70)*1.0</f>
        <v>0.3424216586322054</v>
      </c>
      <c r="P70" s="36">
        <f>STDEV(L70:N70)*1.0</f>
        <v>0.379053062797115</v>
      </c>
      <c r="Q70" s="36" t="inlineStr">
        <is>
          <t>&lt;MISSING&gt;</t>
        </is>
      </c>
      <c r="R70" s="36" t="inlineStr">
        <is>
          <t>&lt;MISSING&gt;</t>
        </is>
      </c>
      <c r="S70" s="36" t="inlineStr">
        <is>
          <t>&lt;MISSING&gt;</t>
        </is>
      </c>
      <c r="T70" s="36" t="str">
        <f>IF(COUNT(Q70:S70)&gt;0,AVERAGE(Q70:S70),"")</f>
        <v/>
      </c>
      <c r="U70" s="36" t="str">
        <f>IF(COUNT(Q70:S70)&gt;0,STDEV(Q70:S70),"")</f>
        <v/>
      </c>
      <c r="V70" s="74" t="str">
        <f>IF(F70="PS",40,"")</f>
        <v/>
      </c>
      <c r="W70" s="74" t="inlineStr"/>
      <c r="X70" s="74" t="inlineStr"/>
      <c r="Y70" s="74" t="str">
        <f>IF(AND(ISNUMBER(X70),ISNUMBER(W70)),X70-W70,"")</f>
        <v/>
      </c>
      <c r="Z70" s="74" t="n">
        <v>40</v>
      </c>
      <c r="AA70" s="74" t="inlineStr"/>
      <c r="AB70" s="75" t="n">
        <v>3</v>
      </c>
      <c r="AC70" s="74" t="str">
        <f>IF(AND(ISNUMBER(L70),ISNUMBER(AA70)),(L70*1.0/AB70*100.0)/AA70,"")</f>
        <v/>
      </c>
      <c r="AD70" s="74" t="str">
        <f>IF(AND(ISNUMBER(M70),ISNUMBER(AA70)),(M70*1.0/AB70*100.0)/AA70,"")</f>
        <v/>
      </c>
      <c r="AE70" s="74" t="str">
        <f>IF(AND(ISNUMBER(N70),ISNUMBER(AA70)),(N70*1.0/AB70*100.0)/AA70,"")</f>
        <v/>
      </c>
      <c r="AF70" s="74" t="str">
        <f>IF(COUNT(AC70:AE70)&gt;0,AVERAGE(AC70:AE70),"")</f>
        <v/>
      </c>
      <c r="AG70" s="74" t="str">
        <f>IF(COUNT(AC70:AE70)&gt;0,STDEV(AC70:AE70),"")</f>
        <v/>
      </c>
      <c r="AH70" s="76" t="str">
        <f>IF(ISNUMBER(Q70),10^((Q70-"intercept missing")/"slope missing"),IF(Q70="&lt;ND&gt;","",""))</f>
        <v/>
      </c>
      <c r="AI70" s="76" t="str">
        <f>IF(ISNUMBER(R70),10^((R70-"intercept missing")/"slope missing"),IF(R70="&lt;ND&gt;","",""))</f>
        <v/>
      </c>
      <c r="AJ70" s="76" t="str">
        <f>IF(ISNUMBER(S70),10^((S70-"intercept missing")/"slope missing"),IF(S70="&lt;ND&gt;","",""))</f>
        <v/>
      </c>
      <c r="AK70" s="36" t="str">
        <f>IF(COUNT(AH70:AJ70)&gt;0,AVERAGE(AH70:AJ70)*10.0,"")</f>
        <v/>
      </c>
      <c r="AL70" s="74" t="str">
        <f>IF(COUNT(AH70:AJ70)&gt;0,STDEV(AH70:AJ70)*10.0,"")</f>
        <v/>
      </c>
      <c r="AM70" s="74" t="str">
        <f>IF(AND(ISNUMBER(V70),ISNUMBER(Z70),ISNUMBER(AA70)), V70/Z70*AA70/100*1, "")</f>
        <v/>
      </c>
      <c r="AN70" s="42" t="n"/>
      <c r="AO70" s="35" t="inlineStr">
        <is>
          <t>covN2</t>
        </is>
      </c>
      <c r="AP70" s="77" t="str">
        <f>IF(AND(ISNUMBER(AZ70),ISNUMBER(BF70)),AZ70/BF70,"")</f>
        <v/>
      </c>
      <c r="AQ70" s="77" t="str">
        <f>IF(AND(ISNUMBER(BA70),ISNUMBER(BF70)),BA70/BF70,"")</f>
        <v/>
      </c>
      <c r="AR70" s="77" t="str">
        <f>IF(AND(ISNUMBER(BB70),ISNUMBER(BF70)),BB70/BF70,"")</f>
        <v/>
      </c>
      <c r="AS70" s="78" t="str">
        <f>IF(COUNT(AP70:AR70)&gt;0,AVERAGE(AP70:AR70),"")</f>
        <v/>
      </c>
      <c r="AT70" s="79" t="str">
        <f>IF(COUNT(AP70:AR70)&gt;0,STDEV(AP70:AR70),"")</f>
        <v/>
      </c>
      <c r="AU70" s="80" t="str">
        <f>AC70</f>
        <v/>
      </c>
      <c r="AV70" s="80" t="str">
        <f>AD70</f>
        <v/>
      </c>
      <c r="AW70" s="80" t="str">
        <f>AE70</f>
        <v/>
      </c>
      <c r="AX70" s="81" t="str">
        <f>IF(COUNT(AU70:AW70)&gt;0,AVERAGE(AU70:AW70),"")</f>
        <v/>
      </c>
      <c r="AY70" s="82" t="str">
        <f>IF(COUNT(AU70:AW70)&gt;0,STDEV(AU70:AW70),"")</f>
        <v/>
      </c>
      <c r="AZ70" s="80" t="str">
        <f>IF(ISNUMBER(AC70),AC70*Y70/Z70*Z70/V70*1000,"")</f>
        <v/>
      </c>
      <c r="BA70" s="80" t="str">
        <f>IF(ISNUMBER(AD70),AD70*Y70/Z70*Z70/V70*1000,"")</f>
        <v/>
      </c>
      <c r="BB70" s="83" t="str">
        <f>IF(ISNUMBER(AE70),AE70*Y70/Z70*Z70/V70*1000,"")</f>
        <v/>
      </c>
      <c r="BC70" s="84" t="str">
        <f>IF(COUNT(AZ70:BB70)&gt;0,AVERAGE(AZ70:BB70),"")</f>
        <v/>
      </c>
      <c r="BD70" s="82" t="str">
        <f>IF(COUNT(AZ70:BB70)&gt;0,STDEV(AZ70:BB70),"")</f>
        <v/>
      </c>
      <c r="BE70" s="85" t="str">
        <f>IF(AND(ISNUMBER(AK70),ISNUMBER(AA70)),(AK70/1.5*100.0)/AA70,"")</f>
        <v/>
      </c>
      <c r="BF70" s="83" t="str">
        <f>IF(ISNUMBER(BE70),BE70*Y70/Z70*Z70/V70*1000,"")</f>
        <v/>
      </c>
      <c r="BG70" s="52" t="n"/>
      <c r="BH70" s="36" t="str">
        <f>C70</f>
        <v>ebmi.07.25</v>
      </c>
      <c r="BI70" s="36" t="inlineStr">
        <is>
          <t>&lt;MISSING&gt;</t>
        </is>
      </c>
      <c r="BJ70" s="36" t="inlineStr">
        <is>
          <t>&lt;MISSING&gt;</t>
        </is>
      </c>
      <c r="BK70" s="36" t="inlineStr">
        <is>
          <t>&lt;MISSING&gt;</t>
        </is>
      </c>
      <c r="BL70" s="36" t="str">
        <f>IF(COUNT(BI70:BK70)&gt;0,AVERAGE(BI70:BK70),"")</f>
        <v/>
      </c>
      <c r="BM70" s="36" t="inlineStr">
        <is>
          <t>&lt;MISSING&gt;</t>
        </is>
      </c>
      <c r="BN70" s="37" t="inlineStr">
        <is>
          <t>&lt;MISSING&gt;</t>
        </is>
      </c>
      <c r="BO70" s="37" t="inlineStr">
        <is>
          <t>&lt;MISSING&gt;</t>
        </is>
      </c>
      <c r="BP70" s="36" t="str">
        <f>IF(COUNT(BM70:BO70)&gt;0,AVERAGE(BM70:BO70),"")</f>
        <v/>
      </c>
      <c r="BQ70" s="36" t="inlineStr">
        <is>
          <t>&lt;MISSING&gt;</t>
        </is>
      </c>
      <c r="BR70" s="36" t="inlineStr">
        <is>
          <t>&lt;MISSING&gt;</t>
        </is>
      </c>
      <c r="BS70" s="36" t="inlineStr">
        <is>
          <t>&lt;MISSING&gt;</t>
        </is>
      </c>
      <c r="BT70" s="36" t="str">
        <f>IF(COUNT(BQ70:BS70)&gt;0,AVERAGE(BQ70:BS70),"")</f>
        <v/>
      </c>
      <c r="BU70" s="36" t="str">
        <f>IF(AND(ISNUMBER(BL70),ISNUMBER(BT70)),BL70-BT70,"")</f>
        <v/>
      </c>
      <c r="BV70" s="36" t="str">
        <f>IF(AND(ISNUMBER(BP70),ISNUMBER(BL70)),BP70-BL70,"")</f>
        <v/>
      </c>
    </row>
    <row r="71">
      <c r="B71" s="34" t="n"/>
      <c r="C71" s="35" t="inlineStr">
        <is>
          <t>eh.07.20.21</t>
        </is>
      </c>
      <c r="D71" s="35" t="inlineStr">
        <is>
          <t>covN2</t>
        </is>
      </c>
      <c r="E71" s="35" t="inlineStr">
        <is>
          <t>EH</t>
        </is>
      </c>
      <c r="F71" s="35" t="str">
        <f>""</f>
        <v/>
      </c>
      <c r="G71" s="36" t="n">
        <v>36.39</v>
      </c>
      <c r="H71" s="36" t="inlineStr">
        <is>
          <t>[38.0]</t>
        </is>
      </c>
      <c r="I71" s="37" t="n">
        <v>35.44</v>
      </c>
      <c r="J71" s="36">
        <f>AVERAGE(G71:I71)</f>
        <v>35.915</v>
      </c>
      <c r="K71" s="36">
        <f>STDEV(G71:I71)</f>
        <v>0.6717514421272222</v>
      </c>
      <c r="L71" s="38">
        <f>IF(ISNUMBER(G71),10^((G71-$AM$97)/$AM$96),IF(G71="&lt;ND&gt;","",""))</f>
        <v>0.1647622781423827</v>
      </c>
      <c r="M71" s="38" t="str">
        <f>IF(ISNUMBER(H71),10^((H71-$AM$97)/$AM$96),IF(H71="&lt;ND&gt;","",""))</f>
        <v/>
      </c>
      <c r="N71" s="38">
        <f>IF(ISNUMBER(I71),10^((I71-$AM$97)/$AM$96),IF(I71="&lt;ND&gt;","",""))</f>
        <v>0.5003998260327049</v>
      </c>
      <c r="O71" s="36">
        <f>AVERAGE(L71:N71)*1.0</f>
        <v>0.3325810520875438</v>
      </c>
      <c r="P71" s="36">
        <f>STDEV(L71:N71)*1.0</f>
        <v>0.2373315861340715</v>
      </c>
      <c r="Q71" s="36" t="inlineStr">
        <is>
          <t>&lt;MISSING&gt;</t>
        </is>
      </c>
      <c r="R71" s="36" t="inlineStr">
        <is>
          <t>&lt;MISSING&gt;</t>
        </is>
      </c>
      <c r="S71" s="36" t="inlineStr">
        <is>
          <t>&lt;MISSING&gt;</t>
        </is>
      </c>
      <c r="T71" s="36" t="str">
        <f>IF(COUNT(Q71:S71)&gt;0,AVERAGE(Q71:S71),"")</f>
        <v/>
      </c>
      <c r="U71" s="36" t="str">
        <f>IF(COUNT(Q71:S71)&gt;0,STDEV(Q71:S71),"")</f>
        <v/>
      </c>
      <c r="V71" s="74" t="str">
        <f>IF(F71="PS",40,"")</f>
        <v/>
      </c>
      <c r="W71" s="74" t="inlineStr"/>
      <c r="X71" s="74" t="inlineStr"/>
      <c r="Y71" s="74" t="str">
        <f>IF(AND(ISNUMBER(X71),ISNUMBER(W71)),X71-W71,"")</f>
        <v/>
      </c>
      <c r="Z71" s="74" t="n">
        <v>40</v>
      </c>
      <c r="AA71" s="74" t="inlineStr"/>
      <c r="AB71" s="75" t="n">
        <v>3</v>
      </c>
      <c r="AC71" s="74" t="str">
        <f>IF(AND(ISNUMBER(L71),ISNUMBER(AA71)),(L71*1.0/AB71*100.0)/AA71,"")</f>
        <v/>
      </c>
      <c r="AD71" s="74" t="str">
        <f>IF(AND(ISNUMBER(M71),ISNUMBER(AA71)),(M71*1.0/AB71*100.0)/AA71,"")</f>
        <v/>
      </c>
      <c r="AE71" s="74" t="str">
        <f>IF(AND(ISNUMBER(N71),ISNUMBER(AA71)),(N71*1.0/AB71*100.0)/AA71,"")</f>
        <v/>
      </c>
      <c r="AF71" s="74" t="str">
        <f>IF(COUNT(AC71:AE71)&gt;0,AVERAGE(AC71:AE71),"")</f>
        <v/>
      </c>
      <c r="AG71" s="74" t="str">
        <f>IF(COUNT(AC71:AE71)&gt;0,STDEV(AC71:AE71),"")</f>
        <v/>
      </c>
      <c r="AH71" s="76" t="str">
        <f>IF(ISNUMBER(Q71),10^((Q71-"intercept missing")/"slope missing"),IF(Q71="&lt;ND&gt;","",""))</f>
        <v/>
      </c>
      <c r="AI71" s="76" t="str">
        <f>IF(ISNUMBER(R71),10^((R71-"intercept missing")/"slope missing"),IF(R71="&lt;ND&gt;","",""))</f>
        <v/>
      </c>
      <c r="AJ71" s="76" t="str">
        <f>IF(ISNUMBER(S71),10^((S71-"intercept missing")/"slope missing"),IF(S71="&lt;ND&gt;","",""))</f>
        <v/>
      </c>
      <c r="AK71" s="36" t="str">
        <f>IF(COUNT(AH71:AJ71)&gt;0,AVERAGE(AH71:AJ71)*10.0,"")</f>
        <v/>
      </c>
      <c r="AL71" s="74" t="str">
        <f>IF(COUNT(AH71:AJ71)&gt;0,STDEV(AH71:AJ71)*10.0,"")</f>
        <v/>
      </c>
      <c r="AM71" s="74" t="str">
        <f>IF(AND(ISNUMBER(V71),ISNUMBER(Z71),ISNUMBER(AA71)), V71/Z71*AA71/100*1, "")</f>
        <v/>
      </c>
      <c r="AN71" s="42" t="n"/>
      <c r="AO71" s="35" t="inlineStr">
        <is>
          <t>covN2</t>
        </is>
      </c>
      <c r="AP71" s="77" t="str">
        <f>IF(AND(ISNUMBER(AZ71),ISNUMBER(BF71)),AZ71/BF71,"")</f>
        <v/>
      </c>
      <c r="AQ71" s="77" t="str">
        <f>IF(AND(ISNUMBER(BA71),ISNUMBER(BF71)),BA71/BF71,"")</f>
        <v/>
      </c>
      <c r="AR71" s="77" t="str">
        <f>IF(AND(ISNUMBER(BB71),ISNUMBER(BF71)),BB71/BF71,"")</f>
        <v/>
      </c>
      <c r="AS71" s="78" t="str">
        <f>IF(COUNT(AP71:AR71)&gt;0,AVERAGE(AP71:AR71),"")</f>
        <v/>
      </c>
      <c r="AT71" s="79" t="str">
        <f>IF(COUNT(AP71:AR71)&gt;0,STDEV(AP71:AR71),"")</f>
        <v/>
      </c>
      <c r="AU71" s="80" t="str">
        <f>AC71</f>
        <v/>
      </c>
      <c r="AV71" s="80" t="str">
        <f>AD71</f>
        <v/>
      </c>
      <c r="AW71" s="80" t="str">
        <f>AE71</f>
        <v/>
      </c>
      <c r="AX71" s="81" t="str">
        <f>IF(COUNT(AU71:AW71)&gt;0,AVERAGE(AU71:AW71),"")</f>
        <v/>
      </c>
      <c r="AY71" s="82" t="str">
        <f>IF(COUNT(AU71:AW71)&gt;0,STDEV(AU71:AW71),"")</f>
        <v/>
      </c>
      <c r="AZ71" s="80" t="str">
        <f>IF(ISNUMBER(AC71),AC71*Y71/Z71*Z71/V71*1000,"")</f>
        <v/>
      </c>
      <c r="BA71" s="80" t="str">
        <f>IF(ISNUMBER(AD71),AD71*Y71/Z71*Z71/V71*1000,"")</f>
        <v/>
      </c>
      <c r="BB71" s="83" t="str">
        <f>IF(ISNUMBER(AE71),AE71*Y71/Z71*Z71/V71*1000,"")</f>
        <v/>
      </c>
      <c r="BC71" s="84" t="str">
        <f>IF(COUNT(AZ71:BB71)&gt;0,AVERAGE(AZ71:BB71),"")</f>
        <v/>
      </c>
      <c r="BD71" s="82" t="str">
        <f>IF(COUNT(AZ71:BB71)&gt;0,STDEV(AZ71:BB71),"")</f>
        <v/>
      </c>
      <c r="BE71" s="85" t="str">
        <f>IF(AND(ISNUMBER(AK71),ISNUMBER(AA71)),(AK71/1.5*100.0)/AA71,"")</f>
        <v/>
      </c>
      <c r="BF71" s="83" t="str">
        <f>IF(ISNUMBER(BE71),BE71*Y71/Z71*Z71/V71*1000,"")</f>
        <v/>
      </c>
      <c r="BG71" s="52" t="n"/>
      <c r="BH71" s="36" t="str">
        <f>C71</f>
        <v>eh.07.20.21</v>
      </c>
      <c r="BI71" s="36" t="inlineStr">
        <is>
          <t>&lt;MISSING&gt;</t>
        </is>
      </c>
      <c r="BJ71" s="36" t="inlineStr">
        <is>
          <t>&lt;MISSING&gt;</t>
        </is>
      </c>
      <c r="BK71" s="36" t="inlineStr">
        <is>
          <t>&lt;MISSING&gt;</t>
        </is>
      </c>
      <c r="BL71" s="36" t="str">
        <f>IF(COUNT(BI71:BK71)&gt;0,AVERAGE(BI71:BK71),"")</f>
        <v/>
      </c>
      <c r="BM71" s="36" t="inlineStr">
        <is>
          <t>&lt;MISSING&gt;</t>
        </is>
      </c>
      <c r="BN71" s="37" t="inlineStr">
        <is>
          <t>&lt;MISSING&gt;</t>
        </is>
      </c>
      <c r="BO71" s="37" t="inlineStr">
        <is>
          <t>&lt;MISSING&gt;</t>
        </is>
      </c>
      <c r="BP71" s="36" t="str">
        <f>IF(COUNT(BM71:BO71)&gt;0,AVERAGE(BM71:BO71),"")</f>
        <v/>
      </c>
      <c r="BQ71" s="36" t="inlineStr">
        <is>
          <t>&lt;MISSING&gt;</t>
        </is>
      </c>
      <c r="BR71" s="36" t="inlineStr">
        <is>
          <t>&lt;MISSING&gt;</t>
        </is>
      </c>
      <c r="BS71" s="36" t="inlineStr">
        <is>
          <t>&lt;MISSING&gt;</t>
        </is>
      </c>
      <c r="BT71" s="36" t="str">
        <f>IF(COUNT(BQ71:BS71)&gt;0,AVERAGE(BQ71:BS71),"")</f>
        <v/>
      </c>
      <c r="BU71" s="36" t="str">
        <f>IF(AND(ISNUMBER(BL71),ISNUMBER(BT71)),BL71-BT71,"")</f>
        <v/>
      </c>
      <c r="BV71" s="36" t="str">
        <f>IF(AND(ISNUMBER(BP71),ISNUMBER(BL71)),BP71-BL71,"")</f>
        <v/>
      </c>
    </row>
    <row r="72">
      <c r="B72" s="34" t="n"/>
      <c r="C72" s="35" t="inlineStr">
        <is>
          <t>emh.07.21.21</t>
        </is>
      </c>
      <c r="D72" s="35" t="inlineStr">
        <is>
          <t>covN2</t>
        </is>
      </c>
      <c r="E72" s="35" t="inlineStr">
        <is>
          <t>EMH</t>
        </is>
      </c>
      <c r="F72" s="35" t="str">
        <f>""</f>
        <v/>
      </c>
      <c r="G72" s="36" t="n">
        <v>36.03</v>
      </c>
      <c r="H72" s="36" t="n">
        <v>36.33</v>
      </c>
      <c r="I72" s="37" t="n">
        <v>36.19</v>
      </c>
      <c r="J72" s="36">
        <f>AVERAGE(G72:I72)</f>
        <v>36.18333333333333</v>
      </c>
      <c r="K72" s="36">
        <f>STDEV(G72:I72)</f>
        <v>0.1501110699893012</v>
      </c>
      <c r="L72" s="38">
        <f>IF(ISNUMBER(G72),10^((G72-$AM$97)/$AM$96),IF(G72="&lt;ND&gt;","",""))</f>
        <v>0.2510062259080285</v>
      </c>
      <c r="M72" s="38">
        <f>IF(ISNUMBER(H72),10^((H72-$AM$97)/$AM$96),IF(H72="&lt;ND&gt;","",""))</f>
        <v>0.1767375807181034</v>
      </c>
      <c r="N72" s="38">
        <f>IF(ISNUMBER(I72),10^((I72-$AM$97)/$AM$96),IF(I72="&lt;ND&gt;","",""))</f>
        <v>0.2081748115584017</v>
      </c>
      <c r="O72" s="36">
        <f>AVERAGE(L72:N72)*1.0</f>
        <v>0.2119728727281779</v>
      </c>
      <c r="P72" s="36">
        <f>STDEV(L72:N72)*1.0</f>
        <v>0.03727971118549294</v>
      </c>
      <c r="Q72" s="36" t="inlineStr">
        <is>
          <t>&lt;MISSING&gt;</t>
        </is>
      </c>
      <c r="R72" s="36" t="inlineStr">
        <is>
          <t>&lt;MISSING&gt;</t>
        </is>
      </c>
      <c r="S72" s="36" t="inlineStr">
        <is>
          <t>&lt;MISSING&gt;</t>
        </is>
      </c>
      <c r="T72" s="36" t="str">
        <f>IF(COUNT(Q72:S72)&gt;0,AVERAGE(Q72:S72),"")</f>
        <v/>
      </c>
      <c r="U72" s="36" t="str">
        <f>IF(COUNT(Q72:S72)&gt;0,STDEV(Q72:S72),"")</f>
        <v/>
      </c>
      <c r="V72" s="74" t="str">
        <f>IF(F72="PS",40,"")</f>
        <v/>
      </c>
      <c r="W72" s="74" t="inlineStr"/>
      <c r="X72" s="74" t="inlineStr"/>
      <c r="Y72" s="74" t="str">
        <f>IF(AND(ISNUMBER(X72),ISNUMBER(W72)),X72-W72,"")</f>
        <v/>
      </c>
      <c r="Z72" s="74" t="n">
        <v>40</v>
      </c>
      <c r="AA72" s="74" t="inlineStr"/>
      <c r="AB72" s="75" t="n">
        <v>3</v>
      </c>
      <c r="AC72" s="74" t="str">
        <f>IF(AND(ISNUMBER(L72),ISNUMBER(AA72)),(L72*1.0/AB72*100.0)/AA72,"")</f>
        <v/>
      </c>
      <c r="AD72" s="74" t="str">
        <f>IF(AND(ISNUMBER(M72),ISNUMBER(AA72)),(M72*1.0/AB72*100.0)/AA72,"")</f>
        <v/>
      </c>
      <c r="AE72" s="74" t="str">
        <f>IF(AND(ISNUMBER(N72),ISNUMBER(AA72)),(N72*1.0/AB72*100.0)/AA72,"")</f>
        <v/>
      </c>
      <c r="AF72" s="74" t="str">
        <f>IF(COUNT(AC72:AE72)&gt;0,AVERAGE(AC72:AE72),"")</f>
        <v/>
      </c>
      <c r="AG72" s="74" t="str">
        <f>IF(COUNT(AC72:AE72)&gt;0,STDEV(AC72:AE72),"")</f>
        <v/>
      </c>
      <c r="AH72" s="76" t="str">
        <f>IF(ISNUMBER(Q72),10^((Q72-"intercept missing")/"slope missing"),IF(Q72="&lt;ND&gt;","",""))</f>
        <v/>
      </c>
      <c r="AI72" s="76" t="str">
        <f>IF(ISNUMBER(R72),10^((R72-"intercept missing")/"slope missing"),IF(R72="&lt;ND&gt;","",""))</f>
        <v/>
      </c>
      <c r="AJ72" s="76" t="str">
        <f>IF(ISNUMBER(S72),10^((S72-"intercept missing")/"slope missing"),IF(S72="&lt;ND&gt;","",""))</f>
        <v/>
      </c>
      <c r="AK72" s="36" t="str">
        <f>IF(COUNT(AH72:AJ72)&gt;0,AVERAGE(AH72:AJ72)*10.0,"")</f>
        <v/>
      </c>
      <c r="AL72" s="74" t="str">
        <f>IF(COUNT(AH72:AJ72)&gt;0,STDEV(AH72:AJ72)*10.0,"")</f>
        <v/>
      </c>
      <c r="AM72" s="74" t="str">
        <f>IF(AND(ISNUMBER(V72),ISNUMBER(Z72),ISNUMBER(AA72)), V72/Z72*AA72/100*1, "")</f>
        <v/>
      </c>
      <c r="AN72" s="42" t="n"/>
      <c r="AO72" s="35" t="inlineStr">
        <is>
          <t>covN2</t>
        </is>
      </c>
      <c r="AP72" s="77" t="str">
        <f>IF(AND(ISNUMBER(AZ72),ISNUMBER(BF72)),AZ72/BF72,"")</f>
        <v/>
      </c>
      <c r="AQ72" s="77" t="str">
        <f>IF(AND(ISNUMBER(BA72),ISNUMBER(BF72)),BA72/BF72,"")</f>
        <v/>
      </c>
      <c r="AR72" s="77" t="str">
        <f>IF(AND(ISNUMBER(BB72),ISNUMBER(BF72)),BB72/BF72,"")</f>
        <v/>
      </c>
      <c r="AS72" s="78" t="str">
        <f>IF(COUNT(AP72:AR72)&gt;0,AVERAGE(AP72:AR72),"")</f>
        <v/>
      </c>
      <c r="AT72" s="79" t="str">
        <f>IF(COUNT(AP72:AR72)&gt;0,STDEV(AP72:AR72),"")</f>
        <v/>
      </c>
      <c r="AU72" s="80" t="str">
        <f>AC72</f>
        <v/>
      </c>
      <c r="AV72" s="80" t="str">
        <f>AD72</f>
        <v/>
      </c>
      <c r="AW72" s="80" t="str">
        <f>AE72</f>
        <v/>
      </c>
      <c r="AX72" s="81" t="str">
        <f>IF(COUNT(AU72:AW72)&gt;0,AVERAGE(AU72:AW72),"")</f>
        <v/>
      </c>
      <c r="AY72" s="82" t="str">
        <f>IF(COUNT(AU72:AW72)&gt;0,STDEV(AU72:AW72),"")</f>
        <v/>
      </c>
      <c r="AZ72" s="80" t="str">
        <f>IF(ISNUMBER(AC72),AC72*Y72/Z72*Z72/V72*1000,"")</f>
        <v/>
      </c>
      <c r="BA72" s="80" t="str">
        <f>IF(ISNUMBER(AD72),AD72*Y72/Z72*Z72/V72*1000,"")</f>
        <v/>
      </c>
      <c r="BB72" s="83" t="str">
        <f>IF(ISNUMBER(AE72),AE72*Y72/Z72*Z72/V72*1000,"")</f>
        <v/>
      </c>
      <c r="BC72" s="84" t="str">
        <f>IF(COUNT(AZ72:BB72)&gt;0,AVERAGE(AZ72:BB72),"")</f>
        <v/>
      </c>
      <c r="BD72" s="82" t="str">
        <f>IF(COUNT(AZ72:BB72)&gt;0,STDEV(AZ72:BB72),"")</f>
        <v/>
      </c>
      <c r="BE72" s="85" t="str">
        <f>IF(AND(ISNUMBER(AK72),ISNUMBER(AA72)),(AK72/1.5*100.0)/AA72,"")</f>
        <v/>
      </c>
      <c r="BF72" s="83" t="str">
        <f>IF(ISNUMBER(BE72),BE72*Y72/Z72*Z72/V72*1000,"")</f>
        <v/>
      </c>
      <c r="BG72" s="52" t="n"/>
      <c r="BH72" s="36" t="str">
        <f>C72</f>
        <v>emh.07.21.21</v>
      </c>
      <c r="BI72" s="36" t="inlineStr">
        <is>
          <t>&lt;MISSING&gt;</t>
        </is>
      </c>
      <c r="BJ72" s="36" t="inlineStr">
        <is>
          <t>&lt;MISSING&gt;</t>
        </is>
      </c>
      <c r="BK72" s="36" t="inlineStr">
        <is>
          <t>&lt;MISSING&gt;</t>
        </is>
      </c>
      <c r="BL72" s="36" t="str">
        <f>IF(COUNT(BI72:BK72)&gt;0,AVERAGE(BI72:BK72),"")</f>
        <v/>
      </c>
      <c r="BM72" s="36" t="inlineStr">
        <is>
          <t>&lt;MISSING&gt;</t>
        </is>
      </c>
      <c r="BN72" s="37" t="inlineStr">
        <is>
          <t>&lt;MISSING&gt;</t>
        </is>
      </c>
      <c r="BO72" s="37" t="inlineStr">
        <is>
          <t>&lt;MISSING&gt;</t>
        </is>
      </c>
      <c r="BP72" s="36" t="str">
        <f>IF(COUNT(BM72:BO72)&gt;0,AVERAGE(BM72:BO72),"")</f>
        <v/>
      </c>
      <c r="BQ72" s="36" t="inlineStr">
        <is>
          <t>&lt;MISSING&gt;</t>
        </is>
      </c>
      <c r="BR72" s="36" t="inlineStr">
        <is>
          <t>&lt;MISSING&gt;</t>
        </is>
      </c>
      <c r="BS72" s="36" t="inlineStr">
        <is>
          <t>&lt;MISSING&gt;</t>
        </is>
      </c>
      <c r="BT72" s="36" t="str">
        <f>IF(COUNT(BQ72:BS72)&gt;0,AVERAGE(BQ72:BS72),"")</f>
        <v/>
      </c>
      <c r="BU72" s="36" t="str">
        <f>IF(AND(ISNUMBER(BL72),ISNUMBER(BT72)),BL72-BT72,"")</f>
        <v/>
      </c>
      <c r="BV72" s="36" t="str">
        <f>IF(AND(ISNUMBER(BP72),ISNUMBER(BL72)),BP72-BL72,"")</f>
        <v/>
      </c>
    </row>
    <row r="73">
      <c r="B73" s="34" t="n"/>
      <c r="C73" s="35" t="inlineStr">
        <is>
          <t>evc1.07.02.21</t>
        </is>
      </c>
      <c r="D73" s="35" t="inlineStr">
        <is>
          <t>covN2</t>
        </is>
      </c>
      <c r="E73" s="35" t="inlineStr">
        <is>
          <t>EVC1</t>
        </is>
      </c>
      <c r="F73" s="35" t="str">
        <f>""</f>
        <v/>
      </c>
      <c r="G73" s="36" t="inlineStr">
        <is>
          <t>&lt;ND&gt;</t>
        </is>
      </c>
      <c r="H73" s="36" t="n">
        <v>40.37</v>
      </c>
      <c r="I73" s="37" t="inlineStr">
        <is>
          <t>&lt;ND&gt;</t>
        </is>
      </c>
      <c r="J73" s="36">
        <f>AVERAGE(G73:I73)</f>
        <v>40.37</v>
      </c>
      <c r="K73" s="36">
        <f>STDEV(G73:I73)</f>
        <v/>
      </c>
      <c r="L73" s="38" t="str">
        <f>IF(ISNUMBER(G73),10^((G73-$AM$97)/$AM$96),IF(G73="&lt;ND&gt;","",""))</f>
        <v/>
      </c>
      <c r="M73" s="38">
        <f>IF(ISNUMBER(H73),10^((H73-$AM$97)/$AM$96),IF(H73="&lt;ND&gt;","",""))</f>
        <v>0.001568942358631893</v>
      </c>
      <c r="N73" s="38" t="str">
        <f>IF(ISNUMBER(I73),10^((I73-$AM$97)/$AM$96),IF(I73="&lt;ND&gt;","",""))</f>
        <v/>
      </c>
      <c r="O73" s="36">
        <f>AVERAGE(L73:N73)*1.0</f>
        <v>0.001568942358631893</v>
      </c>
      <c r="P73" s="36">
        <f>STDEV(L73:N73)*1.0</f>
        <v/>
      </c>
      <c r="Q73" s="36" t="inlineStr">
        <is>
          <t>&lt;MISSING&gt;</t>
        </is>
      </c>
      <c r="R73" s="36" t="inlineStr">
        <is>
          <t>&lt;MISSING&gt;</t>
        </is>
      </c>
      <c r="S73" s="36" t="inlineStr">
        <is>
          <t>&lt;MISSING&gt;</t>
        </is>
      </c>
      <c r="T73" s="36" t="str">
        <f>IF(COUNT(Q73:S73)&gt;0,AVERAGE(Q73:S73),"")</f>
        <v/>
      </c>
      <c r="U73" s="36" t="str">
        <f>IF(COUNT(Q73:S73)&gt;0,STDEV(Q73:S73),"")</f>
        <v/>
      </c>
      <c r="V73" s="74" t="str">
        <f>IF(F73="PS",40,"")</f>
        <v/>
      </c>
      <c r="W73" s="74" t="inlineStr"/>
      <c r="X73" s="74" t="inlineStr"/>
      <c r="Y73" s="74" t="str">
        <f>IF(AND(ISNUMBER(X73),ISNUMBER(W73)),X73-W73,"")</f>
        <v/>
      </c>
      <c r="Z73" s="74" t="n">
        <v>40</v>
      </c>
      <c r="AA73" s="74" t="inlineStr"/>
      <c r="AB73" s="75" t="n">
        <v>3</v>
      </c>
      <c r="AC73" s="74" t="str">
        <f>IF(AND(ISNUMBER(L73),ISNUMBER(AA73)),(L73*1.0/AB73*100.0)/AA73,"")</f>
        <v/>
      </c>
      <c r="AD73" s="74" t="str">
        <f>IF(AND(ISNUMBER(M73),ISNUMBER(AA73)),(M73*1.0/AB73*100.0)/AA73,"")</f>
        <v/>
      </c>
      <c r="AE73" s="74" t="str">
        <f>IF(AND(ISNUMBER(N73),ISNUMBER(AA73)),(N73*1.0/AB73*100.0)/AA73,"")</f>
        <v/>
      </c>
      <c r="AF73" s="74" t="str">
        <f>IF(COUNT(AC73:AE73)&gt;0,AVERAGE(AC73:AE73),"")</f>
        <v/>
      </c>
      <c r="AG73" s="74" t="str">
        <f>IF(COUNT(AC73:AE73)&gt;0,STDEV(AC73:AE73),"")</f>
        <v/>
      </c>
      <c r="AH73" s="76" t="str">
        <f>IF(ISNUMBER(Q73),10^((Q73-"intercept missing")/"slope missing"),IF(Q73="&lt;ND&gt;","",""))</f>
        <v/>
      </c>
      <c r="AI73" s="76" t="str">
        <f>IF(ISNUMBER(R73),10^((R73-"intercept missing")/"slope missing"),IF(R73="&lt;ND&gt;","",""))</f>
        <v/>
      </c>
      <c r="AJ73" s="76" t="str">
        <f>IF(ISNUMBER(S73),10^((S73-"intercept missing")/"slope missing"),IF(S73="&lt;ND&gt;","",""))</f>
        <v/>
      </c>
      <c r="AK73" s="36" t="str">
        <f>IF(COUNT(AH73:AJ73)&gt;0,AVERAGE(AH73:AJ73)*10.0,"")</f>
        <v/>
      </c>
      <c r="AL73" s="74" t="str">
        <f>IF(COUNT(AH73:AJ73)&gt;0,STDEV(AH73:AJ73)*10.0,"")</f>
        <v/>
      </c>
      <c r="AM73" s="74" t="str">
        <f>IF(AND(ISNUMBER(V73),ISNUMBER(Z73),ISNUMBER(AA73)), V73/Z73*AA73/100*1, "")</f>
        <v/>
      </c>
      <c r="AN73" s="42" t="n"/>
      <c r="AO73" s="35" t="inlineStr">
        <is>
          <t>covN2</t>
        </is>
      </c>
      <c r="AP73" s="77" t="str">
        <f>IF(AND(ISNUMBER(AZ73),ISNUMBER(BF73)),AZ73/BF73,"")</f>
        <v/>
      </c>
      <c r="AQ73" s="77" t="str">
        <f>IF(AND(ISNUMBER(BA73),ISNUMBER(BF73)),BA73/BF73,"")</f>
        <v/>
      </c>
      <c r="AR73" s="77" t="str">
        <f>IF(AND(ISNUMBER(BB73),ISNUMBER(BF73)),BB73/BF73,"")</f>
        <v/>
      </c>
      <c r="AS73" s="78" t="str">
        <f>IF(COUNT(AP73:AR73)&gt;0,AVERAGE(AP73:AR73),"")</f>
        <v/>
      </c>
      <c r="AT73" s="79" t="str">
        <f>IF(COUNT(AP73:AR73)&gt;0,STDEV(AP73:AR73),"")</f>
        <v/>
      </c>
      <c r="AU73" s="80" t="str">
        <f>AC73</f>
        <v/>
      </c>
      <c r="AV73" s="80" t="str">
        <f>AD73</f>
        <v/>
      </c>
      <c r="AW73" s="80" t="str">
        <f>AE73</f>
        <v/>
      </c>
      <c r="AX73" s="81" t="str">
        <f>IF(COUNT(AU73:AW73)&gt;0,AVERAGE(AU73:AW73),"")</f>
        <v/>
      </c>
      <c r="AY73" s="82" t="str">
        <f>IF(COUNT(AU73:AW73)&gt;0,STDEV(AU73:AW73),"")</f>
        <v/>
      </c>
      <c r="AZ73" s="80" t="str">
        <f>IF(ISNUMBER(AC73),AC73*Y73/Z73*Z73/V73*1000,"")</f>
        <v/>
      </c>
      <c r="BA73" s="80" t="str">
        <f>IF(ISNUMBER(AD73),AD73*Y73/Z73*Z73/V73*1000,"")</f>
        <v/>
      </c>
      <c r="BB73" s="83" t="str">
        <f>IF(ISNUMBER(AE73),AE73*Y73/Z73*Z73/V73*1000,"")</f>
        <v/>
      </c>
      <c r="BC73" s="84" t="str">
        <f>IF(COUNT(AZ73:BB73)&gt;0,AVERAGE(AZ73:BB73),"")</f>
        <v/>
      </c>
      <c r="BD73" s="82" t="str">
        <f>IF(COUNT(AZ73:BB73)&gt;0,STDEV(AZ73:BB73),"")</f>
        <v/>
      </c>
      <c r="BE73" s="85" t="str">
        <f>IF(AND(ISNUMBER(AK73),ISNUMBER(AA73)),(AK73/1.5*100.0)/AA73,"")</f>
        <v/>
      </c>
      <c r="BF73" s="83" t="str">
        <f>IF(ISNUMBER(BE73),BE73*Y73/Z73*Z73/V73*1000,"")</f>
        <v/>
      </c>
      <c r="BG73" s="52" t="n"/>
      <c r="BH73" s="36" t="str">
        <f>C73</f>
        <v>evc1.07.02.21</v>
      </c>
      <c r="BI73" s="36" t="inlineStr">
        <is>
          <t>&lt;MISSING&gt;</t>
        </is>
      </c>
      <c r="BJ73" s="36" t="inlineStr">
        <is>
          <t>&lt;MISSING&gt;</t>
        </is>
      </c>
      <c r="BK73" s="36" t="inlineStr">
        <is>
          <t>&lt;MISSING&gt;</t>
        </is>
      </c>
      <c r="BL73" s="36" t="str">
        <f>IF(COUNT(BI73:BK73)&gt;0,AVERAGE(BI73:BK73),"")</f>
        <v/>
      </c>
      <c r="BM73" s="36" t="inlineStr">
        <is>
          <t>&lt;MISSING&gt;</t>
        </is>
      </c>
      <c r="BN73" s="37" t="inlineStr">
        <is>
          <t>&lt;MISSING&gt;</t>
        </is>
      </c>
      <c r="BO73" s="37" t="inlineStr">
        <is>
          <t>&lt;MISSING&gt;</t>
        </is>
      </c>
      <c r="BP73" s="36" t="str">
        <f>IF(COUNT(BM73:BO73)&gt;0,AVERAGE(BM73:BO73),"")</f>
        <v/>
      </c>
      <c r="BQ73" s="36" t="inlineStr">
        <is>
          <t>&lt;MISSING&gt;</t>
        </is>
      </c>
      <c r="BR73" s="36" t="inlineStr">
        <is>
          <t>&lt;MISSING&gt;</t>
        </is>
      </c>
      <c r="BS73" s="36" t="inlineStr">
        <is>
          <t>&lt;MISSING&gt;</t>
        </is>
      </c>
      <c r="BT73" s="36" t="str">
        <f>IF(COUNT(BQ73:BS73)&gt;0,AVERAGE(BQ73:BS73),"")</f>
        <v/>
      </c>
      <c r="BU73" s="36" t="str">
        <f>IF(AND(ISNUMBER(BL73),ISNUMBER(BT73)),BL73-BT73,"")</f>
        <v/>
      </c>
      <c r="BV73" s="36" t="str">
        <f>IF(AND(ISNUMBER(BP73),ISNUMBER(BL73)),BP73-BL73,"")</f>
        <v/>
      </c>
    </row>
    <row r="74">
      <c r="B74" s="34" t="n"/>
      <c r="C74" s="35" t="inlineStr">
        <is>
          <t>evc1.07.16.21</t>
        </is>
      </c>
      <c r="D74" s="35" t="inlineStr">
        <is>
          <t>covN2</t>
        </is>
      </c>
      <c r="E74" s="35" t="inlineStr">
        <is>
          <t>EVC1</t>
        </is>
      </c>
      <c r="F74" s="35" t="str">
        <f>""</f>
        <v/>
      </c>
      <c r="G74" s="36" t="n">
        <v>36.67</v>
      </c>
      <c r="H74" s="36" t="n">
        <v>36.01</v>
      </c>
      <c r="I74" s="37" t="inlineStr">
        <is>
          <t>&lt;ND&gt;</t>
        </is>
      </c>
      <c r="J74" s="36">
        <f>AVERAGE(G74:I74)</f>
        <v>36.34</v>
      </c>
      <c r="K74" s="36">
        <f>STDEV(G74:I74)</f>
        <v>0.466690475583124</v>
      </c>
      <c r="L74" s="38">
        <f>IF(ISNUMBER(G74),10^((G74-$AM$97)/$AM$96),IF(G74="&lt;ND&gt;","",""))</f>
        <v>0.1187570058658439</v>
      </c>
      <c r="M74" s="38">
        <f>IF(ISNUMBER(H74),10^((H74-$AM$97)/$AM$96),IF(H74="&lt;ND&gt;","",""))</f>
        <v>0.2569458057985206</v>
      </c>
      <c r="N74" s="38" t="str">
        <f>IF(ISNUMBER(I74),10^((I74-$AM$97)/$AM$96),IF(I74="&lt;ND&gt;","",""))</f>
        <v/>
      </c>
      <c r="O74" s="36">
        <f>AVERAGE(L74:N74)*1.0</f>
        <v>0.1878514058321823</v>
      </c>
      <c r="P74" s="36">
        <f>STDEV(L74:N74)*1.0</f>
        <v>0.0977142375164268</v>
      </c>
      <c r="Q74" s="36" t="inlineStr">
        <is>
          <t>&lt;MISSING&gt;</t>
        </is>
      </c>
      <c r="R74" s="36" t="inlineStr">
        <is>
          <t>&lt;MISSING&gt;</t>
        </is>
      </c>
      <c r="S74" s="36" t="inlineStr">
        <is>
          <t>&lt;MISSING&gt;</t>
        </is>
      </c>
      <c r="T74" s="36" t="str">
        <f>IF(COUNT(Q74:S74)&gt;0,AVERAGE(Q74:S74),"")</f>
        <v/>
      </c>
      <c r="U74" s="36" t="str">
        <f>IF(COUNT(Q74:S74)&gt;0,STDEV(Q74:S74),"")</f>
        <v/>
      </c>
      <c r="V74" s="74" t="str">
        <f>IF(F74="PS",40,"")</f>
        <v/>
      </c>
      <c r="W74" s="74" t="inlineStr"/>
      <c r="X74" s="74" t="inlineStr"/>
      <c r="Y74" s="74" t="str">
        <f>IF(AND(ISNUMBER(X74),ISNUMBER(W74)),X74-W74,"")</f>
        <v/>
      </c>
      <c r="Z74" s="74" t="n">
        <v>40</v>
      </c>
      <c r="AA74" s="74" t="inlineStr"/>
      <c r="AB74" s="75" t="n">
        <v>3</v>
      </c>
      <c r="AC74" s="74" t="str">
        <f>IF(AND(ISNUMBER(L74),ISNUMBER(AA74)),(L74*1.0/AB74*100.0)/AA74,"")</f>
        <v/>
      </c>
      <c r="AD74" s="74" t="str">
        <f>IF(AND(ISNUMBER(M74),ISNUMBER(AA74)),(M74*1.0/AB74*100.0)/AA74,"")</f>
        <v/>
      </c>
      <c r="AE74" s="74" t="str">
        <f>IF(AND(ISNUMBER(N74),ISNUMBER(AA74)),(N74*1.0/AB74*100.0)/AA74,"")</f>
        <v/>
      </c>
      <c r="AF74" s="74" t="str">
        <f>IF(COUNT(AC74:AE74)&gt;0,AVERAGE(AC74:AE74),"")</f>
        <v/>
      </c>
      <c r="AG74" s="74" t="str">
        <f>IF(COUNT(AC74:AE74)&gt;0,STDEV(AC74:AE74),"")</f>
        <v/>
      </c>
      <c r="AH74" s="76" t="str">
        <f>IF(ISNUMBER(Q74),10^((Q74-"intercept missing")/"slope missing"),IF(Q74="&lt;ND&gt;","",""))</f>
        <v/>
      </c>
      <c r="AI74" s="76" t="str">
        <f>IF(ISNUMBER(R74),10^((R74-"intercept missing")/"slope missing"),IF(R74="&lt;ND&gt;","",""))</f>
        <v/>
      </c>
      <c r="AJ74" s="76" t="str">
        <f>IF(ISNUMBER(S74),10^((S74-"intercept missing")/"slope missing"),IF(S74="&lt;ND&gt;","",""))</f>
        <v/>
      </c>
      <c r="AK74" s="36" t="str">
        <f>IF(COUNT(AH74:AJ74)&gt;0,AVERAGE(AH74:AJ74)*10.0,"")</f>
        <v/>
      </c>
      <c r="AL74" s="74" t="str">
        <f>IF(COUNT(AH74:AJ74)&gt;0,STDEV(AH74:AJ74)*10.0,"")</f>
        <v/>
      </c>
      <c r="AM74" s="74" t="str">
        <f>IF(AND(ISNUMBER(V74),ISNUMBER(Z74),ISNUMBER(AA74)), V74/Z74*AA74/100*1, "")</f>
        <v/>
      </c>
      <c r="AN74" s="42" t="n"/>
      <c r="AO74" s="35" t="inlineStr">
        <is>
          <t>covN2</t>
        </is>
      </c>
      <c r="AP74" s="77" t="str">
        <f>IF(AND(ISNUMBER(AZ74),ISNUMBER(BF74)),AZ74/BF74,"")</f>
        <v/>
      </c>
      <c r="AQ74" s="77" t="str">
        <f>IF(AND(ISNUMBER(BA74),ISNUMBER(BF74)),BA74/BF74,"")</f>
        <v/>
      </c>
      <c r="AR74" s="77" t="str">
        <f>IF(AND(ISNUMBER(BB74),ISNUMBER(BF74)),BB74/BF74,"")</f>
        <v/>
      </c>
      <c r="AS74" s="78" t="str">
        <f>IF(COUNT(AP74:AR74)&gt;0,AVERAGE(AP74:AR74),"")</f>
        <v/>
      </c>
      <c r="AT74" s="79" t="str">
        <f>IF(COUNT(AP74:AR74)&gt;0,STDEV(AP74:AR74),"")</f>
        <v/>
      </c>
      <c r="AU74" s="80" t="str">
        <f>AC74</f>
        <v/>
      </c>
      <c r="AV74" s="80" t="str">
        <f>AD74</f>
        <v/>
      </c>
      <c r="AW74" s="80" t="str">
        <f>AE74</f>
        <v/>
      </c>
      <c r="AX74" s="81" t="str">
        <f>IF(COUNT(AU74:AW74)&gt;0,AVERAGE(AU74:AW74),"")</f>
        <v/>
      </c>
      <c r="AY74" s="82" t="str">
        <f>IF(COUNT(AU74:AW74)&gt;0,STDEV(AU74:AW74),"")</f>
        <v/>
      </c>
      <c r="AZ74" s="80" t="str">
        <f>IF(ISNUMBER(AC74),AC74*Y74/Z74*Z74/V74*1000,"")</f>
        <v/>
      </c>
      <c r="BA74" s="80" t="str">
        <f>IF(ISNUMBER(AD74),AD74*Y74/Z74*Z74/V74*1000,"")</f>
        <v/>
      </c>
      <c r="BB74" s="83" t="str">
        <f>IF(ISNUMBER(AE74),AE74*Y74/Z74*Z74/V74*1000,"")</f>
        <v/>
      </c>
      <c r="BC74" s="84" t="str">
        <f>IF(COUNT(AZ74:BB74)&gt;0,AVERAGE(AZ74:BB74),"")</f>
        <v/>
      </c>
      <c r="BD74" s="82" t="str">
        <f>IF(COUNT(AZ74:BB74)&gt;0,STDEV(AZ74:BB74),"")</f>
        <v/>
      </c>
      <c r="BE74" s="85" t="str">
        <f>IF(AND(ISNUMBER(AK74),ISNUMBER(AA74)),(AK74/1.5*100.0)/AA74,"")</f>
        <v/>
      </c>
      <c r="BF74" s="83" t="str">
        <f>IF(ISNUMBER(BE74),BE74*Y74/Z74*Z74/V74*1000,"")</f>
        <v/>
      </c>
      <c r="BG74" s="52" t="n"/>
      <c r="BH74" s="36" t="str">
        <f>C74</f>
        <v>evc1.07.16.21</v>
      </c>
      <c r="BI74" s="36" t="inlineStr">
        <is>
          <t>&lt;MISSING&gt;</t>
        </is>
      </c>
      <c r="BJ74" s="36" t="inlineStr">
        <is>
          <t>&lt;MISSING&gt;</t>
        </is>
      </c>
      <c r="BK74" s="36" t="inlineStr">
        <is>
          <t>&lt;MISSING&gt;</t>
        </is>
      </c>
      <c r="BL74" s="36" t="str">
        <f>IF(COUNT(BI74:BK74)&gt;0,AVERAGE(BI74:BK74),"")</f>
        <v/>
      </c>
      <c r="BM74" s="36" t="inlineStr">
        <is>
          <t>&lt;MISSING&gt;</t>
        </is>
      </c>
      <c r="BN74" s="37" t="inlineStr">
        <is>
          <t>&lt;MISSING&gt;</t>
        </is>
      </c>
      <c r="BO74" s="37" t="inlineStr">
        <is>
          <t>&lt;MISSING&gt;</t>
        </is>
      </c>
      <c r="BP74" s="36" t="str">
        <f>IF(COUNT(BM74:BO74)&gt;0,AVERAGE(BM74:BO74),"")</f>
        <v/>
      </c>
      <c r="BQ74" s="36" t="inlineStr">
        <is>
          <t>&lt;MISSING&gt;</t>
        </is>
      </c>
      <c r="BR74" s="36" t="inlineStr">
        <is>
          <t>&lt;MISSING&gt;</t>
        </is>
      </c>
      <c r="BS74" s="36" t="inlineStr">
        <is>
          <t>&lt;MISSING&gt;</t>
        </is>
      </c>
      <c r="BT74" s="36" t="str">
        <f>IF(COUNT(BQ74:BS74)&gt;0,AVERAGE(BQ74:BS74),"")</f>
        <v/>
      </c>
      <c r="BU74" s="36" t="str">
        <f>IF(AND(ISNUMBER(BL74),ISNUMBER(BT74)),BL74-BT74,"")</f>
        <v/>
      </c>
      <c r="BV74" s="36" t="str">
        <f>IF(AND(ISNUMBER(BP74),ISNUMBER(BL74)),BP74-BL74,"")</f>
        <v/>
      </c>
    </row>
    <row r="75">
      <c r="B75" s="34" t="n"/>
      <c r="C75" s="35" t="inlineStr">
        <is>
          <t>evc3.07.16.21</t>
        </is>
      </c>
      <c r="D75" s="35" t="inlineStr">
        <is>
          <t>covN2</t>
        </is>
      </c>
      <c r="E75" s="35" t="inlineStr">
        <is>
          <t>EVC3</t>
        </is>
      </c>
      <c r="F75" s="35" t="str">
        <f>""</f>
        <v/>
      </c>
      <c r="G75" s="36" t="n">
        <v>35.59</v>
      </c>
      <c r="H75" s="36" t="inlineStr">
        <is>
          <t>[38.25]</t>
        </is>
      </c>
      <c r="I75" s="37" t="n">
        <v>36.34</v>
      </c>
      <c r="J75" s="36">
        <f>AVERAGE(G75:I75)</f>
        <v>35.965</v>
      </c>
      <c r="K75" s="36">
        <f>STDEV(G75:I75)</f>
        <v>0.5303300858899106</v>
      </c>
      <c r="L75" s="38">
        <f>IF(ISNUMBER(G75),10^((G75-$AM$97)/$AM$96),IF(G75="&lt;ND&gt;","",""))</f>
        <v>0.4198936975337261</v>
      </c>
      <c r="M75" s="38" t="str">
        <f>IF(ISNUMBER(H75),10^((H75-$AM$97)/$AM$96),IF(H75="&lt;ND&gt;","",""))</f>
        <v/>
      </c>
      <c r="N75" s="38">
        <f>IF(ISNUMBER(I75),10^((I75-$AM$97)/$AM$96),IF(I75="&lt;ND&gt;","",""))</f>
        <v>0.1746828971777679</v>
      </c>
      <c r="O75" s="36">
        <f>AVERAGE(L75:N75)*1.0</f>
        <v>0.297288297355747</v>
      </c>
      <c r="P75" s="36">
        <f>STDEV(L75:N75)*1.0</f>
        <v>0.1733902197518787</v>
      </c>
      <c r="Q75" s="36" t="inlineStr">
        <is>
          <t>&lt;MISSING&gt;</t>
        </is>
      </c>
      <c r="R75" s="36" t="inlineStr">
        <is>
          <t>&lt;MISSING&gt;</t>
        </is>
      </c>
      <c r="S75" s="36" t="inlineStr">
        <is>
          <t>&lt;MISSING&gt;</t>
        </is>
      </c>
      <c r="T75" s="36" t="str">
        <f>IF(COUNT(Q75:S75)&gt;0,AVERAGE(Q75:S75),"")</f>
        <v/>
      </c>
      <c r="U75" s="36" t="str">
        <f>IF(COUNT(Q75:S75)&gt;0,STDEV(Q75:S75),"")</f>
        <v/>
      </c>
      <c r="V75" s="74" t="str">
        <f>IF(F75="PS",40,"")</f>
        <v/>
      </c>
      <c r="W75" s="74" t="inlineStr"/>
      <c r="X75" s="74" t="inlineStr"/>
      <c r="Y75" s="74" t="str">
        <f>IF(AND(ISNUMBER(X75),ISNUMBER(W75)),X75-W75,"")</f>
        <v/>
      </c>
      <c r="Z75" s="74" t="n">
        <v>40</v>
      </c>
      <c r="AA75" s="74" t="inlineStr"/>
      <c r="AB75" s="75" t="n">
        <v>3</v>
      </c>
      <c r="AC75" s="74" t="str">
        <f>IF(AND(ISNUMBER(L75),ISNUMBER(AA75)),(L75*1.0/AB75*100.0)/AA75,"")</f>
        <v/>
      </c>
      <c r="AD75" s="74" t="str">
        <f>IF(AND(ISNUMBER(M75),ISNUMBER(AA75)),(M75*1.0/AB75*100.0)/AA75,"")</f>
        <v/>
      </c>
      <c r="AE75" s="74" t="str">
        <f>IF(AND(ISNUMBER(N75),ISNUMBER(AA75)),(N75*1.0/AB75*100.0)/AA75,"")</f>
        <v/>
      </c>
      <c r="AF75" s="74" t="str">
        <f>IF(COUNT(AC75:AE75)&gt;0,AVERAGE(AC75:AE75),"")</f>
        <v/>
      </c>
      <c r="AG75" s="74" t="str">
        <f>IF(COUNT(AC75:AE75)&gt;0,STDEV(AC75:AE75),"")</f>
        <v/>
      </c>
      <c r="AH75" s="76" t="str">
        <f>IF(ISNUMBER(Q75),10^((Q75-"intercept missing")/"slope missing"),IF(Q75="&lt;ND&gt;","",""))</f>
        <v/>
      </c>
      <c r="AI75" s="76" t="str">
        <f>IF(ISNUMBER(R75),10^((R75-"intercept missing")/"slope missing"),IF(R75="&lt;ND&gt;","",""))</f>
        <v/>
      </c>
      <c r="AJ75" s="76" t="str">
        <f>IF(ISNUMBER(S75),10^((S75-"intercept missing")/"slope missing"),IF(S75="&lt;ND&gt;","",""))</f>
        <v/>
      </c>
      <c r="AK75" s="36" t="str">
        <f>IF(COUNT(AH75:AJ75)&gt;0,AVERAGE(AH75:AJ75)*10.0,"")</f>
        <v/>
      </c>
      <c r="AL75" s="74" t="str">
        <f>IF(COUNT(AH75:AJ75)&gt;0,STDEV(AH75:AJ75)*10.0,"")</f>
        <v/>
      </c>
      <c r="AM75" s="74" t="str">
        <f>IF(AND(ISNUMBER(V75),ISNUMBER(Z75),ISNUMBER(AA75)), V75/Z75*AA75/100*1, "")</f>
        <v/>
      </c>
      <c r="AN75" s="42" t="n"/>
      <c r="AO75" s="35" t="inlineStr">
        <is>
          <t>covN2</t>
        </is>
      </c>
      <c r="AP75" s="77" t="str">
        <f>IF(AND(ISNUMBER(AZ75),ISNUMBER(BF75)),AZ75/BF75,"")</f>
        <v/>
      </c>
      <c r="AQ75" s="77" t="str">
        <f>IF(AND(ISNUMBER(BA75),ISNUMBER(BF75)),BA75/BF75,"")</f>
        <v/>
      </c>
      <c r="AR75" s="77" t="str">
        <f>IF(AND(ISNUMBER(BB75),ISNUMBER(BF75)),BB75/BF75,"")</f>
        <v/>
      </c>
      <c r="AS75" s="78" t="str">
        <f>IF(COUNT(AP75:AR75)&gt;0,AVERAGE(AP75:AR75),"")</f>
        <v/>
      </c>
      <c r="AT75" s="79" t="str">
        <f>IF(COUNT(AP75:AR75)&gt;0,STDEV(AP75:AR75),"")</f>
        <v/>
      </c>
      <c r="AU75" s="80" t="str">
        <f>AC75</f>
        <v/>
      </c>
      <c r="AV75" s="80" t="str">
        <f>AD75</f>
        <v/>
      </c>
      <c r="AW75" s="80" t="str">
        <f>AE75</f>
        <v/>
      </c>
      <c r="AX75" s="81" t="str">
        <f>IF(COUNT(AU75:AW75)&gt;0,AVERAGE(AU75:AW75),"")</f>
        <v/>
      </c>
      <c r="AY75" s="82" t="str">
        <f>IF(COUNT(AU75:AW75)&gt;0,STDEV(AU75:AW75),"")</f>
        <v/>
      </c>
      <c r="AZ75" s="80" t="str">
        <f>IF(ISNUMBER(AC75),AC75*Y75/Z75*Z75/V75*1000,"")</f>
        <v/>
      </c>
      <c r="BA75" s="80" t="str">
        <f>IF(ISNUMBER(AD75),AD75*Y75/Z75*Z75/V75*1000,"")</f>
        <v/>
      </c>
      <c r="BB75" s="83" t="str">
        <f>IF(ISNUMBER(AE75),AE75*Y75/Z75*Z75/V75*1000,"")</f>
        <v/>
      </c>
      <c r="BC75" s="84" t="str">
        <f>IF(COUNT(AZ75:BB75)&gt;0,AVERAGE(AZ75:BB75),"")</f>
        <v/>
      </c>
      <c r="BD75" s="82" t="str">
        <f>IF(COUNT(AZ75:BB75)&gt;0,STDEV(AZ75:BB75),"")</f>
        <v/>
      </c>
      <c r="BE75" s="85" t="str">
        <f>IF(AND(ISNUMBER(AK75),ISNUMBER(AA75)),(AK75/1.5*100.0)/AA75,"")</f>
        <v/>
      </c>
      <c r="BF75" s="83" t="str">
        <f>IF(ISNUMBER(BE75),BE75*Y75/Z75*Z75/V75*1000,"")</f>
        <v/>
      </c>
      <c r="BG75" s="52" t="n"/>
      <c r="BH75" s="36" t="str">
        <f>C75</f>
        <v>evc3.07.16.21</v>
      </c>
      <c r="BI75" s="36" t="inlineStr">
        <is>
          <t>&lt;MISSING&gt;</t>
        </is>
      </c>
      <c r="BJ75" s="36" t="inlineStr">
        <is>
          <t>&lt;MISSING&gt;</t>
        </is>
      </c>
      <c r="BK75" s="36" t="inlineStr">
        <is>
          <t>&lt;MISSING&gt;</t>
        </is>
      </c>
      <c r="BL75" s="36" t="str">
        <f>IF(COUNT(BI75:BK75)&gt;0,AVERAGE(BI75:BK75),"")</f>
        <v/>
      </c>
      <c r="BM75" s="36" t="inlineStr">
        <is>
          <t>&lt;MISSING&gt;</t>
        </is>
      </c>
      <c r="BN75" s="37" t="inlineStr">
        <is>
          <t>&lt;MISSING&gt;</t>
        </is>
      </c>
      <c r="BO75" s="37" t="inlineStr">
        <is>
          <t>&lt;MISSING&gt;</t>
        </is>
      </c>
      <c r="BP75" s="36" t="str">
        <f>IF(COUNT(BM75:BO75)&gt;0,AVERAGE(BM75:BO75),"")</f>
        <v/>
      </c>
      <c r="BQ75" s="36" t="inlineStr">
        <is>
          <t>&lt;MISSING&gt;</t>
        </is>
      </c>
      <c r="BR75" s="36" t="inlineStr">
        <is>
          <t>&lt;MISSING&gt;</t>
        </is>
      </c>
      <c r="BS75" s="36" t="inlineStr">
        <is>
          <t>&lt;MISSING&gt;</t>
        </is>
      </c>
      <c r="BT75" s="36" t="str">
        <f>IF(COUNT(BQ75:BS75)&gt;0,AVERAGE(BQ75:BS75),"")</f>
        <v/>
      </c>
      <c r="BU75" s="36" t="str">
        <f>IF(AND(ISNUMBER(BL75),ISNUMBER(BT75)),BL75-BT75,"")</f>
        <v/>
      </c>
      <c r="BV75" s="36" t="str">
        <f>IF(AND(ISNUMBER(BP75),ISNUMBER(BL75)),BP75-BL75,"")</f>
        <v/>
      </c>
    </row>
    <row r="76"/>
    <row r="77">
      <c r="B77" s="53" t="inlineStr">
        <is>
          <t>Copies</t>
        </is>
      </c>
      <c r="C77" s="53" t="inlineStr">
        <is>
          <t>Log(Copies)</t>
        </is>
      </c>
      <c r="D77" s="54" t="inlineStr">
        <is>
          <t>Ct</t>
        </is>
      </c>
      <c r="E77" s="54" t="inlineStr">
        <is>
          <t>Graph Ct</t>
        </is>
      </c>
      <c r="F77" s="53" t="inlineStr">
        <is>
          <t>PMMoV Avg</t>
        </is>
      </c>
      <c r="M77" s="53" t="inlineStr">
        <is>
          <t>Copies</t>
        </is>
      </c>
      <c r="N77" s="53" t="inlineStr">
        <is>
          <t>Log(Copies)</t>
        </is>
      </c>
      <c r="O77" s="54" t="inlineStr">
        <is>
          <t>Ct</t>
        </is>
      </c>
      <c r="P77" s="54" t="inlineStr">
        <is>
          <t>Graph Ct</t>
        </is>
      </c>
      <c r="Q77" s="53" t="inlineStr">
        <is>
          <t>PMMoV Avg</t>
        </is>
      </c>
      <c r="X77" s="53" t="inlineStr">
        <is>
          <t>Copies</t>
        </is>
      </c>
      <c r="Y77" s="53" t="inlineStr">
        <is>
          <t>Log(Copies)</t>
        </is>
      </c>
      <c r="Z77" s="54" t="inlineStr">
        <is>
          <t>Ct</t>
        </is>
      </c>
      <c r="AA77" s="54" t="inlineStr">
        <is>
          <t>Graph Ct</t>
        </is>
      </c>
      <c r="AB77" s="53" t="inlineStr">
        <is>
          <t>covN1 Avg</t>
        </is>
      </c>
      <c r="AI77" s="53" t="inlineStr">
        <is>
          <t>Copies</t>
        </is>
      </c>
      <c r="AJ77" s="53" t="inlineStr">
        <is>
          <t>Log(Copies)</t>
        </is>
      </c>
      <c r="AK77" s="54" t="inlineStr">
        <is>
          <t>Ct</t>
        </is>
      </c>
      <c r="AL77" s="54" t="inlineStr">
        <is>
          <t>Graph Ct</t>
        </is>
      </c>
      <c r="AM77" s="53" t="inlineStr">
        <is>
          <t>covN2 Avg</t>
        </is>
      </c>
    </row>
    <row r="78">
      <c r="B78" s="55" t="n">
        <v>50200</v>
      </c>
      <c r="C78" s="86">
        <f>LOG(B78)</f>
        <v>4.700703717145019</v>
      </c>
      <c r="D78" s="55" t="n">
        <v>25.07</v>
      </c>
      <c r="E78" s="57">
        <f>IF(ISNUMBER(D78),D78,NA())</f>
        <v>25.07</v>
      </c>
      <c r="F78" s="55" t="n"/>
      <c r="M78" s="55" t="n">
        <v>50200</v>
      </c>
      <c r="N78" s="86">
        <f>LOG(M78)</f>
        <v>4.700703717145019</v>
      </c>
      <c r="O78" s="55" t="n">
        <v>24.5</v>
      </c>
      <c r="P78" s="57">
        <f>IF(ISNUMBER(O78),O78,NA())</f>
        <v>24.5</v>
      </c>
      <c r="Q78" s="55" t="n"/>
      <c r="X78" s="55" t="n">
        <v>300</v>
      </c>
      <c r="Y78" s="86">
        <f>LOG(X78)</f>
        <v>2.477121254719662</v>
      </c>
      <c r="Z78" s="55" t="n">
        <v>30.85</v>
      </c>
      <c r="AA78" s="57">
        <f>IF(ISNUMBER(Z78),Z78,NA())</f>
        <v>30.85</v>
      </c>
      <c r="AB78" s="55" t="n"/>
      <c r="AI78" s="55" t="n">
        <v>300</v>
      </c>
      <c r="AJ78" s="86">
        <f>LOG(AI78)</f>
        <v>2.477121254719662</v>
      </c>
      <c r="AK78" s="55" t="n">
        <v>30.86</v>
      </c>
      <c r="AL78" s="57">
        <f>IF(ISNUMBER(AK78),AK78,NA())</f>
        <v>30.86</v>
      </c>
      <c r="AM78" s="55" t="n"/>
    </row>
    <row r="79">
      <c r="B79" s="58" t="n">
        <v>50200</v>
      </c>
      <c r="C79" s="87">
        <f>LOG(B79)</f>
        <v>4.700703717145019</v>
      </c>
      <c r="D79" s="58" t="n">
        <v>24.99</v>
      </c>
      <c r="E79" s="60">
        <f>IF(ISNUMBER(D79),D79,NA())</f>
        <v>24.99</v>
      </c>
      <c r="F79" s="58" t="n"/>
      <c r="M79" s="58" t="n">
        <v>50200</v>
      </c>
      <c r="N79" s="87">
        <f>LOG(M79)</f>
        <v>4.700703717145019</v>
      </c>
      <c r="O79" s="58" t="n">
        <v>24.53</v>
      </c>
      <c r="P79" s="60">
        <f>IF(ISNUMBER(O79),O79,NA())</f>
        <v>24.53</v>
      </c>
      <c r="Q79" s="58" t="n"/>
      <c r="X79" s="58" t="n">
        <v>300</v>
      </c>
      <c r="Y79" s="87">
        <f>LOG(X79)</f>
        <v>2.477121254719662</v>
      </c>
      <c r="Z79" s="58" t="n">
        <v>30.83</v>
      </c>
      <c r="AA79" s="60">
        <f>IF(ISNUMBER(Z79),Z79,NA())</f>
        <v>30.83</v>
      </c>
      <c r="AB79" s="58" t="n"/>
      <c r="AI79" s="58" t="n">
        <v>300</v>
      </c>
      <c r="AJ79" s="87">
        <f>LOG(AI79)</f>
        <v>2.477121254719662</v>
      </c>
      <c r="AK79" s="58" t="n">
        <v>30.5</v>
      </c>
      <c r="AL79" s="60">
        <f>IF(ISNUMBER(AK79),AK79,NA())</f>
        <v>30.5</v>
      </c>
      <c r="AM79" s="58" t="n"/>
    </row>
    <row r="80">
      <c r="B80" s="61" t="n">
        <v>50200</v>
      </c>
      <c r="C80" s="88">
        <f>LOG(B80)</f>
        <v>4.700703717145019</v>
      </c>
      <c r="D80" s="61" t="n">
        <v>24.93</v>
      </c>
      <c r="E80" s="63">
        <f>IF(ISNUMBER(D80),D80,NA())</f>
        <v>24.93</v>
      </c>
      <c r="F80" s="61">
        <f>AVERAGE(D78:D80)*1</f>
        <v>24.99666666666667</v>
      </c>
      <c r="M80" s="61" t="n">
        <v>50200</v>
      </c>
      <c r="N80" s="88">
        <f>LOG(M80)</f>
        <v>4.700703717145019</v>
      </c>
      <c r="O80" s="61" t="n">
        <v>24.53</v>
      </c>
      <c r="P80" s="63">
        <f>IF(ISNUMBER(O80),O80,NA())</f>
        <v>24.53</v>
      </c>
      <c r="Q80" s="61">
        <f>AVERAGE(O78:O80)*1</f>
        <v>24.52</v>
      </c>
      <c r="X80" s="61" t="n">
        <v>300</v>
      </c>
      <c r="Y80" s="88">
        <f>LOG(X80)</f>
        <v>2.477121254719662</v>
      </c>
      <c r="Z80" s="61" t="n">
        <v>30.85</v>
      </c>
      <c r="AA80" s="63">
        <f>IF(ISNUMBER(Z80),Z80,NA())</f>
        <v>30.85</v>
      </c>
      <c r="AB80" s="61">
        <f>AVERAGE(Z78:Z80)*1</f>
        <v>30.84333333333333</v>
      </c>
      <c r="AI80" s="61" t="n">
        <v>300</v>
      </c>
      <c r="AJ80" s="88">
        <f>LOG(AI80)</f>
        <v>2.477121254719662</v>
      </c>
      <c r="AK80" s="61" t="n">
        <v>30.78</v>
      </c>
      <c r="AL80" s="63">
        <f>IF(ISNUMBER(AK80),AK80,NA())</f>
        <v>30.78</v>
      </c>
      <c r="AM80" s="61">
        <f>AVERAGE(AK78:AK80)*1</f>
        <v>30.71333333333333</v>
      </c>
    </row>
    <row r="81">
      <c r="B81" s="55" t="n">
        <v>12550</v>
      </c>
      <c r="C81" s="86">
        <f>LOG(B81)</f>
        <v>4.098643725817056</v>
      </c>
      <c r="D81" s="55" t="n">
        <v>26.69</v>
      </c>
      <c r="E81" s="57">
        <f>IF(ISNUMBER(D81),D81,NA())</f>
        <v>26.69</v>
      </c>
      <c r="F81" s="55" t="n"/>
      <c r="M81" s="55" t="n">
        <v>12550</v>
      </c>
      <c r="N81" s="86">
        <f>LOG(M81)</f>
        <v>4.098643725817056</v>
      </c>
      <c r="O81" s="55" t="n">
        <v>26.32</v>
      </c>
      <c r="P81" s="57">
        <f>IF(ISNUMBER(O81),O81,NA())</f>
        <v>26.32</v>
      </c>
      <c r="Q81" s="55" t="n"/>
      <c r="X81" s="55" t="n">
        <v>60</v>
      </c>
      <c r="Y81" s="86">
        <f>LOG(X81)</f>
        <v>1.778151250383643</v>
      </c>
      <c r="Z81" s="55" t="n">
        <v>30.07</v>
      </c>
      <c r="AA81" s="57">
        <f>IF(ISNUMBER(Z81),Z81,NA())</f>
        <v>30.07</v>
      </c>
      <c r="AB81" s="55" t="n"/>
      <c r="AI81" s="55" t="n">
        <v>60</v>
      </c>
      <c r="AJ81" s="86">
        <f>LOG(AI81)</f>
        <v>1.778151250383643</v>
      </c>
      <c r="AK81" s="55" t="n">
        <v>30.57</v>
      </c>
      <c r="AL81" s="57">
        <f>IF(ISNUMBER(AK81),AK81,NA())</f>
        <v>30.57</v>
      </c>
      <c r="AM81" s="55" t="n"/>
    </row>
    <row r="82">
      <c r="B82" s="58" t="n">
        <v>12550</v>
      </c>
      <c r="C82" s="87">
        <f>LOG(B82)</f>
        <v>4.098643725817056</v>
      </c>
      <c r="D82" s="58" t="n">
        <v>26.43</v>
      </c>
      <c r="E82" s="60">
        <f>IF(ISNUMBER(D82),D82,NA())</f>
        <v>26.43</v>
      </c>
      <c r="F82" s="58" t="n"/>
      <c r="M82" s="58" t="n">
        <v>12550</v>
      </c>
      <c r="N82" s="87">
        <f>LOG(M82)</f>
        <v>4.098643725817056</v>
      </c>
      <c r="O82" s="58" t="n">
        <v>26.23</v>
      </c>
      <c r="P82" s="60">
        <f>IF(ISNUMBER(O82),O82,NA())</f>
        <v>26.23</v>
      </c>
      <c r="Q82" s="58" t="n"/>
      <c r="X82" s="58" t="n">
        <v>60</v>
      </c>
      <c r="Y82" s="87">
        <f>LOG(X82)</f>
        <v>1.778151250383643</v>
      </c>
      <c r="Z82" s="58" t="n">
        <v>30.06</v>
      </c>
      <c r="AA82" s="60">
        <f>IF(ISNUMBER(Z82),Z82,NA())</f>
        <v>30.06</v>
      </c>
      <c r="AB82" s="58" t="n"/>
      <c r="AI82" s="58" t="n">
        <v>60</v>
      </c>
      <c r="AJ82" s="87">
        <f>LOG(AI82)</f>
        <v>1.778151250383643</v>
      </c>
      <c r="AK82" s="58" t="n">
        <v>30.25</v>
      </c>
      <c r="AL82" s="60">
        <f>IF(ISNUMBER(AK82),AK82,NA())</f>
        <v>30.25</v>
      </c>
      <c r="AM82" s="58" t="n"/>
    </row>
    <row r="83">
      <c r="B83" s="61" t="n">
        <v>12550</v>
      </c>
      <c r="C83" s="88">
        <f>LOG(B83)</f>
        <v>4.098643725817056</v>
      </c>
      <c r="D83" s="61" t="n">
        <v>26.41</v>
      </c>
      <c r="E83" s="63">
        <f>IF(ISNUMBER(D83),D83,NA())</f>
        <v>26.41</v>
      </c>
      <c r="F83" s="61">
        <f>AVERAGE(D81:D83)*1</f>
        <v>26.51</v>
      </c>
      <c r="M83" s="61" t="n">
        <v>12550</v>
      </c>
      <c r="N83" s="88">
        <f>LOG(M83)</f>
        <v>4.098643725817056</v>
      </c>
      <c r="O83" s="61" t="n">
        <v>26.24</v>
      </c>
      <c r="P83" s="63">
        <f>IF(ISNUMBER(O83),O83,NA())</f>
        <v>26.24</v>
      </c>
      <c r="Q83" s="61">
        <f>AVERAGE(O81:O83)*1</f>
        <v>26.26333333333333</v>
      </c>
      <c r="X83" s="61" t="n">
        <v>60</v>
      </c>
      <c r="Y83" s="88">
        <f>LOG(X83)</f>
        <v>1.778151250383643</v>
      </c>
      <c r="Z83" s="61" t="n">
        <v>30.11</v>
      </c>
      <c r="AA83" s="63">
        <f>IF(ISNUMBER(Z83),Z83,NA())</f>
        <v>30.11</v>
      </c>
      <c r="AB83" s="61">
        <f>AVERAGE(Z81:Z83)*1</f>
        <v>30.08</v>
      </c>
      <c r="AI83" s="61" t="n">
        <v>60</v>
      </c>
      <c r="AJ83" s="88">
        <f>LOG(AI83)</f>
        <v>1.778151250383643</v>
      </c>
      <c r="AK83" s="61" t="n">
        <v>30.23</v>
      </c>
      <c r="AL83" s="63">
        <f>IF(ISNUMBER(AK83),AK83,NA())</f>
        <v>30.23</v>
      </c>
      <c r="AM83" s="61">
        <f>AVERAGE(AK81:AK83)*1</f>
        <v>30.35</v>
      </c>
    </row>
    <row r="84">
      <c r="B84" s="55" t="n">
        <v>3138</v>
      </c>
      <c r="C84" s="86">
        <f>LOG(B84)</f>
        <v>3.496652939250918</v>
      </c>
      <c r="D84" s="55" t="n">
        <v>28.57</v>
      </c>
      <c r="E84" s="57">
        <f>IF(ISNUMBER(D84),D84,NA())</f>
        <v>28.57</v>
      </c>
      <c r="F84" s="55" t="n"/>
      <c r="M84" s="55" t="n">
        <v>3138</v>
      </c>
      <c r="N84" s="86">
        <f>LOG(M84)</f>
        <v>3.496652939250918</v>
      </c>
      <c r="O84" s="55" t="n">
        <v>28.45</v>
      </c>
      <c r="P84" s="57">
        <f>IF(ISNUMBER(O84),O84,NA())</f>
        <v>28.45</v>
      </c>
      <c r="Q84" s="55" t="n"/>
      <c r="X84" s="55" t="n">
        <v>15</v>
      </c>
      <c r="Y84" s="86">
        <f>LOG(X84)</f>
        <v>1.176091259055681</v>
      </c>
      <c r="Z84" s="55" t="n">
        <v>31.73</v>
      </c>
      <c r="AA84" s="57">
        <f>IF(ISNUMBER(Z84),Z84,NA())</f>
        <v>31.73</v>
      </c>
      <c r="AB84" s="55" t="n"/>
      <c r="AI84" s="55" t="n">
        <v>15</v>
      </c>
      <c r="AJ84" s="86">
        <f>LOG(AI84)</f>
        <v>1.176091259055681</v>
      </c>
      <c r="AK84" s="55" t="n">
        <v>31.96</v>
      </c>
      <c r="AL84" s="57">
        <f>IF(ISNUMBER(AK84),AK84,NA())</f>
        <v>31.96</v>
      </c>
      <c r="AM84" s="55" t="n"/>
    </row>
    <row r="85">
      <c r="B85" s="58" t="n">
        <v>3138</v>
      </c>
      <c r="C85" s="87">
        <f>LOG(B85)</f>
        <v>3.496652939250918</v>
      </c>
      <c r="D85" s="58" t="n">
        <v>28.48</v>
      </c>
      <c r="E85" s="60">
        <f>IF(ISNUMBER(D85),D85,NA())</f>
        <v>28.48</v>
      </c>
      <c r="F85" s="58" t="n"/>
      <c r="M85" s="58" t="n">
        <v>3138</v>
      </c>
      <c r="N85" s="87">
        <f>LOG(M85)</f>
        <v>3.496652939250918</v>
      </c>
      <c r="O85" s="58" t="n">
        <v>28.38</v>
      </c>
      <c r="P85" s="60">
        <f>IF(ISNUMBER(O85),O85,NA())</f>
        <v>28.38</v>
      </c>
      <c r="Q85" s="58" t="n"/>
      <c r="X85" s="58" t="n">
        <v>15</v>
      </c>
      <c r="Y85" s="87">
        <f>LOG(X85)</f>
        <v>1.176091259055681</v>
      </c>
      <c r="Z85" s="58" t="n">
        <v>31.61</v>
      </c>
      <c r="AA85" s="60">
        <f>IF(ISNUMBER(Z85),Z85,NA())</f>
        <v>31.61</v>
      </c>
      <c r="AB85" s="58" t="n"/>
      <c r="AI85" s="58" t="n">
        <v>15</v>
      </c>
      <c r="AJ85" s="87">
        <f>LOG(AI85)</f>
        <v>1.176091259055681</v>
      </c>
      <c r="AK85" s="58" t="n">
        <v>32.25</v>
      </c>
      <c r="AL85" s="60">
        <f>IF(ISNUMBER(AK85),AK85,NA())</f>
        <v>32.25</v>
      </c>
      <c r="AM85" s="58" t="n"/>
    </row>
    <row r="86">
      <c r="B86" s="61" t="n">
        <v>3138</v>
      </c>
      <c r="C86" s="88">
        <f>LOG(B86)</f>
        <v>3.496652939250918</v>
      </c>
      <c r="D86" s="61" t="n">
        <v>28.45</v>
      </c>
      <c r="E86" s="63">
        <f>IF(ISNUMBER(D86),D86,NA())</f>
        <v>28.45</v>
      </c>
      <c r="F86" s="61">
        <f>AVERAGE(D84:D86)*1</f>
        <v>28.5</v>
      </c>
      <c r="M86" s="61" t="n">
        <v>3138</v>
      </c>
      <c r="N86" s="88">
        <f>LOG(M86)</f>
        <v>3.496652939250918</v>
      </c>
      <c r="O86" s="61" t="n">
        <v>28.35</v>
      </c>
      <c r="P86" s="63">
        <f>IF(ISNUMBER(O86),O86,NA())</f>
        <v>28.35</v>
      </c>
      <c r="Q86" s="61">
        <f>AVERAGE(O84:O86)*1</f>
        <v>28.39333333333333</v>
      </c>
      <c r="X86" s="61" t="n">
        <v>15</v>
      </c>
      <c r="Y86" s="88">
        <f>LOG(X86)</f>
        <v>1.176091259055681</v>
      </c>
      <c r="Z86" s="61" t="n">
        <v>31.71</v>
      </c>
      <c r="AA86" s="63">
        <f>IF(ISNUMBER(Z86),Z86,NA())</f>
        <v>31.71</v>
      </c>
      <c r="AB86" s="61">
        <f>AVERAGE(Z84:Z86)*1</f>
        <v>31.68333333333334</v>
      </c>
      <c r="AI86" s="61" t="n">
        <v>15</v>
      </c>
      <c r="AJ86" s="88">
        <f>LOG(AI86)</f>
        <v>1.176091259055681</v>
      </c>
      <c r="AK86" s="61" t="n">
        <v>32.1</v>
      </c>
      <c r="AL86" s="63">
        <f>IF(ISNUMBER(AK86),AK86,NA())</f>
        <v>32.1</v>
      </c>
      <c r="AM86" s="61">
        <f>AVERAGE(AK84:AK86)*1</f>
        <v>32.10333333333333</v>
      </c>
    </row>
    <row r="87">
      <c r="B87" s="55" t="n">
        <v>784.4</v>
      </c>
      <c r="C87" s="86">
        <f>LOG(B87)</f>
        <v>2.894537584995746</v>
      </c>
      <c r="D87" s="55" t="n">
        <v>30.62</v>
      </c>
      <c r="E87" s="57">
        <f>IF(ISNUMBER(D87),D87,NA())</f>
        <v>30.62</v>
      </c>
      <c r="F87" s="55" t="n"/>
      <c r="M87" s="55" t="n">
        <v>784.4</v>
      </c>
      <c r="N87" s="86">
        <f>LOG(M87)</f>
        <v>2.894537584995746</v>
      </c>
      <c r="O87" s="55" t="n">
        <v>30.38</v>
      </c>
      <c r="P87" s="57">
        <f>IF(ISNUMBER(O87),O87,NA())</f>
        <v>30.38</v>
      </c>
      <c r="Q87" s="55" t="n"/>
      <c r="X87" s="55" t="n">
        <v>7.5</v>
      </c>
      <c r="Y87" s="86">
        <f>LOG(X87)</f>
        <v>0.8750612633916999</v>
      </c>
      <c r="Z87" s="55" t="n">
        <v>32.9</v>
      </c>
      <c r="AA87" s="57">
        <f>IF(ISNUMBER(Z87),Z87,NA())</f>
        <v>32.9</v>
      </c>
      <c r="AB87" s="55" t="n"/>
      <c r="AI87" s="55" t="n">
        <v>7.5</v>
      </c>
      <c r="AJ87" s="86">
        <f>LOG(AI87)</f>
        <v>0.8750612633916999</v>
      </c>
      <c r="AK87" s="55" t="n">
        <v>33.13</v>
      </c>
      <c r="AL87" s="57">
        <f>IF(ISNUMBER(AK87),AK87,NA())</f>
        <v>33.13</v>
      </c>
      <c r="AM87" s="55" t="n"/>
    </row>
    <row r="88">
      <c r="B88" s="58" t="n">
        <v>784.4</v>
      </c>
      <c r="C88" s="87">
        <f>LOG(B88)</f>
        <v>2.894537584995746</v>
      </c>
      <c r="D88" s="58" t="n">
        <v>30.59</v>
      </c>
      <c r="E88" s="60">
        <f>IF(ISNUMBER(D88),D88,NA())</f>
        <v>30.59</v>
      </c>
      <c r="F88" s="58" t="n"/>
      <c r="M88" s="58" t="n">
        <v>784.4</v>
      </c>
      <c r="N88" s="87">
        <f>LOG(M88)</f>
        <v>2.894537584995746</v>
      </c>
      <c r="O88" s="58" t="n">
        <v>30.28</v>
      </c>
      <c r="P88" s="60">
        <f>IF(ISNUMBER(O88),O88,NA())</f>
        <v>30.28</v>
      </c>
      <c r="Q88" s="58" t="n"/>
      <c r="X88" s="58" t="n">
        <v>7.5</v>
      </c>
      <c r="Y88" s="87">
        <f>LOG(X88)</f>
        <v>0.8750612633916999</v>
      </c>
      <c r="Z88" s="58" t="n">
        <v>32.64</v>
      </c>
      <c r="AA88" s="60">
        <f>IF(ISNUMBER(Z88),Z88,NA())</f>
        <v>32.64</v>
      </c>
      <c r="AB88" s="58" t="n"/>
      <c r="AI88" s="58" t="n">
        <v>7.5</v>
      </c>
      <c r="AJ88" s="87">
        <f>LOG(AI88)</f>
        <v>0.8750612633916999</v>
      </c>
      <c r="AK88" s="58" t="n">
        <v>33.18</v>
      </c>
      <c r="AL88" s="60">
        <f>IF(ISNUMBER(AK88),AK88,NA())</f>
        <v>33.18</v>
      </c>
      <c r="AM88" s="58" t="n"/>
    </row>
    <row r="89">
      <c r="B89" s="61" t="n">
        <v>784.4</v>
      </c>
      <c r="C89" s="88">
        <f>LOG(B89)</f>
        <v>2.894537584995746</v>
      </c>
      <c r="D89" s="61" t="n">
        <v>30.41</v>
      </c>
      <c r="E89" s="63">
        <f>IF(ISNUMBER(D89),D89,NA())</f>
        <v>30.41</v>
      </c>
      <c r="F89" s="61">
        <f>AVERAGE(D87:D89)*1</f>
        <v>30.54</v>
      </c>
      <c r="M89" s="61" t="n">
        <v>784.4</v>
      </c>
      <c r="N89" s="88">
        <f>LOG(M89)</f>
        <v>2.894537584995746</v>
      </c>
      <c r="O89" s="61" t="n">
        <v>30.32</v>
      </c>
      <c r="P89" s="63">
        <f>IF(ISNUMBER(O89),O89,NA())</f>
        <v>30.32</v>
      </c>
      <c r="Q89" s="61">
        <f>AVERAGE(O87:O89)*1</f>
        <v>30.32666666666666</v>
      </c>
      <c r="X89" s="61" t="n">
        <v>7.5</v>
      </c>
      <c r="Y89" s="88">
        <f>LOG(X89)</f>
        <v>0.8750612633916999</v>
      </c>
      <c r="Z89" s="61" t="n">
        <v>32.73</v>
      </c>
      <c r="AA89" s="63">
        <f>IF(ISNUMBER(Z89),Z89,NA())</f>
        <v>32.73</v>
      </c>
      <c r="AB89" s="61">
        <f>AVERAGE(Z87:Z89)*1</f>
        <v>32.75666666666666</v>
      </c>
      <c r="AI89" s="61" t="n">
        <v>7.5</v>
      </c>
      <c r="AJ89" s="88">
        <f>LOG(AI89)</f>
        <v>0.8750612633916999</v>
      </c>
      <c r="AK89" s="61" t="n">
        <v>33.8</v>
      </c>
      <c r="AL89" s="63">
        <f>IF(ISNUMBER(AK89),AK89,NA())</f>
        <v>33.8</v>
      </c>
      <c r="AM89" s="61">
        <f>AVERAGE(AK87:AK89)*1</f>
        <v>33.37</v>
      </c>
    </row>
    <row r="90">
      <c r="B90" s="55" t="n">
        <v>196.1</v>
      </c>
      <c r="C90" s="86">
        <f>LOG(B90)</f>
        <v>2.292477593667784</v>
      </c>
      <c r="D90" s="55" t="n">
        <v>32.64</v>
      </c>
      <c r="E90" s="57">
        <f>IF(ISNUMBER(D90),D90,NA())</f>
        <v>32.64</v>
      </c>
      <c r="F90" s="55" t="n"/>
      <c r="M90" s="55" t="n">
        <v>196.1</v>
      </c>
      <c r="N90" s="86">
        <f>LOG(M90)</f>
        <v>2.292477593667784</v>
      </c>
      <c r="O90" s="55" t="n">
        <v>32.61</v>
      </c>
      <c r="P90" s="57">
        <f>IF(ISNUMBER(O90),O90,NA())</f>
        <v>32.61</v>
      </c>
      <c r="Q90" s="55" t="n"/>
      <c r="X90" s="55" t="n">
        <v>3.75</v>
      </c>
      <c r="Y90" s="86">
        <f>LOG(X90)</f>
        <v>0.5740312677277188</v>
      </c>
      <c r="Z90" s="55" t="n">
        <v>33.38</v>
      </c>
      <c r="AA90" s="57">
        <f>IF(ISNUMBER(Z90),Z90,NA())</f>
        <v>33.38</v>
      </c>
      <c r="AB90" s="55" t="n"/>
      <c r="AI90" s="55" t="n">
        <v>3.75</v>
      </c>
      <c r="AJ90" s="86">
        <f>LOG(AI90)</f>
        <v>0.5740312677277188</v>
      </c>
      <c r="AK90" s="55" t="n">
        <v>34.35</v>
      </c>
      <c r="AL90" s="57">
        <f>IF(ISNUMBER(AK90),AK90,NA())</f>
        <v>34.35</v>
      </c>
      <c r="AM90" s="55" t="n"/>
    </row>
    <row r="91">
      <c r="B91" s="58" t="n">
        <v>196.1</v>
      </c>
      <c r="C91" s="87">
        <f>LOG(B91)</f>
        <v>2.292477593667784</v>
      </c>
      <c r="D91" s="58" t="n">
        <v>32.81</v>
      </c>
      <c r="E91" s="60">
        <f>IF(ISNUMBER(D91),D91,NA())</f>
        <v>32.81</v>
      </c>
      <c r="F91" s="58" t="n"/>
      <c r="M91" s="58" t="n">
        <v>196.1</v>
      </c>
      <c r="N91" s="87">
        <f>LOG(M91)</f>
        <v>2.292477593667784</v>
      </c>
      <c r="O91" s="58" t="n">
        <v>32.5</v>
      </c>
      <c r="P91" s="60">
        <f>IF(ISNUMBER(O91),O91,NA())</f>
        <v>32.5</v>
      </c>
      <c r="Q91" s="58" t="n"/>
      <c r="X91" s="58" t="n">
        <v>3.75</v>
      </c>
      <c r="Y91" s="87">
        <f>LOG(X91)</f>
        <v>0.5740312677277188</v>
      </c>
      <c r="Z91" s="58" t="n">
        <v>33.81</v>
      </c>
      <c r="AA91" s="60">
        <f>IF(ISNUMBER(Z91),Z91,NA())</f>
        <v>33.81</v>
      </c>
      <c r="AB91" s="58" t="n"/>
      <c r="AI91" s="58" t="n">
        <v>3.75</v>
      </c>
      <c r="AJ91" s="87">
        <f>LOG(AI91)</f>
        <v>0.5740312677277188</v>
      </c>
      <c r="AK91" s="58" t="n">
        <v>34.22</v>
      </c>
      <c r="AL91" s="60">
        <f>IF(ISNUMBER(AK91),AK91,NA())</f>
        <v>34.22</v>
      </c>
      <c r="AM91" s="58" t="n"/>
    </row>
    <row r="92">
      <c r="B92" s="61" t="n">
        <v>196.1</v>
      </c>
      <c r="C92" s="88">
        <f>LOG(B92)</f>
        <v>2.292477593667784</v>
      </c>
      <c r="D92" s="61" t="n">
        <v>32.63</v>
      </c>
      <c r="E92" s="63">
        <f>IF(ISNUMBER(D92),D92,NA())</f>
        <v>32.63</v>
      </c>
      <c r="F92" s="61">
        <f>AVERAGE(D90:D92)*1</f>
        <v>32.69333333333334</v>
      </c>
      <c r="M92" s="61" t="n">
        <v>196.1</v>
      </c>
      <c r="N92" s="88">
        <f>LOG(M92)</f>
        <v>2.292477593667784</v>
      </c>
      <c r="O92" s="61" t="n">
        <v>32.53</v>
      </c>
      <c r="P92" s="63">
        <f>IF(ISNUMBER(O92),O92,NA())</f>
        <v>32.53</v>
      </c>
      <c r="Q92" s="61">
        <f>AVERAGE(O90:O92)*1</f>
        <v>32.54666666666667</v>
      </c>
      <c r="X92" s="61" t="n">
        <v>3.75</v>
      </c>
      <c r="Y92" s="88">
        <f>LOG(X92)</f>
        <v>0.5740312677277188</v>
      </c>
      <c r="Z92" s="61" t="n">
        <v>33.04</v>
      </c>
      <c r="AA92" s="63">
        <f>IF(ISNUMBER(Z92),Z92,NA())</f>
        <v>33.04</v>
      </c>
      <c r="AB92" s="61">
        <f>AVERAGE(Z90:Z92)*1</f>
        <v>33.41</v>
      </c>
      <c r="AI92" s="61" t="n">
        <v>3.75</v>
      </c>
      <c r="AJ92" s="88">
        <f>LOG(AI92)</f>
        <v>0.5740312677277188</v>
      </c>
      <c r="AK92" s="61" t="n">
        <v>33.78</v>
      </c>
      <c r="AL92" s="63">
        <f>IF(ISNUMBER(AK92),AK92,NA())</f>
        <v>33.78</v>
      </c>
      <c r="AM92" s="61">
        <f>AVERAGE(AK90:AK92)*1</f>
        <v>34.11666666666667</v>
      </c>
    </row>
    <row r="93">
      <c r="B93" s="64" t="n"/>
      <c r="C93" s="65" t="n"/>
      <c r="D93" s="65" t="n"/>
      <c r="E93" s="66" t="inlineStr">
        <is>
          <t>Slope</t>
        </is>
      </c>
      <c r="F93" s="89">
        <f>SLOPE(D78:D92, C78:C92)*1</f>
        <v>-3.226170488037694</v>
      </c>
      <c r="M93" s="64" t="n"/>
      <c r="N93" s="65" t="n"/>
      <c r="O93" s="65" t="n"/>
      <c r="P93" s="66" t="inlineStr">
        <is>
          <t>Slope</t>
        </is>
      </c>
      <c r="Q93" s="89">
        <f>SLOPE(O78:O92, N78:N92)*1</f>
        <v>-3.341329300031607</v>
      </c>
      <c r="X93" s="55" t="n">
        <v>0.626</v>
      </c>
      <c r="Y93" s="86">
        <f>LOG(X93)</f>
        <v>-0.2034256667895703</v>
      </c>
      <c r="Z93" s="55" t="n">
        <v>35.28</v>
      </c>
      <c r="AA93" s="57">
        <f>IF(ISNUMBER(Z93),Z93,NA())</f>
        <v>35.28</v>
      </c>
      <c r="AB93" s="55" t="n"/>
      <c r="AI93" s="55" t="n">
        <v>0.626</v>
      </c>
      <c r="AJ93" s="86">
        <f>LOG(AI93)</f>
        <v>-0.2034256667895703</v>
      </c>
      <c r="AK93" s="55" t="n">
        <v>35.01</v>
      </c>
      <c r="AL93" s="57">
        <f>IF(ISNUMBER(AK93),AK93,NA())</f>
        <v>35.01</v>
      </c>
      <c r="AM93" s="55" t="n"/>
    </row>
    <row r="94">
      <c r="B94" s="68" t="n"/>
      <c r="C94" s="65" t="n"/>
      <c r="D94" s="65" t="n"/>
      <c r="E94" s="66" t="inlineStr">
        <is>
          <t>Intercept</t>
        </is>
      </c>
      <c r="F94" s="89">
        <f>INTERCEPT(D78:D92, C78:C92)*1</f>
        <v>39.92863776888073</v>
      </c>
      <c r="M94" s="68" t="n"/>
      <c r="N94" s="65" t="n"/>
      <c r="O94" s="65" t="n"/>
      <c r="P94" s="66" t="inlineStr">
        <is>
          <t>Intercept</t>
        </is>
      </c>
      <c r="Q94" s="89">
        <f>INTERCEPT(O78:O92, N78:N92)*1</f>
        <v>40.09330242929305</v>
      </c>
      <c r="X94" s="58" t="n">
        <v>0.626</v>
      </c>
      <c r="Y94" s="87">
        <f>LOG(X94)</f>
        <v>-0.2034256667895703</v>
      </c>
      <c r="Z94" s="58" t="n">
        <v>35.65</v>
      </c>
      <c r="AA94" s="60">
        <f>IF(ISNUMBER(Z94),Z94,NA())</f>
        <v>35.65</v>
      </c>
      <c r="AB94" s="58" t="n"/>
      <c r="AI94" s="58" t="n">
        <v>0.626</v>
      </c>
      <c r="AJ94" s="87">
        <f>LOG(AI94)</f>
        <v>-0.2034256667895703</v>
      </c>
      <c r="AK94" s="58" t="n">
        <v>35.19</v>
      </c>
      <c r="AL94" s="60">
        <f>IF(ISNUMBER(AK94),AK94,NA())</f>
        <v>35.19</v>
      </c>
      <c r="AM94" s="58" t="n"/>
    </row>
    <row r="95">
      <c r="B95" s="68" t="n"/>
      <c r="C95" s="65" t="n"/>
      <c r="D95" s="65" t="n"/>
      <c r="E95" s="66" t="inlineStr">
        <is>
          <t>Efficiency</t>
        </is>
      </c>
      <c r="F95" s="69">
        <f>(10^(-1/F93)-1)*1</f>
        <v>1.041573500901678</v>
      </c>
      <c r="M95" s="68" t="n"/>
      <c r="N95" s="65" t="n"/>
      <c r="O95" s="65" t="n"/>
      <c r="P95" s="66" t="inlineStr">
        <is>
          <t>Efficiency</t>
        </is>
      </c>
      <c r="Q95" s="69">
        <f>(10^(-1/Q93)-1)*1</f>
        <v>0.9919667510977712</v>
      </c>
      <c r="X95" s="61" t="n">
        <v>0.626</v>
      </c>
      <c r="Y95" s="88">
        <f>LOG(X95)</f>
        <v>-0.2034256667895703</v>
      </c>
      <c r="Z95" s="61" t="inlineStr">
        <is>
          <t>[34.64]</t>
        </is>
      </c>
      <c r="AA95" s="63" t="str">
        <f>IF(ISNUMBER(Z95),Z95,NA())</f>
        <v>#N/A</v>
      </c>
      <c r="AB95" s="61">
        <f>AVERAGE(Z93:Z95)*1</f>
        <v>35.465</v>
      </c>
      <c r="AI95" s="61" t="n">
        <v>0.626</v>
      </c>
      <c r="AJ95" s="88">
        <f>LOG(AI95)</f>
        <v>-0.2034256667895703</v>
      </c>
      <c r="AK95" s="61" t="n">
        <v>35.66</v>
      </c>
      <c r="AL95" s="63">
        <f>IF(ISNUMBER(AK95),AK95,NA())</f>
        <v>35.66</v>
      </c>
      <c r="AM95" s="61">
        <f>AVERAGE(AK93:AK95)*1</f>
        <v>35.28666666666666</v>
      </c>
    </row>
    <row r="96">
      <c r="B96" s="65" t="n"/>
      <c r="C96" s="65" t="n"/>
      <c r="D96" s="65" t="n"/>
      <c r="E96" s="66" t="inlineStr">
        <is>
          <t>R-sq</t>
        </is>
      </c>
      <c r="F96" s="90">
        <f>RSQ(D78:D92, C78:C92)*1</f>
        <v>0.9952382939747073</v>
      </c>
      <c r="M96" s="65" t="n"/>
      <c r="N96" s="65" t="n"/>
      <c r="O96" s="65" t="n"/>
      <c r="P96" s="66" t="inlineStr">
        <is>
          <t>R-sq</t>
        </is>
      </c>
      <c r="Q96" s="90">
        <f>RSQ(O78:O92, N78:N92)*1</f>
        <v>0.9983824223592482</v>
      </c>
      <c r="X96" s="64" t="n"/>
      <c r="Y96" s="65" t="n"/>
      <c r="Z96" s="65" t="n"/>
      <c r="AA96" s="66" t="inlineStr">
        <is>
          <t>Slope</t>
        </is>
      </c>
      <c r="AB96" s="89">
        <f>SLOPE(Z78:Z95, Y78:Y95)*1</f>
        <v>-1.837887078913041</v>
      </c>
      <c r="AI96" s="64" t="n"/>
      <c r="AJ96" s="65" t="n"/>
      <c r="AK96" s="65" t="n"/>
      <c r="AL96" s="66" t="inlineStr">
        <is>
          <t>Slope</t>
        </is>
      </c>
      <c r="AM96" s="89">
        <f>SLOPE(AK78:AK95, AJ78:AJ95)*1</f>
        <v>-1.9690777612427</v>
      </c>
    </row>
    <row r="97">
      <c r="B97" s="65" t="n"/>
      <c r="C97" s="65" t="n"/>
      <c r="D97" s="65" t="n"/>
      <c r="E97" s="65" t="n"/>
      <c r="F97" s="65" t="n"/>
      <c r="M97" s="65" t="n"/>
      <c r="N97" s="65" t="n"/>
      <c r="O97" s="65" t="n"/>
      <c r="P97" s="65" t="n"/>
      <c r="Q97" s="65" t="n"/>
      <c r="X97" s="68" t="n"/>
      <c r="Y97" s="65" t="n"/>
      <c r="Z97" s="65" t="n"/>
      <c r="AA97" s="66" t="inlineStr">
        <is>
          <t>Intercept</t>
        </is>
      </c>
      <c r="AB97" s="89">
        <f>INTERCEPT(Z78:Z95, Y78:Y95)*1</f>
        <v>34.37875049160768</v>
      </c>
      <c r="AI97" s="68" t="n"/>
      <c r="AJ97" s="65" t="n"/>
      <c r="AK97" s="65" t="n"/>
      <c r="AL97" s="66" t="inlineStr">
        <is>
          <t>Intercept</t>
        </is>
      </c>
      <c r="AM97" s="89">
        <f>INTERCEPT(AK78:AK95, AJ78:AJ95)*1</f>
        <v>34.84793208694895</v>
      </c>
    </row>
    <row r="98">
      <c r="X98" s="68" t="n"/>
      <c r="Y98" s="65" t="n"/>
      <c r="Z98" s="65" t="n"/>
      <c r="AA98" s="66" t="inlineStr">
        <is>
          <t>Efficiency</t>
        </is>
      </c>
      <c r="AB98" s="69">
        <f>(10^(-1/AB96)-1)*1</f>
        <v>2.500282276218175</v>
      </c>
      <c r="AI98" s="68" t="n"/>
      <c r="AJ98" s="65" t="n"/>
      <c r="AK98" s="65" t="n"/>
      <c r="AL98" s="66" t="inlineStr">
        <is>
          <t>Efficiency</t>
        </is>
      </c>
      <c r="AM98" s="69">
        <f>(10^(-1/AM96)-1)*1</f>
        <v>2.219970995895402</v>
      </c>
    </row>
    <row r="99">
      <c r="X99" s="65" t="n"/>
      <c r="Y99" s="65" t="n"/>
      <c r="Z99" s="65" t="n"/>
      <c r="AA99" s="66" t="inlineStr">
        <is>
          <t>R-sq</t>
        </is>
      </c>
      <c r="AB99" s="90">
        <f>RSQ(Z78:Z95, Y78:Y95)*1</f>
        <v>0.816561492030907</v>
      </c>
      <c r="AI99" s="65" t="n"/>
      <c r="AJ99" s="65" t="n"/>
      <c r="AK99" s="65" t="n"/>
      <c r="AL99" s="66" t="inlineStr">
        <is>
          <t>R-sq</t>
        </is>
      </c>
      <c r="AM99" s="90">
        <f>RSQ(AK78:AK95, AJ78:AJ95)*1</f>
        <v>0.8836616372408652</v>
      </c>
    </row>
    <row r="100">
      <c r="X100" s="65" t="n"/>
      <c r="Y100" s="65" t="n"/>
      <c r="Z100" s="65" t="n"/>
      <c r="AA100" s="65" t="n"/>
      <c r="AB100" s="65" t="n"/>
      <c r="AI100" s="65" t="n"/>
      <c r="AJ100" s="65" t="n"/>
      <c r="AK100" s="65" t="n"/>
      <c r="AL100" s="65" t="n"/>
      <c r="AM100" s="65" t="n"/>
    </row>
  </sheetData>
  <mergeCells count="42">
    <mergeCell ref="D2:F2"/>
    <mergeCell ref="H2:J2"/>
    <mergeCell ref="BG2:BV2"/>
    <mergeCell ref="AP2:BD2"/>
    <mergeCell ref="G3:I3"/>
    <mergeCell ref="L3:N3"/>
    <mergeCell ref="Q3:S3"/>
    <mergeCell ref="AP3:AR3"/>
    <mergeCell ref="AU3:AW3"/>
    <mergeCell ref="AZ3:BB3"/>
    <mergeCell ref="AH3:AJ3"/>
    <mergeCell ref="AC3:AE3"/>
    <mergeCell ref="G17:I17"/>
    <mergeCell ref="L17:N17"/>
    <mergeCell ref="Q17:S17"/>
    <mergeCell ref="AP17:AR17"/>
    <mergeCell ref="AU17:AW17"/>
    <mergeCell ref="AZ17:BB17"/>
    <mergeCell ref="AH17:AJ17"/>
    <mergeCell ref="AC17:AE17"/>
    <mergeCell ref="A2:A55"/>
    <mergeCell ref="D57:F57"/>
    <mergeCell ref="H57:J57"/>
    <mergeCell ref="BG57:BV57"/>
    <mergeCell ref="AP57:BD57"/>
    <mergeCell ref="G58:I58"/>
    <mergeCell ref="L58:N58"/>
    <mergeCell ref="Q58:S58"/>
    <mergeCell ref="AP58:AR58"/>
    <mergeCell ref="AU58:AW58"/>
    <mergeCell ref="AZ58:BB58"/>
    <mergeCell ref="AH58:AJ58"/>
    <mergeCell ref="AC58:AE58"/>
    <mergeCell ref="G67:I67"/>
    <mergeCell ref="L67:N67"/>
    <mergeCell ref="Q67:S67"/>
    <mergeCell ref="AP67:AR67"/>
    <mergeCell ref="AU67:AW67"/>
    <mergeCell ref="AZ67:BB67"/>
    <mergeCell ref="AH67:AJ67"/>
    <mergeCell ref="AC67:AE67"/>
    <mergeCell ref="A57:A100"/>
  </mergeCells>
  <conditionalFormatting sqref="D2">
    <cfRule type="expression" priority="1" dxfId="0" stopIfTrue="0">
      <formula>D2="NTC Error! See QAQC-2021-08-10"</formula>
    </cfRule>
    <cfRule type="expression" priority="7493" dxfId="1" stopIfTrue="0">
      <formula>D2="NTCs Good"</formula>
    </cfRule>
    <cfRule type="expression" priority="7494" dxfId="1" stopIfTrue="0">
      <formula>D2="No NTCs"</formula>
    </cfRule>
  </conditionalFormatting>
  <conditionalFormatting sqref="H2">
    <cfRule type="expression" priority="2" dxfId="0" stopIfTrue="0">
      <formula>H2="EB Error! See QAQC-2021-08-10"</formula>
    </cfRule>
    <cfRule type="expression" priority="7495" dxfId="1" stopIfTrue="0">
      <formula>H2="Extraction Blanks Good"</formula>
    </cfRule>
    <cfRule type="expression" priority="7496" dxfId="1" stopIfTrue="0">
      <formula>H2="No Extraction Blanks"</formula>
    </cfRule>
  </conditionalFormatting>
  <conditionalFormatting sqref="B4">
    <cfRule type="expression" priority="3" dxfId="0" stopIfTrue="0">
      <formula>AND(NOT('QAQC-2021-08-10'!$L$20),'QAQC-2021-08-10'!$C$20="Highest")</formula>
    </cfRule>
    <cfRule type="expression" priority="1171" dxfId="2" stopIfTrue="0">
      <formula>AND(NOT('QAQC-2021-08-10'!$L$20),'QAQC-2021-08-10'!$C$20="High")</formula>
    </cfRule>
    <cfRule type="expression" priority="2339" dxfId="3" stopIfTrue="0">
      <formula>AND(NOT('QAQC-2021-08-10'!$L$20),'QAQC-2021-08-10'!$C$20="Medium")</formula>
    </cfRule>
    <cfRule type="expression" priority="3507" dxfId="4" stopIfTrue="0">
      <formula>AND(NOT('QAQC-2021-08-10'!$L$20),'QAQC-2021-08-10'!$C$20="Medium Low")</formula>
    </cfRule>
    <cfRule type="expression" priority="4675" dxfId="5" stopIfTrue="0">
      <formula>AND(NOT('QAQC-2021-08-10'!$L$20),'QAQC-2021-08-10'!$C$20="Low")</formula>
    </cfRule>
    <cfRule type="expression" priority="6299" dxfId="6" stopIfTrue="0">
      <formula>AND(NOT('QAQC-2021-08-10'!$L$20),'QAQC-2021-08-10'!$C$20="Very Low")</formula>
    </cfRule>
    <cfRule type="expression" priority="7497" dxfId="1" stopIfTrue="0">
      <formula>AND(NOT('QAQC-2021-08-10'!$L$20),'QAQC-2021-08-10'!$C$20="Good")</formula>
    </cfRule>
  </conditionalFormatting>
  <conditionalFormatting sqref="B5">
    <cfRule type="expression" priority="4" dxfId="0" stopIfTrue="0">
      <formula>AND(NOT('QAQC-2021-08-10'!$L$21),'QAQC-2021-08-10'!$C$21="Highest")</formula>
    </cfRule>
    <cfRule type="expression" priority="1172" dxfId="2" stopIfTrue="0">
      <formula>AND(NOT('QAQC-2021-08-10'!$L$21),'QAQC-2021-08-10'!$C$21="High")</formula>
    </cfRule>
    <cfRule type="expression" priority="2340" dxfId="3" stopIfTrue="0">
      <formula>AND(NOT('QAQC-2021-08-10'!$L$21),'QAQC-2021-08-10'!$C$21="Medium")</formula>
    </cfRule>
    <cfRule type="expression" priority="3508" dxfId="4" stopIfTrue="0">
      <formula>AND(NOT('QAQC-2021-08-10'!$L$21),'QAQC-2021-08-10'!$C$21="Medium Low")</formula>
    </cfRule>
    <cfRule type="expression" priority="4676" dxfId="5" stopIfTrue="0">
      <formula>AND(NOT('QAQC-2021-08-10'!$L$21),'QAQC-2021-08-10'!$C$21="Low")</formula>
    </cfRule>
    <cfRule type="expression" priority="6300" dxfId="6" stopIfTrue="0">
      <formula>AND(NOT('QAQC-2021-08-10'!$L$21),'QAQC-2021-08-10'!$C$21="Very Low")</formula>
    </cfRule>
    <cfRule type="expression" priority="7498" dxfId="1" stopIfTrue="0">
      <formula>AND(NOT('QAQC-2021-08-10'!$L$21),'QAQC-2021-08-10'!$C$21="Good")</formula>
    </cfRule>
  </conditionalFormatting>
  <conditionalFormatting sqref="B6">
    <cfRule type="expression" priority="5" dxfId="0" stopIfTrue="0">
      <formula>AND(NOT('QAQC-2021-08-10'!$L$22),'QAQC-2021-08-10'!$C$22="Highest")</formula>
    </cfRule>
    <cfRule type="expression" priority="1173" dxfId="2" stopIfTrue="0">
      <formula>AND(NOT('QAQC-2021-08-10'!$L$22),'QAQC-2021-08-10'!$C$22="High")</formula>
    </cfRule>
    <cfRule type="expression" priority="2341" dxfId="3" stopIfTrue="0">
      <formula>AND(NOT('QAQC-2021-08-10'!$L$22),'QAQC-2021-08-10'!$C$22="Medium")</formula>
    </cfRule>
    <cfRule type="expression" priority="3509" dxfId="4" stopIfTrue="0">
      <formula>AND(NOT('QAQC-2021-08-10'!$L$22),'QAQC-2021-08-10'!$C$22="Medium Low")</formula>
    </cfRule>
    <cfRule type="expression" priority="4677" dxfId="5" stopIfTrue="0">
      <formula>AND(NOT('QAQC-2021-08-10'!$L$22),'QAQC-2021-08-10'!$C$22="Low")</formula>
    </cfRule>
    <cfRule type="expression" priority="6301" dxfId="6" stopIfTrue="0">
      <formula>AND(NOT('QAQC-2021-08-10'!$L$22),'QAQC-2021-08-10'!$C$22="Very Low")</formula>
    </cfRule>
    <cfRule type="expression" priority="7499" dxfId="1" stopIfTrue="0">
      <formula>AND(NOT('QAQC-2021-08-10'!$L$22),'QAQC-2021-08-10'!$C$22="Good")</formula>
    </cfRule>
  </conditionalFormatting>
  <conditionalFormatting sqref="B7">
    <cfRule type="expression" priority="6" dxfId="0" stopIfTrue="0">
      <formula>AND(NOT('QAQC-2021-08-10'!$L$23),'QAQC-2021-08-10'!$C$23="Highest")</formula>
    </cfRule>
    <cfRule type="expression" priority="1174" dxfId="2" stopIfTrue="0">
      <formula>AND(NOT('QAQC-2021-08-10'!$L$23),'QAQC-2021-08-10'!$C$23="High")</formula>
    </cfRule>
    <cfRule type="expression" priority="2342" dxfId="3" stopIfTrue="0">
      <formula>AND(NOT('QAQC-2021-08-10'!$L$23),'QAQC-2021-08-10'!$C$23="Medium")</formula>
    </cfRule>
    <cfRule type="expression" priority="3510" dxfId="4" stopIfTrue="0">
      <formula>AND(NOT('QAQC-2021-08-10'!$L$23),'QAQC-2021-08-10'!$C$23="Medium Low")</formula>
    </cfRule>
    <cfRule type="expression" priority="4678" dxfId="5" stopIfTrue="0">
      <formula>AND(NOT('QAQC-2021-08-10'!$L$23),'QAQC-2021-08-10'!$C$23="Low")</formula>
    </cfRule>
    <cfRule type="expression" priority="6302" dxfId="6" stopIfTrue="0">
      <formula>AND(NOT('QAQC-2021-08-10'!$L$23),'QAQC-2021-08-10'!$C$23="Very Low")</formula>
    </cfRule>
    <cfRule type="expression" priority="7500" dxfId="1" stopIfTrue="0">
      <formula>AND(NOT('QAQC-2021-08-10'!$L$23),'QAQC-2021-08-10'!$C$23="Good")</formula>
    </cfRule>
  </conditionalFormatting>
  <conditionalFormatting sqref="B8">
    <cfRule type="expression" priority="7" dxfId="0" stopIfTrue="0">
      <formula>AND(NOT('QAQC-2021-08-10'!$L$24),'QAQC-2021-08-10'!$C$24="Highest")</formula>
    </cfRule>
    <cfRule type="expression" priority="1175" dxfId="2" stopIfTrue="0">
      <formula>AND(NOT('QAQC-2021-08-10'!$L$24),'QAQC-2021-08-10'!$C$24="High")</formula>
    </cfRule>
    <cfRule type="expression" priority="2343" dxfId="3" stopIfTrue="0">
      <formula>AND(NOT('QAQC-2021-08-10'!$L$24),'QAQC-2021-08-10'!$C$24="Medium")</formula>
    </cfRule>
    <cfRule type="expression" priority="3511" dxfId="4" stopIfTrue="0">
      <formula>AND(NOT('QAQC-2021-08-10'!$L$24),'QAQC-2021-08-10'!$C$24="Medium Low")</formula>
    </cfRule>
    <cfRule type="expression" priority="4679" dxfId="5" stopIfTrue="0">
      <formula>AND(NOT('QAQC-2021-08-10'!$L$24),'QAQC-2021-08-10'!$C$24="Low")</formula>
    </cfRule>
    <cfRule type="expression" priority="6303" dxfId="6" stopIfTrue="0">
      <formula>AND(NOT('QAQC-2021-08-10'!$L$24),'QAQC-2021-08-10'!$C$24="Very Low")</formula>
    </cfRule>
    <cfRule type="expression" priority="7501" dxfId="1" stopIfTrue="0">
      <formula>AND(NOT('QAQC-2021-08-10'!$L$24),'QAQC-2021-08-10'!$C$24="Good")</formula>
    </cfRule>
  </conditionalFormatting>
  <conditionalFormatting sqref="B9">
    <cfRule type="expression" priority="8" dxfId="0" stopIfTrue="0">
      <formula>AND(NOT('QAQC-2021-08-10'!$L$25),'QAQC-2021-08-10'!$C$25="Highest")</formula>
    </cfRule>
    <cfRule type="expression" priority="1176" dxfId="2" stopIfTrue="0">
      <formula>AND(NOT('QAQC-2021-08-10'!$L$25),'QAQC-2021-08-10'!$C$25="High")</formula>
    </cfRule>
    <cfRule type="expression" priority="2344" dxfId="3" stopIfTrue="0">
      <formula>AND(NOT('QAQC-2021-08-10'!$L$25),'QAQC-2021-08-10'!$C$25="Medium")</formula>
    </cfRule>
    <cfRule type="expression" priority="3512" dxfId="4" stopIfTrue="0">
      <formula>AND(NOT('QAQC-2021-08-10'!$L$25),'QAQC-2021-08-10'!$C$25="Medium Low")</formula>
    </cfRule>
    <cfRule type="expression" priority="4680" dxfId="5" stopIfTrue="0">
      <formula>AND(NOT('QAQC-2021-08-10'!$L$25),'QAQC-2021-08-10'!$C$25="Low")</formula>
    </cfRule>
    <cfRule type="expression" priority="6304" dxfId="6" stopIfTrue="0">
      <formula>AND(NOT('QAQC-2021-08-10'!$L$25),'QAQC-2021-08-10'!$C$25="Very Low")</formula>
    </cfRule>
    <cfRule type="expression" priority="7502" dxfId="1" stopIfTrue="0">
      <formula>AND(NOT('QAQC-2021-08-10'!$L$25),'QAQC-2021-08-10'!$C$25="Good")</formula>
    </cfRule>
  </conditionalFormatting>
  <conditionalFormatting sqref="B10">
    <cfRule type="expression" priority="9" dxfId="0" stopIfTrue="0">
      <formula>AND(NOT('QAQC-2021-08-10'!$L$26),'QAQC-2021-08-10'!$C$26="Highest")</formula>
    </cfRule>
    <cfRule type="expression" priority="1177" dxfId="2" stopIfTrue="0">
      <formula>AND(NOT('QAQC-2021-08-10'!$L$26),'QAQC-2021-08-10'!$C$26="High")</formula>
    </cfRule>
    <cfRule type="expression" priority="2345" dxfId="3" stopIfTrue="0">
      <formula>AND(NOT('QAQC-2021-08-10'!$L$26),'QAQC-2021-08-10'!$C$26="Medium")</formula>
    </cfRule>
    <cfRule type="expression" priority="3513" dxfId="4" stopIfTrue="0">
      <formula>AND(NOT('QAQC-2021-08-10'!$L$26),'QAQC-2021-08-10'!$C$26="Medium Low")</formula>
    </cfRule>
    <cfRule type="expression" priority="4681" dxfId="5" stopIfTrue="0">
      <formula>AND(NOT('QAQC-2021-08-10'!$L$26),'QAQC-2021-08-10'!$C$26="Low")</formula>
    </cfRule>
    <cfRule type="expression" priority="6305" dxfId="6" stopIfTrue="0">
      <formula>AND(NOT('QAQC-2021-08-10'!$L$26),'QAQC-2021-08-10'!$C$26="Very Low")</formula>
    </cfRule>
    <cfRule type="expression" priority="7503" dxfId="1" stopIfTrue="0">
      <formula>AND(NOT('QAQC-2021-08-10'!$L$26),'QAQC-2021-08-10'!$C$26="Good")</formula>
    </cfRule>
  </conditionalFormatting>
  <conditionalFormatting sqref="B11">
    <cfRule type="expression" priority="10" dxfId="0" stopIfTrue="0">
      <formula>AND(NOT('QAQC-2021-08-10'!$L$27),'QAQC-2021-08-10'!$C$27="Highest")</formula>
    </cfRule>
    <cfRule type="expression" priority="1178" dxfId="2" stopIfTrue="0">
      <formula>AND(NOT('QAQC-2021-08-10'!$L$27),'QAQC-2021-08-10'!$C$27="High")</formula>
    </cfRule>
    <cfRule type="expression" priority="2346" dxfId="3" stopIfTrue="0">
      <formula>AND(NOT('QAQC-2021-08-10'!$L$27),'QAQC-2021-08-10'!$C$27="Medium")</formula>
    </cfRule>
    <cfRule type="expression" priority="3514" dxfId="4" stopIfTrue="0">
      <formula>AND(NOT('QAQC-2021-08-10'!$L$27),'QAQC-2021-08-10'!$C$27="Medium Low")</formula>
    </cfRule>
    <cfRule type="expression" priority="4682" dxfId="5" stopIfTrue="0">
      <formula>AND(NOT('QAQC-2021-08-10'!$L$27),'QAQC-2021-08-10'!$C$27="Low")</formula>
    </cfRule>
    <cfRule type="expression" priority="6306" dxfId="6" stopIfTrue="0">
      <formula>AND(NOT('QAQC-2021-08-10'!$L$27),'QAQC-2021-08-10'!$C$27="Very Low")</formula>
    </cfRule>
    <cfRule type="expression" priority="7504" dxfId="1" stopIfTrue="0">
      <formula>AND(NOT('QAQC-2021-08-10'!$L$27),'QAQC-2021-08-10'!$C$27="Good")</formula>
    </cfRule>
  </conditionalFormatting>
  <conditionalFormatting sqref="B12">
    <cfRule type="expression" priority="11" dxfId="0" stopIfTrue="0">
      <formula>AND(NOT('QAQC-2021-08-10'!$L$28),'QAQC-2021-08-10'!$C$28="Highest")</formula>
    </cfRule>
    <cfRule type="expression" priority="1179" dxfId="2" stopIfTrue="0">
      <formula>AND(NOT('QAQC-2021-08-10'!$L$28),'QAQC-2021-08-10'!$C$28="High")</formula>
    </cfRule>
    <cfRule type="expression" priority="2347" dxfId="3" stopIfTrue="0">
      <formula>AND(NOT('QAQC-2021-08-10'!$L$28),'QAQC-2021-08-10'!$C$28="Medium")</formula>
    </cfRule>
    <cfRule type="expression" priority="3515" dxfId="4" stopIfTrue="0">
      <formula>AND(NOT('QAQC-2021-08-10'!$L$28),'QAQC-2021-08-10'!$C$28="Medium Low")</formula>
    </cfRule>
    <cfRule type="expression" priority="4683" dxfId="5" stopIfTrue="0">
      <formula>AND(NOT('QAQC-2021-08-10'!$L$28),'QAQC-2021-08-10'!$C$28="Low")</formula>
    </cfRule>
    <cfRule type="expression" priority="6307" dxfId="6" stopIfTrue="0">
      <formula>AND(NOT('QAQC-2021-08-10'!$L$28),'QAQC-2021-08-10'!$C$28="Very Low")</formula>
    </cfRule>
    <cfRule type="expression" priority="7505" dxfId="1" stopIfTrue="0">
      <formula>AND(NOT('QAQC-2021-08-10'!$L$28),'QAQC-2021-08-10'!$C$28="Good")</formula>
    </cfRule>
  </conditionalFormatting>
  <conditionalFormatting sqref="B13">
    <cfRule type="expression" priority="12" dxfId="0" stopIfTrue="0">
      <formula>AND(NOT('QAQC-2021-08-10'!$L$29),'QAQC-2021-08-10'!$C$29="Highest")</formula>
    </cfRule>
    <cfRule type="expression" priority="1180" dxfId="2" stopIfTrue="0">
      <formula>AND(NOT('QAQC-2021-08-10'!$L$29),'QAQC-2021-08-10'!$C$29="High")</formula>
    </cfRule>
    <cfRule type="expression" priority="2348" dxfId="3" stopIfTrue="0">
      <formula>AND(NOT('QAQC-2021-08-10'!$L$29),'QAQC-2021-08-10'!$C$29="Medium")</formula>
    </cfRule>
    <cfRule type="expression" priority="3516" dxfId="4" stopIfTrue="0">
      <formula>AND(NOT('QAQC-2021-08-10'!$L$29),'QAQC-2021-08-10'!$C$29="Medium Low")</formula>
    </cfRule>
    <cfRule type="expression" priority="4684" dxfId="5" stopIfTrue="0">
      <formula>AND(NOT('QAQC-2021-08-10'!$L$29),'QAQC-2021-08-10'!$C$29="Low")</formula>
    </cfRule>
    <cfRule type="expression" priority="6308" dxfId="6" stopIfTrue="0">
      <formula>AND(NOT('QAQC-2021-08-10'!$L$29),'QAQC-2021-08-10'!$C$29="Very Low")</formula>
    </cfRule>
    <cfRule type="expression" priority="7506" dxfId="1" stopIfTrue="0">
      <formula>AND(NOT('QAQC-2021-08-10'!$L$29),'QAQC-2021-08-10'!$C$29="Good")</formula>
    </cfRule>
  </conditionalFormatting>
  <conditionalFormatting sqref="B14">
    <cfRule type="expression" priority="13" dxfId="0" stopIfTrue="0">
      <formula>AND(NOT('QAQC-2021-08-10'!$L$30),'QAQC-2021-08-10'!$C$30="Highest")</formula>
    </cfRule>
    <cfRule type="expression" priority="1181" dxfId="2" stopIfTrue="0">
      <formula>AND(NOT('QAQC-2021-08-10'!$L$30),'QAQC-2021-08-10'!$C$30="High")</formula>
    </cfRule>
    <cfRule type="expression" priority="2349" dxfId="3" stopIfTrue="0">
      <formula>AND(NOT('QAQC-2021-08-10'!$L$30),'QAQC-2021-08-10'!$C$30="Medium")</formula>
    </cfRule>
    <cfRule type="expression" priority="3517" dxfId="4" stopIfTrue="0">
      <formula>AND(NOT('QAQC-2021-08-10'!$L$30),'QAQC-2021-08-10'!$C$30="Medium Low")</formula>
    </cfRule>
    <cfRule type="expression" priority="4685" dxfId="5" stopIfTrue="0">
      <formula>AND(NOT('QAQC-2021-08-10'!$L$30),'QAQC-2021-08-10'!$C$30="Low")</formula>
    </cfRule>
    <cfRule type="expression" priority="6309" dxfId="6" stopIfTrue="0">
      <formula>AND(NOT('QAQC-2021-08-10'!$L$30),'QAQC-2021-08-10'!$C$30="Very Low")</formula>
    </cfRule>
    <cfRule type="expression" priority="7507" dxfId="1" stopIfTrue="0">
      <formula>AND(NOT('QAQC-2021-08-10'!$L$30),'QAQC-2021-08-10'!$C$30="Good")</formula>
    </cfRule>
  </conditionalFormatting>
  <conditionalFormatting sqref="B15">
    <cfRule type="expression" priority="14" dxfId="0" stopIfTrue="0">
      <formula>AND(NOT('QAQC-2021-08-10'!$L$31),'QAQC-2021-08-10'!$C$31="Highest")</formula>
    </cfRule>
    <cfRule type="expression" priority="1182" dxfId="2" stopIfTrue="0">
      <formula>AND(NOT('QAQC-2021-08-10'!$L$31),'QAQC-2021-08-10'!$C$31="High")</formula>
    </cfRule>
    <cfRule type="expression" priority="2350" dxfId="3" stopIfTrue="0">
      <formula>AND(NOT('QAQC-2021-08-10'!$L$31),'QAQC-2021-08-10'!$C$31="Medium")</formula>
    </cfRule>
    <cfRule type="expression" priority="3518" dxfId="4" stopIfTrue="0">
      <formula>AND(NOT('QAQC-2021-08-10'!$L$31),'QAQC-2021-08-10'!$C$31="Medium Low")</formula>
    </cfRule>
    <cfRule type="expression" priority="4686" dxfId="5" stopIfTrue="0">
      <formula>AND(NOT('QAQC-2021-08-10'!$L$31),'QAQC-2021-08-10'!$C$31="Low")</formula>
    </cfRule>
    <cfRule type="expression" priority="6310" dxfId="6" stopIfTrue="0">
      <formula>AND(NOT('QAQC-2021-08-10'!$L$31),'QAQC-2021-08-10'!$C$31="Very Low")</formula>
    </cfRule>
    <cfRule type="expression" priority="7508" dxfId="1" stopIfTrue="0">
      <formula>AND(NOT('QAQC-2021-08-10'!$L$31),'QAQC-2021-08-10'!$C$31="Good")</formula>
    </cfRule>
  </conditionalFormatting>
  <conditionalFormatting sqref="B16">
    <cfRule type="expression" priority="15" dxfId="0" stopIfTrue="0">
      <formula>AND(NOT('QAQC-2021-08-10'!$L$32),'QAQC-2021-08-10'!$C$32="Highest")</formula>
    </cfRule>
    <cfRule type="expression" priority="1183" dxfId="2" stopIfTrue="0">
      <formula>AND(NOT('QAQC-2021-08-10'!$L$32),'QAQC-2021-08-10'!$C$32="High")</formula>
    </cfRule>
    <cfRule type="expression" priority="2351" dxfId="3" stopIfTrue="0">
      <formula>AND(NOT('QAQC-2021-08-10'!$L$32),'QAQC-2021-08-10'!$C$32="Medium")</formula>
    </cfRule>
    <cfRule type="expression" priority="3519" dxfId="4" stopIfTrue="0">
      <formula>AND(NOT('QAQC-2021-08-10'!$L$32),'QAQC-2021-08-10'!$C$32="Medium Low")</formula>
    </cfRule>
    <cfRule type="expression" priority="4687" dxfId="5" stopIfTrue="0">
      <formula>AND(NOT('QAQC-2021-08-10'!$L$32),'QAQC-2021-08-10'!$C$32="Low")</formula>
    </cfRule>
    <cfRule type="expression" priority="6311" dxfId="6" stopIfTrue="0">
      <formula>AND(NOT('QAQC-2021-08-10'!$L$32),'QAQC-2021-08-10'!$C$32="Very Low")</formula>
    </cfRule>
    <cfRule type="expression" priority="7509" dxfId="1" stopIfTrue="0">
      <formula>AND(NOT('QAQC-2021-08-10'!$L$32),'QAQC-2021-08-10'!$C$32="Good")</formula>
    </cfRule>
  </conditionalFormatting>
  <conditionalFormatting sqref="B18">
    <cfRule type="expression" priority="16" dxfId="0" stopIfTrue="0">
      <formula>AND(NOT('QAQC-2021-08-10'!$L$33),'QAQC-2021-08-10'!$C$33="Highest")</formula>
    </cfRule>
    <cfRule type="expression" priority="1184" dxfId="2" stopIfTrue="0">
      <formula>AND(NOT('QAQC-2021-08-10'!$L$33),'QAQC-2021-08-10'!$C$33="High")</formula>
    </cfRule>
    <cfRule type="expression" priority="2352" dxfId="3" stopIfTrue="0">
      <formula>AND(NOT('QAQC-2021-08-10'!$L$33),'QAQC-2021-08-10'!$C$33="Medium")</formula>
    </cfRule>
    <cfRule type="expression" priority="3520" dxfId="4" stopIfTrue="0">
      <formula>AND(NOT('QAQC-2021-08-10'!$L$33),'QAQC-2021-08-10'!$C$33="Medium Low")</formula>
    </cfRule>
    <cfRule type="expression" priority="4688" dxfId="5" stopIfTrue="0">
      <formula>AND(NOT('QAQC-2021-08-10'!$L$33),'QAQC-2021-08-10'!$C$33="Low")</formula>
    </cfRule>
    <cfRule type="expression" priority="6312" dxfId="6" stopIfTrue="0">
      <formula>AND(NOT('QAQC-2021-08-10'!$L$33),'QAQC-2021-08-10'!$C$33="Very Low")</formula>
    </cfRule>
    <cfRule type="expression" priority="7510" dxfId="1" stopIfTrue="0">
      <formula>AND(NOT('QAQC-2021-08-10'!$L$33),'QAQC-2021-08-10'!$C$33="Good")</formula>
    </cfRule>
  </conditionalFormatting>
  <conditionalFormatting sqref="B19">
    <cfRule type="expression" priority="17" dxfId="0" stopIfTrue="0">
      <formula>AND(NOT('QAQC-2021-08-10'!$L$34),'QAQC-2021-08-10'!$C$34="Highest")</formula>
    </cfRule>
    <cfRule type="expression" priority="1185" dxfId="2" stopIfTrue="0">
      <formula>AND(NOT('QAQC-2021-08-10'!$L$34),'QAQC-2021-08-10'!$C$34="High")</formula>
    </cfRule>
    <cfRule type="expression" priority="2353" dxfId="3" stopIfTrue="0">
      <formula>AND(NOT('QAQC-2021-08-10'!$L$34),'QAQC-2021-08-10'!$C$34="Medium")</formula>
    </cfRule>
    <cfRule type="expression" priority="3521" dxfId="4" stopIfTrue="0">
      <formula>AND(NOT('QAQC-2021-08-10'!$L$34),'QAQC-2021-08-10'!$C$34="Medium Low")</formula>
    </cfRule>
    <cfRule type="expression" priority="4689" dxfId="5" stopIfTrue="0">
      <formula>AND(NOT('QAQC-2021-08-10'!$L$34),'QAQC-2021-08-10'!$C$34="Low")</formula>
    </cfRule>
    <cfRule type="expression" priority="6313" dxfId="6" stopIfTrue="0">
      <formula>AND(NOT('QAQC-2021-08-10'!$L$34),'QAQC-2021-08-10'!$C$34="Very Low")</formula>
    </cfRule>
    <cfRule type="expression" priority="7511" dxfId="1" stopIfTrue="0">
      <formula>AND(NOT('QAQC-2021-08-10'!$L$34),'QAQC-2021-08-10'!$C$34="Good")</formula>
    </cfRule>
  </conditionalFormatting>
  <conditionalFormatting sqref="B20">
    <cfRule type="expression" priority="18" dxfId="0" stopIfTrue="0">
      <formula>AND(NOT('QAQC-2021-08-10'!$L$35),'QAQC-2021-08-10'!$C$35="Highest")</formula>
    </cfRule>
    <cfRule type="expression" priority="1186" dxfId="2" stopIfTrue="0">
      <formula>AND(NOT('QAQC-2021-08-10'!$L$35),'QAQC-2021-08-10'!$C$35="High")</formula>
    </cfRule>
    <cfRule type="expression" priority="2354" dxfId="3" stopIfTrue="0">
      <formula>AND(NOT('QAQC-2021-08-10'!$L$35),'QAQC-2021-08-10'!$C$35="Medium")</formula>
    </cfRule>
    <cfRule type="expression" priority="3522" dxfId="4" stopIfTrue="0">
      <formula>AND(NOT('QAQC-2021-08-10'!$L$35),'QAQC-2021-08-10'!$C$35="Medium Low")</formula>
    </cfRule>
    <cfRule type="expression" priority="4690" dxfId="5" stopIfTrue="0">
      <formula>AND(NOT('QAQC-2021-08-10'!$L$35),'QAQC-2021-08-10'!$C$35="Low")</formula>
    </cfRule>
    <cfRule type="expression" priority="6314" dxfId="6" stopIfTrue="0">
      <formula>AND(NOT('QAQC-2021-08-10'!$L$35),'QAQC-2021-08-10'!$C$35="Very Low")</formula>
    </cfRule>
    <cfRule type="expression" priority="7512" dxfId="1" stopIfTrue="0">
      <formula>AND(NOT('QAQC-2021-08-10'!$L$35),'QAQC-2021-08-10'!$C$35="Good")</formula>
    </cfRule>
  </conditionalFormatting>
  <conditionalFormatting sqref="B21">
    <cfRule type="expression" priority="19" dxfId="0" stopIfTrue="0">
      <formula>AND(NOT('QAQC-2021-08-10'!$L$36),'QAQC-2021-08-10'!$C$36="Highest")</formula>
    </cfRule>
    <cfRule type="expression" priority="1187" dxfId="2" stopIfTrue="0">
      <formula>AND(NOT('QAQC-2021-08-10'!$L$36),'QAQC-2021-08-10'!$C$36="High")</formula>
    </cfRule>
    <cfRule type="expression" priority="2355" dxfId="3" stopIfTrue="0">
      <formula>AND(NOT('QAQC-2021-08-10'!$L$36),'QAQC-2021-08-10'!$C$36="Medium")</formula>
    </cfRule>
    <cfRule type="expression" priority="3523" dxfId="4" stopIfTrue="0">
      <formula>AND(NOT('QAQC-2021-08-10'!$L$36),'QAQC-2021-08-10'!$C$36="Medium Low")</formula>
    </cfRule>
    <cfRule type="expression" priority="4691" dxfId="5" stopIfTrue="0">
      <formula>AND(NOT('QAQC-2021-08-10'!$L$36),'QAQC-2021-08-10'!$C$36="Low")</formula>
    </cfRule>
    <cfRule type="expression" priority="6315" dxfId="6" stopIfTrue="0">
      <formula>AND(NOT('QAQC-2021-08-10'!$L$36),'QAQC-2021-08-10'!$C$36="Very Low")</formula>
    </cfRule>
    <cfRule type="expression" priority="7513" dxfId="1" stopIfTrue="0">
      <formula>AND(NOT('QAQC-2021-08-10'!$L$36),'QAQC-2021-08-10'!$C$36="Good")</formula>
    </cfRule>
  </conditionalFormatting>
  <conditionalFormatting sqref="B22">
    <cfRule type="expression" priority="20" dxfId="0" stopIfTrue="0">
      <formula>AND(NOT('QAQC-2021-08-10'!$L$37),'QAQC-2021-08-10'!$C$37="Highest")</formula>
    </cfRule>
    <cfRule type="expression" priority="1188" dxfId="2" stopIfTrue="0">
      <formula>AND(NOT('QAQC-2021-08-10'!$L$37),'QAQC-2021-08-10'!$C$37="High")</formula>
    </cfRule>
    <cfRule type="expression" priority="2356" dxfId="3" stopIfTrue="0">
      <formula>AND(NOT('QAQC-2021-08-10'!$L$37),'QAQC-2021-08-10'!$C$37="Medium")</formula>
    </cfRule>
    <cfRule type="expression" priority="3524" dxfId="4" stopIfTrue="0">
      <formula>AND(NOT('QAQC-2021-08-10'!$L$37),'QAQC-2021-08-10'!$C$37="Medium Low")</formula>
    </cfRule>
    <cfRule type="expression" priority="4692" dxfId="5" stopIfTrue="0">
      <formula>AND(NOT('QAQC-2021-08-10'!$L$37),'QAQC-2021-08-10'!$C$37="Low")</formula>
    </cfRule>
    <cfRule type="expression" priority="6316" dxfId="6" stopIfTrue="0">
      <formula>AND(NOT('QAQC-2021-08-10'!$L$37),'QAQC-2021-08-10'!$C$37="Very Low")</formula>
    </cfRule>
    <cfRule type="expression" priority="7514" dxfId="1" stopIfTrue="0">
      <formula>AND(NOT('QAQC-2021-08-10'!$L$37),'QAQC-2021-08-10'!$C$37="Good")</formula>
    </cfRule>
  </conditionalFormatting>
  <conditionalFormatting sqref="B23">
    <cfRule type="expression" priority="21" dxfId="0" stopIfTrue="0">
      <formula>AND(NOT('QAQC-2021-08-10'!$L$38),'QAQC-2021-08-10'!$C$38="Highest")</formula>
    </cfRule>
    <cfRule type="expression" priority="1189" dxfId="2" stopIfTrue="0">
      <formula>AND(NOT('QAQC-2021-08-10'!$L$38),'QAQC-2021-08-10'!$C$38="High")</formula>
    </cfRule>
    <cfRule type="expression" priority="2357" dxfId="3" stopIfTrue="0">
      <formula>AND(NOT('QAQC-2021-08-10'!$L$38),'QAQC-2021-08-10'!$C$38="Medium")</formula>
    </cfRule>
    <cfRule type="expression" priority="3525" dxfId="4" stopIfTrue="0">
      <formula>AND(NOT('QAQC-2021-08-10'!$L$38),'QAQC-2021-08-10'!$C$38="Medium Low")</formula>
    </cfRule>
    <cfRule type="expression" priority="4693" dxfId="5" stopIfTrue="0">
      <formula>AND(NOT('QAQC-2021-08-10'!$L$38),'QAQC-2021-08-10'!$C$38="Low")</formula>
    </cfRule>
    <cfRule type="expression" priority="6317" dxfId="6" stopIfTrue="0">
      <formula>AND(NOT('QAQC-2021-08-10'!$L$38),'QAQC-2021-08-10'!$C$38="Very Low")</formula>
    </cfRule>
    <cfRule type="expression" priority="7515" dxfId="1" stopIfTrue="0">
      <formula>AND(NOT('QAQC-2021-08-10'!$L$38),'QAQC-2021-08-10'!$C$38="Good")</formula>
    </cfRule>
  </conditionalFormatting>
  <conditionalFormatting sqref="B24">
    <cfRule type="expression" priority="22" dxfId="0" stopIfTrue="0">
      <formula>AND(NOT('QAQC-2021-08-10'!$L$39),'QAQC-2021-08-10'!$C$39="Highest")</formula>
    </cfRule>
    <cfRule type="expression" priority="1190" dxfId="2" stopIfTrue="0">
      <formula>AND(NOT('QAQC-2021-08-10'!$L$39),'QAQC-2021-08-10'!$C$39="High")</formula>
    </cfRule>
    <cfRule type="expression" priority="2358" dxfId="3" stopIfTrue="0">
      <formula>AND(NOT('QAQC-2021-08-10'!$L$39),'QAQC-2021-08-10'!$C$39="Medium")</formula>
    </cfRule>
    <cfRule type="expression" priority="3526" dxfId="4" stopIfTrue="0">
      <formula>AND(NOT('QAQC-2021-08-10'!$L$39),'QAQC-2021-08-10'!$C$39="Medium Low")</formula>
    </cfRule>
    <cfRule type="expression" priority="4694" dxfId="5" stopIfTrue="0">
      <formula>AND(NOT('QAQC-2021-08-10'!$L$39),'QAQC-2021-08-10'!$C$39="Low")</formula>
    </cfRule>
    <cfRule type="expression" priority="6318" dxfId="6" stopIfTrue="0">
      <formula>AND(NOT('QAQC-2021-08-10'!$L$39),'QAQC-2021-08-10'!$C$39="Very Low")</formula>
    </cfRule>
    <cfRule type="expression" priority="7516" dxfId="1" stopIfTrue="0">
      <formula>AND(NOT('QAQC-2021-08-10'!$L$39),'QAQC-2021-08-10'!$C$39="Good")</formula>
    </cfRule>
  </conditionalFormatting>
  <conditionalFormatting sqref="B25">
    <cfRule type="expression" priority="23" dxfId="0" stopIfTrue="0">
      <formula>AND(NOT('QAQC-2021-08-10'!$L$40),'QAQC-2021-08-10'!$C$40="Highest")</formula>
    </cfRule>
    <cfRule type="expression" priority="1191" dxfId="2" stopIfTrue="0">
      <formula>AND(NOT('QAQC-2021-08-10'!$L$40),'QAQC-2021-08-10'!$C$40="High")</formula>
    </cfRule>
    <cfRule type="expression" priority="2359" dxfId="3" stopIfTrue="0">
      <formula>AND(NOT('QAQC-2021-08-10'!$L$40),'QAQC-2021-08-10'!$C$40="Medium")</formula>
    </cfRule>
    <cfRule type="expression" priority="3527" dxfId="4" stopIfTrue="0">
      <formula>AND(NOT('QAQC-2021-08-10'!$L$40),'QAQC-2021-08-10'!$C$40="Medium Low")</formula>
    </cfRule>
    <cfRule type="expression" priority="4695" dxfId="5" stopIfTrue="0">
      <formula>AND(NOT('QAQC-2021-08-10'!$L$40),'QAQC-2021-08-10'!$C$40="Low")</formula>
    </cfRule>
    <cfRule type="expression" priority="6319" dxfId="6" stopIfTrue="0">
      <formula>AND(NOT('QAQC-2021-08-10'!$L$40),'QAQC-2021-08-10'!$C$40="Very Low")</formula>
    </cfRule>
    <cfRule type="expression" priority="7517" dxfId="1" stopIfTrue="0">
      <formula>AND(NOT('QAQC-2021-08-10'!$L$40),'QAQC-2021-08-10'!$C$40="Good")</formula>
    </cfRule>
  </conditionalFormatting>
  <conditionalFormatting sqref="B26">
    <cfRule type="expression" priority="24" dxfId="0" stopIfTrue="0">
      <formula>AND(NOT('QAQC-2021-08-10'!$L$41),'QAQC-2021-08-10'!$C$41="Highest")</formula>
    </cfRule>
    <cfRule type="expression" priority="1192" dxfId="2" stopIfTrue="0">
      <formula>AND(NOT('QAQC-2021-08-10'!$L$41),'QAQC-2021-08-10'!$C$41="High")</formula>
    </cfRule>
    <cfRule type="expression" priority="2360" dxfId="3" stopIfTrue="0">
      <formula>AND(NOT('QAQC-2021-08-10'!$L$41),'QAQC-2021-08-10'!$C$41="Medium")</formula>
    </cfRule>
    <cfRule type="expression" priority="3528" dxfId="4" stopIfTrue="0">
      <formula>AND(NOT('QAQC-2021-08-10'!$L$41),'QAQC-2021-08-10'!$C$41="Medium Low")</formula>
    </cfRule>
    <cfRule type="expression" priority="4696" dxfId="5" stopIfTrue="0">
      <formula>AND(NOT('QAQC-2021-08-10'!$L$41),'QAQC-2021-08-10'!$C$41="Low")</formula>
    </cfRule>
    <cfRule type="expression" priority="6320" dxfId="6" stopIfTrue="0">
      <formula>AND(NOT('QAQC-2021-08-10'!$L$41),'QAQC-2021-08-10'!$C$41="Very Low")</formula>
    </cfRule>
    <cfRule type="expression" priority="7518" dxfId="1" stopIfTrue="0">
      <formula>AND(NOT('QAQC-2021-08-10'!$L$41),'QAQC-2021-08-10'!$C$41="Good")</formula>
    </cfRule>
  </conditionalFormatting>
  <conditionalFormatting sqref="B27">
    <cfRule type="expression" priority="25" dxfId="0" stopIfTrue="0">
      <formula>AND(NOT('QAQC-2021-08-10'!$L$42),'QAQC-2021-08-10'!$C$42="Highest")</formula>
    </cfRule>
    <cfRule type="expression" priority="1193" dxfId="2" stopIfTrue="0">
      <formula>AND(NOT('QAQC-2021-08-10'!$L$42),'QAQC-2021-08-10'!$C$42="High")</formula>
    </cfRule>
    <cfRule type="expression" priority="2361" dxfId="3" stopIfTrue="0">
      <formula>AND(NOT('QAQC-2021-08-10'!$L$42),'QAQC-2021-08-10'!$C$42="Medium")</formula>
    </cfRule>
    <cfRule type="expression" priority="3529" dxfId="4" stopIfTrue="0">
      <formula>AND(NOT('QAQC-2021-08-10'!$L$42),'QAQC-2021-08-10'!$C$42="Medium Low")</formula>
    </cfRule>
    <cfRule type="expression" priority="4697" dxfId="5" stopIfTrue="0">
      <formula>AND(NOT('QAQC-2021-08-10'!$L$42),'QAQC-2021-08-10'!$C$42="Low")</formula>
    </cfRule>
    <cfRule type="expression" priority="6321" dxfId="6" stopIfTrue="0">
      <formula>AND(NOT('QAQC-2021-08-10'!$L$42),'QAQC-2021-08-10'!$C$42="Very Low")</formula>
    </cfRule>
    <cfRule type="expression" priority="7519" dxfId="1" stopIfTrue="0">
      <formula>AND(NOT('QAQC-2021-08-10'!$L$42),'QAQC-2021-08-10'!$C$42="Good")</formula>
    </cfRule>
  </conditionalFormatting>
  <conditionalFormatting sqref="B28">
    <cfRule type="expression" priority="26" dxfId="0" stopIfTrue="0">
      <formula>AND(NOT('QAQC-2021-08-10'!$L$43),'QAQC-2021-08-10'!$C$43="Highest")</formula>
    </cfRule>
    <cfRule type="expression" priority="1194" dxfId="2" stopIfTrue="0">
      <formula>AND(NOT('QAQC-2021-08-10'!$L$43),'QAQC-2021-08-10'!$C$43="High")</formula>
    </cfRule>
    <cfRule type="expression" priority="2362" dxfId="3" stopIfTrue="0">
      <formula>AND(NOT('QAQC-2021-08-10'!$L$43),'QAQC-2021-08-10'!$C$43="Medium")</formula>
    </cfRule>
    <cfRule type="expression" priority="3530" dxfId="4" stopIfTrue="0">
      <formula>AND(NOT('QAQC-2021-08-10'!$L$43),'QAQC-2021-08-10'!$C$43="Medium Low")</formula>
    </cfRule>
    <cfRule type="expression" priority="4698" dxfId="5" stopIfTrue="0">
      <formula>AND(NOT('QAQC-2021-08-10'!$L$43),'QAQC-2021-08-10'!$C$43="Low")</formula>
    </cfRule>
    <cfRule type="expression" priority="6322" dxfId="6" stopIfTrue="0">
      <formula>AND(NOT('QAQC-2021-08-10'!$L$43),'QAQC-2021-08-10'!$C$43="Very Low")</formula>
    </cfRule>
    <cfRule type="expression" priority="7520" dxfId="1" stopIfTrue="0">
      <formula>AND(NOT('QAQC-2021-08-10'!$L$43),'QAQC-2021-08-10'!$C$43="Good")</formula>
    </cfRule>
  </conditionalFormatting>
  <conditionalFormatting sqref="B29">
    <cfRule type="expression" priority="27" dxfId="0" stopIfTrue="0">
      <formula>AND(NOT('QAQC-2021-08-10'!$L$44),'QAQC-2021-08-10'!$C$44="Highest")</formula>
    </cfRule>
    <cfRule type="expression" priority="1195" dxfId="2" stopIfTrue="0">
      <formula>AND(NOT('QAQC-2021-08-10'!$L$44),'QAQC-2021-08-10'!$C$44="High")</formula>
    </cfRule>
    <cfRule type="expression" priority="2363" dxfId="3" stopIfTrue="0">
      <formula>AND(NOT('QAQC-2021-08-10'!$L$44),'QAQC-2021-08-10'!$C$44="Medium")</formula>
    </cfRule>
    <cfRule type="expression" priority="3531" dxfId="4" stopIfTrue="0">
      <formula>AND(NOT('QAQC-2021-08-10'!$L$44),'QAQC-2021-08-10'!$C$44="Medium Low")</formula>
    </cfRule>
    <cfRule type="expression" priority="4699" dxfId="5" stopIfTrue="0">
      <formula>AND(NOT('QAQC-2021-08-10'!$L$44),'QAQC-2021-08-10'!$C$44="Low")</formula>
    </cfRule>
    <cfRule type="expression" priority="6323" dxfId="6" stopIfTrue="0">
      <formula>AND(NOT('QAQC-2021-08-10'!$L$44),'QAQC-2021-08-10'!$C$44="Very Low")</formula>
    </cfRule>
    <cfRule type="expression" priority="7521" dxfId="1" stopIfTrue="0">
      <formula>AND(NOT('QAQC-2021-08-10'!$L$44),'QAQC-2021-08-10'!$C$44="Good")</formula>
    </cfRule>
  </conditionalFormatting>
  <conditionalFormatting sqref="B30">
    <cfRule type="expression" priority="28" dxfId="0" stopIfTrue="0">
      <formula>AND(NOT('QAQC-2021-08-10'!$L$45),'QAQC-2021-08-10'!$C$45="Highest")</formula>
    </cfRule>
    <cfRule type="expression" priority="1196" dxfId="2" stopIfTrue="0">
      <formula>AND(NOT('QAQC-2021-08-10'!$L$45),'QAQC-2021-08-10'!$C$45="High")</formula>
    </cfRule>
    <cfRule type="expression" priority="2364" dxfId="3" stopIfTrue="0">
      <formula>AND(NOT('QAQC-2021-08-10'!$L$45),'QAQC-2021-08-10'!$C$45="Medium")</formula>
    </cfRule>
    <cfRule type="expression" priority="3532" dxfId="4" stopIfTrue="0">
      <formula>AND(NOT('QAQC-2021-08-10'!$L$45),'QAQC-2021-08-10'!$C$45="Medium Low")</formula>
    </cfRule>
    <cfRule type="expression" priority="4700" dxfId="5" stopIfTrue="0">
      <formula>AND(NOT('QAQC-2021-08-10'!$L$45),'QAQC-2021-08-10'!$C$45="Low")</formula>
    </cfRule>
    <cfRule type="expression" priority="6324" dxfId="6" stopIfTrue="0">
      <formula>AND(NOT('QAQC-2021-08-10'!$L$45),'QAQC-2021-08-10'!$C$45="Very Low")</formula>
    </cfRule>
    <cfRule type="expression" priority="7522" dxfId="1" stopIfTrue="0">
      <formula>AND(NOT('QAQC-2021-08-10'!$L$45),'QAQC-2021-08-10'!$C$45="Good")</formula>
    </cfRule>
  </conditionalFormatting>
  <conditionalFormatting sqref="AB54">
    <cfRule type="expression" priority="29" dxfId="0" stopIfTrue="0">
      <formula>AND(NOT('QAQC-2021-08-10'!$L$46),'QAQC-2021-08-10'!$C$46="Highest")</formula>
    </cfRule>
    <cfRule type="expression" priority="1197" dxfId="2" stopIfTrue="0">
      <formula>AND(NOT('QAQC-2021-08-10'!$L$46),'QAQC-2021-08-10'!$C$46="High")</formula>
    </cfRule>
    <cfRule type="expression" priority="2365" dxfId="3" stopIfTrue="0">
      <formula>AND(NOT('QAQC-2021-08-10'!$L$46),'QAQC-2021-08-10'!$C$46="Medium")</formula>
    </cfRule>
    <cfRule type="expression" priority="3533" dxfId="4" stopIfTrue="0">
      <formula>AND(NOT('QAQC-2021-08-10'!$L$46),'QAQC-2021-08-10'!$C$46="Medium Low")</formula>
    </cfRule>
    <cfRule type="expression" priority="4701" dxfId="5" stopIfTrue="0">
      <formula>AND(NOT('QAQC-2021-08-10'!$L$46),'QAQC-2021-08-10'!$C$46="Low")</formula>
    </cfRule>
    <cfRule type="expression" priority="6325" dxfId="6" stopIfTrue="0">
      <formula>AND(NOT('QAQC-2021-08-10'!$L$46),'QAQC-2021-08-10'!$C$46="Very Low")</formula>
    </cfRule>
    <cfRule type="expression" priority="7523" dxfId="1" stopIfTrue="0">
      <formula>AND(NOT('QAQC-2021-08-10'!$L$46),'QAQC-2021-08-10'!$C$46="Good")</formula>
    </cfRule>
  </conditionalFormatting>
  <conditionalFormatting sqref="AB51">
    <cfRule type="expression" priority="30" dxfId="0" stopIfTrue="0">
      <formula>AND(NOT('QAQC-2021-08-10'!$L$47),'QAQC-2021-08-10'!$C$47="Highest")</formula>
    </cfRule>
    <cfRule type="expression" priority="1198" dxfId="2" stopIfTrue="0">
      <formula>AND(NOT('QAQC-2021-08-10'!$L$47),'QAQC-2021-08-10'!$C$47="High")</formula>
    </cfRule>
    <cfRule type="expression" priority="2366" dxfId="3" stopIfTrue="0">
      <formula>AND(NOT('QAQC-2021-08-10'!$L$47),'QAQC-2021-08-10'!$C$47="Medium")</formula>
    </cfRule>
    <cfRule type="expression" priority="3534" dxfId="4" stopIfTrue="0">
      <formula>AND(NOT('QAQC-2021-08-10'!$L$47),'QAQC-2021-08-10'!$C$47="Medium Low")</formula>
    </cfRule>
    <cfRule type="expression" priority="4702" dxfId="5" stopIfTrue="0">
      <formula>AND(NOT('QAQC-2021-08-10'!$L$47),'QAQC-2021-08-10'!$C$47="Low")</formula>
    </cfRule>
    <cfRule type="expression" priority="6326" dxfId="6" stopIfTrue="0">
      <formula>AND(NOT('QAQC-2021-08-10'!$L$47),'QAQC-2021-08-10'!$C$47="Very Low")</formula>
    </cfRule>
    <cfRule type="expression" priority="7524" dxfId="1" stopIfTrue="0">
      <formula>AND(NOT('QAQC-2021-08-10'!$L$47),'QAQC-2021-08-10'!$C$47="Good")</formula>
    </cfRule>
  </conditionalFormatting>
  <conditionalFormatting sqref="AB52">
    <cfRule type="expression" priority="31" dxfId="0" stopIfTrue="0">
      <formula>AND(NOT('QAQC-2021-08-10'!$L$48),'QAQC-2021-08-10'!$C$48="Highest")</formula>
    </cfRule>
    <cfRule type="expression" priority="1199" dxfId="2" stopIfTrue="0">
      <formula>AND(NOT('QAQC-2021-08-10'!$L$48),'QAQC-2021-08-10'!$C$48="High")</formula>
    </cfRule>
    <cfRule type="expression" priority="2367" dxfId="3" stopIfTrue="0">
      <formula>AND(NOT('QAQC-2021-08-10'!$L$48),'QAQC-2021-08-10'!$C$48="Medium")</formula>
    </cfRule>
    <cfRule type="expression" priority="3535" dxfId="4" stopIfTrue="0">
      <formula>AND(NOT('QAQC-2021-08-10'!$L$48),'QAQC-2021-08-10'!$C$48="Medium Low")</formula>
    </cfRule>
    <cfRule type="expression" priority="4703" dxfId="5" stopIfTrue="0">
      <formula>AND(NOT('QAQC-2021-08-10'!$L$48),'QAQC-2021-08-10'!$C$48="Low")</formula>
    </cfRule>
    <cfRule type="expression" priority="6327" dxfId="6" stopIfTrue="0">
      <formula>AND(NOT('QAQC-2021-08-10'!$L$48),'QAQC-2021-08-10'!$C$48="Very Low")</formula>
    </cfRule>
    <cfRule type="expression" priority="7525" dxfId="1" stopIfTrue="0">
      <formula>AND(NOT('QAQC-2021-08-10'!$L$48),'QAQC-2021-08-10'!$C$48="Good")</formula>
    </cfRule>
  </conditionalFormatting>
  <conditionalFormatting sqref="AM54">
    <cfRule type="expression" priority="32" dxfId="0" stopIfTrue="0">
      <formula>AND(NOT('QAQC-2021-08-10'!$L$49),'QAQC-2021-08-10'!$C$49="Highest")</formula>
    </cfRule>
    <cfRule type="expression" priority="1200" dxfId="2" stopIfTrue="0">
      <formula>AND(NOT('QAQC-2021-08-10'!$L$49),'QAQC-2021-08-10'!$C$49="High")</formula>
    </cfRule>
    <cfRule type="expression" priority="2368" dxfId="3" stopIfTrue="0">
      <formula>AND(NOT('QAQC-2021-08-10'!$L$49),'QAQC-2021-08-10'!$C$49="Medium")</formula>
    </cfRule>
    <cfRule type="expression" priority="3536" dxfId="4" stopIfTrue="0">
      <formula>AND(NOT('QAQC-2021-08-10'!$L$49),'QAQC-2021-08-10'!$C$49="Medium Low")</formula>
    </cfRule>
    <cfRule type="expression" priority="4704" dxfId="5" stopIfTrue="0">
      <formula>AND(NOT('QAQC-2021-08-10'!$L$49),'QAQC-2021-08-10'!$C$49="Low")</formula>
    </cfRule>
    <cfRule type="expression" priority="6328" dxfId="6" stopIfTrue="0">
      <formula>AND(NOT('QAQC-2021-08-10'!$L$49),'QAQC-2021-08-10'!$C$49="Very Low")</formula>
    </cfRule>
    <cfRule type="expression" priority="7526" dxfId="1" stopIfTrue="0">
      <formula>AND(NOT('QAQC-2021-08-10'!$L$49),'QAQC-2021-08-10'!$C$49="Good")</formula>
    </cfRule>
  </conditionalFormatting>
  <conditionalFormatting sqref="AM51">
    <cfRule type="expression" priority="33" dxfId="0" stopIfTrue="0">
      <formula>AND(NOT('QAQC-2021-08-10'!$L$50),'QAQC-2021-08-10'!$C$50="Highest")</formula>
    </cfRule>
    <cfRule type="expression" priority="1201" dxfId="2" stopIfTrue="0">
      <formula>AND(NOT('QAQC-2021-08-10'!$L$50),'QAQC-2021-08-10'!$C$50="High")</formula>
    </cfRule>
    <cfRule type="expression" priority="2369" dxfId="3" stopIfTrue="0">
      <formula>AND(NOT('QAQC-2021-08-10'!$L$50),'QAQC-2021-08-10'!$C$50="Medium")</formula>
    </cfRule>
    <cfRule type="expression" priority="3537" dxfId="4" stopIfTrue="0">
      <formula>AND(NOT('QAQC-2021-08-10'!$L$50),'QAQC-2021-08-10'!$C$50="Medium Low")</formula>
    </cfRule>
    <cfRule type="expression" priority="4705" dxfId="5" stopIfTrue="0">
      <formula>AND(NOT('QAQC-2021-08-10'!$L$50),'QAQC-2021-08-10'!$C$50="Low")</formula>
    </cfRule>
    <cfRule type="expression" priority="6329" dxfId="6" stopIfTrue="0">
      <formula>AND(NOT('QAQC-2021-08-10'!$L$50),'QAQC-2021-08-10'!$C$50="Very Low")</formula>
    </cfRule>
    <cfRule type="expression" priority="7527" dxfId="1" stopIfTrue="0">
      <formula>AND(NOT('QAQC-2021-08-10'!$L$50),'QAQC-2021-08-10'!$C$50="Good")</formula>
    </cfRule>
  </conditionalFormatting>
  <conditionalFormatting sqref="AM52">
    <cfRule type="expression" priority="34" dxfId="0" stopIfTrue="0">
      <formula>AND(NOT('QAQC-2021-08-10'!$L$51),'QAQC-2021-08-10'!$C$51="Highest")</formula>
    </cfRule>
    <cfRule type="expression" priority="1202" dxfId="2" stopIfTrue="0">
      <formula>AND(NOT('QAQC-2021-08-10'!$L$51),'QAQC-2021-08-10'!$C$51="High")</formula>
    </cfRule>
    <cfRule type="expression" priority="2370" dxfId="3" stopIfTrue="0">
      <formula>AND(NOT('QAQC-2021-08-10'!$L$51),'QAQC-2021-08-10'!$C$51="Medium")</formula>
    </cfRule>
    <cfRule type="expression" priority="3538" dxfId="4" stopIfTrue="0">
      <formula>AND(NOT('QAQC-2021-08-10'!$L$51),'QAQC-2021-08-10'!$C$51="Medium Low")</formula>
    </cfRule>
    <cfRule type="expression" priority="4706" dxfId="5" stopIfTrue="0">
      <formula>AND(NOT('QAQC-2021-08-10'!$L$51),'QAQC-2021-08-10'!$C$51="Low")</formula>
    </cfRule>
    <cfRule type="expression" priority="6330" dxfId="6" stopIfTrue="0">
      <formula>AND(NOT('QAQC-2021-08-10'!$L$51),'QAQC-2021-08-10'!$C$51="Very Low")</formula>
    </cfRule>
    <cfRule type="expression" priority="7528" dxfId="1" stopIfTrue="0">
      <formula>AND(NOT('QAQC-2021-08-10'!$L$51),'QAQC-2021-08-10'!$C$51="Good")</formula>
    </cfRule>
  </conditionalFormatting>
  <conditionalFormatting sqref="F51">
    <cfRule type="expression" priority="35" dxfId="0" stopIfTrue="0">
      <formula>AND(NOT('QAQC-2021-08-10'!$L$52),'QAQC-2021-08-10'!$C$52="Highest")</formula>
    </cfRule>
    <cfRule type="expression" priority="1203" dxfId="2" stopIfTrue="0">
      <formula>AND(NOT('QAQC-2021-08-10'!$L$52),'QAQC-2021-08-10'!$C$52="High")</formula>
    </cfRule>
    <cfRule type="expression" priority="2371" dxfId="3" stopIfTrue="0">
      <formula>AND(NOT('QAQC-2021-08-10'!$L$52),'QAQC-2021-08-10'!$C$52="Medium")</formula>
    </cfRule>
    <cfRule type="expression" priority="3539" dxfId="4" stopIfTrue="0">
      <formula>AND(NOT('QAQC-2021-08-10'!$L$52),'QAQC-2021-08-10'!$C$52="Medium Low")</formula>
    </cfRule>
    <cfRule type="expression" priority="4707" dxfId="5" stopIfTrue="0">
      <formula>AND(NOT('QAQC-2021-08-10'!$L$52),'QAQC-2021-08-10'!$C$52="Low")</formula>
    </cfRule>
    <cfRule type="expression" priority="6331" dxfId="6" stopIfTrue="0">
      <formula>AND(NOT('QAQC-2021-08-10'!$L$52),'QAQC-2021-08-10'!$C$52="Very Low")</formula>
    </cfRule>
    <cfRule type="expression" priority="7529" dxfId="1" stopIfTrue="0">
      <formula>AND(NOT('QAQC-2021-08-10'!$L$52),'QAQC-2021-08-10'!$C$52="Good")</formula>
    </cfRule>
  </conditionalFormatting>
  <conditionalFormatting sqref="F48">
    <cfRule type="expression" priority="36" dxfId="0" stopIfTrue="0">
      <formula>AND(NOT('QAQC-2021-08-10'!$L$53),'QAQC-2021-08-10'!$C$53="Highest")</formula>
    </cfRule>
    <cfRule type="expression" priority="1204" dxfId="2" stopIfTrue="0">
      <formula>AND(NOT('QAQC-2021-08-10'!$L$53),'QAQC-2021-08-10'!$C$53="High")</formula>
    </cfRule>
    <cfRule type="expression" priority="2372" dxfId="3" stopIfTrue="0">
      <formula>AND(NOT('QAQC-2021-08-10'!$L$53),'QAQC-2021-08-10'!$C$53="Medium")</formula>
    </cfRule>
    <cfRule type="expression" priority="3540" dxfId="4" stopIfTrue="0">
      <formula>AND(NOT('QAQC-2021-08-10'!$L$53),'QAQC-2021-08-10'!$C$53="Medium Low")</formula>
    </cfRule>
    <cfRule type="expression" priority="4708" dxfId="5" stopIfTrue="0">
      <formula>AND(NOT('QAQC-2021-08-10'!$L$53),'QAQC-2021-08-10'!$C$53="Low")</formula>
    </cfRule>
    <cfRule type="expression" priority="6332" dxfId="6" stopIfTrue="0">
      <formula>AND(NOT('QAQC-2021-08-10'!$L$53),'QAQC-2021-08-10'!$C$53="Very Low")</formula>
    </cfRule>
    <cfRule type="expression" priority="7530" dxfId="1" stopIfTrue="0">
      <formula>AND(NOT('QAQC-2021-08-10'!$L$53),'QAQC-2021-08-10'!$C$53="Good")</formula>
    </cfRule>
  </conditionalFormatting>
  <conditionalFormatting sqref="F49">
    <cfRule type="expression" priority="37" dxfId="0" stopIfTrue="0">
      <formula>AND(NOT('QAQC-2021-08-10'!$L$54),'QAQC-2021-08-10'!$C$54="Highest")</formula>
    </cfRule>
    <cfRule type="expression" priority="1205" dxfId="2" stopIfTrue="0">
      <formula>AND(NOT('QAQC-2021-08-10'!$L$54),'QAQC-2021-08-10'!$C$54="High")</formula>
    </cfRule>
    <cfRule type="expression" priority="2373" dxfId="3" stopIfTrue="0">
      <formula>AND(NOT('QAQC-2021-08-10'!$L$54),'QAQC-2021-08-10'!$C$54="Medium")</formula>
    </cfRule>
    <cfRule type="expression" priority="3541" dxfId="4" stopIfTrue="0">
      <formula>AND(NOT('QAQC-2021-08-10'!$L$54),'QAQC-2021-08-10'!$C$54="Medium Low")</formula>
    </cfRule>
    <cfRule type="expression" priority="4709" dxfId="5" stopIfTrue="0">
      <formula>AND(NOT('QAQC-2021-08-10'!$L$54),'QAQC-2021-08-10'!$C$54="Low")</formula>
    </cfRule>
    <cfRule type="expression" priority="6333" dxfId="6" stopIfTrue="0">
      <formula>AND(NOT('QAQC-2021-08-10'!$L$54),'QAQC-2021-08-10'!$C$54="Very Low")</formula>
    </cfRule>
    <cfRule type="expression" priority="7531" dxfId="1" stopIfTrue="0">
      <formula>AND(NOT('QAQC-2021-08-10'!$L$54),'QAQC-2021-08-10'!$C$54="Good")</formula>
    </cfRule>
  </conditionalFormatting>
  <conditionalFormatting sqref="Q51">
    <cfRule type="expression" priority="38" dxfId="0" stopIfTrue="0">
      <formula>AND(NOT('QAQC-2021-08-10'!$L$55),'QAQC-2021-08-10'!$C$55="Highest")</formula>
    </cfRule>
    <cfRule type="expression" priority="1206" dxfId="2" stopIfTrue="0">
      <formula>AND(NOT('QAQC-2021-08-10'!$L$55),'QAQC-2021-08-10'!$C$55="High")</formula>
    </cfRule>
    <cfRule type="expression" priority="2374" dxfId="3" stopIfTrue="0">
      <formula>AND(NOT('QAQC-2021-08-10'!$L$55),'QAQC-2021-08-10'!$C$55="Medium")</formula>
    </cfRule>
    <cfRule type="expression" priority="3542" dxfId="4" stopIfTrue="0">
      <formula>AND(NOT('QAQC-2021-08-10'!$L$55),'QAQC-2021-08-10'!$C$55="Medium Low")</formula>
    </cfRule>
    <cfRule type="expression" priority="4710" dxfId="5" stopIfTrue="0">
      <formula>AND(NOT('QAQC-2021-08-10'!$L$55),'QAQC-2021-08-10'!$C$55="Low")</formula>
    </cfRule>
    <cfRule type="expression" priority="6334" dxfId="6" stopIfTrue="0">
      <formula>AND(NOT('QAQC-2021-08-10'!$L$55),'QAQC-2021-08-10'!$C$55="Very Low")</formula>
    </cfRule>
    <cfRule type="expression" priority="7532" dxfId="1" stopIfTrue="0">
      <formula>AND(NOT('QAQC-2021-08-10'!$L$55),'QAQC-2021-08-10'!$C$55="Good")</formula>
    </cfRule>
  </conditionalFormatting>
  <conditionalFormatting sqref="Q48">
    <cfRule type="expression" priority="39" dxfId="0" stopIfTrue="0">
      <formula>AND(NOT('QAQC-2021-08-10'!$L$56),'QAQC-2021-08-10'!$C$56="Highest")</formula>
    </cfRule>
    <cfRule type="expression" priority="1207" dxfId="2" stopIfTrue="0">
      <formula>AND(NOT('QAQC-2021-08-10'!$L$56),'QAQC-2021-08-10'!$C$56="High")</formula>
    </cfRule>
    <cfRule type="expression" priority="2375" dxfId="3" stopIfTrue="0">
      <formula>AND(NOT('QAQC-2021-08-10'!$L$56),'QAQC-2021-08-10'!$C$56="Medium")</formula>
    </cfRule>
    <cfRule type="expression" priority="3543" dxfId="4" stopIfTrue="0">
      <formula>AND(NOT('QAQC-2021-08-10'!$L$56),'QAQC-2021-08-10'!$C$56="Medium Low")</formula>
    </cfRule>
    <cfRule type="expression" priority="4711" dxfId="5" stopIfTrue="0">
      <formula>AND(NOT('QAQC-2021-08-10'!$L$56),'QAQC-2021-08-10'!$C$56="Low")</formula>
    </cfRule>
    <cfRule type="expression" priority="6335" dxfId="6" stopIfTrue="0">
      <formula>AND(NOT('QAQC-2021-08-10'!$L$56),'QAQC-2021-08-10'!$C$56="Very Low")</formula>
    </cfRule>
    <cfRule type="expression" priority="7533" dxfId="1" stopIfTrue="0">
      <formula>AND(NOT('QAQC-2021-08-10'!$L$56),'QAQC-2021-08-10'!$C$56="Good")</formula>
    </cfRule>
  </conditionalFormatting>
  <conditionalFormatting sqref="Q49">
    <cfRule type="expression" priority="40" dxfId="0" stopIfTrue="0">
      <formula>AND(NOT('QAQC-2021-08-10'!$L$57),'QAQC-2021-08-10'!$C$57="Highest")</formula>
    </cfRule>
    <cfRule type="expression" priority="1208" dxfId="2" stopIfTrue="0">
      <formula>AND(NOT('QAQC-2021-08-10'!$L$57),'QAQC-2021-08-10'!$C$57="High")</formula>
    </cfRule>
    <cfRule type="expression" priority="2376" dxfId="3" stopIfTrue="0">
      <formula>AND(NOT('QAQC-2021-08-10'!$L$57),'QAQC-2021-08-10'!$C$57="Medium")</formula>
    </cfRule>
    <cfRule type="expression" priority="3544" dxfId="4" stopIfTrue="0">
      <formula>AND(NOT('QAQC-2021-08-10'!$L$57),'QAQC-2021-08-10'!$C$57="Medium Low")</formula>
    </cfRule>
    <cfRule type="expression" priority="4712" dxfId="5" stopIfTrue="0">
      <formula>AND(NOT('QAQC-2021-08-10'!$L$57),'QAQC-2021-08-10'!$C$57="Low")</formula>
    </cfRule>
    <cfRule type="expression" priority="6336" dxfId="6" stopIfTrue="0">
      <formula>AND(NOT('QAQC-2021-08-10'!$L$57),'QAQC-2021-08-10'!$C$57="Very Low")</formula>
    </cfRule>
    <cfRule type="expression" priority="7534" dxfId="1" stopIfTrue="0">
      <formula>AND(NOT('QAQC-2021-08-10'!$L$57),'QAQC-2021-08-10'!$C$57="Good")</formula>
    </cfRule>
  </conditionalFormatting>
  <conditionalFormatting sqref="AB35">
    <cfRule type="expression" priority="41" dxfId="0" stopIfTrue="0">
      <formula>AND(NOT('QAQC-2021-08-10'!$L$58),'QAQC-2021-08-10'!$C$58="Highest")</formula>
    </cfRule>
    <cfRule type="expression" priority="1209" dxfId="2" stopIfTrue="0">
      <formula>AND(NOT('QAQC-2021-08-10'!$L$58),'QAQC-2021-08-10'!$C$58="High")</formula>
    </cfRule>
    <cfRule type="expression" priority="2377" dxfId="3" stopIfTrue="0">
      <formula>AND(NOT('QAQC-2021-08-10'!$L$58),'QAQC-2021-08-10'!$C$58="Medium")</formula>
    </cfRule>
    <cfRule type="expression" priority="3545" dxfId="4" stopIfTrue="0">
      <formula>AND(NOT('QAQC-2021-08-10'!$L$58),'QAQC-2021-08-10'!$C$58="Medium Low")</formula>
    </cfRule>
    <cfRule type="expression" priority="4713" dxfId="5" stopIfTrue="0">
      <formula>AND(NOT('QAQC-2021-08-10'!$L$58),'QAQC-2021-08-10'!$C$58="Low")</formula>
    </cfRule>
    <cfRule type="expression" priority="6337" dxfId="6" stopIfTrue="0">
      <formula>AND(NOT('QAQC-2021-08-10'!$L$58),'QAQC-2021-08-10'!$C$58="Very Low")</formula>
    </cfRule>
    <cfRule type="expression" priority="7535" dxfId="1" stopIfTrue="0">
      <formula>AND(NOT('QAQC-2021-08-10'!$L$58),'QAQC-2021-08-10'!$C$58="Good")</formula>
    </cfRule>
  </conditionalFormatting>
  <conditionalFormatting sqref="G4">
    <cfRule type="expression" priority="42" dxfId="0" stopIfTrue="0">
      <formula>AND(NOT('QAQC-2021-08-10'!$L$59),'QAQC-2021-08-10'!$C$59="Highest")</formula>
    </cfRule>
    <cfRule type="expression" priority="701" dxfId="0" stopIfTrue="0">
      <formula>AND(NOT('QAQC-2021-08-10'!$L$718),'QAQC-2021-08-10'!$C$718="Highest")</formula>
    </cfRule>
    <cfRule type="expression" priority="1210" dxfId="2" stopIfTrue="0">
      <formula>AND(NOT('QAQC-2021-08-10'!$L$59),'QAQC-2021-08-10'!$C$59="High")</formula>
    </cfRule>
    <cfRule type="expression" priority="1869" dxfId="2" stopIfTrue="0">
      <formula>AND(NOT('QAQC-2021-08-10'!$L$718),'QAQC-2021-08-10'!$C$718="High")</formula>
    </cfRule>
    <cfRule type="expression" priority="2378" dxfId="3" stopIfTrue="0">
      <formula>AND(NOT('QAQC-2021-08-10'!$L$59),'QAQC-2021-08-10'!$C$59="Medium")</formula>
    </cfRule>
    <cfRule type="expression" priority="3037" dxfId="3" stopIfTrue="0">
      <formula>AND(NOT('QAQC-2021-08-10'!$L$718),'QAQC-2021-08-10'!$C$718="Medium")</formula>
    </cfRule>
    <cfRule type="expression" priority="3546" dxfId="4" stopIfTrue="0">
      <formula>AND(NOT('QAQC-2021-08-10'!$L$59),'QAQC-2021-08-10'!$C$59="Medium Low")</formula>
    </cfRule>
    <cfRule type="expression" priority="4205" dxfId="4" stopIfTrue="0">
      <formula>AND(NOT('QAQC-2021-08-10'!$L$718),'QAQC-2021-08-10'!$C$718="Medium Low")</formula>
    </cfRule>
    <cfRule type="expression" priority="4714" dxfId="5" stopIfTrue="0">
      <formula>AND(NOT('QAQC-2021-08-10'!$L$59),'QAQC-2021-08-10'!$C$59="Low")</formula>
    </cfRule>
    <cfRule type="expression" priority="5373" dxfId="5" stopIfTrue="0">
      <formula>AND(NOT('QAQC-2021-08-10'!$L$718),'QAQC-2021-08-10'!$C$718="Low")</formula>
    </cfRule>
    <cfRule type="expression" priority="5843" dxfId="5" stopIfTrue="0">
      <formula>LEFT(G4&amp;"")="["</formula>
    </cfRule>
    <cfRule type="expression" priority="6338" dxfId="6" stopIfTrue="0">
      <formula>AND(NOT('QAQC-2021-08-10'!$L$59),'QAQC-2021-08-10'!$C$59="Very Low")</formula>
    </cfRule>
    <cfRule type="expression" priority="6997" dxfId="6" stopIfTrue="0">
      <formula>AND(NOT('QAQC-2021-08-10'!$L$718),'QAQC-2021-08-10'!$C$718="Very Low")</formula>
    </cfRule>
    <cfRule type="expression" priority="7536" dxfId="1" stopIfTrue="0">
      <formula>AND(NOT('QAQC-2021-08-10'!$L$59),'QAQC-2021-08-10'!$C$59="Good")</formula>
    </cfRule>
    <cfRule type="expression" priority="8195" dxfId="1" stopIfTrue="0">
      <formula>AND(NOT('QAQC-2021-08-10'!$L$718),'QAQC-2021-08-10'!$C$718="Good")</formula>
    </cfRule>
  </conditionalFormatting>
  <conditionalFormatting sqref="H4">
    <cfRule type="expression" priority="43" dxfId="0" stopIfTrue="0">
      <formula>AND(NOT('QAQC-2021-08-10'!$L$60),'QAQC-2021-08-10'!$C$60="Highest")</formula>
    </cfRule>
    <cfRule type="expression" priority="702" dxfId="0" stopIfTrue="0">
      <formula>AND(NOT('QAQC-2021-08-10'!$L$719),'QAQC-2021-08-10'!$C$719="Highest")</formula>
    </cfRule>
    <cfRule type="expression" priority="1211" dxfId="2" stopIfTrue="0">
      <formula>AND(NOT('QAQC-2021-08-10'!$L$60),'QAQC-2021-08-10'!$C$60="High")</formula>
    </cfRule>
    <cfRule type="expression" priority="1870" dxfId="2" stopIfTrue="0">
      <formula>AND(NOT('QAQC-2021-08-10'!$L$719),'QAQC-2021-08-10'!$C$719="High")</formula>
    </cfRule>
    <cfRule type="expression" priority="2379" dxfId="3" stopIfTrue="0">
      <formula>AND(NOT('QAQC-2021-08-10'!$L$60),'QAQC-2021-08-10'!$C$60="Medium")</formula>
    </cfRule>
    <cfRule type="expression" priority="3038" dxfId="3" stopIfTrue="0">
      <formula>AND(NOT('QAQC-2021-08-10'!$L$719),'QAQC-2021-08-10'!$C$719="Medium")</formula>
    </cfRule>
    <cfRule type="expression" priority="3547" dxfId="4" stopIfTrue="0">
      <formula>AND(NOT('QAQC-2021-08-10'!$L$60),'QAQC-2021-08-10'!$C$60="Medium Low")</formula>
    </cfRule>
    <cfRule type="expression" priority="4206" dxfId="4" stopIfTrue="0">
      <formula>AND(NOT('QAQC-2021-08-10'!$L$719),'QAQC-2021-08-10'!$C$719="Medium Low")</formula>
    </cfRule>
    <cfRule type="expression" priority="4715" dxfId="5" stopIfTrue="0">
      <formula>AND(NOT('QAQC-2021-08-10'!$L$60),'QAQC-2021-08-10'!$C$60="Low")</formula>
    </cfRule>
    <cfRule type="expression" priority="5374" dxfId="5" stopIfTrue="0">
      <formula>AND(NOT('QAQC-2021-08-10'!$L$719),'QAQC-2021-08-10'!$C$719="Low")</formula>
    </cfRule>
    <cfRule type="expression" priority="5844" dxfId="5" stopIfTrue="0">
      <formula>LEFT(H4&amp;"")="["</formula>
    </cfRule>
    <cfRule type="expression" priority="6339" dxfId="6" stopIfTrue="0">
      <formula>AND(NOT('QAQC-2021-08-10'!$L$60),'QAQC-2021-08-10'!$C$60="Very Low")</formula>
    </cfRule>
    <cfRule type="expression" priority="6998" dxfId="6" stopIfTrue="0">
      <formula>AND(NOT('QAQC-2021-08-10'!$L$719),'QAQC-2021-08-10'!$C$719="Very Low")</formula>
    </cfRule>
    <cfRule type="expression" priority="7537" dxfId="1" stopIfTrue="0">
      <formula>AND(NOT('QAQC-2021-08-10'!$L$60),'QAQC-2021-08-10'!$C$60="Good")</formula>
    </cfRule>
    <cfRule type="expression" priority="8196" dxfId="1" stopIfTrue="0">
      <formula>AND(NOT('QAQC-2021-08-10'!$L$719),'QAQC-2021-08-10'!$C$719="Good")</formula>
    </cfRule>
  </conditionalFormatting>
  <conditionalFormatting sqref="I4">
    <cfRule type="expression" priority="44" dxfId="0" stopIfTrue="0">
      <formula>AND(NOT('QAQC-2021-08-10'!$L$61),'QAQC-2021-08-10'!$C$61="Highest")</formula>
    </cfRule>
    <cfRule type="expression" priority="703" dxfId="0" stopIfTrue="0">
      <formula>AND(NOT('QAQC-2021-08-10'!$L$720),'QAQC-2021-08-10'!$C$720="Highest")</formula>
    </cfRule>
    <cfRule type="expression" priority="1212" dxfId="2" stopIfTrue="0">
      <formula>AND(NOT('QAQC-2021-08-10'!$L$61),'QAQC-2021-08-10'!$C$61="High")</formula>
    </cfRule>
    <cfRule type="expression" priority="1871" dxfId="2" stopIfTrue="0">
      <formula>AND(NOT('QAQC-2021-08-10'!$L$720),'QAQC-2021-08-10'!$C$720="High")</formula>
    </cfRule>
    <cfRule type="expression" priority="2380" dxfId="3" stopIfTrue="0">
      <formula>AND(NOT('QAQC-2021-08-10'!$L$61),'QAQC-2021-08-10'!$C$61="Medium")</formula>
    </cfRule>
    <cfRule type="expression" priority="3039" dxfId="3" stopIfTrue="0">
      <formula>AND(NOT('QAQC-2021-08-10'!$L$720),'QAQC-2021-08-10'!$C$720="Medium")</formula>
    </cfRule>
    <cfRule type="expression" priority="3548" dxfId="4" stopIfTrue="0">
      <formula>AND(NOT('QAQC-2021-08-10'!$L$61),'QAQC-2021-08-10'!$C$61="Medium Low")</formula>
    </cfRule>
    <cfRule type="expression" priority="4207" dxfId="4" stopIfTrue="0">
      <formula>AND(NOT('QAQC-2021-08-10'!$L$720),'QAQC-2021-08-10'!$C$720="Medium Low")</formula>
    </cfRule>
    <cfRule type="expression" priority="4716" dxfId="5" stopIfTrue="0">
      <formula>AND(NOT('QAQC-2021-08-10'!$L$61),'QAQC-2021-08-10'!$C$61="Low")</formula>
    </cfRule>
    <cfRule type="expression" priority="5375" dxfId="5" stopIfTrue="0">
      <formula>AND(NOT('QAQC-2021-08-10'!$L$720),'QAQC-2021-08-10'!$C$720="Low")</formula>
    </cfRule>
    <cfRule type="expression" priority="5845" dxfId="5" stopIfTrue="0">
      <formula>LEFT(I4&amp;"")="["</formula>
    </cfRule>
    <cfRule type="expression" priority="6340" dxfId="6" stopIfTrue="0">
      <formula>AND(NOT('QAQC-2021-08-10'!$L$61),'QAQC-2021-08-10'!$C$61="Very Low")</formula>
    </cfRule>
    <cfRule type="expression" priority="6999" dxfId="6" stopIfTrue="0">
      <formula>AND(NOT('QAQC-2021-08-10'!$L$720),'QAQC-2021-08-10'!$C$720="Very Low")</formula>
    </cfRule>
    <cfRule type="expression" priority="7538" dxfId="1" stopIfTrue="0">
      <formula>AND(NOT('QAQC-2021-08-10'!$L$61),'QAQC-2021-08-10'!$C$61="Good")</formula>
    </cfRule>
    <cfRule type="expression" priority="8197" dxfId="1" stopIfTrue="0">
      <formula>AND(NOT('QAQC-2021-08-10'!$L$720),'QAQC-2021-08-10'!$C$720="Good")</formula>
    </cfRule>
  </conditionalFormatting>
  <conditionalFormatting sqref="Q4">
    <cfRule type="expression" priority="45" dxfId="0" stopIfTrue="0">
      <formula>AND(NOT('QAQC-2021-08-10'!$L$62),'QAQC-2021-08-10'!$C$62="Highest")</formula>
    </cfRule>
    <cfRule type="expression" priority="704" dxfId="0" stopIfTrue="0">
      <formula>AND(NOT('QAQC-2021-08-10'!$L$721),'QAQC-2021-08-10'!$C$721="Highest")</formula>
    </cfRule>
    <cfRule type="expression" priority="1213" dxfId="2" stopIfTrue="0">
      <formula>AND(NOT('QAQC-2021-08-10'!$L$62),'QAQC-2021-08-10'!$C$62="High")</formula>
    </cfRule>
    <cfRule type="expression" priority="1872" dxfId="2" stopIfTrue="0">
      <formula>AND(NOT('QAQC-2021-08-10'!$L$721),'QAQC-2021-08-10'!$C$721="High")</formula>
    </cfRule>
    <cfRule type="expression" priority="2381" dxfId="3" stopIfTrue="0">
      <formula>AND(NOT('QAQC-2021-08-10'!$L$62),'QAQC-2021-08-10'!$C$62="Medium")</formula>
    </cfRule>
    <cfRule type="expression" priority="3040" dxfId="3" stopIfTrue="0">
      <formula>AND(NOT('QAQC-2021-08-10'!$L$721),'QAQC-2021-08-10'!$C$721="Medium")</formula>
    </cfRule>
    <cfRule type="expression" priority="3549" dxfId="4" stopIfTrue="0">
      <formula>AND(NOT('QAQC-2021-08-10'!$L$62),'QAQC-2021-08-10'!$C$62="Medium Low")</formula>
    </cfRule>
    <cfRule type="expression" priority="4208" dxfId="4" stopIfTrue="0">
      <formula>AND(NOT('QAQC-2021-08-10'!$L$721),'QAQC-2021-08-10'!$C$721="Medium Low")</formula>
    </cfRule>
    <cfRule type="expression" priority="4717" dxfId="5" stopIfTrue="0">
      <formula>AND(NOT('QAQC-2021-08-10'!$L$62),'QAQC-2021-08-10'!$C$62="Low")</formula>
    </cfRule>
    <cfRule type="expression" priority="5376" dxfId="5" stopIfTrue="0">
      <formula>AND(NOT('QAQC-2021-08-10'!$L$721),'QAQC-2021-08-10'!$C$721="Low")</formula>
    </cfRule>
    <cfRule type="expression" priority="5846" dxfId="5" stopIfTrue="0">
      <formula>LEFT(Q4&amp;"")="["</formula>
    </cfRule>
    <cfRule type="expression" priority="6341" dxfId="6" stopIfTrue="0">
      <formula>AND(NOT('QAQC-2021-08-10'!$L$62),'QAQC-2021-08-10'!$C$62="Very Low")</formula>
    </cfRule>
    <cfRule type="expression" priority="7000" dxfId="6" stopIfTrue="0">
      <formula>AND(NOT('QAQC-2021-08-10'!$L$721),'QAQC-2021-08-10'!$C$721="Very Low")</formula>
    </cfRule>
    <cfRule type="expression" priority="7539" dxfId="1" stopIfTrue="0">
      <formula>AND(NOT('QAQC-2021-08-10'!$L$62),'QAQC-2021-08-10'!$C$62="Good")</formula>
    </cfRule>
    <cfRule type="expression" priority="8198" dxfId="1" stopIfTrue="0">
      <formula>AND(NOT('QAQC-2021-08-10'!$L$721),'QAQC-2021-08-10'!$C$721="Good")</formula>
    </cfRule>
  </conditionalFormatting>
  <conditionalFormatting sqref="R4">
    <cfRule type="expression" priority="46" dxfId="0" stopIfTrue="0">
      <formula>AND(NOT('QAQC-2021-08-10'!$L$63),'QAQC-2021-08-10'!$C$63="Highest")</formula>
    </cfRule>
    <cfRule type="expression" priority="705" dxfId="0" stopIfTrue="0">
      <formula>AND(NOT('QAQC-2021-08-10'!$L$722),'QAQC-2021-08-10'!$C$722="Highest")</formula>
    </cfRule>
    <cfRule type="expression" priority="1214" dxfId="2" stopIfTrue="0">
      <formula>AND(NOT('QAQC-2021-08-10'!$L$63),'QAQC-2021-08-10'!$C$63="High")</formula>
    </cfRule>
    <cfRule type="expression" priority="1873" dxfId="2" stopIfTrue="0">
      <formula>AND(NOT('QAQC-2021-08-10'!$L$722),'QAQC-2021-08-10'!$C$722="High")</formula>
    </cfRule>
    <cfRule type="expression" priority="2382" dxfId="3" stopIfTrue="0">
      <formula>AND(NOT('QAQC-2021-08-10'!$L$63),'QAQC-2021-08-10'!$C$63="Medium")</formula>
    </cfRule>
    <cfRule type="expression" priority="3041" dxfId="3" stopIfTrue="0">
      <formula>AND(NOT('QAQC-2021-08-10'!$L$722),'QAQC-2021-08-10'!$C$722="Medium")</formula>
    </cfRule>
    <cfRule type="expression" priority="3550" dxfId="4" stopIfTrue="0">
      <formula>AND(NOT('QAQC-2021-08-10'!$L$63),'QAQC-2021-08-10'!$C$63="Medium Low")</formula>
    </cfRule>
    <cfRule type="expression" priority="4209" dxfId="4" stopIfTrue="0">
      <formula>AND(NOT('QAQC-2021-08-10'!$L$722),'QAQC-2021-08-10'!$C$722="Medium Low")</formula>
    </cfRule>
    <cfRule type="expression" priority="4718" dxfId="5" stopIfTrue="0">
      <formula>AND(NOT('QAQC-2021-08-10'!$L$63),'QAQC-2021-08-10'!$C$63="Low")</formula>
    </cfRule>
    <cfRule type="expression" priority="5377" dxfId="5" stopIfTrue="0">
      <formula>AND(NOT('QAQC-2021-08-10'!$L$722),'QAQC-2021-08-10'!$C$722="Low")</formula>
    </cfRule>
    <cfRule type="expression" priority="5847" dxfId="5" stopIfTrue="0">
      <formula>LEFT(R4&amp;"")="["</formula>
    </cfRule>
    <cfRule type="expression" priority="6342" dxfId="6" stopIfTrue="0">
      <formula>AND(NOT('QAQC-2021-08-10'!$L$63),'QAQC-2021-08-10'!$C$63="Very Low")</formula>
    </cfRule>
    <cfRule type="expression" priority="7001" dxfId="6" stopIfTrue="0">
      <formula>AND(NOT('QAQC-2021-08-10'!$L$722),'QAQC-2021-08-10'!$C$722="Very Low")</formula>
    </cfRule>
    <cfRule type="expression" priority="7540" dxfId="1" stopIfTrue="0">
      <formula>AND(NOT('QAQC-2021-08-10'!$L$63),'QAQC-2021-08-10'!$C$63="Good")</formula>
    </cfRule>
    <cfRule type="expression" priority="8199" dxfId="1" stopIfTrue="0">
      <formula>AND(NOT('QAQC-2021-08-10'!$L$722),'QAQC-2021-08-10'!$C$722="Good")</formula>
    </cfRule>
  </conditionalFormatting>
  <conditionalFormatting sqref="S4">
    <cfRule type="expression" priority="47" dxfId="0" stopIfTrue="0">
      <formula>AND(NOT('QAQC-2021-08-10'!$L$64),'QAQC-2021-08-10'!$C$64="Highest")</formula>
    </cfRule>
    <cfRule type="expression" priority="706" dxfId="0" stopIfTrue="0">
      <formula>AND(NOT('QAQC-2021-08-10'!$L$723),'QAQC-2021-08-10'!$C$723="Highest")</formula>
    </cfRule>
    <cfRule type="expression" priority="1215" dxfId="2" stopIfTrue="0">
      <formula>AND(NOT('QAQC-2021-08-10'!$L$64),'QAQC-2021-08-10'!$C$64="High")</formula>
    </cfRule>
    <cfRule type="expression" priority="1874" dxfId="2" stopIfTrue="0">
      <formula>AND(NOT('QAQC-2021-08-10'!$L$723),'QAQC-2021-08-10'!$C$723="High")</formula>
    </cfRule>
    <cfRule type="expression" priority="2383" dxfId="3" stopIfTrue="0">
      <formula>AND(NOT('QAQC-2021-08-10'!$L$64),'QAQC-2021-08-10'!$C$64="Medium")</formula>
    </cfRule>
    <cfRule type="expression" priority="3042" dxfId="3" stopIfTrue="0">
      <formula>AND(NOT('QAQC-2021-08-10'!$L$723),'QAQC-2021-08-10'!$C$723="Medium")</formula>
    </cfRule>
    <cfRule type="expression" priority="3551" dxfId="4" stopIfTrue="0">
      <formula>AND(NOT('QAQC-2021-08-10'!$L$64),'QAQC-2021-08-10'!$C$64="Medium Low")</formula>
    </cfRule>
    <cfRule type="expression" priority="4210" dxfId="4" stopIfTrue="0">
      <formula>AND(NOT('QAQC-2021-08-10'!$L$723),'QAQC-2021-08-10'!$C$723="Medium Low")</formula>
    </cfRule>
    <cfRule type="expression" priority="4719" dxfId="5" stopIfTrue="0">
      <formula>AND(NOT('QAQC-2021-08-10'!$L$64),'QAQC-2021-08-10'!$C$64="Low")</formula>
    </cfRule>
    <cfRule type="expression" priority="5378" dxfId="5" stopIfTrue="0">
      <formula>AND(NOT('QAQC-2021-08-10'!$L$723),'QAQC-2021-08-10'!$C$723="Low")</formula>
    </cfRule>
    <cfRule type="expression" priority="5848" dxfId="5" stopIfTrue="0">
      <formula>LEFT(S4&amp;"")="["</formula>
    </cfRule>
    <cfRule type="expression" priority="6343" dxfId="6" stopIfTrue="0">
      <formula>AND(NOT('QAQC-2021-08-10'!$L$64),'QAQC-2021-08-10'!$C$64="Very Low")</formula>
    </cfRule>
    <cfRule type="expression" priority="7002" dxfId="6" stopIfTrue="0">
      <formula>AND(NOT('QAQC-2021-08-10'!$L$723),'QAQC-2021-08-10'!$C$723="Very Low")</formula>
    </cfRule>
    <cfRule type="expression" priority="7541" dxfId="1" stopIfTrue="0">
      <formula>AND(NOT('QAQC-2021-08-10'!$L$64),'QAQC-2021-08-10'!$C$64="Good")</formula>
    </cfRule>
    <cfRule type="expression" priority="8200" dxfId="1" stopIfTrue="0">
      <formula>AND(NOT('QAQC-2021-08-10'!$L$723),'QAQC-2021-08-10'!$C$723="Good")</formula>
    </cfRule>
  </conditionalFormatting>
  <conditionalFormatting sqref="G5">
    <cfRule type="expression" priority="48" dxfId="0" stopIfTrue="0">
      <formula>AND(NOT('QAQC-2021-08-10'!$L$65),'QAQC-2021-08-10'!$C$65="Highest")</formula>
    </cfRule>
    <cfRule type="expression" priority="716" dxfId="0" stopIfTrue="0">
      <formula>AND(NOT('QAQC-2021-08-10'!$L$733),'QAQC-2021-08-10'!$C$733="Highest")</formula>
    </cfRule>
    <cfRule type="expression" priority="1216" dxfId="2" stopIfTrue="0">
      <formula>AND(NOT('QAQC-2021-08-10'!$L$65),'QAQC-2021-08-10'!$C$65="High")</formula>
    </cfRule>
    <cfRule type="expression" priority="1884" dxfId="2" stopIfTrue="0">
      <formula>AND(NOT('QAQC-2021-08-10'!$L$733),'QAQC-2021-08-10'!$C$733="High")</formula>
    </cfRule>
    <cfRule type="expression" priority="2384" dxfId="3" stopIfTrue="0">
      <formula>AND(NOT('QAQC-2021-08-10'!$L$65),'QAQC-2021-08-10'!$C$65="Medium")</formula>
    </cfRule>
    <cfRule type="expression" priority="3052" dxfId="3" stopIfTrue="0">
      <formula>AND(NOT('QAQC-2021-08-10'!$L$733),'QAQC-2021-08-10'!$C$733="Medium")</formula>
    </cfRule>
    <cfRule type="expression" priority="3552" dxfId="4" stopIfTrue="0">
      <formula>AND(NOT('QAQC-2021-08-10'!$L$65),'QAQC-2021-08-10'!$C$65="Medium Low")</formula>
    </cfRule>
    <cfRule type="expression" priority="4220" dxfId="4" stopIfTrue="0">
      <formula>AND(NOT('QAQC-2021-08-10'!$L$733),'QAQC-2021-08-10'!$C$733="Medium Low")</formula>
    </cfRule>
    <cfRule type="expression" priority="4720" dxfId="5" stopIfTrue="0">
      <formula>AND(NOT('QAQC-2021-08-10'!$L$65),'QAQC-2021-08-10'!$C$65="Low")</formula>
    </cfRule>
    <cfRule type="expression" priority="5388" dxfId="5" stopIfTrue="0">
      <formula>AND(NOT('QAQC-2021-08-10'!$L$733),'QAQC-2021-08-10'!$C$733="Low")</formula>
    </cfRule>
    <cfRule type="expression" priority="5858" dxfId="5" stopIfTrue="0">
      <formula>LEFT(G5&amp;"")="["</formula>
    </cfRule>
    <cfRule type="expression" priority="6344" dxfId="6" stopIfTrue="0">
      <formula>AND(NOT('QAQC-2021-08-10'!$L$65),'QAQC-2021-08-10'!$C$65="Very Low")</formula>
    </cfRule>
    <cfRule type="expression" priority="7012" dxfId="6" stopIfTrue="0">
      <formula>AND(NOT('QAQC-2021-08-10'!$L$733),'QAQC-2021-08-10'!$C$733="Very Low")</formula>
    </cfRule>
    <cfRule type="expression" priority="7542" dxfId="1" stopIfTrue="0">
      <formula>AND(NOT('QAQC-2021-08-10'!$L$65),'QAQC-2021-08-10'!$C$65="Good")</formula>
    </cfRule>
    <cfRule type="expression" priority="8210" dxfId="1" stopIfTrue="0">
      <formula>AND(NOT('QAQC-2021-08-10'!$L$733),'QAQC-2021-08-10'!$C$733="Good")</formula>
    </cfRule>
  </conditionalFormatting>
  <conditionalFormatting sqref="H5">
    <cfRule type="expression" priority="49" dxfId="0" stopIfTrue="0">
      <formula>AND(NOT('QAQC-2021-08-10'!$L$66),'QAQC-2021-08-10'!$C$66="Highest")</formula>
    </cfRule>
    <cfRule type="expression" priority="717" dxfId="0" stopIfTrue="0">
      <formula>AND(NOT('QAQC-2021-08-10'!$L$734),'QAQC-2021-08-10'!$C$734="Highest")</formula>
    </cfRule>
    <cfRule type="expression" priority="1217" dxfId="2" stopIfTrue="0">
      <formula>AND(NOT('QAQC-2021-08-10'!$L$66),'QAQC-2021-08-10'!$C$66="High")</formula>
    </cfRule>
    <cfRule type="expression" priority="1885" dxfId="2" stopIfTrue="0">
      <formula>AND(NOT('QAQC-2021-08-10'!$L$734),'QAQC-2021-08-10'!$C$734="High")</formula>
    </cfRule>
    <cfRule type="expression" priority="2385" dxfId="3" stopIfTrue="0">
      <formula>AND(NOT('QAQC-2021-08-10'!$L$66),'QAQC-2021-08-10'!$C$66="Medium")</formula>
    </cfRule>
    <cfRule type="expression" priority="3053" dxfId="3" stopIfTrue="0">
      <formula>AND(NOT('QAQC-2021-08-10'!$L$734),'QAQC-2021-08-10'!$C$734="Medium")</formula>
    </cfRule>
    <cfRule type="expression" priority="3553" dxfId="4" stopIfTrue="0">
      <formula>AND(NOT('QAQC-2021-08-10'!$L$66),'QAQC-2021-08-10'!$C$66="Medium Low")</formula>
    </cfRule>
    <cfRule type="expression" priority="4221" dxfId="4" stopIfTrue="0">
      <formula>AND(NOT('QAQC-2021-08-10'!$L$734),'QAQC-2021-08-10'!$C$734="Medium Low")</formula>
    </cfRule>
    <cfRule type="expression" priority="4721" dxfId="5" stopIfTrue="0">
      <formula>AND(NOT('QAQC-2021-08-10'!$L$66),'QAQC-2021-08-10'!$C$66="Low")</formula>
    </cfRule>
    <cfRule type="expression" priority="5389" dxfId="5" stopIfTrue="0">
      <formula>AND(NOT('QAQC-2021-08-10'!$L$734),'QAQC-2021-08-10'!$C$734="Low")</formula>
    </cfRule>
    <cfRule type="expression" priority="5859" dxfId="5" stopIfTrue="0">
      <formula>LEFT(H5&amp;"")="["</formula>
    </cfRule>
    <cfRule type="expression" priority="6345" dxfId="6" stopIfTrue="0">
      <formula>AND(NOT('QAQC-2021-08-10'!$L$66),'QAQC-2021-08-10'!$C$66="Very Low")</formula>
    </cfRule>
    <cfRule type="expression" priority="7013" dxfId="6" stopIfTrue="0">
      <formula>AND(NOT('QAQC-2021-08-10'!$L$734),'QAQC-2021-08-10'!$C$734="Very Low")</formula>
    </cfRule>
    <cfRule type="expression" priority="7543" dxfId="1" stopIfTrue="0">
      <formula>AND(NOT('QAQC-2021-08-10'!$L$66),'QAQC-2021-08-10'!$C$66="Good")</formula>
    </cfRule>
    <cfRule type="expression" priority="8211" dxfId="1" stopIfTrue="0">
      <formula>AND(NOT('QAQC-2021-08-10'!$L$734),'QAQC-2021-08-10'!$C$734="Good")</formula>
    </cfRule>
  </conditionalFormatting>
  <conditionalFormatting sqref="I5">
    <cfRule type="expression" priority="50" dxfId="0" stopIfTrue="0">
      <formula>AND(NOT('QAQC-2021-08-10'!$L$67),'QAQC-2021-08-10'!$C$67="Highest")</formula>
    </cfRule>
    <cfRule type="expression" priority="718" dxfId="0" stopIfTrue="0">
      <formula>AND(NOT('QAQC-2021-08-10'!$L$735),'QAQC-2021-08-10'!$C$735="Highest")</formula>
    </cfRule>
    <cfRule type="expression" priority="1218" dxfId="2" stopIfTrue="0">
      <formula>AND(NOT('QAQC-2021-08-10'!$L$67),'QAQC-2021-08-10'!$C$67="High")</formula>
    </cfRule>
    <cfRule type="expression" priority="1886" dxfId="2" stopIfTrue="0">
      <formula>AND(NOT('QAQC-2021-08-10'!$L$735),'QAQC-2021-08-10'!$C$735="High")</formula>
    </cfRule>
    <cfRule type="expression" priority="2386" dxfId="3" stopIfTrue="0">
      <formula>AND(NOT('QAQC-2021-08-10'!$L$67),'QAQC-2021-08-10'!$C$67="Medium")</formula>
    </cfRule>
    <cfRule type="expression" priority="3054" dxfId="3" stopIfTrue="0">
      <formula>AND(NOT('QAQC-2021-08-10'!$L$735),'QAQC-2021-08-10'!$C$735="Medium")</formula>
    </cfRule>
    <cfRule type="expression" priority="3554" dxfId="4" stopIfTrue="0">
      <formula>AND(NOT('QAQC-2021-08-10'!$L$67),'QAQC-2021-08-10'!$C$67="Medium Low")</formula>
    </cfRule>
    <cfRule type="expression" priority="4222" dxfId="4" stopIfTrue="0">
      <formula>AND(NOT('QAQC-2021-08-10'!$L$735),'QAQC-2021-08-10'!$C$735="Medium Low")</formula>
    </cfRule>
    <cfRule type="expression" priority="4722" dxfId="5" stopIfTrue="0">
      <formula>AND(NOT('QAQC-2021-08-10'!$L$67),'QAQC-2021-08-10'!$C$67="Low")</formula>
    </cfRule>
    <cfRule type="expression" priority="5390" dxfId="5" stopIfTrue="0">
      <formula>AND(NOT('QAQC-2021-08-10'!$L$735),'QAQC-2021-08-10'!$C$735="Low")</formula>
    </cfRule>
    <cfRule type="expression" priority="5860" dxfId="5" stopIfTrue="0">
      <formula>LEFT(I5&amp;"")="["</formula>
    </cfRule>
    <cfRule type="expression" priority="6346" dxfId="6" stopIfTrue="0">
      <formula>AND(NOT('QAQC-2021-08-10'!$L$67),'QAQC-2021-08-10'!$C$67="Very Low")</formula>
    </cfRule>
    <cfRule type="expression" priority="7014" dxfId="6" stopIfTrue="0">
      <formula>AND(NOT('QAQC-2021-08-10'!$L$735),'QAQC-2021-08-10'!$C$735="Very Low")</formula>
    </cfRule>
    <cfRule type="expression" priority="7544" dxfId="1" stopIfTrue="0">
      <formula>AND(NOT('QAQC-2021-08-10'!$L$67),'QAQC-2021-08-10'!$C$67="Good")</formula>
    </cfRule>
    <cfRule type="expression" priority="8212" dxfId="1" stopIfTrue="0">
      <formula>AND(NOT('QAQC-2021-08-10'!$L$735),'QAQC-2021-08-10'!$C$735="Good")</formula>
    </cfRule>
  </conditionalFormatting>
  <conditionalFormatting sqref="Q5">
    <cfRule type="expression" priority="51" dxfId="0" stopIfTrue="0">
      <formula>AND(NOT('QAQC-2021-08-10'!$L$68),'QAQC-2021-08-10'!$C$68="Highest")</formula>
    </cfRule>
    <cfRule type="expression" priority="270" dxfId="0" stopIfTrue="0">
      <formula>AND(NOT('QAQC-2021-08-10'!$L$287),'QAQC-2021-08-10'!$C$287="Highest")</formula>
    </cfRule>
    <cfRule type="expression" priority="719" dxfId="0" stopIfTrue="0">
      <formula>AND(NOT('QAQC-2021-08-10'!$L$736),'QAQC-2021-08-10'!$C$736="Highest")</formula>
    </cfRule>
    <cfRule type="expression" priority="1219" dxfId="2" stopIfTrue="0">
      <formula>AND(NOT('QAQC-2021-08-10'!$L$68),'QAQC-2021-08-10'!$C$68="High")</formula>
    </cfRule>
    <cfRule type="expression" priority="1438" dxfId="2" stopIfTrue="0">
      <formula>AND(NOT('QAQC-2021-08-10'!$L$287),'QAQC-2021-08-10'!$C$287="High")</formula>
    </cfRule>
    <cfRule type="expression" priority="1887" dxfId="2" stopIfTrue="0">
      <formula>AND(NOT('QAQC-2021-08-10'!$L$736),'QAQC-2021-08-10'!$C$736="High")</formula>
    </cfRule>
    <cfRule type="expression" priority="2387" dxfId="3" stopIfTrue="0">
      <formula>AND(NOT('QAQC-2021-08-10'!$L$68),'QAQC-2021-08-10'!$C$68="Medium")</formula>
    </cfRule>
    <cfRule type="expression" priority="2606" dxfId="3" stopIfTrue="0">
      <formula>AND(NOT('QAQC-2021-08-10'!$L$287),'QAQC-2021-08-10'!$C$287="Medium")</formula>
    </cfRule>
    <cfRule type="expression" priority="3055" dxfId="3" stopIfTrue="0">
      <formula>AND(NOT('QAQC-2021-08-10'!$L$736),'QAQC-2021-08-10'!$C$736="Medium")</formula>
    </cfRule>
    <cfRule type="expression" priority="3555" dxfId="4" stopIfTrue="0">
      <formula>AND(NOT('QAQC-2021-08-10'!$L$68),'QAQC-2021-08-10'!$C$68="Medium Low")</formula>
    </cfRule>
    <cfRule type="expression" priority="3774" dxfId="4" stopIfTrue="0">
      <formula>AND(NOT('QAQC-2021-08-10'!$L$287),'QAQC-2021-08-10'!$C$287="Medium Low")</formula>
    </cfRule>
    <cfRule type="expression" priority="4223" dxfId="4" stopIfTrue="0">
      <formula>AND(NOT('QAQC-2021-08-10'!$L$736),'QAQC-2021-08-10'!$C$736="Medium Low")</formula>
    </cfRule>
    <cfRule type="expression" priority="4723" dxfId="5" stopIfTrue="0">
      <formula>AND(NOT('QAQC-2021-08-10'!$L$68),'QAQC-2021-08-10'!$C$68="Low")</formula>
    </cfRule>
    <cfRule type="expression" priority="4942" dxfId="5" stopIfTrue="0">
      <formula>AND(NOT('QAQC-2021-08-10'!$L$287),'QAQC-2021-08-10'!$C$287="Low")</formula>
    </cfRule>
    <cfRule type="expression" priority="5391" dxfId="5" stopIfTrue="0">
      <formula>AND(NOT('QAQC-2021-08-10'!$L$736),'QAQC-2021-08-10'!$C$736="Low")</formula>
    </cfRule>
    <cfRule type="expression" priority="5861" dxfId="5" stopIfTrue="0">
      <formula>LEFT(Q5&amp;"")="["</formula>
    </cfRule>
    <cfRule type="expression" priority="6347" dxfId="6" stopIfTrue="0">
      <formula>AND(NOT('QAQC-2021-08-10'!$L$68),'QAQC-2021-08-10'!$C$68="Very Low")</formula>
    </cfRule>
    <cfRule type="expression" priority="6566" dxfId="6" stopIfTrue="0">
      <formula>AND(NOT('QAQC-2021-08-10'!$L$287),'QAQC-2021-08-10'!$C$287="Very Low")</formula>
    </cfRule>
    <cfRule type="expression" priority="7015" dxfId="6" stopIfTrue="0">
      <formula>AND(NOT('QAQC-2021-08-10'!$L$736),'QAQC-2021-08-10'!$C$736="Very Low")</formula>
    </cfRule>
    <cfRule type="expression" priority="7545" dxfId="1" stopIfTrue="0">
      <formula>AND(NOT('QAQC-2021-08-10'!$L$68),'QAQC-2021-08-10'!$C$68="Good")</formula>
    </cfRule>
    <cfRule type="expression" priority="7764" dxfId="1" stopIfTrue="0">
      <formula>AND(NOT('QAQC-2021-08-10'!$L$287),'QAQC-2021-08-10'!$C$287="Good")</formula>
    </cfRule>
    <cfRule type="expression" priority="8213" dxfId="1" stopIfTrue="0">
      <formula>AND(NOT('QAQC-2021-08-10'!$L$736),'QAQC-2021-08-10'!$C$736="Good")</formula>
    </cfRule>
  </conditionalFormatting>
  <conditionalFormatting sqref="R5">
    <cfRule type="expression" priority="52" dxfId="0" stopIfTrue="0">
      <formula>AND(NOT('QAQC-2021-08-10'!$L$69),'QAQC-2021-08-10'!$C$69="Highest")</formula>
    </cfRule>
    <cfRule type="expression" priority="271" dxfId="0" stopIfTrue="0">
      <formula>AND(NOT('QAQC-2021-08-10'!$L$288),'QAQC-2021-08-10'!$C$288="Highest")</formula>
    </cfRule>
    <cfRule type="expression" priority="720" dxfId="0" stopIfTrue="0">
      <formula>AND(NOT('QAQC-2021-08-10'!$L$737),'QAQC-2021-08-10'!$C$737="Highest")</formula>
    </cfRule>
    <cfRule type="expression" priority="1220" dxfId="2" stopIfTrue="0">
      <formula>AND(NOT('QAQC-2021-08-10'!$L$69),'QAQC-2021-08-10'!$C$69="High")</formula>
    </cfRule>
    <cfRule type="expression" priority="1439" dxfId="2" stopIfTrue="0">
      <formula>AND(NOT('QAQC-2021-08-10'!$L$288),'QAQC-2021-08-10'!$C$288="High")</formula>
    </cfRule>
    <cfRule type="expression" priority="1888" dxfId="2" stopIfTrue="0">
      <formula>AND(NOT('QAQC-2021-08-10'!$L$737),'QAQC-2021-08-10'!$C$737="High")</formula>
    </cfRule>
    <cfRule type="expression" priority="2388" dxfId="3" stopIfTrue="0">
      <formula>AND(NOT('QAQC-2021-08-10'!$L$69),'QAQC-2021-08-10'!$C$69="Medium")</formula>
    </cfRule>
    <cfRule type="expression" priority="2607" dxfId="3" stopIfTrue="0">
      <formula>AND(NOT('QAQC-2021-08-10'!$L$288),'QAQC-2021-08-10'!$C$288="Medium")</formula>
    </cfRule>
    <cfRule type="expression" priority="3056" dxfId="3" stopIfTrue="0">
      <formula>AND(NOT('QAQC-2021-08-10'!$L$737),'QAQC-2021-08-10'!$C$737="Medium")</formula>
    </cfRule>
    <cfRule type="expression" priority="3556" dxfId="4" stopIfTrue="0">
      <formula>AND(NOT('QAQC-2021-08-10'!$L$69),'QAQC-2021-08-10'!$C$69="Medium Low")</formula>
    </cfRule>
    <cfRule type="expression" priority="3775" dxfId="4" stopIfTrue="0">
      <formula>AND(NOT('QAQC-2021-08-10'!$L$288),'QAQC-2021-08-10'!$C$288="Medium Low")</formula>
    </cfRule>
    <cfRule type="expression" priority="4224" dxfId="4" stopIfTrue="0">
      <formula>AND(NOT('QAQC-2021-08-10'!$L$737),'QAQC-2021-08-10'!$C$737="Medium Low")</formula>
    </cfRule>
    <cfRule type="expression" priority="4724" dxfId="5" stopIfTrue="0">
      <formula>AND(NOT('QAQC-2021-08-10'!$L$69),'QAQC-2021-08-10'!$C$69="Low")</formula>
    </cfRule>
    <cfRule type="expression" priority="4943" dxfId="5" stopIfTrue="0">
      <formula>AND(NOT('QAQC-2021-08-10'!$L$288),'QAQC-2021-08-10'!$C$288="Low")</formula>
    </cfRule>
    <cfRule type="expression" priority="5392" dxfId="5" stopIfTrue="0">
      <formula>AND(NOT('QAQC-2021-08-10'!$L$737),'QAQC-2021-08-10'!$C$737="Low")</formula>
    </cfRule>
    <cfRule type="expression" priority="5862" dxfId="5" stopIfTrue="0">
      <formula>LEFT(R5&amp;"")="["</formula>
    </cfRule>
    <cfRule type="expression" priority="6348" dxfId="6" stopIfTrue="0">
      <formula>AND(NOT('QAQC-2021-08-10'!$L$69),'QAQC-2021-08-10'!$C$69="Very Low")</formula>
    </cfRule>
    <cfRule type="expression" priority="6567" dxfId="6" stopIfTrue="0">
      <formula>AND(NOT('QAQC-2021-08-10'!$L$288),'QAQC-2021-08-10'!$C$288="Very Low")</formula>
    </cfRule>
    <cfRule type="expression" priority="7016" dxfId="6" stopIfTrue="0">
      <formula>AND(NOT('QAQC-2021-08-10'!$L$737),'QAQC-2021-08-10'!$C$737="Very Low")</formula>
    </cfRule>
    <cfRule type="expression" priority="7546" dxfId="1" stopIfTrue="0">
      <formula>AND(NOT('QAQC-2021-08-10'!$L$69),'QAQC-2021-08-10'!$C$69="Good")</formula>
    </cfRule>
    <cfRule type="expression" priority="7765" dxfId="1" stopIfTrue="0">
      <formula>AND(NOT('QAQC-2021-08-10'!$L$288),'QAQC-2021-08-10'!$C$288="Good")</formula>
    </cfRule>
    <cfRule type="expression" priority="8214" dxfId="1" stopIfTrue="0">
      <formula>AND(NOT('QAQC-2021-08-10'!$L$737),'QAQC-2021-08-10'!$C$737="Good")</formula>
    </cfRule>
  </conditionalFormatting>
  <conditionalFormatting sqref="S5">
    <cfRule type="expression" priority="53" dxfId="0" stopIfTrue="0">
      <formula>AND(NOT('QAQC-2021-08-10'!$L$70),'QAQC-2021-08-10'!$C$70="Highest")</formula>
    </cfRule>
    <cfRule type="expression" priority="272" dxfId="0" stopIfTrue="0">
      <formula>AND(NOT('QAQC-2021-08-10'!$L$289),'QAQC-2021-08-10'!$C$289="Highest")</formula>
    </cfRule>
    <cfRule type="expression" priority="721" dxfId="0" stopIfTrue="0">
      <formula>AND(NOT('QAQC-2021-08-10'!$L$738),'QAQC-2021-08-10'!$C$738="Highest")</formula>
    </cfRule>
    <cfRule type="expression" priority="1221" dxfId="2" stopIfTrue="0">
      <formula>AND(NOT('QAQC-2021-08-10'!$L$70),'QAQC-2021-08-10'!$C$70="High")</formula>
    </cfRule>
    <cfRule type="expression" priority="1440" dxfId="2" stopIfTrue="0">
      <formula>AND(NOT('QAQC-2021-08-10'!$L$289),'QAQC-2021-08-10'!$C$289="High")</formula>
    </cfRule>
    <cfRule type="expression" priority="1889" dxfId="2" stopIfTrue="0">
      <formula>AND(NOT('QAQC-2021-08-10'!$L$738),'QAQC-2021-08-10'!$C$738="High")</formula>
    </cfRule>
    <cfRule type="expression" priority="2389" dxfId="3" stopIfTrue="0">
      <formula>AND(NOT('QAQC-2021-08-10'!$L$70),'QAQC-2021-08-10'!$C$70="Medium")</formula>
    </cfRule>
    <cfRule type="expression" priority="2608" dxfId="3" stopIfTrue="0">
      <formula>AND(NOT('QAQC-2021-08-10'!$L$289),'QAQC-2021-08-10'!$C$289="Medium")</formula>
    </cfRule>
    <cfRule type="expression" priority="3057" dxfId="3" stopIfTrue="0">
      <formula>AND(NOT('QAQC-2021-08-10'!$L$738),'QAQC-2021-08-10'!$C$738="Medium")</formula>
    </cfRule>
    <cfRule type="expression" priority="3557" dxfId="4" stopIfTrue="0">
      <formula>AND(NOT('QAQC-2021-08-10'!$L$70),'QAQC-2021-08-10'!$C$70="Medium Low")</formula>
    </cfRule>
    <cfRule type="expression" priority="3776" dxfId="4" stopIfTrue="0">
      <formula>AND(NOT('QAQC-2021-08-10'!$L$289),'QAQC-2021-08-10'!$C$289="Medium Low")</formula>
    </cfRule>
    <cfRule type="expression" priority="4225" dxfId="4" stopIfTrue="0">
      <formula>AND(NOT('QAQC-2021-08-10'!$L$738),'QAQC-2021-08-10'!$C$738="Medium Low")</formula>
    </cfRule>
    <cfRule type="expression" priority="4725" dxfId="5" stopIfTrue="0">
      <formula>AND(NOT('QAQC-2021-08-10'!$L$70),'QAQC-2021-08-10'!$C$70="Low")</formula>
    </cfRule>
    <cfRule type="expression" priority="4944" dxfId="5" stopIfTrue="0">
      <formula>AND(NOT('QAQC-2021-08-10'!$L$289),'QAQC-2021-08-10'!$C$289="Low")</formula>
    </cfRule>
    <cfRule type="expression" priority="5393" dxfId="5" stopIfTrue="0">
      <formula>AND(NOT('QAQC-2021-08-10'!$L$738),'QAQC-2021-08-10'!$C$738="Low")</formula>
    </cfRule>
    <cfRule type="expression" priority="5863" dxfId="5" stopIfTrue="0">
      <formula>LEFT(S5&amp;"")="["</formula>
    </cfRule>
    <cfRule type="expression" priority="6349" dxfId="6" stopIfTrue="0">
      <formula>AND(NOT('QAQC-2021-08-10'!$L$70),'QAQC-2021-08-10'!$C$70="Very Low")</formula>
    </cfRule>
    <cfRule type="expression" priority="6568" dxfId="6" stopIfTrue="0">
      <formula>AND(NOT('QAQC-2021-08-10'!$L$289),'QAQC-2021-08-10'!$C$289="Very Low")</formula>
    </cfRule>
    <cfRule type="expression" priority="7017" dxfId="6" stopIfTrue="0">
      <formula>AND(NOT('QAQC-2021-08-10'!$L$738),'QAQC-2021-08-10'!$C$738="Very Low")</formula>
    </cfRule>
    <cfRule type="expression" priority="7547" dxfId="1" stopIfTrue="0">
      <formula>AND(NOT('QAQC-2021-08-10'!$L$70),'QAQC-2021-08-10'!$C$70="Good")</formula>
    </cfRule>
    <cfRule type="expression" priority="7766" dxfId="1" stopIfTrue="0">
      <formula>AND(NOT('QAQC-2021-08-10'!$L$289),'QAQC-2021-08-10'!$C$289="Good")</formula>
    </cfRule>
    <cfRule type="expression" priority="8215" dxfId="1" stopIfTrue="0">
      <formula>AND(NOT('QAQC-2021-08-10'!$L$738),'QAQC-2021-08-10'!$C$738="Good")</formula>
    </cfRule>
  </conditionalFormatting>
  <conditionalFormatting sqref="G6">
    <cfRule type="expression" priority="54" dxfId="0" stopIfTrue="0">
      <formula>AND(NOT('QAQC-2021-08-10'!$L$71),'QAQC-2021-08-10'!$C$71="Highest")</formula>
    </cfRule>
    <cfRule type="expression" priority="731" dxfId="0" stopIfTrue="0">
      <formula>AND(NOT('QAQC-2021-08-10'!$L$748),'QAQC-2021-08-10'!$C$748="Highest")</formula>
    </cfRule>
    <cfRule type="expression" priority="1222" dxfId="2" stopIfTrue="0">
      <formula>AND(NOT('QAQC-2021-08-10'!$L$71),'QAQC-2021-08-10'!$C$71="High")</formula>
    </cfRule>
    <cfRule type="expression" priority="1899" dxfId="2" stopIfTrue="0">
      <formula>AND(NOT('QAQC-2021-08-10'!$L$748),'QAQC-2021-08-10'!$C$748="High")</formula>
    </cfRule>
    <cfRule type="expression" priority="2390" dxfId="3" stopIfTrue="0">
      <formula>AND(NOT('QAQC-2021-08-10'!$L$71),'QAQC-2021-08-10'!$C$71="Medium")</formula>
    </cfRule>
    <cfRule type="expression" priority="3067" dxfId="3" stopIfTrue="0">
      <formula>AND(NOT('QAQC-2021-08-10'!$L$748),'QAQC-2021-08-10'!$C$748="Medium")</formula>
    </cfRule>
    <cfRule type="expression" priority="3558" dxfId="4" stopIfTrue="0">
      <formula>AND(NOT('QAQC-2021-08-10'!$L$71),'QAQC-2021-08-10'!$C$71="Medium Low")</formula>
    </cfRule>
    <cfRule type="expression" priority="4235" dxfId="4" stopIfTrue="0">
      <formula>AND(NOT('QAQC-2021-08-10'!$L$748),'QAQC-2021-08-10'!$C$748="Medium Low")</formula>
    </cfRule>
    <cfRule type="expression" priority="4726" dxfId="5" stopIfTrue="0">
      <formula>AND(NOT('QAQC-2021-08-10'!$L$71),'QAQC-2021-08-10'!$C$71="Low")</formula>
    </cfRule>
    <cfRule type="expression" priority="5403" dxfId="5" stopIfTrue="0">
      <formula>AND(NOT('QAQC-2021-08-10'!$L$748),'QAQC-2021-08-10'!$C$748="Low")</formula>
    </cfRule>
    <cfRule type="expression" priority="5873" dxfId="5" stopIfTrue="0">
      <formula>LEFT(G6&amp;"")="["</formula>
    </cfRule>
    <cfRule type="expression" priority="6350" dxfId="6" stopIfTrue="0">
      <formula>AND(NOT('QAQC-2021-08-10'!$L$71),'QAQC-2021-08-10'!$C$71="Very Low")</formula>
    </cfRule>
    <cfRule type="expression" priority="7027" dxfId="6" stopIfTrue="0">
      <formula>AND(NOT('QAQC-2021-08-10'!$L$748),'QAQC-2021-08-10'!$C$748="Very Low")</formula>
    </cfRule>
    <cfRule type="expression" priority="7548" dxfId="1" stopIfTrue="0">
      <formula>AND(NOT('QAQC-2021-08-10'!$L$71),'QAQC-2021-08-10'!$C$71="Good")</formula>
    </cfRule>
    <cfRule type="expression" priority="8225" dxfId="1" stopIfTrue="0">
      <formula>AND(NOT('QAQC-2021-08-10'!$L$748),'QAQC-2021-08-10'!$C$748="Good")</formula>
    </cfRule>
  </conditionalFormatting>
  <conditionalFormatting sqref="H6">
    <cfRule type="expression" priority="55" dxfId="0" stopIfTrue="0">
      <formula>AND(NOT('QAQC-2021-08-10'!$L$72),'QAQC-2021-08-10'!$C$72="Highest")</formula>
    </cfRule>
    <cfRule type="expression" priority="732" dxfId="0" stopIfTrue="0">
      <formula>AND(NOT('QAQC-2021-08-10'!$L$749),'QAQC-2021-08-10'!$C$749="Highest")</formula>
    </cfRule>
    <cfRule type="expression" priority="1223" dxfId="2" stopIfTrue="0">
      <formula>AND(NOT('QAQC-2021-08-10'!$L$72),'QAQC-2021-08-10'!$C$72="High")</formula>
    </cfRule>
    <cfRule type="expression" priority="1900" dxfId="2" stopIfTrue="0">
      <formula>AND(NOT('QAQC-2021-08-10'!$L$749),'QAQC-2021-08-10'!$C$749="High")</formula>
    </cfRule>
    <cfRule type="expression" priority="2391" dxfId="3" stopIfTrue="0">
      <formula>AND(NOT('QAQC-2021-08-10'!$L$72),'QAQC-2021-08-10'!$C$72="Medium")</formula>
    </cfRule>
    <cfRule type="expression" priority="3068" dxfId="3" stopIfTrue="0">
      <formula>AND(NOT('QAQC-2021-08-10'!$L$749),'QAQC-2021-08-10'!$C$749="Medium")</formula>
    </cfRule>
    <cfRule type="expression" priority="3559" dxfId="4" stopIfTrue="0">
      <formula>AND(NOT('QAQC-2021-08-10'!$L$72),'QAQC-2021-08-10'!$C$72="Medium Low")</formula>
    </cfRule>
    <cfRule type="expression" priority="4236" dxfId="4" stopIfTrue="0">
      <formula>AND(NOT('QAQC-2021-08-10'!$L$749),'QAQC-2021-08-10'!$C$749="Medium Low")</formula>
    </cfRule>
    <cfRule type="expression" priority="4727" dxfId="5" stopIfTrue="0">
      <formula>AND(NOT('QAQC-2021-08-10'!$L$72),'QAQC-2021-08-10'!$C$72="Low")</formula>
    </cfRule>
    <cfRule type="expression" priority="5404" dxfId="5" stopIfTrue="0">
      <formula>AND(NOT('QAQC-2021-08-10'!$L$749),'QAQC-2021-08-10'!$C$749="Low")</formula>
    </cfRule>
    <cfRule type="expression" priority="5874" dxfId="5" stopIfTrue="0">
      <formula>LEFT(H6&amp;"")="["</formula>
    </cfRule>
    <cfRule type="expression" priority="6351" dxfId="6" stopIfTrue="0">
      <formula>AND(NOT('QAQC-2021-08-10'!$L$72),'QAQC-2021-08-10'!$C$72="Very Low")</formula>
    </cfRule>
    <cfRule type="expression" priority="7028" dxfId="6" stopIfTrue="0">
      <formula>AND(NOT('QAQC-2021-08-10'!$L$749),'QAQC-2021-08-10'!$C$749="Very Low")</formula>
    </cfRule>
    <cfRule type="expression" priority="7549" dxfId="1" stopIfTrue="0">
      <formula>AND(NOT('QAQC-2021-08-10'!$L$72),'QAQC-2021-08-10'!$C$72="Good")</formula>
    </cfRule>
    <cfRule type="expression" priority="8226" dxfId="1" stopIfTrue="0">
      <formula>AND(NOT('QAQC-2021-08-10'!$L$749),'QAQC-2021-08-10'!$C$749="Good")</formula>
    </cfRule>
  </conditionalFormatting>
  <conditionalFormatting sqref="I6">
    <cfRule type="expression" priority="56" dxfId="0" stopIfTrue="0">
      <formula>AND(NOT('QAQC-2021-08-10'!$L$73),'QAQC-2021-08-10'!$C$73="Highest")</formula>
    </cfRule>
    <cfRule type="expression" priority="733" dxfId="0" stopIfTrue="0">
      <formula>AND(NOT('QAQC-2021-08-10'!$L$750),'QAQC-2021-08-10'!$C$750="Highest")</formula>
    </cfRule>
    <cfRule type="expression" priority="1224" dxfId="2" stopIfTrue="0">
      <formula>AND(NOT('QAQC-2021-08-10'!$L$73),'QAQC-2021-08-10'!$C$73="High")</formula>
    </cfRule>
    <cfRule type="expression" priority="1901" dxfId="2" stopIfTrue="0">
      <formula>AND(NOT('QAQC-2021-08-10'!$L$750),'QAQC-2021-08-10'!$C$750="High")</formula>
    </cfRule>
    <cfRule type="expression" priority="2392" dxfId="3" stopIfTrue="0">
      <formula>AND(NOT('QAQC-2021-08-10'!$L$73),'QAQC-2021-08-10'!$C$73="Medium")</formula>
    </cfRule>
    <cfRule type="expression" priority="3069" dxfId="3" stopIfTrue="0">
      <formula>AND(NOT('QAQC-2021-08-10'!$L$750),'QAQC-2021-08-10'!$C$750="Medium")</formula>
    </cfRule>
    <cfRule type="expression" priority="3560" dxfId="4" stopIfTrue="0">
      <formula>AND(NOT('QAQC-2021-08-10'!$L$73),'QAQC-2021-08-10'!$C$73="Medium Low")</formula>
    </cfRule>
    <cfRule type="expression" priority="4237" dxfId="4" stopIfTrue="0">
      <formula>AND(NOT('QAQC-2021-08-10'!$L$750),'QAQC-2021-08-10'!$C$750="Medium Low")</formula>
    </cfRule>
    <cfRule type="expression" priority="4728" dxfId="5" stopIfTrue="0">
      <formula>AND(NOT('QAQC-2021-08-10'!$L$73),'QAQC-2021-08-10'!$C$73="Low")</formula>
    </cfRule>
    <cfRule type="expression" priority="5405" dxfId="5" stopIfTrue="0">
      <formula>AND(NOT('QAQC-2021-08-10'!$L$750),'QAQC-2021-08-10'!$C$750="Low")</formula>
    </cfRule>
    <cfRule type="expression" priority="5875" dxfId="5" stopIfTrue="0">
      <formula>LEFT(I6&amp;"")="["</formula>
    </cfRule>
    <cfRule type="expression" priority="6352" dxfId="6" stopIfTrue="0">
      <formula>AND(NOT('QAQC-2021-08-10'!$L$73),'QAQC-2021-08-10'!$C$73="Very Low")</formula>
    </cfRule>
    <cfRule type="expression" priority="7029" dxfId="6" stopIfTrue="0">
      <formula>AND(NOT('QAQC-2021-08-10'!$L$750),'QAQC-2021-08-10'!$C$750="Very Low")</formula>
    </cfRule>
    <cfRule type="expression" priority="7550" dxfId="1" stopIfTrue="0">
      <formula>AND(NOT('QAQC-2021-08-10'!$L$73),'QAQC-2021-08-10'!$C$73="Good")</formula>
    </cfRule>
    <cfRule type="expression" priority="8227" dxfId="1" stopIfTrue="0">
      <formula>AND(NOT('QAQC-2021-08-10'!$L$750),'QAQC-2021-08-10'!$C$750="Good")</formula>
    </cfRule>
  </conditionalFormatting>
  <conditionalFormatting sqref="Q6">
    <cfRule type="expression" priority="57" dxfId="0" stopIfTrue="0">
      <formula>AND(NOT('QAQC-2021-08-10'!$L$74),'QAQC-2021-08-10'!$C$74="Highest")</formula>
    </cfRule>
    <cfRule type="expression" priority="734" dxfId="0" stopIfTrue="0">
      <formula>AND(NOT('QAQC-2021-08-10'!$L$751),'QAQC-2021-08-10'!$C$751="Highest")</formula>
    </cfRule>
    <cfRule type="expression" priority="1225" dxfId="2" stopIfTrue="0">
      <formula>AND(NOT('QAQC-2021-08-10'!$L$74),'QAQC-2021-08-10'!$C$74="High")</formula>
    </cfRule>
    <cfRule type="expression" priority="1902" dxfId="2" stopIfTrue="0">
      <formula>AND(NOT('QAQC-2021-08-10'!$L$751),'QAQC-2021-08-10'!$C$751="High")</formula>
    </cfRule>
    <cfRule type="expression" priority="2393" dxfId="3" stopIfTrue="0">
      <formula>AND(NOT('QAQC-2021-08-10'!$L$74),'QAQC-2021-08-10'!$C$74="Medium")</formula>
    </cfRule>
    <cfRule type="expression" priority="3070" dxfId="3" stopIfTrue="0">
      <formula>AND(NOT('QAQC-2021-08-10'!$L$751),'QAQC-2021-08-10'!$C$751="Medium")</formula>
    </cfRule>
    <cfRule type="expression" priority="3561" dxfId="4" stopIfTrue="0">
      <formula>AND(NOT('QAQC-2021-08-10'!$L$74),'QAQC-2021-08-10'!$C$74="Medium Low")</formula>
    </cfRule>
    <cfRule type="expression" priority="4238" dxfId="4" stopIfTrue="0">
      <formula>AND(NOT('QAQC-2021-08-10'!$L$751),'QAQC-2021-08-10'!$C$751="Medium Low")</formula>
    </cfRule>
    <cfRule type="expression" priority="4729" dxfId="5" stopIfTrue="0">
      <formula>AND(NOT('QAQC-2021-08-10'!$L$74),'QAQC-2021-08-10'!$C$74="Low")</formula>
    </cfRule>
    <cfRule type="expression" priority="5406" dxfId="5" stopIfTrue="0">
      <formula>AND(NOT('QAQC-2021-08-10'!$L$751),'QAQC-2021-08-10'!$C$751="Low")</formula>
    </cfRule>
    <cfRule type="expression" priority="5876" dxfId="5" stopIfTrue="0">
      <formula>LEFT(Q6&amp;"")="["</formula>
    </cfRule>
    <cfRule type="expression" priority="6353" dxfId="6" stopIfTrue="0">
      <formula>AND(NOT('QAQC-2021-08-10'!$L$74),'QAQC-2021-08-10'!$C$74="Very Low")</formula>
    </cfRule>
    <cfRule type="expression" priority="7030" dxfId="6" stopIfTrue="0">
      <formula>AND(NOT('QAQC-2021-08-10'!$L$751),'QAQC-2021-08-10'!$C$751="Very Low")</formula>
    </cfRule>
    <cfRule type="expression" priority="7551" dxfId="1" stopIfTrue="0">
      <formula>AND(NOT('QAQC-2021-08-10'!$L$74),'QAQC-2021-08-10'!$C$74="Good")</formula>
    </cfRule>
    <cfRule type="expression" priority="8228" dxfId="1" stopIfTrue="0">
      <formula>AND(NOT('QAQC-2021-08-10'!$L$751),'QAQC-2021-08-10'!$C$751="Good")</formula>
    </cfRule>
  </conditionalFormatting>
  <conditionalFormatting sqref="R6">
    <cfRule type="expression" priority="58" dxfId="0" stopIfTrue="0">
      <formula>AND(NOT('QAQC-2021-08-10'!$L$75),'QAQC-2021-08-10'!$C$75="Highest")</formula>
    </cfRule>
    <cfRule type="expression" priority="735" dxfId="0" stopIfTrue="0">
      <formula>AND(NOT('QAQC-2021-08-10'!$L$752),'QAQC-2021-08-10'!$C$752="Highest")</formula>
    </cfRule>
    <cfRule type="expression" priority="1226" dxfId="2" stopIfTrue="0">
      <formula>AND(NOT('QAQC-2021-08-10'!$L$75),'QAQC-2021-08-10'!$C$75="High")</formula>
    </cfRule>
    <cfRule type="expression" priority="1903" dxfId="2" stopIfTrue="0">
      <formula>AND(NOT('QAQC-2021-08-10'!$L$752),'QAQC-2021-08-10'!$C$752="High")</formula>
    </cfRule>
    <cfRule type="expression" priority="2394" dxfId="3" stopIfTrue="0">
      <formula>AND(NOT('QAQC-2021-08-10'!$L$75),'QAQC-2021-08-10'!$C$75="Medium")</formula>
    </cfRule>
    <cfRule type="expression" priority="3071" dxfId="3" stopIfTrue="0">
      <formula>AND(NOT('QAQC-2021-08-10'!$L$752),'QAQC-2021-08-10'!$C$752="Medium")</formula>
    </cfRule>
    <cfRule type="expression" priority="3562" dxfId="4" stopIfTrue="0">
      <formula>AND(NOT('QAQC-2021-08-10'!$L$75),'QAQC-2021-08-10'!$C$75="Medium Low")</formula>
    </cfRule>
    <cfRule type="expression" priority="4239" dxfId="4" stopIfTrue="0">
      <formula>AND(NOT('QAQC-2021-08-10'!$L$752),'QAQC-2021-08-10'!$C$752="Medium Low")</formula>
    </cfRule>
    <cfRule type="expression" priority="4730" dxfId="5" stopIfTrue="0">
      <formula>AND(NOT('QAQC-2021-08-10'!$L$75),'QAQC-2021-08-10'!$C$75="Low")</formula>
    </cfRule>
    <cfRule type="expression" priority="5407" dxfId="5" stopIfTrue="0">
      <formula>AND(NOT('QAQC-2021-08-10'!$L$752),'QAQC-2021-08-10'!$C$752="Low")</formula>
    </cfRule>
    <cfRule type="expression" priority="5877" dxfId="5" stopIfTrue="0">
      <formula>LEFT(R6&amp;"")="["</formula>
    </cfRule>
    <cfRule type="expression" priority="6354" dxfId="6" stopIfTrue="0">
      <formula>AND(NOT('QAQC-2021-08-10'!$L$75),'QAQC-2021-08-10'!$C$75="Very Low")</formula>
    </cfRule>
    <cfRule type="expression" priority="7031" dxfId="6" stopIfTrue="0">
      <formula>AND(NOT('QAQC-2021-08-10'!$L$752),'QAQC-2021-08-10'!$C$752="Very Low")</formula>
    </cfRule>
    <cfRule type="expression" priority="7552" dxfId="1" stopIfTrue="0">
      <formula>AND(NOT('QAQC-2021-08-10'!$L$75),'QAQC-2021-08-10'!$C$75="Good")</formula>
    </cfRule>
    <cfRule type="expression" priority="8229" dxfId="1" stopIfTrue="0">
      <formula>AND(NOT('QAQC-2021-08-10'!$L$752),'QAQC-2021-08-10'!$C$752="Good")</formula>
    </cfRule>
  </conditionalFormatting>
  <conditionalFormatting sqref="S6">
    <cfRule type="expression" priority="59" dxfId="0" stopIfTrue="0">
      <formula>AND(NOT('QAQC-2021-08-10'!$L$76),'QAQC-2021-08-10'!$C$76="Highest")</formula>
    </cfRule>
    <cfRule type="expression" priority="736" dxfId="0" stopIfTrue="0">
      <formula>AND(NOT('QAQC-2021-08-10'!$L$753),'QAQC-2021-08-10'!$C$753="Highest")</formula>
    </cfRule>
    <cfRule type="expression" priority="1227" dxfId="2" stopIfTrue="0">
      <formula>AND(NOT('QAQC-2021-08-10'!$L$76),'QAQC-2021-08-10'!$C$76="High")</formula>
    </cfRule>
    <cfRule type="expression" priority="1904" dxfId="2" stopIfTrue="0">
      <formula>AND(NOT('QAQC-2021-08-10'!$L$753),'QAQC-2021-08-10'!$C$753="High")</formula>
    </cfRule>
    <cfRule type="expression" priority="2395" dxfId="3" stopIfTrue="0">
      <formula>AND(NOT('QAQC-2021-08-10'!$L$76),'QAQC-2021-08-10'!$C$76="Medium")</formula>
    </cfRule>
    <cfRule type="expression" priority="3072" dxfId="3" stopIfTrue="0">
      <formula>AND(NOT('QAQC-2021-08-10'!$L$753),'QAQC-2021-08-10'!$C$753="Medium")</formula>
    </cfRule>
    <cfRule type="expression" priority="3563" dxfId="4" stopIfTrue="0">
      <formula>AND(NOT('QAQC-2021-08-10'!$L$76),'QAQC-2021-08-10'!$C$76="Medium Low")</formula>
    </cfRule>
    <cfRule type="expression" priority="4240" dxfId="4" stopIfTrue="0">
      <formula>AND(NOT('QAQC-2021-08-10'!$L$753),'QAQC-2021-08-10'!$C$753="Medium Low")</formula>
    </cfRule>
    <cfRule type="expression" priority="4731" dxfId="5" stopIfTrue="0">
      <formula>AND(NOT('QAQC-2021-08-10'!$L$76),'QAQC-2021-08-10'!$C$76="Low")</formula>
    </cfRule>
    <cfRule type="expression" priority="5408" dxfId="5" stopIfTrue="0">
      <formula>AND(NOT('QAQC-2021-08-10'!$L$753),'QAQC-2021-08-10'!$C$753="Low")</formula>
    </cfRule>
    <cfRule type="expression" priority="5878" dxfId="5" stopIfTrue="0">
      <formula>LEFT(S6&amp;"")="["</formula>
    </cfRule>
    <cfRule type="expression" priority="6355" dxfId="6" stopIfTrue="0">
      <formula>AND(NOT('QAQC-2021-08-10'!$L$76),'QAQC-2021-08-10'!$C$76="Very Low")</formula>
    </cfRule>
    <cfRule type="expression" priority="7032" dxfId="6" stopIfTrue="0">
      <formula>AND(NOT('QAQC-2021-08-10'!$L$753),'QAQC-2021-08-10'!$C$753="Very Low")</formula>
    </cfRule>
    <cfRule type="expression" priority="7553" dxfId="1" stopIfTrue="0">
      <formula>AND(NOT('QAQC-2021-08-10'!$L$76),'QAQC-2021-08-10'!$C$76="Good")</formula>
    </cfRule>
    <cfRule type="expression" priority="8230" dxfId="1" stopIfTrue="0">
      <formula>AND(NOT('QAQC-2021-08-10'!$L$753),'QAQC-2021-08-10'!$C$753="Good")</formula>
    </cfRule>
  </conditionalFormatting>
  <conditionalFormatting sqref="G7">
    <cfRule type="expression" priority="60" dxfId="0" stopIfTrue="0">
      <formula>AND(NOT('QAQC-2021-08-10'!$L$77),'QAQC-2021-08-10'!$C$77="Highest")</formula>
    </cfRule>
    <cfRule type="expression" priority="746" dxfId="0" stopIfTrue="0">
      <formula>AND(NOT('QAQC-2021-08-10'!$L$763),'QAQC-2021-08-10'!$C$763="Highest")</formula>
    </cfRule>
    <cfRule type="expression" priority="1228" dxfId="2" stopIfTrue="0">
      <formula>AND(NOT('QAQC-2021-08-10'!$L$77),'QAQC-2021-08-10'!$C$77="High")</formula>
    </cfRule>
    <cfRule type="expression" priority="1914" dxfId="2" stopIfTrue="0">
      <formula>AND(NOT('QAQC-2021-08-10'!$L$763),'QAQC-2021-08-10'!$C$763="High")</formula>
    </cfRule>
    <cfRule type="expression" priority="2396" dxfId="3" stopIfTrue="0">
      <formula>AND(NOT('QAQC-2021-08-10'!$L$77),'QAQC-2021-08-10'!$C$77="Medium")</formula>
    </cfRule>
    <cfRule type="expression" priority="3082" dxfId="3" stopIfTrue="0">
      <formula>AND(NOT('QAQC-2021-08-10'!$L$763),'QAQC-2021-08-10'!$C$763="Medium")</formula>
    </cfRule>
    <cfRule type="expression" priority="3564" dxfId="4" stopIfTrue="0">
      <formula>AND(NOT('QAQC-2021-08-10'!$L$77),'QAQC-2021-08-10'!$C$77="Medium Low")</formula>
    </cfRule>
    <cfRule type="expression" priority="4250" dxfId="4" stopIfTrue="0">
      <formula>AND(NOT('QAQC-2021-08-10'!$L$763),'QAQC-2021-08-10'!$C$763="Medium Low")</formula>
    </cfRule>
    <cfRule type="expression" priority="4732" dxfId="5" stopIfTrue="0">
      <formula>AND(NOT('QAQC-2021-08-10'!$L$77),'QAQC-2021-08-10'!$C$77="Low")</formula>
    </cfRule>
    <cfRule type="expression" priority="5418" dxfId="5" stopIfTrue="0">
      <formula>AND(NOT('QAQC-2021-08-10'!$L$763),'QAQC-2021-08-10'!$C$763="Low")</formula>
    </cfRule>
    <cfRule type="expression" priority="5888" dxfId="5" stopIfTrue="0">
      <formula>LEFT(G7&amp;"")="["</formula>
    </cfRule>
    <cfRule type="expression" priority="6356" dxfId="6" stopIfTrue="0">
      <formula>AND(NOT('QAQC-2021-08-10'!$L$77),'QAQC-2021-08-10'!$C$77="Very Low")</formula>
    </cfRule>
    <cfRule type="expression" priority="7042" dxfId="6" stopIfTrue="0">
      <formula>AND(NOT('QAQC-2021-08-10'!$L$763),'QAQC-2021-08-10'!$C$763="Very Low")</formula>
    </cfRule>
    <cfRule type="expression" priority="7554" dxfId="1" stopIfTrue="0">
      <formula>AND(NOT('QAQC-2021-08-10'!$L$77),'QAQC-2021-08-10'!$C$77="Good")</formula>
    </cfRule>
    <cfRule type="expression" priority="8240" dxfId="1" stopIfTrue="0">
      <formula>AND(NOT('QAQC-2021-08-10'!$L$763),'QAQC-2021-08-10'!$C$763="Good")</formula>
    </cfRule>
  </conditionalFormatting>
  <conditionalFormatting sqref="H7">
    <cfRule type="expression" priority="61" dxfId="0" stopIfTrue="0">
      <formula>AND(NOT('QAQC-2021-08-10'!$L$78),'QAQC-2021-08-10'!$C$78="Highest")</formula>
    </cfRule>
    <cfRule type="expression" priority="747" dxfId="0" stopIfTrue="0">
      <formula>AND(NOT('QAQC-2021-08-10'!$L$764),'QAQC-2021-08-10'!$C$764="Highest")</formula>
    </cfRule>
    <cfRule type="expression" priority="1229" dxfId="2" stopIfTrue="0">
      <formula>AND(NOT('QAQC-2021-08-10'!$L$78),'QAQC-2021-08-10'!$C$78="High")</formula>
    </cfRule>
    <cfRule type="expression" priority="1915" dxfId="2" stopIfTrue="0">
      <formula>AND(NOT('QAQC-2021-08-10'!$L$764),'QAQC-2021-08-10'!$C$764="High")</formula>
    </cfRule>
    <cfRule type="expression" priority="2397" dxfId="3" stopIfTrue="0">
      <formula>AND(NOT('QAQC-2021-08-10'!$L$78),'QAQC-2021-08-10'!$C$78="Medium")</formula>
    </cfRule>
    <cfRule type="expression" priority="3083" dxfId="3" stopIfTrue="0">
      <formula>AND(NOT('QAQC-2021-08-10'!$L$764),'QAQC-2021-08-10'!$C$764="Medium")</formula>
    </cfRule>
    <cfRule type="expression" priority="3565" dxfId="4" stopIfTrue="0">
      <formula>AND(NOT('QAQC-2021-08-10'!$L$78),'QAQC-2021-08-10'!$C$78="Medium Low")</formula>
    </cfRule>
    <cfRule type="expression" priority="4251" dxfId="4" stopIfTrue="0">
      <formula>AND(NOT('QAQC-2021-08-10'!$L$764),'QAQC-2021-08-10'!$C$764="Medium Low")</formula>
    </cfRule>
    <cfRule type="expression" priority="4733" dxfId="5" stopIfTrue="0">
      <formula>AND(NOT('QAQC-2021-08-10'!$L$78),'QAQC-2021-08-10'!$C$78="Low")</formula>
    </cfRule>
    <cfRule type="expression" priority="5419" dxfId="5" stopIfTrue="0">
      <formula>AND(NOT('QAQC-2021-08-10'!$L$764),'QAQC-2021-08-10'!$C$764="Low")</formula>
    </cfRule>
    <cfRule type="expression" priority="5889" dxfId="5" stopIfTrue="0">
      <formula>LEFT(H7&amp;"")="["</formula>
    </cfRule>
    <cfRule type="expression" priority="6357" dxfId="6" stopIfTrue="0">
      <formula>AND(NOT('QAQC-2021-08-10'!$L$78),'QAQC-2021-08-10'!$C$78="Very Low")</formula>
    </cfRule>
    <cfRule type="expression" priority="7043" dxfId="6" stopIfTrue="0">
      <formula>AND(NOT('QAQC-2021-08-10'!$L$764),'QAQC-2021-08-10'!$C$764="Very Low")</formula>
    </cfRule>
    <cfRule type="expression" priority="7555" dxfId="1" stopIfTrue="0">
      <formula>AND(NOT('QAQC-2021-08-10'!$L$78),'QAQC-2021-08-10'!$C$78="Good")</formula>
    </cfRule>
    <cfRule type="expression" priority="8241" dxfId="1" stopIfTrue="0">
      <formula>AND(NOT('QAQC-2021-08-10'!$L$764),'QAQC-2021-08-10'!$C$764="Good")</formula>
    </cfRule>
  </conditionalFormatting>
  <conditionalFormatting sqref="I7">
    <cfRule type="expression" priority="62" dxfId="0" stopIfTrue="0">
      <formula>AND(NOT('QAQC-2021-08-10'!$L$79),'QAQC-2021-08-10'!$C$79="Highest")</formula>
    </cfRule>
    <cfRule type="expression" priority="748" dxfId="0" stopIfTrue="0">
      <formula>AND(NOT('QAQC-2021-08-10'!$L$765),'QAQC-2021-08-10'!$C$765="Highest")</formula>
    </cfRule>
    <cfRule type="expression" priority="1230" dxfId="2" stopIfTrue="0">
      <formula>AND(NOT('QAQC-2021-08-10'!$L$79),'QAQC-2021-08-10'!$C$79="High")</formula>
    </cfRule>
    <cfRule type="expression" priority="1916" dxfId="2" stopIfTrue="0">
      <formula>AND(NOT('QAQC-2021-08-10'!$L$765),'QAQC-2021-08-10'!$C$765="High")</formula>
    </cfRule>
    <cfRule type="expression" priority="2398" dxfId="3" stopIfTrue="0">
      <formula>AND(NOT('QAQC-2021-08-10'!$L$79),'QAQC-2021-08-10'!$C$79="Medium")</formula>
    </cfRule>
    <cfRule type="expression" priority="3084" dxfId="3" stopIfTrue="0">
      <formula>AND(NOT('QAQC-2021-08-10'!$L$765),'QAQC-2021-08-10'!$C$765="Medium")</formula>
    </cfRule>
    <cfRule type="expression" priority="3566" dxfId="4" stopIfTrue="0">
      <formula>AND(NOT('QAQC-2021-08-10'!$L$79),'QAQC-2021-08-10'!$C$79="Medium Low")</formula>
    </cfRule>
    <cfRule type="expression" priority="4252" dxfId="4" stopIfTrue="0">
      <formula>AND(NOT('QAQC-2021-08-10'!$L$765),'QAQC-2021-08-10'!$C$765="Medium Low")</formula>
    </cfRule>
    <cfRule type="expression" priority="4734" dxfId="5" stopIfTrue="0">
      <formula>AND(NOT('QAQC-2021-08-10'!$L$79),'QAQC-2021-08-10'!$C$79="Low")</formula>
    </cfRule>
    <cfRule type="expression" priority="5420" dxfId="5" stopIfTrue="0">
      <formula>AND(NOT('QAQC-2021-08-10'!$L$765),'QAQC-2021-08-10'!$C$765="Low")</formula>
    </cfRule>
    <cfRule type="expression" priority="5890" dxfId="5" stopIfTrue="0">
      <formula>LEFT(I7&amp;"")="["</formula>
    </cfRule>
    <cfRule type="expression" priority="6358" dxfId="6" stopIfTrue="0">
      <formula>AND(NOT('QAQC-2021-08-10'!$L$79),'QAQC-2021-08-10'!$C$79="Very Low")</formula>
    </cfRule>
    <cfRule type="expression" priority="7044" dxfId="6" stopIfTrue="0">
      <formula>AND(NOT('QAQC-2021-08-10'!$L$765),'QAQC-2021-08-10'!$C$765="Very Low")</formula>
    </cfRule>
    <cfRule type="expression" priority="7556" dxfId="1" stopIfTrue="0">
      <formula>AND(NOT('QAQC-2021-08-10'!$L$79),'QAQC-2021-08-10'!$C$79="Good")</formula>
    </cfRule>
    <cfRule type="expression" priority="8242" dxfId="1" stopIfTrue="0">
      <formula>AND(NOT('QAQC-2021-08-10'!$L$765),'QAQC-2021-08-10'!$C$765="Good")</formula>
    </cfRule>
  </conditionalFormatting>
  <conditionalFormatting sqref="Q7">
    <cfRule type="expression" priority="63" dxfId="0" stopIfTrue="0">
      <formula>AND(NOT('QAQC-2021-08-10'!$L$80),'QAQC-2021-08-10'!$C$80="Highest")</formula>
    </cfRule>
    <cfRule type="expression" priority="749" dxfId="0" stopIfTrue="0">
      <formula>AND(NOT('QAQC-2021-08-10'!$L$766),'QAQC-2021-08-10'!$C$766="Highest")</formula>
    </cfRule>
    <cfRule type="expression" priority="1231" dxfId="2" stopIfTrue="0">
      <formula>AND(NOT('QAQC-2021-08-10'!$L$80),'QAQC-2021-08-10'!$C$80="High")</formula>
    </cfRule>
    <cfRule type="expression" priority="1917" dxfId="2" stopIfTrue="0">
      <formula>AND(NOT('QAQC-2021-08-10'!$L$766),'QAQC-2021-08-10'!$C$766="High")</formula>
    </cfRule>
    <cfRule type="expression" priority="2399" dxfId="3" stopIfTrue="0">
      <formula>AND(NOT('QAQC-2021-08-10'!$L$80),'QAQC-2021-08-10'!$C$80="Medium")</formula>
    </cfRule>
    <cfRule type="expression" priority="3085" dxfId="3" stopIfTrue="0">
      <formula>AND(NOT('QAQC-2021-08-10'!$L$766),'QAQC-2021-08-10'!$C$766="Medium")</formula>
    </cfRule>
    <cfRule type="expression" priority="3567" dxfId="4" stopIfTrue="0">
      <formula>AND(NOT('QAQC-2021-08-10'!$L$80),'QAQC-2021-08-10'!$C$80="Medium Low")</formula>
    </cfRule>
    <cfRule type="expression" priority="4253" dxfId="4" stopIfTrue="0">
      <formula>AND(NOT('QAQC-2021-08-10'!$L$766),'QAQC-2021-08-10'!$C$766="Medium Low")</formula>
    </cfRule>
    <cfRule type="expression" priority="4735" dxfId="5" stopIfTrue="0">
      <formula>AND(NOT('QAQC-2021-08-10'!$L$80),'QAQC-2021-08-10'!$C$80="Low")</formula>
    </cfRule>
    <cfRule type="expression" priority="5421" dxfId="5" stopIfTrue="0">
      <formula>AND(NOT('QAQC-2021-08-10'!$L$766),'QAQC-2021-08-10'!$C$766="Low")</formula>
    </cfRule>
    <cfRule type="expression" priority="5891" dxfId="5" stopIfTrue="0">
      <formula>LEFT(Q7&amp;"")="["</formula>
    </cfRule>
    <cfRule type="expression" priority="6359" dxfId="6" stopIfTrue="0">
      <formula>AND(NOT('QAQC-2021-08-10'!$L$80),'QAQC-2021-08-10'!$C$80="Very Low")</formula>
    </cfRule>
    <cfRule type="expression" priority="7045" dxfId="6" stopIfTrue="0">
      <formula>AND(NOT('QAQC-2021-08-10'!$L$766),'QAQC-2021-08-10'!$C$766="Very Low")</formula>
    </cfRule>
    <cfRule type="expression" priority="7557" dxfId="1" stopIfTrue="0">
      <formula>AND(NOT('QAQC-2021-08-10'!$L$80),'QAQC-2021-08-10'!$C$80="Good")</formula>
    </cfRule>
    <cfRule type="expression" priority="8243" dxfId="1" stopIfTrue="0">
      <formula>AND(NOT('QAQC-2021-08-10'!$L$766),'QAQC-2021-08-10'!$C$766="Good")</formula>
    </cfRule>
  </conditionalFormatting>
  <conditionalFormatting sqref="R7">
    <cfRule type="expression" priority="64" dxfId="0" stopIfTrue="0">
      <formula>AND(NOT('QAQC-2021-08-10'!$L$81),'QAQC-2021-08-10'!$C$81="Highest")</formula>
    </cfRule>
    <cfRule type="expression" priority="750" dxfId="0" stopIfTrue="0">
      <formula>AND(NOT('QAQC-2021-08-10'!$L$767),'QAQC-2021-08-10'!$C$767="Highest")</formula>
    </cfRule>
    <cfRule type="expression" priority="1232" dxfId="2" stopIfTrue="0">
      <formula>AND(NOT('QAQC-2021-08-10'!$L$81),'QAQC-2021-08-10'!$C$81="High")</formula>
    </cfRule>
    <cfRule type="expression" priority="1918" dxfId="2" stopIfTrue="0">
      <formula>AND(NOT('QAQC-2021-08-10'!$L$767),'QAQC-2021-08-10'!$C$767="High")</formula>
    </cfRule>
    <cfRule type="expression" priority="2400" dxfId="3" stopIfTrue="0">
      <formula>AND(NOT('QAQC-2021-08-10'!$L$81),'QAQC-2021-08-10'!$C$81="Medium")</formula>
    </cfRule>
    <cfRule type="expression" priority="3086" dxfId="3" stopIfTrue="0">
      <formula>AND(NOT('QAQC-2021-08-10'!$L$767),'QAQC-2021-08-10'!$C$767="Medium")</formula>
    </cfRule>
    <cfRule type="expression" priority="3568" dxfId="4" stopIfTrue="0">
      <formula>AND(NOT('QAQC-2021-08-10'!$L$81),'QAQC-2021-08-10'!$C$81="Medium Low")</formula>
    </cfRule>
    <cfRule type="expression" priority="4254" dxfId="4" stopIfTrue="0">
      <formula>AND(NOT('QAQC-2021-08-10'!$L$767),'QAQC-2021-08-10'!$C$767="Medium Low")</formula>
    </cfRule>
    <cfRule type="expression" priority="4736" dxfId="5" stopIfTrue="0">
      <formula>AND(NOT('QAQC-2021-08-10'!$L$81),'QAQC-2021-08-10'!$C$81="Low")</formula>
    </cfRule>
    <cfRule type="expression" priority="5422" dxfId="5" stopIfTrue="0">
      <formula>AND(NOT('QAQC-2021-08-10'!$L$767),'QAQC-2021-08-10'!$C$767="Low")</formula>
    </cfRule>
    <cfRule type="expression" priority="5892" dxfId="5" stopIfTrue="0">
      <formula>LEFT(R7&amp;"")="["</formula>
    </cfRule>
    <cfRule type="expression" priority="6360" dxfId="6" stopIfTrue="0">
      <formula>AND(NOT('QAQC-2021-08-10'!$L$81),'QAQC-2021-08-10'!$C$81="Very Low")</formula>
    </cfRule>
    <cfRule type="expression" priority="7046" dxfId="6" stopIfTrue="0">
      <formula>AND(NOT('QAQC-2021-08-10'!$L$767),'QAQC-2021-08-10'!$C$767="Very Low")</formula>
    </cfRule>
    <cfRule type="expression" priority="7558" dxfId="1" stopIfTrue="0">
      <formula>AND(NOT('QAQC-2021-08-10'!$L$81),'QAQC-2021-08-10'!$C$81="Good")</formula>
    </cfRule>
    <cfRule type="expression" priority="8244" dxfId="1" stopIfTrue="0">
      <formula>AND(NOT('QAQC-2021-08-10'!$L$767),'QAQC-2021-08-10'!$C$767="Good")</formula>
    </cfRule>
  </conditionalFormatting>
  <conditionalFormatting sqref="S7">
    <cfRule type="expression" priority="65" dxfId="0" stopIfTrue="0">
      <formula>AND(NOT('QAQC-2021-08-10'!$L$82),'QAQC-2021-08-10'!$C$82="Highest")</formula>
    </cfRule>
    <cfRule type="expression" priority="751" dxfId="0" stopIfTrue="0">
      <formula>AND(NOT('QAQC-2021-08-10'!$L$768),'QAQC-2021-08-10'!$C$768="Highest")</formula>
    </cfRule>
    <cfRule type="expression" priority="1233" dxfId="2" stopIfTrue="0">
      <formula>AND(NOT('QAQC-2021-08-10'!$L$82),'QAQC-2021-08-10'!$C$82="High")</formula>
    </cfRule>
    <cfRule type="expression" priority="1919" dxfId="2" stopIfTrue="0">
      <formula>AND(NOT('QAQC-2021-08-10'!$L$768),'QAQC-2021-08-10'!$C$768="High")</formula>
    </cfRule>
    <cfRule type="expression" priority="2401" dxfId="3" stopIfTrue="0">
      <formula>AND(NOT('QAQC-2021-08-10'!$L$82),'QAQC-2021-08-10'!$C$82="Medium")</formula>
    </cfRule>
    <cfRule type="expression" priority="3087" dxfId="3" stopIfTrue="0">
      <formula>AND(NOT('QAQC-2021-08-10'!$L$768),'QAQC-2021-08-10'!$C$768="Medium")</formula>
    </cfRule>
    <cfRule type="expression" priority="3569" dxfId="4" stopIfTrue="0">
      <formula>AND(NOT('QAQC-2021-08-10'!$L$82),'QAQC-2021-08-10'!$C$82="Medium Low")</formula>
    </cfRule>
    <cfRule type="expression" priority="4255" dxfId="4" stopIfTrue="0">
      <formula>AND(NOT('QAQC-2021-08-10'!$L$768),'QAQC-2021-08-10'!$C$768="Medium Low")</formula>
    </cfRule>
    <cfRule type="expression" priority="4737" dxfId="5" stopIfTrue="0">
      <formula>AND(NOT('QAQC-2021-08-10'!$L$82),'QAQC-2021-08-10'!$C$82="Low")</formula>
    </cfRule>
    <cfRule type="expression" priority="5423" dxfId="5" stopIfTrue="0">
      <formula>AND(NOT('QAQC-2021-08-10'!$L$768),'QAQC-2021-08-10'!$C$768="Low")</formula>
    </cfRule>
    <cfRule type="expression" priority="5893" dxfId="5" stopIfTrue="0">
      <formula>LEFT(S7&amp;"")="["</formula>
    </cfRule>
    <cfRule type="expression" priority="6361" dxfId="6" stopIfTrue="0">
      <formula>AND(NOT('QAQC-2021-08-10'!$L$82),'QAQC-2021-08-10'!$C$82="Very Low")</formula>
    </cfRule>
    <cfRule type="expression" priority="7047" dxfId="6" stopIfTrue="0">
      <formula>AND(NOT('QAQC-2021-08-10'!$L$768),'QAQC-2021-08-10'!$C$768="Very Low")</formula>
    </cfRule>
    <cfRule type="expression" priority="7559" dxfId="1" stopIfTrue="0">
      <formula>AND(NOT('QAQC-2021-08-10'!$L$82),'QAQC-2021-08-10'!$C$82="Good")</formula>
    </cfRule>
    <cfRule type="expression" priority="8245" dxfId="1" stopIfTrue="0">
      <formula>AND(NOT('QAQC-2021-08-10'!$L$768),'QAQC-2021-08-10'!$C$768="Good")</formula>
    </cfRule>
  </conditionalFormatting>
  <conditionalFormatting sqref="G8">
    <cfRule type="expression" priority="66" dxfId="0" stopIfTrue="0">
      <formula>AND(NOT('QAQC-2021-08-10'!$L$83),'QAQC-2021-08-10'!$C$83="Highest")</formula>
    </cfRule>
    <cfRule type="expression" priority="761" dxfId="0" stopIfTrue="0">
      <formula>AND(NOT('QAQC-2021-08-10'!$L$778),'QAQC-2021-08-10'!$C$778="Highest")</formula>
    </cfRule>
    <cfRule type="expression" priority="1234" dxfId="2" stopIfTrue="0">
      <formula>AND(NOT('QAQC-2021-08-10'!$L$83),'QAQC-2021-08-10'!$C$83="High")</formula>
    </cfRule>
    <cfRule type="expression" priority="1929" dxfId="2" stopIfTrue="0">
      <formula>AND(NOT('QAQC-2021-08-10'!$L$778),'QAQC-2021-08-10'!$C$778="High")</formula>
    </cfRule>
    <cfRule type="expression" priority="2402" dxfId="3" stopIfTrue="0">
      <formula>AND(NOT('QAQC-2021-08-10'!$L$83),'QAQC-2021-08-10'!$C$83="Medium")</formula>
    </cfRule>
    <cfRule type="expression" priority="3097" dxfId="3" stopIfTrue="0">
      <formula>AND(NOT('QAQC-2021-08-10'!$L$778),'QAQC-2021-08-10'!$C$778="Medium")</formula>
    </cfRule>
    <cfRule type="expression" priority="3570" dxfId="4" stopIfTrue="0">
      <formula>AND(NOT('QAQC-2021-08-10'!$L$83),'QAQC-2021-08-10'!$C$83="Medium Low")</formula>
    </cfRule>
    <cfRule type="expression" priority="4265" dxfId="4" stopIfTrue="0">
      <formula>AND(NOT('QAQC-2021-08-10'!$L$778),'QAQC-2021-08-10'!$C$778="Medium Low")</formula>
    </cfRule>
    <cfRule type="expression" priority="4738" dxfId="5" stopIfTrue="0">
      <formula>AND(NOT('QAQC-2021-08-10'!$L$83),'QAQC-2021-08-10'!$C$83="Low")</formula>
    </cfRule>
    <cfRule type="expression" priority="5433" dxfId="5" stopIfTrue="0">
      <formula>AND(NOT('QAQC-2021-08-10'!$L$778),'QAQC-2021-08-10'!$C$778="Low")</formula>
    </cfRule>
    <cfRule type="expression" priority="5903" dxfId="5" stopIfTrue="0">
      <formula>LEFT(G8&amp;"")="["</formula>
    </cfRule>
    <cfRule type="expression" priority="6362" dxfId="6" stopIfTrue="0">
      <formula>AND(NOT('QAQC-2021-08-10'!$L$83),'QAQC-2021-08-10'!$C$83="Very Low")</formula>
    </cfRule>
    <cfRule type="expression" priority="7057" dxfId="6" stopIfTrue="0">
      <formula>AND(NOT('QAQC-2021-08-10'!$L$778),'QAQC-2021-08-10'!$C$778="Very Low")</formula>
    </cfRule>
    <cfRule type="expression" priority="7560" dxfId="1" stopIfTrue="0">
      <formula>AND(NOT('QAQC-2021-08-10'!$L$83),'QAQC-2021-08-10'!$C$83="Good")</formula>
    </cfRule>
    <cfRule type="expression" priority="8255" dxfId="1" stopIfTrue="0">
      <formula>AND(NOT('QAQC-2021-08-10'!$L$778),'QAQC-2021-08-10'!$C$778="Good")</formula>
    </cfRule>
  </conditionalFormatting>
  <conditionalFormatting sqref="H8">
    <cfRule type="expression" priority="67" dxfId="0" stopIfTrue="0">
      <formula>AND(NOT('QAQC-2021-08-10'!$L$84),'QAQC-2021-08-10'!$C$84="Highest")</formula>
    </cfRule>
    <cfRule type="expression" priority="762" dxfId="0" stopIfTrue="0">
      <formula>AND(NOT('QAQC-2021-08-10'!$L$779),'QAQC-2021-08-10'!$C$779="Highest")</formula>
    </cfRule>
    <cfRule type="expression" priority="1235" dxfId="2" stopIfTrue="0">
      <formula>AND(NOT('QAQC-2021-08-10'!$L$84),'QAQC-2021-08-10'!$C$84="High")</formula>
    </cfRule>
    <cfRule type="expression" priority="1930" dxfId="2" stopIfTrue="0">
      <formula>AND(NOT('QAQC-2021-08-10'!$L$779),'QAQC-2021-08-10'!$C$779="High")</formula>
    </cfRule>
    <cfRule type="expression" priority="2403" dxfId="3" stopIfTrue="0">
      <formula>AND(NOT('QAQC-2021-08-10'!$L$84),'QAQC-2021-08-10'!$C$84="Medium")</formula>
    </cfRule>
    <cfRule type="expression" priority="3098" dxfId="3" stopIfTrue="0">
      <formula>AND(NOT('QAQC-2021-08-10'!$L$779),'QAQC-2021-08-10'!$C$779="Medium")</formula>
    </cfRule>
    <cfRule type="expression" priority="3571" dxfId="4" stopIfTrue="0">
      <formula>AND(NOT('QAQC-2021-08-10'!$L$84),'QAQC-2021-08-10'!$C$84="Medium Low")</formula>
    </cfRule>
    <cfRule type="expression" priority="4266" dxfId="4" stopIfTrue="0">
      <formula>AND(NOT('QAQC-2021-08-10'!$L$779),'QAQC-2021-08-10'!$C$779="Medium Low")</formula>
    </cfRule>
    <cfRule type="expression" priority="4739" dxfId="5" stopIfTrue="0">
      <formula>AND(NOT('QAQC-2021-08-10'!$L$84),'QAQC-2021-08-10'!$C$84="Low")</formula>
    </cfRule>
    <cfRule type="expression" priority="5434" dxfId="5" stopIfTrue="0">
      <formula>AND(NOT('QAQC-2021-08-10'!$L$779),'QAQC-2021-08-10'!$C$779="Low")</formula>
    </cfRule>
    <cfRule type="expression" priority="5904" dxfId="5" stopIfTrue="0">
      <formula>LEFT(H8&amp;"")="["</formula>
    </cfRule>
    <cfRule type="expression" priority="6363" dxfId="6" stopIfTrue="0">
      <formula>AND(NOT('QAQC-2021-08-10'!$L$84),'QAQC-2021-08-10'!$C$84="Very Low")</formula>
    </cfRule>
    <cfRule type="expression" priority="7058" dxfId="6" stopIfTrue="0">
      <formula>AND(NOT('QAQC-2021-08-10'!$L$779),'QAQC-2021-08-10'!$C$779="Very Low")</formula>
    </cfRule>
    <cfRule type="expression" priority="7561" dxfId="1" stopIfTrue="0">
      <formula>AND(NOT('QAQC-2021-08-10'!$L$84),'QAQC-2021-08-10'!$C$84="Good")</formula>
    </cfRule>
    <cfRule type="expression" priority="8256" dxfId="1" stopIfTrue="0">
      <formula>AND(NOT('QAQC-2021-08-10'!$L$779),'QAQC-2021-08-10'!$C$779="Good")</formula>
    </cfRule>
  </conditionalFormatting>
  <conditionalFormatting sqref="I8">
    <cfRule type="expression" priority="68" dxfId="0" stopIfTrue="0">
      <formula>AND(NOT('QAQC-2021-08-10'!$L$85),'QAQC-2021-08-10'!$C$85="Highest")</formula>
    </cfRule>
    <cfRule type="expression" priority="763" dxfId="0" stopIfTrue="0">
      <formula>AND(NOT('QAQC-2021-08-10'!$L$780),'QAQC-2021-08-10'!$C$780="Highest")</formula>
    </cfRule>
    <cfRule type="expression" priority="1236" dxfId="2" stopIfTrue="0">
      <formula>AND(NOT('QAQC-2021-08-10'!$L$85),'QAQC-2021-08-10'!$C$85="High")</formula>
    </cfRule>
    <cfRule type="expression" priority="1931" dxfId="2" stopIfTrue="0">
      <formula>AND(NOT('QAQC-2021-08-10'!$L$780),'QAQC-2021-08-10'!$C$780="High")</formula>
    </cfRule>
    <cfRule type="expression" priority="2404" dxfId="3" stopIfTrue="0">
      <formula>AND(NOT('QAQC-2021-08-10'!$L$85),'QAQC-2021-08-10'!$C$85="Medium")</formula>
    </cfRule>
    <cfRule type="expression" priority="3099" dxfId="3" stopIfTrue="0">
      <formula>AND(NOT('QAQC-2021-08-10'!$L$780),'QAQC-2021-08-10'!$C$780="Medium")</formula>
    </cfRule>
    <cfRule type="expression" priority="3572" dxfId="4" stopIfTrue="0">
      <formula>AND(NOT('QAQC-2021-08-10'!$L$85),'QAQC-2021-08-10'!$C$85="Medium Low")</formula>
    </cfRule>
    <cfRule type="expression" priority="4267" dxfId="4" stopIfTrue="0">
      <formula>AND(NOT('QAQC-2021-08-10'!$L$780),'QAQC-2021-08-10'!$C$780="Medium Low")</formula>
    </cfRule>
    <cfRule type="expression" priority="4740" dxfId="5" stopIfTrue="0">
      <formula>AND(NOT('QAQC-2021-08-10'!$L$85),'QAQC-2021-08-10'!$C$85="Low")</formula>
    </cfRule>
    <cfRule type="expression" priority="5435" dxfId="5" stopIfTrue="0">
      <formula>AND(NOT('QAQC-2021-08-10'!$L$780),'QAQC-2021-08-10'!$C$780="Low")</formula>
    </cfRule>
    <cfRule type="expression" priority="5905" dxfId="5" stopIfTrue="0">
      <formula>LEFT(I8&amp;"")="["</formula>
    </cfRule>
    <cfRule type="expression" priority="6364" dxfId="6" stopIfTrue="0">
      <formula>AND(NOT('QAQC-2021-08-10'!$L$85),'QAQC-2021-08-10'!$C$85="Very Low")</formula>
    </cfRule>
    <cfRule type="expression" priority="7059" dxfId="6" stopIfTrue="0">
      <formula>AND(NOT('QAQC-2021-08-10'!$L$780),'QAQC-2021-08-10'!$C$780="Very Low")</formula>
    </cfRule>
    <cfRule type="expression" priority="7562" dxfId="1" stopIfTrue="0">
      <formula>AND(NOT('QAQC-2021-08-10'!$L$85),'QAQC-2021-08-10'!$C$85="Good")</formula>
    </cfRule>
    <cfRule type="expression" priority="8257" dxfId="1" stopIfTrue="0">
      <formula>AND(NOT('QAQC-2021-08-10'!$L$780),'QAQC-2021-08-10'!$C$780="Good")</formula>
    </cfRule>
  </conditionalFormatting>
  <conditionalFormatting sqref="Q8">
    <cfRule type="expression" priority="69" dxfId="0" stopIfTrue="0">
      <formula>AND(NOT('QAQC-2021-08-10'!$L$86),'QAQC-2021-08-10'!$C$86="Highest")</formula>
    </cfRule>
    <cfRule type="expression" priority="273" dxfId="0" stopIfTrue="0">
      <formula>AND(NOT('QAQC-2021-08-10'!$L$290),'QAQC-2021-08-10'!$C$290="Highest")</formula>
    </cfRule>
    <cfRule type="expression" priority="764" dxfId="0" stopIfTrue="0">
      <formula>AND(NOT('QAQC-2021-08-10'!$L$781),'QAQC-2021-08-10'!$C$781="Highest")</formula>
    </cfRule>
    <cfRule type="expression" priority="1237" dxfId="2" stopIfTrue="0">
      <formula>AND(NOT('QAQC-2021-08-10'!$L$86),'QAQC-2021-08-10'!$C$86="High")</formula>
    </cfRule>
    <cfRule type="expression" priority="1441" dxfId="2" stopIfTrue="0">
      <formula>AND(NOT('QAQC-2021-08-10'!$L$290),'QAQC-2021-08-10'!$C$290="High")</formula>
    </cfRule>
    <cfRule type="expression" priority="1932" dxfId="2" stopIfTrue="0">
      <formula>AND(NOT('QAQC-2021-08-10'!$L$781),'QAQC-2021-08-10'!$C$781="High")</formula>
    </cfRule>
    <cfRule type="expression" priority="2405" dxfId="3" stopIfTrue="0">
      <formula>AND(NOT('QAQC-2021-08-10'!$L$86),'QAQC-2021-08-10'!$C$86="Medium")</formula>
    </cfRule>
    <cfRule type="expression" priority="2609" dxfId="3" stopIfTrue="0">
      <formula>AND(NOT('QAQC-2021-08-10'!$L$290),'QAQC-2021-08-10'!$C$290="Medium")</formula>
    </cfRule>
    <cfRule type="expression" priority="3100" dxfId="3" stopIfTrue="0">
      <formula>AND(NOT('QAQC-2021-08-10'!$L$781),'QAQC-2021-08-10'!$C$781="Medium")</formula>
    </cfRule>
    <cfRule type="expression" priority="3573" dxfId="4" stopIfTrue="0">
      <formula>AND(NOT('QAQC-2021-08-10'!$L$86),'QAQC-2021-08-10'!$C$86="Medium Low")</formula>
    </cfRule>
    <cfRule type="expression" priority="3777" dxfId="4" stopIfTrue="0">
      <formula>AND(NOT('QAQC-2021-08-10'!$L$290),'QAQC-2021-08-10'!$C$290="Medium Low")</formula>
    </cfRule>
    <cfRule type="expression" priority="4268" dxfId="4" stopIfTrue="0">
      <formula>AND(NOT('QAQC-2021-08-10'!$L$781),'QAQC-2021-08-10'!$C$781="Medium Low")</formula>
    </cfRule>
    <cfRule type="expression" priority="4741" dxfId="5" stopIfTrue="0">
      <formula>AND(NOT('QAQC-2021-08-10'!$L$86),'QAQC-2021-08-10'!$C$86="Low")</formula>
    </cfRule>
    <cfRule type="expression" priority="4945" dxfId="5" stopIfTrue="0">
      <formula>AND(NOT('QAQC-2021-08-10'!$L$290),'QAQC-2021-08-10'!$C$290="Low")</formula>
    </cfRule>
    <cfRule type="expression" priority="5436" dxfId="5" stopIfTrue="0">
      <formula>AND(NOT('QAQC-2021-08-10'!$L$781),'QAQC-2021-08-10'!$C$781="Low")</formula>
    </cfRule>
    <cfRule type="expression" priority="5906" dxfId="5" stopIfTrue="0">
      <formula>LEFT(Q8&amp;"")="["</formula>
    </cfRule>
    <cfRule type="expression" priority="6365" dxfId="6" stopIfTrue="0">
      <formula>AND(NOT('QAQC-2021-08-10'!$L$86),'QAQC-2021-08-10'!$C$86="Very Low")</formula>
    </cfRule>
    <cfRule type="expression" priority="6569" dxfId="6" stopIfTrue="0">
      <formula>AND(NOT('QAQC-2021-08-10'!$L$290),'QAQC-2021-08-10'!$C$290="Very Low")</formula>
    </cfRule>
    <cfRule type="expression" priority="7060" dxfId="6" stopIfTrue="0">
      <formula>AND(NOT('QAQC-2021-08-10'!$L$781),'QAQC-2021-08-10'!$C$781="Very Low")</formula>
    </cfRule>
    <cfRule type="expression" priority="7563" dxfId="1" stopIfTrue="0">
      <formula>AND(NOT('QAQC-2021-08-10'!$L$86),'QAQC-2021-08-10'!$C$86="Good")</formula>
    </cfRule>
    <cfRule type="expression" priority="7767" dxfId="1" stopIfTrue="0">
      <formula>AND(NOT('QAQC-2021-08-10'!$L$290),'QAQC-2021-08-10'!$C$290="Good")</formula>
    </cfRule>
    <cfRule type="expression" priority="8258" dxfId="1" stopIfTrue="0">
      <formula>AND(NOT('QAQC-2021-08-10'!$L$781),'QAQC-2021-08-10'!$C$781="Good")</formula>
    </cfRule>
  </conditionalFormatting>
  <conditionalFormatting sqref="R8">
    <cfRule type="expression" priority="70" dxfId="0" stopIfTrue="0">
      <formula>AND(NOT('QAQC-2021-08-10'!$L$87),'QAQC-2021-08-10'!$C$87="Highest")</formula>
    </cfRule>
    <cfRule type="expression" priority="274" dxfId="0" stopIfTrue="0">
      <formula>AND(NOT('QAQC-2021-08-10'!$L$291),'QAQC-2021-08-10'!$C$291="Highest")</formula>
    </cfRule>
    <cfRule type="expression" priority="765" dxfId="0" stopIfTrue="0">
      <formula>AND(NOT('QAQC-2021-08-10'!$L$782),'QAQC-2021-08-10'!$C$782="Highest")</formula>
    </cfRule>
    <cfRule type="expression" priority="1238" dxfId="2" stopIfTrue="0">
      <formula>AND(NOT('QAQC-2021-08-10'!$L$87),'QAQC-2021-08-10'!$C$87="High")</formula>
    </cfRule>
    <cfRule type="expression" priority="1442" dxfId="2" stopIfTrue="0">
      <formula>AND(NOT('QAQC-2021-08-10'!$L$291),'QAQC-2021-08-10'!$C$291="High")</formula>
    </cfRule>
    <cfRule type="expression" priority="1933" dxfId="2" stopIfTrue="0">
      <formula>AND(NOT('QAQC-2021-08-10'!$L$782),'QAQC-2021-08-10'!$C$782="High")</formula>
    </cfRule>
    <cfRule type="expression" priority="2406" dxfId="3" stopIfTrue="0">
      <formula>AND(NOT('QAQC-2021-08-10'!$L$87),'QAQC-2021-08-10'!$C$87="Medium")</formula>
    </cfRule>
    <cfRule type="expression" priority="2610" dxfId="3" stopIfTrue="0">
      <formula>AND(NOT('QAQC-2021-08-10'!$L$291),'QAQC-2021-08-10'!$C$291="Medium")</formula>
    </cfRule>
    <cfRule type="expression" priority="3101" dxfId="3" stopIfTrue="0">
      <formula>AND(NOT('QAQC-2021-08-10'!$L$782),'QAQC-2021-08-10'!$C$782="Medium")</formula>
    </cfRule>
    <cfRule type="expression" priority="3574" dxfId="4" stopIfTrue="0">
      <formula>AND(NOT('QAQC-2021-08-10'!$L$87),'QAQC-2021-08-10'!$C$87="Medium Low")</formula>
    </cfRule>
    <cfRule type="expression" priority="3778" dxfId="4" stopIfTrue="0">
      <formula>AND(NOT('QAQC-2021-08-10'!$L$291),'QAQC-2021-08-10'!$C$291="Medium Low")</formula>
    </cfRule>
    <cfRule type="expression" priority="4269" dxfId="4" stopIfTrue="0">
      <formula>AND(NOT('QAQC-2021-08-10'!$L$782),'QAQC-2021-08-10'!$C$782="Medium Low")</formula>
    </cfRule>
    <cfRule type="expression" priority="4742" dxfId="5" stopIfTrue="0">
      <formula>AND(NOT('QAQC-2021-08-10'!$L$87),'QAQC-2021-08-10'!$C$87="Low")</formula>
    </cfRule>
    <cfRule type="expression" priority="4946" dxfId="5" stopIfTrue="0">
      <formula>AND(NOT('QAQC-2021-08-10'!$L$291),'QAQC-2021-08-10'!$C$291="Low")</formula>
    </cfRule>
    <cfRule type="expression" priority="5437" dxfId="5" stopIfTrue="0">
      <formula>AND(NOT('QAQC-2021-08-10'!$L$782),'QAQC-2021-08-10'!$C$782="Low")</formula>
    </cfRule>
    <cfRule type="expression" priority="5907" dxfId="5" stopIfTrue="0">
      <formula>LEFT(R8&amp;"")="["</formula>
    </cfRule>
    <cfRule type="expression" priority="6366" dxfId="6" stopIfTrue="0">
      <formula>AND(NOT('QAQC-2021-08-10'!$L$87),'QAQC-2021-08-10'!$C$87="Very Low")</formula>
    </cfRule>
    <cfRule type="expression" priority="6570" dxfId="6" stopIfTrue="0">
      <formula>AND(NOT('QAQC-2021-08-10'!$L$291),'QAQC-2021-08-10'!$C$291="Very Low")</formula>
    </cfRule>
    <cfRule type="expression" priority="7061" dxfId="6" stopIfTrue="0">
      <formula>AND(NOT('QAQC-2021-08-10'!$L$782),'QAQC-2021-08-10'!$C$782="Very Low")</formula>
    </cfRule>
    <cfRule type="expression" priority="7564" dxfId="1" stopIfTrue="0">
      <formula>AND(NOT('QAQC-2021-08-10'!$L$87),'QAQC-2021-08-10'!$C$87="Good")</formula>
    </cfRule>
    <cfRule type="expression" priority="7768" dxfId="1" stopIfTrue="0">
      <formula>AND(NOT('QAQC-2021-08-10'!$L$291),'QAQC-2021-08-10'!$C$291="Good")</formula>
    </cfRule>
    <cfRule type="expression" priority="8259" dxfId="1" stopIfTrue="0">
      <formula>AND(NOT('QAQC-2021-08-10'!$L$782),'QAQC-2021-08-10'!$C$782="Good")</formula>
    </cfRule>
  </conditionalFormatting>
  <conditionalFormatting sqref="S8">
    <cfRule type="expression" priority="71" dxfId="0" stopIfTrue="0">
      <formula>AND(NOT('QAQC-2021-08-10'!$L$88),'QAQC-2021-08-10'!$C$88="Highest")</formula>
    </cfRule>
    <cfRule type="expression" priority="275" dxfId="0" stopIfTrue="0">
      <formula>AND(NOT('QAQC-2021-08-10'!$L$292),'QAQC-2021-08-10'!$C$292="Highest")</formula>
    </cfRule>
    <cfRule type="expression" priority="766" dxfId="0" stopIfTrue="0">
      <formula>AND(NOT('QAQC-2021-08-10'!$L$783),'QAQC-2021-08-10'!$C$783="Highest")</formula>
    </cfRule>
    <cfRule type="expression" priority="1239" dxfId="2" stopIfTrue="0">
      <formula>AND(NOT('QAQC-2021-08-10'!$L$88),'QAQC-2021-08-10'!$C$88="High")</formula>
    </cfRule>
    <cfRule type="expression" priority="1443" dxfId="2" stopIfTrue="0">
      <formula>AND(NOT('QAQC-2021-08-10'!$L$292),'QAQC-2021-08-10'!$C$292="High")</formula>
    </cfRule>
    <cfRule type="expression" priority="1934" dxfId="2" stopIfTrue="0">
      <formula>AND(NOT('QAQC-2021-08-10'!$L$783),'QAQC-2021-08-10'!$C$783="High")</formula>
    </cfRule>
    <cfRule type="expression" priority="2407" dxfId="3" stopIfTrue="0">
      <formula>AND(NOT('QAQC-2021-08-10'!$L$88),'QAQC-2021-08-10'!$C$88="Medium")</formula>
    </cfRule>
    <cfRule type="expression" priority="2611" dxfId="3" stopIfTrue="0">
      <formula>AND(NOT('QAQC-2021-08-10'!$L$292),'QAQC-2021-08-10'!$C$292="Medium")</formula>
    </cfRule>
    <cfRule type="expression" priority="3102" dxfId="3" stopIfTrue="0">
      <formula>AND(NOT('QAQC-2021-08-10'!$L$783),'QAQC-2021-08-10'!$C$783="Medium")</formula>
    </cfRule>
    <cfRule type="expression" priority="3575" dxfId="4" stopIfTrue="0">
      <formula>AND(NOT('QAQC-2021-08-10'!$L$88),'QAQC-2021-08-10'!$C$88="Medium Low")</formula>
    </cfRule>
    <cfRule type="expression" priority="3779" dxfId="4" stopIfTrue="0">
      <formula>AND(NOT('QAQC-2021-08-10'!$L$292),'QAQC-2021-08-10'!$C$292="Medium Low")</formula>
    </cfRule>
    <cfRule type="expression" priority="4270" dxfId="4" stopIfTrue="0">
      <formula>AND(NOT('QAQC-2021-08-10'!$L$783),'QAQC-2021-08-10'!$C$783="Medium Low")</formula>
    </cfRule>
    <cfRule type="expression" priority="4743" dxfId="5" stopIfTrue="0">
      <formula>AND(NOT('QAQC-2021-08-10'!$L$88),'QAQC-2021-08-10'!$C$88="Low")</formula>
    </cfRule>
    <cfRule type="expression" priority="4947" dxfId="5" stopIfTrue="0">
      <formula>AND(NOT('QAQC-2021-08-10'!$L$292),'QAQC-2021-08-10'!$C$292="Low")</formula>
    </cfRule>
    <cfRule type="expression" priority="5438" dxfId="5" stopIfTrue="0">
      <formula>AND(NOT('QAQC-2021-08-10'!$L$783),'QAQC-2021-08-10'!$C$783="Low")</formula>
    </cfRule>
    <cfRule type="expression" priority="5908" dxfId="5" stopIfTrue="0">
      <formula>LEFT(S8&amp;"")="["</formula>
    </cfRule>
    <cfRule type="expression" priority="6367" dxfId="6" stopIfTrue="0">
      <formula>AND(NOT('QAQC-2021-08-10'!$L$88),'QAQC-2021-08-10'!$C$88="Very Low")</formula>
    </cfRule>
    <cfRule type="expression" priority="6571" dxfId="6" stopIfTrue="0">
      <formula>AND(NOT('QAQC-2021-08-10'!$L$292),'QAQC-2021-08-10'!$C$292="Very Low")</formula>
    </cfRule>
    <cfRule type="expression" priority="7062" dxfId="6" stopIfTrue="0">
      <formula>AND(NOT('QAQC-2021-08-10'!$L$783),'QAQC-2021-08-10'!$C$783="Very Low")</formula>
    </cfRule>
    <cfRule type="expression" priority="7565" dxfId="1" stopIfTrue="0">
      <formula>AND(NOT('QAQC-2021-08-10'!$L$88),'QAQC-2021-08-10'!$C$88="Good")</formula>
    </cfRule>
    <cfRule type="expression" priority="7769" dxfId="1" stopIfTrue="0">
      <formula>AND(NOT('QAQC-2021-08-10'!$L$292),'QAQC-2021-08-10'!$C$292="Good")</formula>
    </cfRule>
    <cfRule type="expression" priority="8260" dxfId="1" stopIfTrue="0">
      <formula>AND(NOT('QAQC-2021-08-10'!$L$783),'QAQC-2021-08-10'!$C$783="Good")</formula>
    </cfRule>
  </conditionalFormatting>
  <conditionalFormatting sqref="G9">
    <cfRule type="expression" priority="72" dxfId="0" stopIfTrue="0">
      <formula>AND(NOT('QAQC-2021-08-10'!$L$89),'QAQC-2021-08-10'!$C$89="Highest")</formula>
    </cfRule>
    <cfRule type="expression" priority="776" dxfId="0" stopIfTrue="0">
      <formula>AND(NOT('QAQC-2021-08-10'!$L$793),'QAQC-2021-08-10'!$C$793="Highest")</formula>
    </cfRule>
    <cfRule type="expression" priority="1240" dxfId="2" stopIfTrue="0">
      <formula>AND(NOT('QAQC-2021-08-10'!$L$89),'QAQC-2021-08-10'!$C$89="High")</formula>
    </cfRule>
    <cfRule type="expression" priority="1944" dxfId="2" stopIfTrue="0">
      <formula>AND(NOT('QAQC-2021-08-10'!$L$793),'QAQC-2021-08-10'!$C$793="High")</formula>
    </cfRule>
    <cfRule type="expression" priority="2408" dxfId="3" stopIfTrue="0">
      <formula>AND(NOT('QAQC-2021-08-10'!$L$89),'QAQC-2021-08-10'!$C$89="Medium")</formula>
    </cfRule>
    <cfRule type="expression" priority="3112" dxfId="3" stopIfTrue="0">
      <formula>AND(NOT('QAQC-2021-08-10'!$L$793),'QAQC-2021-08-10'!$C$793="Medium")</formula>
    </cfRule>
    <cfRule type="expression" priority="3576" dxfId="4" stopIfTrue="0">
      <formula>AND(NOT('QAQC-2021-08-10'!$L$89),'QAQC-2021-08-10'!$C$89="Medium Low")</formula>
    </cfRule>
    <cfRule type="expression" priority="4280" dxfId="4" stopIfTrue="0">
      <formula>AND(NOT('QAQC-2021-08-10'!$L$793),'QAQC-2021-08-10'!$C$793="Medium Low")</formula>
    </cfRule>
    <cfRule type="expression" priority="4744" dxfId="5" stopIfTrue="0">
      <formula>AND(NOT('QAQC-2021-08-10'!$L$89),'QAQC-2021-08-10'!$C$89="Low")</formula>
    </cfRule>
    <cfRule type="expression" priority="5448" dxfId="5" stopIfTrue="0">
      <formula>AND(NOT('QAQC-2021-08-10'!$L$793),'QAQC-2021-08-10'!$C$793="Low")</formula>
    </cfRule>
    <cfRule type="expression" priority="5918" dxfId="5" stopIfTrue="0">
      <formula>LEFT(G9&amp;"")="["</formula>
    </cfRule>
    <cfRule type="expression" priority="6368" dxfId="6" stopIfTrue="0">
      <formula>AND(NOT('QAQC-2021-08-10'!$L$89),'QAQC-2021-08-10'!$C$89="Very Low")</formula>
    </cfRule>
    <cfRule type="expression" priority="7072" dxfId="6" stopIfTrue="0">
      <formula>AND(NOT('QAQC-2021-08-10'!$L$793),'QAQC-2021-08-10'!$C$793="Very Low")</formula>
    </cfRule>
    <cfRule type="expression" priority="7566" dxfId="1" stopIfTrue="0">
      <formula>AND(NOT('QAQC-2021-08-10'!$L$89),'QAQC-2021-08-10'!$C$89="Good")</formula>
    </cfRule>
    <cfRule type="expression" priority="8270" dxfId="1" stopIfTrue="0">
      <formula>AND(NOT('QAQC-2021-08-10'!$L$793),'QAQC-2021-08-10'!$C$793="Good")</formula>
    </cfRule>
  </conditionalFormatting>
  <conditionalFormatting sqref="H9">
    <cfRule type="expression" priority="73" dxfId="0" stopIfTrue="0">
      <formula>AND(NOT('QAQC-2021-08-10'!$L$90),'QAQC-2021-08-10'!$C$90="Highest")</formula>
    </cfRule>
    <cfRule type="expression" priority="777" dxfId="0" stopIfTrue="0">
      <formula>AND(NOT('QAQC-2021-08-10'!$L$794),'QAQC-2021-08-10'!$C$794="Highest")</formula>
    </cfRule>
    <cfRule type="expression" priority="1241" dxfId="2" stopIfTrue="0">
      <formula>AND(NOT('QAQC-2021-08-10'!$L$90),'QAQC-2021-08-10'!$C$90="High")</formula>
    </cfRule>
    <cfRule type="expression" priority="1945" dxfId="2" stopIfTrue="0">
      <formula>AND(NOT('QAQC-2021-08-10'!$L$794),'QAQC-2021-08-10'!$C$794="High")</formula>
    </cfRule>
    <cfRule type="expression" priority="2409" dxfId="3" stopIfTrue="0">
      <formula>AND(NOT('QAQC-2021-08-10'!$L$90),'QAQC-2021-08-10'!$C$90="Medium")</formula>
    </cfRule>
    <cfRule type="expression" priority="3113" dxfId="3" stopIfTrue="0">
      <formula>AND(NOT('QAQC-2021-08-10'!$L$794),'QAQC-2021-08-10'!$C$794="Medium")</formula>
    </cfRule>
    <cfRule type="expression" priority="3577" dxfId="4" stopIfTrue="0">
      <formula>AND(NOT('QAQC-2021-08-10'!$L$90),'QAQC-2021-08-10'!$C$90="Medium Low")</formula>
    </cfRule>
    <cfRule type="expression" priority="4281" dxfId="4" stopIfTrue="0">
      <formula>AND(NOT('QAQC-2021-08-10'!$L$794),'QAQC-2021-08-10'!$C$794="Medium Low")</formula>
    </cfRule>
    <cfRule type="expression" priority="4745" dxfId="5" stopIfTrue="0">
      <formula>AND(NOT('QAQC-2021-08-10'!$L$90),'QAQC-2021-08-10'!$C$90="Low")</formula>
    </cfRule>
    <cfRule type="expression" priority="5449" dxfId="5" stopIfTrue="0">
      <formula>AND(NOT('QAQC-2021-08-10'!$L$794),'QAQC-2021-08-10'!$C$794="Low")</formula>
    </cfRule>
    <cfRule type="expression" priority="5919" dxfId="5" stopIfTrue="0">
      <formula>LEFT(H9&amp;"")="["</formula>
    </cfRule>
    <cfRule type="expression" priority="6369" dxfId="6" stopIfTrue="0">
      <formula>AND(NOT('QAQC-2021-08-10'!$L$90),'QAQC-2021-08-10'!$C$90="Very Low")</formula>
    </cfRule>
    <cfRule type="expression" priority="7073" dxfId="6" stopIfTrue="0">
      <formula>AND(NOT('QAQC-2021-08-10'!$L$794),'QAQC-2021-08-10'!$C$794="Very Low")</formula>
    </cfRule>
    <cfRule type="expression" priority="7567" dxfId="1" stopIfTrue="0">
      <formula>AND(NOT('QAQC-2021-08-10'!$L$90),'QAQC-2021-08-10'!$C$90="Good")</formula>
    </cfRule>
    <cfRule type="expression" priority="8271" dxfId="1" stopIfTrue="0">
      <formula>AND(NOT('QAQC-2021-08-10'!$L$794),'QAQC-2021-08-10'!$C$794="Good")</formula>
    </cfRule>
  </conditionalFormatting>
  <conditionalFormatting sqref="I9">
    <cfRule type="expression" priority="74" dxfId="0" stopIfTrue="0">
      <formula>AND(NOT('QAQC-2021-08-10'!$L$91),'QAQC-2021-08-10'!$C$91="Highest")</formula>
    </cfRule>
    <cfRule type="expression" priority="778" dxfId="0" stopIfTrue="0">
      <formula>AND(NOT('QAQC-2021-08-10'!$L$795),'QAQC-2021-08-10'!$C$795="Highest")</formula>
    </cfRule>
    <cfRule type="expression" priority="1242" dxfId="2" stopIfTrue="0">
      <formula>AND(NOT('QAQC-2021-08-10'!$L$91),'QAQC-2021-08-10'!$C$91="High")</formula>
    </cfRule>
    <cfRule type="expression" priority="1946" dxfId="2" stopIfTrue="0">
      <formula>AND(NOT('QAQC-2021-08-10'!$L$795),'QAQC-2021-08-10'!$C$795="High")</formula>
    </cfRule>
    <cfRule type="expression" priority="2410" dxfId="3" stopIfTrue="0">
      <formula>AND(NOT('QAQC-2021-08-10'!$L$91),'QAQC-2021-08-10'!$C$91="Medium")</formula>
    </cfRule>
    <cfRule type="expression" priority="3114" dxfId="3" stopIfTrue="0">
      <formula>AND(NOT('QAQC-2021-08-10'!$L$795),'QAQC-2021-08-10'!$C$795="Medium")</formula>
    </cfRule>
    <cfRule type="expression" priority="3578" dxfId="4" stopIfTrue="0">
      <formula>AND(NOT('QAQC-2021-08-10'!$L$91),'QAQC-2021-08-10'!$C$91="Medium Low")</formula>
    </cfRule>
    <cfRule type="expression" priority="4282" dxfId="4" stopIfTrue="0">
      <formula>AND(NOT('QAQC-2021-08-10'!$L$795),'QAQC-2021-08-10'!$C$795="Medium Low")</formula>
    </cfRule>
    <cfRule type="expression" priority="4746" dxfId="5" stopIfTrue="0">
      <formula>AND(NOT('QAQC-2021-08-10'!$L$91),'QAQC-2021-08-10'!$C$91="Low")</formula>
    </cfRule>
    <cfRule type="expression" priority="5450" dxfId="5" stopIfTrue="0">
      <formula>AND(NOT('QAQC-2021-08-10'!$L$795),'QAQC-2021-08-10'!$C$795="Low")</formula>
    </cfRule>
    <cfRule type="expression" priority="5920" dxfId="5" stopIfTrue="0">
      <formula>LEFT(I9&amp;"")="["</formula>
    </cfRule>
    <cfRule type="expression" priority="6370" dxfId="6" stopIfTrue="0">
      <formula>AND(NOT('QAQC-2021-08-10'!$L$91),'QAQC-2021-08-10'!$C$91="Very Low")</formula>
    </cfRule>
    <cfRule type="expression" priority="7074" dxfId="6" stopIfTrue="0">
      <formula>AND(NOT('QAQC-2021-08-10'!$L$795),'QAQC-2021-08-10'!$C$795="Very Low")</formula>
    </cfRule>
    <cfRule type="expression" priority="7568" dxfId="1" stopIfTrue="0">
      <formula>AND(NOT('QAQC-2021-08-10'!$L$91),'QAQC-2021-08-10'!$C$91="Good")</formula>
    </cfRule>
    <cfRule type="expression" priority="8272" dxfId="1" stopIfTrue="0">
      <formula>AND(NOT('QAQC-2021-08-10'!$L$795),'QAQC-2021-08-10'!$C$795="Good")</formula>
    </cfRule>
  </conditionalFormatting>
  <conditionalFormatting sqref="Q9">
    <cfRule type="expression" priority="75" dxfId="0" stopIfTrue="0">
      <formula>AND(NOT('QAQC-2021-08-10'!$L$92),'QAQC-2021-08-10'!$C$92="Highest")</formula>
    </cfRule>
    <cfRule type="expression" priority="276" dxfId="0" stopIfTrue="0">
      <formula>AND(NOT('QAQC-2021-08-10'!$L$293),'QAQC-2021-08-10'!$C$293="Highest")</formula>
    </cfRule>
    <cfRule type="expression" priority="779" dxfId="0" stopIfTrue="0">
      <formula>AND(NOT('QAQC-2021-08-10'!$L$796),'QAQC-2021-08-10'!$C$796="Highest")</formula>
    </cfRule>
    <cfRule type="expression" priority="1243" dxfId="2" stopIfTrue="0">
      <formula>AND(NOT('QAQC-2021-08-10'!$L$92),'QAQC-2021-08-10'!$C$92="High")</formula>
    </cfRule>
    <cfRule type="expression" priority="1444" dxfId="2" stopIfTrue="0">
      <formula>AND(NOT('QAQC-2021-08-10'!$L$293),'QAQC-2021-08-10'!$C$293="High")</formula>
    </cfRule>
    <cfRule type="expression" priority="1947" dxfId="2" stopIfTrue="0">
      <formula>AND(NOT('QAQC-2021-08-10'!$L$796),'QAQC-2021-08-10'!$C$796="High")</formula>
    </cfRule>
    <cfRule type="expression" priority="2411" dxfId="3" stopIfTrue="0">
      <formula>AND(NOT('QAQC-2021-08-10'!$L$92),'QAQC-2021-08-10'!$C$92="Medium")</formula>
    </cfRule>
    <cfRule type="expression" priority="2612" dxfId="3" stopIfTrue="0">
      <formula>AND(NOT('QAQC-2021-08-10'!$L$293),'QAQC-2021-08-10'!$C$293="Medium")</formula>
    </cfRule>
    <cfRule type="expression" priority="3115" dxfId="3" stopIfTrue="0">
      <formula>AND(NOT('QAQC-2021-08-10'!$L$796),'QAQC-2021-08-10'!$C$796="Medium")</formula>
    </cfRule>
    <cfRule type="expression" priority="3579" dxfId="4" stopIfTrue="0">
      <formula>AND(NOT('QAQC-2021-08-10'!$L$92),'QAQC-2021-08-10'!$C$92="Medium Low")</formula>
    </cfRule>
    <cfRule type="expression" priority="3780" dxfId="4" stopIfTrue="0">
      <formula>AND(NOT('QAQC-2021-08-10'!$L$293),'QAQC-2021-08-10'!$C$293="Medium Low")</formula>
    </cfRule>
    <cfRule type="expression" priority="4283" dxfId="4" stopIfTrue="0">
      <formula>AND(NOT('QAQC-2021-08-10'!$L$796),'QAQC-2021-08-10'!$C$796="Medium Low")</formula>
    </cfRule>
    <cfRule type="expression" priority="4747" dxfId="5" stopIfTrue="0">
      <formula>AND(NOT('QAQC-2021-08-10'!$L$92),'QAQC-2021-08-10'!$C$92="Low")</formula>
    </cfRule>
    <cfRule type="expression" priority="4948" dxfId="5" stopIfTrue="0">
      <formula>AND(NOT('QAQC-2021-08-10'!$L$293),'QAQC-2021-08-10'!$C$293="Low")</formula>
    </cfRule>
    <cfRule type="expression" priority="5451" dxfId="5" stopIfTrue="0">
      <formula>AND(NOT('QAQC-2021-08-10'!$L$796),'QAQC-2021-08-10'!$C$796="Low")</formula>
    </cfRule>
    <cfRule type="expression" priority="5921" dxfId="5" stopIfTrue="0">
      <formula>LEFT(Q9&amp;"")="["</formula>
    </cfRule>
    <cfRule type="expression" priority="6371" dxfId="6" stopIfTrue="0">
      <formula>AND(NOT('QAQC-2021-08-10'!$L$92),'QAQC-2021-08-10'!$C$92="Very Low")</formula>
    </cfRule>
    <cfRule type="expression" priority="6572" dxfId="6" stopIfTrue="0">
      <formula>AND(NOT('QAQC-2021-08-10'!$L$293),'QAQC-2021-08-10'!$C$293="Very Low")</formula>
    </cfRule>
    <cfRule type="expression" priority="7075" dxfId="6" stopIfTrue="0">
      <formula>AND(NOT('QAQC-2021-08-10'!$L$796),'QAQC-2021-08-10'!$C$796="Very Low")</formula>
    </cfRule>
    <cfRule type="expression" priority="7569" dxfId="1" stopIfTrue="0">
      <formula>AND(NOT('QAQC-2021-08-10'!$L$92),'QAQC-2021-08-10'!$C$92="Good")</formula>
    </cfRule>
    <cfRule type="expression" priority="7770" dxfId="1" stopIfTrue="0">
      <formula>AND(NOT('QAQC-2021-08-10'!$L$293),'QAQC-2021-08-10'!$C$293="Good")</formula>
    </cfRule>
    <cfRule type="expression" priority="8273" dxfId="1" stopIfTrue="0">
      <formula>AND(NOT('QAQC-2021-08-10'!$L$796),'QAQC-2021-08-10'!$C$796="Good")</formula>
    </cfRule>
  </conditionalFormatting>
  <conditionalFormatting sqref="R9">
    <cfRule type="expression" priority="76" dxfId="0" stopIfTrue="0">
      <formula>AND(NOT('QAQC-2021-08-10'!$L$93),'QAQC-2021-08-10'!$C$93="Highest")</formula>
    </cfRule>
    <cfRule type="expression" priority="277" dxfId="0" stopIfTrue="0">
      <formula>AND(NOT('QAQC-2021-08-10'!$L$294),'QAQC-2021-08-10'!$C$294="Highest")</formula>
    </cfRule>
    <cfRule type="expression" priority="780" dxfId="0" stopIfTrue="0">
      <formula>AND(NOT('QAQC-2021-08-10'!$L$797),'QAQC-2021-08-10'!$C$797="Highest")</formula>
    </cfRule>
    <cfRule type="expression" priority="1244" dxfId="2" stopIfTrue="0">
      <formula>AND(NOT('QAQC-2021-08-10'!$L$93),'QAQC-2021-08-10'!$C$93="High")</formula>
    </cfRule>
    <cfRule type="expression" priority="1445" dxfId="2" stopIfTrue="0">
      <formula>AND(NOT('QAQC-2021-08-10'!$L$294),'QAQC-2021-08-10'!$C$294="High")</formula>
    </cfRule>
    <cfRule type="expression" priority="1948" dxfId="2" stopIfTrue="0">
      <formula>AND(NOT('QAQC-2021-08-10'!$L$797),'QAQC-2021-08-10'!$C$797="High")</formula>
    </cfRule>
    <cfRule type="expression" priority="2412" dxfId="3" stopIfTrue="0">
      <formula>AND(NOT('QAQC-2021-08-10'!$L$93),'QAQC-2021-08-10'!$C$93="Medium")</formula>
    </cfRule>
    <cfRule type="expression" priority="2613" dxfId="3" stopIfTrue="0">
      <formula>AND(NOT('QAQC-2021-08-10'!$L$294),'QAQC-2021-08-10'!$C$294="Medium")</formula>
    </cfRule>
    <cfRule type="expression" priority="3116" dxfId="3" stopIfTrue="0">
      <formula>AND(NOT('QAQC-2021-08-10'!$L$797),'QAQC-2021-08-10'!$C$797="Medium")</formula>
    </cfRule>
    <cfRule type="expression" priority="3580" dxfId="4" stopIfTrue="0">
      <formula>AND(NOT('QAQC-2021-08-10'!$L$93),'QAQC-2021-08-10'!$C$93="Medium Low")</formula>
    </cfRule>
    <cfRule type="expression" priority="3781" dxfId="4" stopIfTrue="0">
      <formula>AND(NOT('QAQC-2021-08-10'!$L$294),'QAQC-2021-08-10'!$C$294="Medium Low")</formula>
    </cfRule>
    <cfRule type="expression" priority="4284" dxfId="4" stopIfTrue="0">
      <formula>AND(NOT('QAQC-2021-08-10'!$L$797),'QAQC-2021-08-10'!$C$797="Medium Low")</formula>
    </cfRule>
    <cfRule type="expression" priority="4748" dxfId="5" stopIfTrue="0">
      <formula>AND(NOT('QAQC-2021-08-10'!$L$93),'QAQC-2021-08-10'!$C$93="Low")</formula>
    </cfRule>
    <cfRule type="expression" priority="4949" dxfId="5" stopIfTrue="0">
      <formula>AND(NOT('QAQC-2021-08-10'!$L$294),'QAQC-2021-08-10'!$C$294="Low")</formula>
    </cfRule>
    <cfRule type="expression" priority="5452" dxfId="5" stopIfTrue="0">
      <formula>AND(NOT('QAQC-2021-08-10'!$L$797),'QAQC-2021-08-10'!$C$797="Low")</formula>
    </cfRule>
    <cfRule type="expression" priority="5922" dxfId="5" stopIfTrue="0">
      <formula>LEFT(R9&amp;"")="["</formula>
    </cfRule>
    <cfRule type="expression" priority="6372" dxfId="6" stopIfTrue="0">
      <formula>AND(NOT('QAQC-2021-08-10'!$L$93),'QAQC-2021-08-10'!$C$93="Very Low")</formula>
    </cfRule>
    <cfRule type="expression" priority="6573" dxfId="6" stopIfTrue="0">
      <formula>AND(NOT('QAQC-2021-08-10'!$L$294),'QAQC-2021-08-10'!$C$294="Very Low")</formula>
    </cfRule>
    <cfRule type="expression" priority="7076" dxfId="6" stopIfTrue="0">
      <formula>AND(NOT('QAQC-2021-08-10'!$L$797),'QAQC-2021-08-10'!$C$797="Very Low")</formula>
    </cfRule>
    <cfRule type="expression" priority="7570" dxfId="1" stopIfTrue="0">
      <formula>AND(NOT('QAQC-2021-08-10'!$L$93),'QAQC-2021-08-10'!$C$93="Good")</formula>
    </cfRule>
    <cfRule type="expression" priority="7771" dxfId="1" stopIfTrue="0">
      <formula>AND(NOT('QAQC-2021-08-10'!$L$294),'QAQC-2021-08-10'!$C$294="Good")</formula>
    </cfRule>
    <cfRule type="expression" priority="8274" dxfId="1" stopIfTrue="0">
      <formula>AND(NOT('QAQC-2021-08-10'!$L$797),'QAQC-2021-08-10'!$C$797="Good")</formula>
    </cfRule>
  </conditionalFormatting>
  <conditionalFormatting sqref="S9">
    <cfRule type="expression" priority="77" dxfId="0" stopIfTrue="0">
      <formula>AND(NOT('QAQC-2021-08-10'!$L$94),'QAQC-2021-08-10'!$C$94="Highest")</formula>
    </cfRule>
    <cfRule type="expression" priority="278" dxfId="0" stopIfTrue="0">
      <formula>AND(NOT('QAQC-2021-08-10'!$L$295),'QAQC-2021-08-10'!$C$295="Highest")</formula>
    </cfRule>
    <cfRule type="expression" priority="781" dxfId="0" stopIfTrue="0">
      <formula>AND(NOT('QAQC-2021-08-10'!$L$798),'QAQC-2021-08-10'!$C$798="Highest")</formula>
    </cfRule>
    <cfRule type="expression" priority="1245" dxfId="2" stopIfTrue="0">
      <formula>AND(NOT('QAQC-2021-08-10'!$L$94),'QAQC-2021-08-10'!$C$94="High")</formula>
    </cfRule>
    <cfRule type="expression" priority="1446" dxfId="2" stopIfTrue="0">
      <formula>AND(NOT('QAQC-2021-08-10'!$L$295),'QAQC-2021-08-10'!$C$295="High")</formula>
    </cfRule>
    <cfRule type="expression" priority="1949" dxfId="2" stopIfTrue="0">
      <formula>AND(NOT('QAQC-2021-08-10'!$L$798),'QAQC-2021-08-10'!$C$798="High")</formula>
    </cfRule>
    <cfRule type="expression" priority="2413" dxfId="3" stopIfTrue="0">
      <formula>AND(NOT('QAQC-2021-08-10'!$L$94),'QAQC-2021-08-10'!$C$94="Medium")</formula>
    </cfRule>
    <cfRule type="expression" priority="2614" dxfId="3" stopIfTrue="0">
      <formula>AND(NOT('QAQC-2021-08-10'!$L$295),'QAQC-2021-08-10'!$C$295="Medium")</formula>
    </cfRule>
    <cfRule type="expression" priority="3117" dxfId="3" stopIfTrue="0">
      <formula>AND(NOT('QAQC-2021-08-10'!$L$798),'QAQC-2021-08-10'!$C$798="Medium")</formula>
    </cfRule>
    <cfRule type="expression" priority="3581" dxfId="4" stopIfTrue="0">
      <formula>AND(NOT('QAQC-2021-08-10'!$L$94),'QAQC-2021-08-10'!$C$94="Medium Low")</formula>
    </cfRule>
    <cfRule type="expression" priority="3782" dxfId="4" stopIfTrue="0">
      <formula>AND(NOT('QAQC-2021-08-10'!$L$295),'QAQC-2021-08-10'!$C$295="Medium Low")</formula>
    </cfRule>
    <cfRule type="expression" priority="4285" dxfId="4" stopIfTrue="0">
      <formula>AND(NOT('QAQC-2021-08-10'!$L$798),'QAQC-2021-08-10'!$C$798="Medium Low")</formula>
    </cfRule>
    <cfRule type="expression" priority="4749" dxfId="5" stopIfTrue="0">
      <formula>AND(NOT('QAQC-2021-08-10'!$L$94),'QAQC-2021-08-10'!$C$94="Low")</formula>
    </cfRule>
    <cfRule type="expression" priority="4950" dxfId="5" stopIfTrue="0">
      <formula>AND(NOT('QAQC-2021-08-10'!$L$295),'QAQC-2021-08-10'!$C$295="Low")</formula>
    </cfRule>
    <cfRule type="expression" priority="5453" dxfId="5" stopIfTrue="0">
      <formula>AND(NOT('QAQC-2021-08-10'!$L$798),'QAQC-2021-08-10'!$C$798="Low")</formula>
    </cfRule>
    <cfRule type="expression" priority="5923" dxfId="5" stopIfTrue="0">
      <formula>LEFT(S9&amp;"")="["</formula>
    </cfRule>
    <cfRule type="expression" priority="6373" dxfId="6" stopIfTrue="0">
      <formula>AND(NOT('QAQC-2021-08-10'!$L$94),'QAQC-2021-08-10'!$C$94="Very Low")</formula>
    </cfRule>
    <cfRule type="expression" priority="6574" dxfId="6" stopIfTrue="0">
      <formula>AND(NOT('QAQC-2021-08-10'!$L$295),'QAQC-2021-08-10'!$C$295="Very Low")</formula>
    </cfRule>
    <cfRule type="expression" priority="7077" dxfId="6" stopIfTrue="0">
      <formula>AND(NOT('QAQC-2021-08-10'!$L$798),'QAQC-2021-08-10'!$C$798="Very Low")</formula>
    </cfRule>
    <cfRule type="expression" priority="7571" dxfId="1" stopIfTrue="0">
      <formula>AND(NOT('QAQC-2021-08-10'!$L$94),'QAQC-2021-08-10'!$C$94="Good")</formula>
    </cfRule>
    <cfRule type="expression" priority="7772" dxfId="1" stopIfTrue="0">
      <formula>AND(NOT('QAQC-2021-08-10'!$L$295),'QAQC-2021-08-10'!$C$295="Good")</formula>
    </cfRule>
    <cfRule type="expression" priority="8275" dxfId="1" stopIfTrue="0">
      <formula>AND(NOT('QAQC-2021-08-10'!$L$798),'QAQC-2021-08-10'!$C$798="Good")</formula>
    </cfRule>
  </conditionalFormatting>
  <conditionalFormatting sqref="G10">
    <cfRule type="expression" priority="78" dxfId="0" stopIfTrue="0">
      <formula>AND(NOT('QAQC-2021-08-10'!$L$95),'QAQC-2021-08-10'!$C$95="Highest")</formula>
    </cfRule>
    <cfRule type="expression" priority="791" dxfId="0" stopIfTrue="0">
      <formula>AND(NOT('QAQC-2021-08-10'!$L$808),'QAQC-2021-08-10'!$C$808="Highest")</formula>
    </cfRule>
    <cfRule type="expression" priority="1246" dxfId="2" stopIfTrue="0">
      <formula>AND(NOT('QAQC-2021-08-10'!$L$95),'QAQC-2021-08-10'!$C$95="High")</formula>
    </cfRule>
    <cfRule type="expression" priority="1959" dxfId="2" stopIfTrue="0">
      <formula>AND(NOT('QAQC-2021-08-10'!$L$808),'QAQC-2021-08-10'!$C$808="High")</formula>
    </cfRule>
    <cfRule type="expression" priority="2414" dxfId="3" stopIfTrue="0">
      <formula>AND(NOT('QAQC-2021-08-10'!$L$95),'QAQC-2021-08-10'!$C$95="Medium")</formula>
    </cfRule>
    <cfRule type="expression" priority="3127" dxfId="3" stopIfTrue="0">
      <formula>AND(NOT('QAQC-2021-08-10'!$L$808),'QAQC-2021-08-10'!$C$808="Medium")</formula>
    </cfRule>
    <cfRule type="expression" priority="3582" dxfId="4" stopIfTrue="0">
      <formula>AND(NOT('QAQC-2021-08-10'!$L$95),'QAQC-2021-08-10'!$C$95="Medium Low")</formula>
    </cfRule>
    <cfRule type="expression" priority="4295" dxfId="4" stopIfTrue="0">
      <formula>AND(NOT('QAQC-2021-08-10'!$L$808),'QAQC-2021-08-10'!$C$808="Medium Low")</formula>
    </cfRule>
    <cfRule type="expression" priority="4750" dxfId="5" stopIfTrue="0">
      <formula>AND(NOT('QAQC-2021-08-10'!$L$95),'QAQC-2021-08-10'!$C$95="Low")</formula>
    </cfRule>
    <cfRule type="expression" priority="5463" dxfId="5" stopIfTrue="0">
      <formula>AND(NOT('QAQC-2021-08-10'!$L$808),'QAQC-2021-08-10'!$C$808="Low")</formula>
    </cfRule>
    <cfRule type="expression" priority="5933" dxfId="5" stopIfTrue="0">
      <formula>LEFT(G10&amp;"")="["</formula>
    </cfRule>
    <cfRule type="expression" priority="6374" dxfId="6" stopIfTrue="0">
      <formula>AND(NOT('QAQC-2021-08-10'!$L$95),'QAQC-2021-08-10'!$C$95="Very Low")</formula>
    </cfRule>
    <cfRule type="expression" priority="7087" dxfId="6" stopIfTrue="0">
      <formula>AND(NOT('QAQC-2021-08-10'!$L$808),'QAQC-2021-08-10'!$C$808="Very Low")</formula>
    </cfRule>
    <cfRule type="expression" priority="7572" dxfId="1" stopIfTrue="0">
      <formula>AND(NOT('QAQC-2021-08-10'!$L$95),'QAQC-2021-08-10'!$C$95="Good")</formula>
    </cfRule>
    <cfRule type="expression" priority="8285" dxfId="1" stopIfTrue="0">
      <formula>AND(NOT('QAQC-2021-08-10'!$L$808),'QAQC-2021-08-10'!$C$808="Good")</formula>
    </cfRule>
  </conditionalFormatting>
  <conditionalFormatting sqref="H10">
    <cfRule type="expression" priority="79" dxfId="0" stopIfTrue="0">
      <formula>AND(NOT('QAQC-2021-08-10'!$L$96),'QAQC-2021-08-10'!$C$96="Highest")</formula>
    </cfRule>
    <cfRule type="expression" priority="792" dxfId="0" stopIfTrue="0">
      <formula>AND(NOT('QAQC-2021-08-10'!$L$809),'QAQC-2021-08-10'!$C$809="Highest")</formula>
    </cfRule>
    <cfRule type="expression" priority="1247" dxfId="2" stopIfTrue="0">
      <formula>AND(NOT('QAQC-2021-08-10'!$L$96),'QAQC-2021-08-10'!$C$96="High")</formula>
    </cfRule>
    <cfRule type="expression" priority="1960" dxfId="2" stopIfTrue="0">
      <formula>AND(NOT('QAQC-2021-08-10'!$L$809),'QAQC-2021-08-10'!$C$809="High")</formula>
    </cfRule>
    <cfRule type="expression" priority="2415" dxfId="3" stopIfTrue="0">
      <formula>AND(NOT('QAQC-2021-08-10'!$L$96),'QAQC-2021-08-10'!$C$96="Medium")</formula>
    </cfRule>
    <cfRule type="expression" priority="3128" dxfId="3" stopIfTrue="0">
      <formula>AND(NOT('QAQC-2021-08-10'!$L$809),'QAQC-2021-08-10'!$C$809="Medium")</formula>
    </cfRule>
    <cfRule type="expression" priority="3583" dxfId="4" stopIfTrue="0">
      <formula>AND(NOT('QAQC-2021-08-10'!$L$96),'QAQC-2021-08-10'!$C$96="Medium Low")</formula>
    </cfRule>
    <cfRule type="expression" priority="4296" dxfId="4" stopIfTrue="0">
      <formula>AND(NOT('QAQC-2021-08-10'!$L$809),'QAQC-2021-08-10'!$C$809="Medium Low")</formula>
    </cfRule>
    <cfRule type="expression" priority="4751" dxfId="5" stopIfTrue="0">
      <formula>AND(NOT('QAQC-2021-08-10'!$L$96),'QAQC-2021-08-10'!$C$96="Low")</formula>
    </cfRule>
    <cfRule type="expression" priority="5464" dxfId="5" stopIfTrue="0">
      <formula>AND(NOT('QAQC-2021-08-10'!$L$809),'QAQC-2021-08-10'!$C$809="Low")</formula>
    </cfRule>
    <cfRule type="expression" priority="5934" dxfId="5" stopIfTrue="0">
      <formula>LEFT(H10&amp;"")="["</formula>
    </cfRule>
    <cfRule type="expression" priority="6375" dxfId="6" stopIfTrue="0">
      <formula>AND(NOT('QAQC-2021-08-10'!$L$96),'QAQC-2021-08-10'!$C$96="Very Low")</formula>
    </cfRule>
    <cfRule type="expression" priority="7088" dxfId="6" stopIfTrue="0">
      <formula>AND(NOT('QAQC-2021-08-10'!$L$809),'QAQC-2021-08-10'!$C$809="Very Low")</formula>
    </cfRule>
    <cfRule type="expression" priority="7573" dxfId="1" stopIfTrue="0">
      <formula>AND(NOT('QAQC-2021-08-10'!$L$96),'QAQC-2021-08-10'!$C$96="Good")</formula>
    </cfRule>
    <cfRule type="expression" priority="8286" dxfId="1" stopIfTrue="0">
      <formula>AND(NOT('QAQC-2021-08-10'!$L$809),'QAQC-2021-08-10'!$C$809="Good")</formula>
    </cfRule>
  </conditionalFormatting>
  <conditionalFormatting sqref="I10">
    <cfRule type="expression" priority="80" dxfId="0" stopIfTrue="0">
      <formula>AND(NOT('QAQC-2021-08-10'!$L$97),'QAQC-2021-08-10'!$C$97="Highest")</formula>
    </cfRule>
    <cfRule type="expression" priority="793" dxfId="0" stopIfTrue="0">
      <formula>AND(NOT('QAQC-2021-08-10'!$L$810),'QAQC-2021-08-10'!$C$810="Highest")</formula>
    </cfRule>
    <cfRule type="expression" priority="1248" dxfId="2" stopIfTrue="0">
      <formula>AND(NOT('QAQC-2021-08-10'!$L$97),'QAQC-2021-08-10'!$C$97="High")</formula>
    </cfRule>
    <cfRule type="expression" priority="1961" dxfId="2" stopIfTrue="0">
      <formula>AND(NOT('QAQC-2021-08-10'!$L$810),'QAQC-2021-08-10'!$C$810="High")</formula>
    </cfRule>
    <cfRule type="expression" priority="2416" dxfId="3" stopIfTrue="0">
      <formula>AND(NOT('QAQC-2021-08-10'!$L$97),'QAQC-2021-08-10'!$C$97="Medium")</formula>
    </cfRule>
    <cfRule type="expression" priority="3129" dxfId="3" stopIfTrue="0">
      <formula>AND(NOT('QAQC-2021-08-10'!$L$810),'QAQC-2021-08-10'!$C$810="Medium")</formula>
    </cfRule>
    <cfRule type="expression" priority="3584" dxfId="4" stopIfTrue="0">
      <formula>AND(NOT('QAQC-2021-08-10'!$L$97),'QAQC-2021-08-10'!$C$97="Medium Low")</formula>
    </cfRule>
    <cfRule type="expression" priority="4297" dxfId="4" stopIfTrue="0">
      <formula>AND(NOT('QAQC-2021-08-10'!$L$810),'QAQC-2021-08-10'!$C$810="Medium Low")</formula>
    </cfRule>
    <cfRule type="expression" priority="4752" dxfId="5" stopIfTrue="0">
      <formula>AND(NOT('QAQC-2021-08-10'!$L$97),'QAQC-2021-08-10'!$C$97="Low")</formula>
    </cfRule>
    <cfRule type="expression" priority="5465" dxfId="5" stopIfTrue="0">
      <formula>AND(NOT('QAQC-2021-08-10'!$L$810),'QAQC-2021-08-10'!$C$810="Low")</formula>
    </cfRule>
    <cfRule type="expression" priority="5935" dxfId="5" stopIfTrue="0">
      <formula>LEFT(I10&amp;"")="["</formula>
    </cfRule>
    <cfRule type="expression" priority="6376" dxfId="6" stopIfTrue="0">
      <formula>AND(NOT('QAQC-2021-08-10'!$L$97),'QAQC-2021-08-10'!$C$97="Very Low")</formula>
    </cfRule>
    <cfRule type="expression" priority="7089" dxfId="6" stopIfTrue="0">
      <formula>AND(NOT('QAQC-2021-08-10'!$L$810),'QAQC-2021-08-10'!$C$810="Very Low")</formula>
    </cfRule>
    <cfRule type="expression" priority="7574" dxfId="1" stopIfTrue="0">
      <formula>AND(NOT('QAQC-2021-08-10'!$L$97),'QAQC-2021-08-10'!$C$97="Good")</formula>
    </cfRule>
    <cfRule type="expression" priority="8287" dxfId="1" stopIfTrue="0">
      <formula>AND(NOT('QAQC-2021-08-10'!$L$810),'QAQC-2021-08-10'!$C$810="Good")</formula>
    </cfRule>
  </conditionalFormatting>
  <conditionalFormatting sqref="Q10">
    <cfRule type="expression" priority="81" dxfId="0" stopIfTrue="0">
      <formula>AND(NOT('QAQC-2021-08-10'!$L$98),'QAQC-2021-08-10'!$C$98="Highest")</formula>
    </cfRule>
    <cfRule type="expression" priority="794" dxfId="0" stopIfTrue="0">
      <formula>AND(NOT('QAQC-2021-08-10'!$L$811),'QAQC-2021-08-10'!$C$811="Highest")</formula>
    </cfRule>
    <cfRule type="expression" priority="1249" dxfId="2" stopIfTrue="0">
      <formula>AND(NOT('QAQC-2021-08-10'!$L$98),'QAQC-2021-08-10'!$C$98="High")</formula>
    </cfRule>
    <cfRule type="expression" priority="1962" dxfId="2" stopIfTrue="0">
      <formula>AND(NOT('QAQC-2021-08-10'!$L$811),'QAQC-2021-08-10'!$C$811="High")</formula>
    </cfRule>
    <cfRule type="expression" priority="2417" dxfId="3" stopIfTrue="0">
      <formula>AND(NOT('QAQC-2021-08-10'!$L$98),'QAQC-2021-08-10'!$C$98="Medium")</formula>
    </cfRule>
    <cfRule type="expression" priority="3130" dxfId="3" stopIfTrue="0">
      <formula>AND(NOT('QAQC-2021-08-10'!$L$811),'QAQC-2021-08-10'!$C$811="Medium")</formula>
    </cfRule>
    <cfRule type="expression" priority="3585" dxfId="4" stopIfTrue="0">
      <formula>AND(NOT('QAQC-2021-08-10'!$L$98),'QAQC-2021-08-10'!$C$98="Medium Low")</formula>
    </cfRule>
    <cfRule type="expression" priority="4298" dxfId="4" stopIfTrue="0">
      <formula>AND(NOT('QAQC-2021-08-10'!$L$811),'QAQC-2021-08-10'!$C$811="Medium Low")</formula>
    </cfRule>
    <cfRule type="expression" priority="4753" dxfId="5" stopIfTrue="0">
      <formula>AND(NOT('QAQC-2021-08-10'!$L$98),'QAQC-2021-08-10'!$C$98="Low")</formula>
    </cfRule>
    <cfRule type="expression" priority="5466" dxfId="5" stopIfTrue="0">
      <formula>AND(NOT('QAQC-2021-08-10'!$L$811),'QAQC-2021-08-10'!$C$811="Low")</formula>
    </cfRule>
    <cfRule type="expression" priority="5936" dxfId="5" stopIfTrue="0">
      <formula>LEFT(Q10&amp;"")="["</formula>
    </cfRule>
    <cfRule type="expression" priority="6377" dxfId="6" stopIfTrue="0">
      <formula>AND(NOT('QAQC-2021-08-10'!$L$98),'QAQC-2021-08-10'!$C$98="Very Low")</formula>
    </cfRule>
    <cfRule type="expression" priority="7090" dxfId="6" stopIfTrue="0">
      <formula>AND(NOT('QAQC-2021-08-10'!$L$811),'QAQC-2021-08-10'!$C$811="Very Low")</formula>
    </cfRule>
    <cfRule type="expression" priority="7575" dxfId="1" stopIfTrue="0">
      <formula>AND(NOT('QAQC-2021-08-10'!$L$98),'QAQC-2021-08-10'!$C$98="Good")</formula>
    </cfRule>
    <cfRule type="expression" priority="8288" dxfId="1" stopIfTrue="0">
      <formula>AND(NOT('QAQC-2021-08-10'!$L$811),'QAQC-2021-08-10'!$C$811="Good")</formula>
    </cfRule>
  </conditionalFormatting>
  <conditionalFormatting sqref="R10">
    <cfRule type="expression" priority="82" dxfId="0" stopIfTrue="0">
      <formula>AND(NOT('QAQC-2021-08-10'!$L$99),'QAQC-2021-08-10'!$C$99="Highest")</formula>
    </cfRule>
    <cfRule type="expression" priority="795" dxfId="0" stopIfTrue="0">
      <formula>AND(NOT('QAQC-2021-08-10'!$L$812),'QAQC-2021-08-10'!$C$812="Highest")</formula>
    </cfRule>
    <cfRule type="expression" priority="1250" dxfId="2" stopIfTrue="0">
      <formula>AND(NOT('QAQC-2021-08-10'!$L$99),'QAQC-2021-08-10'!$C$99="High")</formula>
    </cfRule>
    <cfRule type="expression" priority="1963" dxfId="2" stopIfTrue="0">
      <formula>AND(NOT('QAQC-2021-08-10'!$L$812),'QAQC-2021-08-10'!$C$812="High")</formula>
    </cfRule>
    <cfRule type="expression" priority="2418" dxfId="3" stopIfTrue="0">
      <formula>AND(NOT('QAQC-2021-08-10'!$L$99),'QAQC-2021-08-10'!$C$99="Medium")</formula>
    </cfRule>
    <cfRule type="expression" priority="3131" dxfId="3" stopIfTrue="0">
      <formula>AND(NOT('QAQC-2021-08-10'!$L$812),'QAQC-2021-08-10'!$C$812="Medium")</formula>
    </cfRule>
    <cfRule type="expression" priority="3586" dxfId="4" stopIfTrue="0">
      <formula>AND(NOT('QAQC-2021-08-10'!$L$99),'QAQC-2021-08-10'!$C$99="Medium Low")</formula>
    </cfRule>
    <cfRule type="expression" priority="4299" dxfId="4" stopIfTrue="0">
      <formula>AND(NOT('QAQC-2021-08-10'!$L$812),'QAQC-2021-08-10'!$C$812="Medium Low")</formula>
    </cfRule>
    <cfRule type="expression" priority="4754" dxfId="5" stopIfTrue="0">
      <formula>AND(NOT('QAQC-2021-08-10'!$L$99),'QAQC-2021-08-10'!$C$99="Low")</formula>
    </cfRule>
    <cfRule type="expression" priority="5467" dxfId="5" stopIfTrue="0">
      <formula>AND(NOT('QAQC-2021-08-10'!$L$812),'QAQC-2021-08-10'!$C$812="Low")</formula>
    </cfRule>
    <cfRule type="expression" priority="5937" dxfId="5" stopIfTrue="0">
      <formula>LEFT(R10&amp;"")="["</formula>
    </cfRule>
    <cfRule type="expression" priority="6378" dxfId="6" stopIfTrue="0">
      <formula>AND(NOT('QAQC-2021-08-10'!$L$99),'QAQC-2021-08-10'!$C$99="Very Low")</formula>
    </cfRule>
    <cfRule type="expression" priority="7091" dxfId="6" stopIfTrue="0">
      <formula>AND(NOT('QAQC-2021-08-10'!$L$812),'QAQC-2021-08-10'!$C$812="Very Low")</formula>
    </cfRule>
    <cfRule type="expression" priority="7576" dxfId="1" stopIfTrue="0">
      <formula>AND(NOT('QAQC-2021-08-10'!$L$99),'QAQC-2021-08-10'!$C$99="Good")</formula>
    </cfRule>
    <cfRule type="expression" priority="8289" dxfId="1" stopIfTrue="0">
      <formula>AND(NOT('QAQC-2021-08-10'!$L$812),'QAQC-2021-08-10'!$C$812="Good")</formula>
    </cfRule>
  </conditionalFormatting>
  <conditionalFormatting sqref="S10">
    <cfRule type="expression" priority="83" dxfId="0" stopIfTrue="0">
      <formula>AND(NOT('QAQC-2021-08-10'!$L$100),'QAQC-2021-08-10'!$C$100="Highest")</formula>
    </cfRule>
    <cfRule type="expression" priority="796" dxfId="0" stopIfTrue="0">
      <formula>AND(NOT('QAQC-2021-08-10'!$L$813),'QAQC-2021-08-10'!$C$813="Highest")</formula>
    </cfRule>
    <cfRule type="expression" priority="1251" dxfId="2" stopIfTrue="0">
      <formula>AND(NOT('QAQC-2021-08-10'!$L$100),'QAQC-2021-08-10'!$C$100="High")</formula>
    </cfRule>
    <cfRule type="expression" priority="1964" dxfId="2" stopIfTrue="0">
      <formula>AND(NOT('QAQC-2021-08-10'!$L$813),'QAQC-2021-08-10'!$C$813="High")</formula>
    </cfRule>
    <cfRule type="expression" priority="2419" dxfId="3" stopIfTrue="0">
      <formula>AND(NOT('QAQC-2021-08-10'!$L$100),'QAQC-2021-08-10'!$C$100="Medium")</formula>
    </cfRule>
    <cfRule type="expression" priority="3132" dxfId="3" stopIfTrue="0">
      <formula>AND(NOT('QAQC-2021-08-10'!$L$813),'QAQC-2021-08-10'!$C$813="Medium")</formula>
    </cfRule>
    <cfRule type="expression" priority="3587" dxfId="4" stopIfTrue="0">
      <formula>AND(NOT('QAQC-2021-08-10'!$L$100),'QAQC-2021-08-10'!$C$100="Medium Low")</formula>
    </cfRule>
    <cfRule type="expression" priority="4300" dxfId="4" stopIfTrue="0">
      <formula>AND(NOT('QAQC-2021-08-10'!$L$813),'QAQC-2021-08-10'!$C$813="Medium Low")</formula>
    </cfRule>
    <cfRule type="expression" priority="4755" dxfId="5" stopIfTrue="0">
      <formula>AND(NOT('QAQC-2021-08-10'!$L$100),'QAQC-2021-08-10'!$C$100="Low")</formula>
    </cfRule>
    <cfRule type="expression" priority="5468" dxfId="5" stopIfTrue="0">
      <formula>AND(NOT('QAQC-2021-08-10'!$L$813),'QAQC-2021-08-10'!$C$813="Low")</formula>
    </cfRule>
    <cfRule type="expression" priority="5938" dxfId="5" stopIfTrue="0">
      <formula>LEFT(S10&amp;"")="["</formula>
    </cfRule>
    <cfRule type="expression" priority="6379" dxfId="6" stopIfTrue="0">
      <formula>AND(NOT('QAQC-2021-08-10'!$L$100),'QAQC-2021-08-10'!$C$100="Very Low")</formula>
    </cfRule>
    <cfRule type="expression" priority="7092" dxfId="6" stopIfTrue="0">
      <formula>AND(NOT('QAQC-2021-08-10'!$L$813),'QAQC-2021-08-10'!$C$813="Very Low")</formula>
    </cfRule>
    <cfRule type="expression" priority="7577" dxfId="1" stopIfTrue="0">
      <formula>AND(NOT('QAQC-2021-08-10'!$L$100),'QAQC-2021-08-10'!$C$100="Good")</formula>
    </cfRule>
    <cfRule type="expression" priority="8290" dxfId="1" stopIfTrue="0">
      <formula>AND(NOT('QAQC-2021-08-10'!$L$813),'QAQC-2021-08-10'!$C$813="Good")</formula>
    </cfRule>
  </conditionalFormatting>
  <conditionalFormatting sqref="G11">
    <cfRule type="expression" priority="84" dxfId="0" stopIfTrue="0">
      <formula>AND(NOT('QAQC-2021-08-10'!$L$101),'QAQC-2021-08-10'!$C$101="Highest")</formula>
    </cfRule>
    <cfRule type="expression" priority="806" dxfId="0" stopIfTrue="0">
      <formula>AND(NOT('QAQC-2021-08-10'!$L$823),'QAQC-2021-08-10'!$C$823="Highest")</formula>
    </cfRule>
    <cfRule type="expression" priority="1252" dxfId="2" stopIfTrue="0">
      <formula>AND(NOT('QAQC-2021-08-10'!$L$101),'QAQC-2021-08-10'!$C$101="High")</formula>
    </cfRule>
    <cfRule type="expression" priority="1974" dxfId="2" stopIfTrue="0">
      <formula>AND(NOT('QAQC-2021-08-10'!$L$823),'QAQC-2021-08-10'!$C$823="High")</formula>
    </cfRule>
    <cfRule type="expression" priority="2420" dxfId="3" stopIfTrue="0">
      <formula>AND(NOT('QAQC-2021-08-10'!$L$101),'QAQC-2021-08-10'!$C$101="Medium")</formula>
    </cfRule>
    <cfRule type="expression" priority="3142" dxfId="3" stopIfTrue="0">
      <formula>AND(NOT('QAQC-2021-08-10'!$L$823),'QAQC-2021-08-10'!$C$823="Medium")</formula>
    </cfRule>
    <cfRule type="expression" priority="3588" dxfId="4" stopIfTrue="0">
      <formula>AND(NOT('QAQC-2021-08-10'!$L$101),'QAQC-2021-08-10'!$C$101="Medium Low")</formula>
    </cfRule>
    <cfRule type="expression" priority="4310" dxfId="4" stopIfTrue="0">
      <formula>AND(NOT('QAQC-2021-08-10'!$L$823),'QAQC-2021-08-10'!$C$823="Medium Low")</formula>
    </cfRule>
    <cfRule type="expression" priority="4756" dxfId="5" stopIfTrue="0">
      <formula>AND(NOT('QAQC-2021-08-10'!$L$101),'QAQC-2021-08-10'!$C$101="Low")</formula>
    </cfRule>
    <cfRule type="expression" priority="5478" dxfId="5" stopIfTrue="0">
      <formula>AND(NOT('QAQC-2021-08-10'!$L$823),'QAQC-2021-08-10'!$C$823="Low")</formula>
    </cfRule>
    <cfRule type="expression" priority="5948" dxfId="5" stopIfTrue="0">
      <formula>LEFT(G11&amp;"")="["</formula>
    </cfRule>
    <cfRule type="expression" priority="6380" dxfId="6" stopIfTrue="0">
      <formula>AND(NOT('QAQC-2021-08-10'!$L$101),'QAQC-2021-08-10'!$C$101="Very Low")</formula>
    </cfRule>
    <cfRule type="expression" priority="7102" dxfId="6" stopIfTrue="0">
      <formula>AND(NOT('QAQC-2021-08-10'!$L$823),'QAQC-2021-08-10'!$C$823="Very Low")</formula>
    </cfRule>
    <cfRule type="expression" priority="7578" dxfId="1" stopIfTrue="0">
      <formula>AND(NOT('QAQC-2021-08-10'!$L$101),'QAQC-2021-08-10'!$C$101="Good")</formula>
    </cfRule>
    <cfRule type="expression" priority="8300" dxfId="1" stopIfTrue="0">
      <formula>AND(NOT('QAQC-2021-08-10'!$L$823),'QAQC-2021-08-10'!$C$823="Good")</formula>
    </cfRule>
  </conditionalFormatting>
  <conditionalFormatting sqref="H11">
    <cfRule type="expression" priority="85" dxfId="0" stopIfTrue="0">
      <formula>AND(NOT('QAQC-2021-08-10'!$L$102),'QAQC-2021-08-10'!$C$102="Highest")</formula>
    </cfRule>
    <cfRule type="expression" priority="807" dxfId="0" stopIfTrue="0">
      <formula>AND(NOT('QAQC-2021-08-10'!$L$824),'QAQC-2021-08-10'!$C$824="Highest")</formula>
    </cfRule>
    <cfRule type="expression" priority="1253" dxfId="2" stopIfTrue="0">
      <formula>AND(NOT('QAQC-2021-08-10'!$L$102),'QAQC-2021-08-10'!$C$102="High")</formula>
    </cfRule>
    <cfRule type="expression" priority="1975" dxfId="2" stopIfTrue="0">
      <formula>AND(NOT('QAQC-2021-08-10'!$L$824),'QAQC-2021-08-10'!$C$824="High")</formula>
    </cfRule>
    <cfRule type="expression" priority="2421" dxfId="3" stopIfTrue="0">
      <formula>AND(NOT('QAQC-2021-08-10'!$L$102),'QAQC-2021-08-10'!$C$102="Medium")</formula>
    </cfRule>
    <cfRule type="expression" priority="3143" dxfId="3" stopIfTrue="0">
      <formula>AND(NOT('QAQC-2021-08-10'!$L$824),'QAQC-2021-08-10'!$C$824="Medium")</formula>
    </cfRule>
    <cfRule type="expression" priority="3589" dxfId="4" stopIfTrue="0">
      <formula>AND(NOT('QAQC-2021-08-10'!$L$102),'QAQC-2021-08-10'!$C$102="Medium Low")</formula>
    </cfRule>
    <cfRule type="expression" priority="4311" dxfId="4" stopIfTrue="0">
      <formula>AND(NOT('QAQC-2021-08-10'!$L$824),'QAQC-2021-08-10'!$C$824="Medium Low")</formula>
    </cfRule>
    <cfRule type="expression" priority="4757" dxfId="5" stopIfTrue="0">
      <formula>AND(NOT('QAQC-2021-08-10'!$L$102),'QAQC-2021-08-10'!$C$102="Low")</formula>
    </cfRule>
    <cfRule type="expression" priority="5479" dxfId="5" stopIfTrue="0">
      <formula>AND(NOT('QAQC-2021-08-10'!$L$824),'QAQC-2021-08-10'!$C$824="Low")</formula>
    </cfRule>
    <cfRule type="expression" priority="5949" dxfId="5" stopIfTrue="0">
      <formula>LEFT(H11&amp;"")="["</formula>
    </cfRule>
    <cfRule type="expression" priority="6381" dxfId="6" stopIfTrue="0">
      <formula>AND(NOT('QAQC-2021-08-10'!$L$102),'QAQC-2021-08-10'!$C$102="Very Low")</formula>
    </cfRule>
    <cfRule type="expression" priority="7103" dxfId="6" stopIfTrue="0">
      <formula>AND(NOT('QAQC-2021-08-10'!$L$824),'QAQC-2021-08-10'!$C$824="Very Low")</formula>
    </cfRule>
    <cfRule type="expression" priority="7579" dxfId="1" stopIfTrue="0">
      <formula>AND(NOT('QAQC-2021-08-10'!$L$102),'QAQC-2021-08-10'!$C$102="Good")</formula>
    </cfRule>
    <cfRule type="expression" priority="8301" dxfId="1" stopIfTrue="0">
      <formula>AND(NOT('QAQC-2021-08-10'!$L$824),'QAQC-2021-08-10'!$C$824="Good")</formula>
    </cfRule>
  </conditionalFormatting>
  <conditionalFormatting sqref="I11">
    <cfRule type="expression" priority="86" dxfId="0" stopIfTrue="0">
      <formula>AND(NOT('QAQC-2021-08-10'!$L$103),'QAQC-2021-08-10'!$C$103="Highest")</formula>
    </cfRule>
    <cfRule type="expression" priority="808" dxfId="0" stopIfTrue="0">
      <formula>AND(NOT('QAQC-2021-08-10'!$L$825),'QAQC-2021-08-10'!$C$825="Highest")</formula>
    </cfRule>
    <cfRule type="expression" priority="1254" dxfId="2" stopIfTrue="0">
      <formula>AND(NOT('QAQC-2021-08-10'!$L$103),'QAQC-2021-08-10'!$C$103="High")</formula>
    </cfRule>
    <cfRule type="expression" priority="1976" dxfId="2" stopIfTrue="0">
      <formula>AND(NOT('QAQC-2021-08-10'!$L$825),'QAQC-2021-08-10'!$C$825="High")</formula>
    </cfRule>
    <cfRule type="expression" priority="2422" dxfId="3" stopIfTrue="0">
      <formula>AND(NOT('QAQC-2021-08-10'!$L$103),'QAQC-2021-08-10'!$C$103="Medium")</formula>
    </cfRule>
    <cfRule type="expression" priority="3144" dxfId="3" stopIfTrue="0">
      <formula>AND(NOT('QAQC-2021-08-10'!$L$825),'QAQC-2021-08-10'!$C$825="Medium")</formula>
    </cfRule>
    <cfRule type="expression" priority="3590" dxfId="4" stopIfTrue="0">
      <formula>AND(NOT('QAQC-2021-08-10'!$L$103),'QAQC-2021-08-10'!$C$103="Medium Low")</formula>
    </cfRule>
    <cfRule type="expression" priority="4312" dxfId="4" stopIfTrue="0">
      <formula>AND(NOT('QAQC-2021-08-10'!$L$825),'QAQC-2021-08-10'!$C$825="Medium Low")</formula>
    </cfRule>
    <cfRule type="expression" priority="4758" dxfId="5" stopIfTrue="0">
      <formula>AND(NOT('QAQC-2021-08-10'!$L$103),'QAQC-2021-08-10'!$C$103="Low")</formula>
    </cfRule>
    <cfRule type="expression" priority="5480" dxfId="5" stopIfTrue="0">
      <formula>AND(NOT('QAQC-2021-08-10'!$L$825),'QAQC-2021-08-10'!$C$825="Low")</formula>
    </cfRule>
    <cfRule type="expression" priority="5950" dxfId="5" stopIfTrue="0">
      <formula>LEFT(I11&amp;"")="["</formula>
    </cfRule>
    <cfRule type="expression" priority="6382" dxfId="6" stopIfTrue="0">
      <formula>AND(NOT('QAQC-2021-08-10'!$L$103),'QAQC-2021-08-10'!$C$103="Very Low")</formula>
    </cfRule>
    <cfRule type="expression" priority="7104" dxfId="6" stopIfTrue="0">
      <formula>AND(NOT('QAQC-2021-08-10'!$L$825),'QAQC-2021-08-10'!$C$825="Very Low")</formula>
    </cfRule>
    <cfRule type="expression" priority="7580" dxfId="1" stopIfTrue="0">
      <formula>AND(NOT('QAQC-2021-08-10'!$L$103),'QAQC-2021-08-10'!$C$103="Good")</formula>
    </cfRule>
    <cfRule type="expression" priority="8302" dxfId="1" stopIfTrue="0">
      <formula>AND(NOT('QAQC-2021-08-10'!$L$825),'QAQC-2021-08-10'!$C$825="Good")</formula>
    </cfRule>
  </conditionalFormatting>
  <conditionalFormatting sqref="Q11">
    <cfRule type="expression" priority="87" dxfId="0" stopIfTrue="0">
      <formula>AND(NOT('QAQC-2021-08-10'!$L$104),'QAQC-2021-08-10'!$C$104="Highest")</formula>
    </cfRule>
    <cfRule type="expression" priority="279" dxfId="0" stopIfTrue="0">
      <formula>AND(NOT('QAQC-2021-08-10'!$L$296),'QAQC-2021-08-10'!$C$296="Highest")</formula>
    </cfRule>
    <cfRule type="expression" priority="809" dxfId="0" stopIfTrue="0">
      <formula>AND(NOT('QAQC-2021-08-10'!$L$826),'QAQC-2021-08-10'!$C$826="Highest")</formula>
    </cfRule>
    <cfRule type="expression" priority="1255" dxfId="2" stopIfTrue="0">
      <formula>AND(NOT('QAQC-2021-08-10'!$L$104),'QAQC-2021-08-10'!$C$104="High")</formula>
    </cfRule>
    <cfRule type="expression" priority="1447" dxfId="2" stopIfTrue="0">
      <formula>AND(NOT('QAQC-2021-08-10'!$L$296),'QAQC-2021-08-10'!$C$296="High")</formula>
    </cfRule>
    <cfRule type="expression" priority="1977" dxfId="2" stopIfTrue="0">
      <formula>AND(NOT('QAQC-2021-08-10'!$L$826),'QAQC-2021-08-10'!$C$826="High")</formula>
    </cfRule>
    <cfRule type="expression" priority="2423" dxfId="3" stopIfTrue="0">
      <formula>AND(NOT('QAQC-2021-08-10'!$L$104),'QAQC-2021-08-10'!$C$104="Medium")</formula>
    </cfRule>
    <cfRule type="expression" priority="2615" dxfId="3" stopIfTrue="0">
      <formula>AND(NOT('QAQC-2021-08-10'!$L$296),'QAQC-2021-08-10'!$C$296="Medium")</formula>
    </cfRule>
    <cfRule type="expression" priority="3145" dxfId="3" stopIfTrue="0">
      <formula>AND(NOT('QAQC-2021-08-10'!$L$826),'QAQC-2021-08-10'!$C$826="Medium")</formula>
    </cfRule>
    <cfRule type="expression" priority="3591" dxfId="4" stopIfTrue="0">
      <formula>AND(NOT('QAQC-2021-08-10'!$L$104),'QAQC-2021-08-10'!$C$104="Medium Low")</formula>
    </cfRule>
    <cfRule type="expression" priority="3783" dxfId="4" stopIfTrue="0">
      <formula>AND(NOT('QAQC-2021-08-10'!$L$296),'QAQC-2021-08-10'!$C$296="Medium Low")</formula>
    </cfRule>
    <cfRule type="expression" priority="4313" dxfId="4" stopIfTrue="0">
      <formula>AND(NOT('QAQC-2021-08-10'!$L$826),'QAQC-2021-08-10'!$C$826="Medium Low")</formula>
    </cfRule>
    <cfRule type="expression" priority="4759" dxfId="5" stopIfTrue="0">
      <formula>AND(NOT('QAQC-2021-08-10'!$L$104),'QAQC-2021-08-10'!$C$104="Low")</formula>
    </cfRule>
    <cfRule type="expression" priority="4951" dxfId="5" stopIfTrue="0">
      <formula>AND(NOT('QAQC-2021-08-10'!$L$296),'QAQC-2021-08-10'!$C$296="Low")</formula>
    </cfRule>
    <cfRule type="expression" priority="5481" dxfId="5" stopIfTrue="0">
      <formula>AND(NOT('QAQC-2021-08-10'!$L$826),'QAQC-2021-08-10'!$C$826="Low")</formula>
    </cfRule>
    <cfRule type="expression" priority="5951" dxfId="5" stopIfTrue="0">
      <formula>LEFT(Q11&amp;"")="["</formula>
    </cfRule>
    <cfRule type="expression" priority="6383" dxfId="6" stopIfTrue="0">
      <formula>AND(NOT('QAQC-2021-08-10'!$L$104),'QAQC-2021-08-10'!$C$104="Very Low")</formula>
    </cfRule>
    <cfRule type="expression" priority="6575" dxfId="6" stopIfTrue="0">
      <formula>AND(NOT('QAQC-2021-08-10'!$L$296),'QAQC-2021-08-10'!$C$296="Very Low")</formula>
    </cfRule>
    <cfRule type="expression" priority="7105" dxfId="6" stopIfTrue="0">
      <formula>AND(NOT('QAQC-2021-08-10'!$L$826),'QAQC-2021-08-10'!$C$826="Very Low")</formula>
    </cfRule>
    <cfRule type="expression" priority="7581" dxfId="1" stopIfTrue="0">
      <formula>AND(NOT('QAQC-2021-08-10'!$L$104),'QAQC-2021-08-10'!$C$104="Good")</formula>
    </cfRule>
    <cfRule type="expression" priority="7773" dxfId="1" stopIfTrue="0">
      <formula>AND(NOT('QAQC-2021-08-10'!$L$296),'QAQC-2021-08-10'!$C$296="Good")</formula>
    </cfRule>
    <cfRule type="expression" priority="8303" dxfId="1" stopIfTrue="0">
      <formula>AND(NOT('QAQC-2021-08-10'!$L$826),'QAQC-2021-08-10'!$C$826="Good")</formula>
    </cfRule>
  </conditionalFormatting>
  <conditionalFormatting sqref="R11">
    <cfRule type="expression" priority="88" dxfId="0" stopIfTrue="0">
      <formula>AND(NOT('QAQC-2021-08-10'!$L$105),'QAQC-2021-08-10'!$C$105="Highest")</formula>
    </cfRule>
    <cfRule type="expression" priority="280" dxfId="0" stopIfTrue="0">
      <formula>AND(NOT('QAQC-2021-08-10'!$L$297),'QAQC-2021-08-10'!$C$297="Highest")</formula>
    </cfRule>
    <cfRule type="expression" priority="810" dxfId="0" stopIfTrue="0">
      <formula>AND(NOT('QAQC-2021-08-10'!$L$827),'QAQC-2021-08-10'!$C$827="Highest")</formula>
    </cfRule>
    <cfRule type="expression" priority="1256" dxfId="2" stopIfTrue="0">
      <formula>AND(NOT('QAQC-2021-08-10'!$L$105),'QAQC-2021-08-10'!$C$105="High")</formula>
    </cfRule>
    <cfRule type="expression" priority="1448" dxfId="2" stopIfTrue="0">
      <formula>AND(NOT('QAQC-2021-08-10'!$L$297),'QAQC-2021-08-10'!$C$297="High")</formula>
    </cfRule>
    <cfRule type="expression" priority="1978" dxfId="2" stopIfTrue="0">
      <formula>AND(NOT('QAQC-2021-08-10'!$L$827),'QAQC-2021-08-10'!$C$827="High")</formula>
    </cfRule>
    <cfRule type="expression" priority="2424" dxfId="3" stopIfTrue="0">
      <formula>AND(NOT('QAQC-2021-08-10'!$L$105),'QAQC-2021-08-10'!$C$105="Medium")</formula>
    </cfRule>
    <cfRule type="expression" priority="2616" dxfId="3" stopIfTrue="0">
      <formula>AND(NOT('QAQC-2021-08-10'!$L$297),'QAQC-2021-08-10'!$C$297="Medium")</formula>
    </cfRule>
    <cfRule type="expression" priority="3146" dxfId="3" stopIfTrue="0">
      <formula>AND(NOT('QAQC-2021-08-10'!$L$827),'QAQC-2021-08-10'!$C$827="Medium")</formula>
    </cfRule>
    <cfRule type="expression" priority="3592" dxfId="4" stopIfTrue="0">
      <formula>AND(NOT('QAQC-2021-08-10'!$L$105),'QAQC-2021-08-10'!$C$105="Medium Low")</formula>
    </cfRule>
    <cfRule type="expression" priority="3784" dxfId="4" stopIfTrue="0">
      <formula>AND(NOT('QAQC-2021-08-10'!$L$297),'QAQC-2021-08-10'!$C$297="Medium Low")</formula>
    </cfRule>
    <cfRule type="expression" priority="4314" dxfId="4" stopIfTrue="0">
      <formula>AND(NOT('QAQC-2021-08-10'!$L$827),'QAQC-2021-08-10'!$C$827="Medium Low")</formula>
    </cfRule>
    <cfRule type="expression" priority="4760" dxfId="5" stopIfTrue="0">
      <formula>AND(NOT('QAQC-2021-08-10'!$L$105),'QAQC-2021-08-10'!$C$105="Low")</formula>
    </cfRule>
    <cfRule type="expression" priority="4952" dxfId="5" stopIfTrue="0">
      <formula>AND(NOT('QAQC-2021-08-10'!$L$297),'QAQC-2021-08-10'!$C$297="Low")</formula>
    </cfRule>
    <cfRule type="expression" priority="5482" dxfId="5" stopIfTrue="0">
      <formula>AND(NOT('QAQC-2021-08-10'!$L$827),'QAQC-2021-08-10'!$C$827="Low")</formula>
    </cfRule>
    <cfRule type="expression" priority="5952" dxfId="5" stopIfTrue="0">
      <formula>LEFT(R11&amp;"")="["</formula>
    </cfRule>
    <cfRule type="expression" priority="6384" dxfId="6" stopIfTrue="0">
      <formula>AND(NOT('QAQC-2021-08-10'!$L$105),'QAQC-2021-08-10'!$C$105="Very Low")</formula>
    </cfRule>
    <cfRule type="expression" priority="6576" dxfId="6" stopIfTrue="0">
      <formula>AND(NOT('QAQC-2021-08-10'!$L$297),'QAQC-2021-08-10'!$C$297="Very Low")</formula>
    </cfRule>
    <cfRule type="expression" priority="7106" dxfId="6" stopIfTrue="0">
      <formula>AND(NOT('QAQC-2021-08-10'!$L$827),'QAQC-2021-08-10'!$C$827="Very Low")</formula>
    </cfRule>
    <cfRule type="expression" priority="7582" dxfId="1" stopIfTrue="0">
      <formula>AND(NOT('QAQC-2021-08-10'!$L$105),'QAQC-2021-08-10'!$C$105="Good")</formula>
    </cfRule>
    <cfRule type="expression" priority="7774" dxfId="1" stopIfTrue="0">
      <formula>AND(NOT('QAQC-2021-08-10'!$L$297),'QAQC-2021-08-10'!$C$297="Good")</formula>
    </cfRule>
    <cfRule type="expression" priority="8304" dxfId="1" stopIfTrue="0">
      <formula>AND(NOT('QAQC-2021-08-10'!$L$827),'QAQC-2021-08-10'!$C$827="Good")</formula>
    </cfRule>
  </conditionalFormatting>
  <conditionalFormatting sqref="S11">
    <cfRule type="expression" priority="89" dxfId="0" stopIfTrue="0">
      <formula>AND(NOT('QAQC-2021-08-10'!$L$106),'QAQC-2021-08-10'!$C$106="Highest")</formula>
    </cfRule>
    <cfRule type="expression" priority="281" dxfId="0" stopIfTrue="0">
      <formula>AND(NOT('QAQC-2021-08-10'!$L$298),'QAQC-2021-08-10'!$C$298="Highest")</formula>
    </cfRule>
    <cfRule type="expression" priority="811" dxfId="0" stopIfTrue="0">
      <formula>AND(NOT('QAQC-2021-08-10'!$L$828),'QAQC-2021-08-10'!$C$828="Highest")</formula>
    </cfRule>
    <cfRule type="expression" priority="1257" dxfId="2" stopIfTrue="0">
      <formula>AND(NOT('QAQC-2021-08-10'!$L$106),'QAQC-2021-08-10'!$C$106="High")</formula>
    </cfRule>
    <cfRule type="expression" priority="1449" dxfId="2" stopIfTrue="0">
      <formula>AND(NOT('QAQC-2021-08-10'!$L$298),'QAQC-2021-08-10'!$C$298="High")</formula>
    </cfRule>
    <cfRule type="expression" priority="1979" dxfId="2" stopIfTrue="0">
      <formula>AND(NOT('QAQC-2021-08-10'!$L$828),'QAQC-2021-08-10'!$C$828="High")</formula>
    </cfRule>
    <cfRule type="expression" priority="2425" dxfId="3" stopIfTrue="0">
      <formula>AND(NOT('QAQC-2021-08-10'!$L$106),'QAQC-2021-08-10'!$C$106="Medium")</formula>
    </cfRule>
    <cfRule type="expression" priority="2617" dxfId="3" stopIfTrue="0">
      <formula>AND(NOT('QAQC-2021-08-10'!$L$298),'QAQC-2021-08-10'!$C$298="Medium")</formula>
    </cfRule>
    <cfRule type="expression" priority="3147" dxfId="3" stopIfTrue="0">
      <formula>AND(NOT('QAQC-2021-08-10'!$L$828),'QAQC-2021-08-10'!$C$828="Medium")</formula>
    </cfRule>
    <cfRule type="expression" priority="3593" dxfId="4" stopIfTrue="0">
      <formula>AND(NOT('QAQC-2021-08-10'!$L$106),'QAQC-2021-08-10'!$C$106="Medium Low")</formula>
    </cfRule>
    <cfRule type="expression" priority="3785" dxfId="4" stopIfTrue="0">
      <formula>AND(NOT('QAQC-2021-08-10'!$L$298),'QAQC-2021-08-10'!$C$298="Medium Low")</formula>
    </cfRule>
    <cfRule type="expression" priority="4315" dxfId="4" stopIfTrue="0">
      <formula>AND(NOT('QAQC-2021-08-10'!$L$828),'QAQC-2021-08-10'!$C$828="Medium Low")</formula>
    </cfRule>
    <cfRule type="expression" priority="4761" dxfId="5" stopIfTrue="0">
      <formula>AND(NOT('QAQC-2021-08-10'!$L$106),'QAQC-2021-08-10'!$C$106="Low")</formula>
    </cfRule>
    <cfRule type="expression" priority="4953" dxfId="5" stopIfTrue="0">
      <formula>AND(NOT('QAQC-2021-08-10'!$L$298),'QAQC-2021-08-10'!$C$298="Low")</formula>
    </cfRule>
    <cfRule type="expression" priority="5483" dxfId="5" stopIfTrue="0">
      <formula>AND(NOT('QAQC-2021-08-10'!$L$828),'QAQC-2021-08-10'!$C$828="Low")</formula>
    </cfRule>
    <cfRule type="expression" priority="5953" dxfId="5" stopIfTrue="0">
      <formula>LEFT(S11&amp;"")="["</formula>
    </cfRule>
    <cfRule type="expression" priority="6385" dxfId="6" stopIfTrue="0">
      <formula>AND(NOT('QAQC-2021-08-10'!$L$106),'QAQC-2021-08-10'!$C$106="Very Low")</formula>
    </cfRule>
    <cfRule type="expression" priority="6577" dxfId="6" stopIfTrue="0">
      <formula>AND(NOT('QAQC-2021-08-10'!$L$298),'QAQC-2021-08-10'!$C$298="Very Low")</formula>
    </cfRule>
    <cfRule type="expression" priority="7107" dxfId="6" stopIfTrue="0">
      <formula>AND(NOT('QAQC-2021-08-10'!$L$828),'QAQC-2021-08-10'!$C$828="Very Low")</formula>
    </cfRule>
    <cfRule type="expression" priority="7583" dxfId="1" stopIfTrue="0">
      <formula>AND(NOT('QAQC-2021-08-10'!$L$106),'QAQC-2021-08-10'!$C$106="Good")</formula>
    </cfRule>
    <cfRule type="expression" priority="7775" dxfId="1" stopIfTrue="0">
      <formula>AND(NOT('QAQC-2021-08-10'!$L$298),'QAQC-2021-08-10'!$C$298="Good")</formula>
    </cfRule>
    <cfRule type="expression" priority="8305" dxfId="1" stopIfTrue="0">
      <formula>AND(NOT('QAQC-2021-08-10'!$L$828),'QAQC-2021-08-10'!$C$828="Good")</formula>
    </cfRule>
  </conditionalFormatting>
  <conditionalFormatting sqref="G12">
    <cfRule type="expression" priority="90" dxfId="0" stopIfTrue="0">
      <formula>AND(NOT('QAQC-2021-08-10'!$L$107),'QAQC-2021-08-10'!$C$107="Highest")</formula>
    </cfRule>
    <cfRule type="expression" priority="821" dxfId="0" stopIfTrue="0">
      <formula>AND(NOT('QAQC-2021-08-10'!$L$838),'QAQC-2021-08-10'!$C$838="Highest")</formula>
    </cfRule>
    <cfRule type="expression" priority="1258" dxfId="2" stopIfTrue="0">
      <formula>AND(NOT('QAQC-2021-08-10'!$L$107),'QAQC-2021-08-10'!$C$107="High")</formula>
    </cfRule>
    <cfRule type="expression" priority="1989" dxfId="2" stopIfTrue="0">
      <formula>AND(NOT('QAQC-2021-08-10'!$L$838),'QAQC-2021-08-10'!$C$838="High")</formula>
    </cfRule>
    <cfRule type="expression" priority="2426" dxfId="3" stopIfTrue="0">
      <formula>AND(NOT('QAQC-2021-08-10'!$L$107),'QAQC-2021-08-10'!$C$107="Medium")</formula>
    </cfRule>
    <cfRule type="expression" priority="3157" dxfId="3" stopIfTrue="0">
      <formula>AND(NOT('QAQC-2021-08-10'!$L$838),'QAQC-2021-08-10'!$C$838="Medium")</formula>
    </cfRule>
    <cfRule type="expression" priority="3594" dxfId="4" stopIfTrue="0">
      <formula>AND(NOT('QAQC-2021-08-10'!$L$107),'QAQC-2021-08-10'!$C$107="Medium Low")</formula>
    </cfRule>
    <cfRule type="expression" priority="4325" dxfId="4" stopIfTrue="0">
      <formula>AND(NOT('QAQC-2021-08-10'!$L$838),'QAQC-2021-08-10'!$C$838="Medium Low")</formula>
    </cfRule>
    <cfRule type="expression" priority="4762" dxfId="5" stopIfTrue="0">
      <formula>AND(NOT('QAQC-2021-08-10'!$L$107),'QAQC-2021-08-10'!$C$107="Low")</formula>
    </cfRule>
    <cfRule type="expression" priority="5493" dxfId="5" stopIfTrue="0">
      <formula>AND(NOT('QAQC-2021-08-10'!$L$838),'QAQC-2021-08-10'!$C$838="Low")</formula>
    </cfRule>
    <cfRule type="expression" priority="5963" dxfId="5" stopIfTrue="0">
      <formula>LEFT(G12&amp;"")="["</formula>
    </cfRule>
    <cfRule type="expression" priority="6386" dxfId="6" stopIfTrue="0">
      <formula>AND(NOT('QAQC-2021-08-10'!$L$107),'QAQC-2021-08-10'!$C$107="Very Low")</formula>
    </cfRule>
    <cfRule type="expression" priority="7117" dxfId="6" stopIfTrue="0">
      <formula>AND(NOT('QAQC-2021-08-10'!$L$838),'QAQC-2021-08-10'!$C$838="Very Low")</formula>
    </cfRule>
    <cfRule type="expression" priority="7584" dxfId="1" stopIfTrue="0">
      <formula>AND(NOT('QAQC-2021-08-10'!$L$107),'QAQC-2021-08-10'!$C$107="Good")</formula>
    </cfRule>
    <cfRule type="expression" priority="8315" dxfId="1" stopIfTrue="0">
      <formula>AND(NOT('QAQC-2021-08-10'!$L$838),'QAQC-2021-08-10'!$C$838="Good")</formula>
    </cfRule>
  </conditionalFormatting>
  <conditionalFormatting sqref="H12">
    <cfRule type="expression" priority="91" dxfId="0" stopIfTrue="0">
      <formula>AND(NOT('QAQC-2021-08-10'!$L$108),'QAQC-2021-08-10'!$C$108="Highest")</formula>
    </cfRule>
    <cfRule type="expression" priority="822" dxfId="0" stopIfTrue="0">
      <formula>AND(NOT('QAQC-2021-08-10'!$L$839),'QAQC-2021-08-10'!$C$839="Highest")</formula>
    </cfRule>
    <cfRule type="expression" priority="1259" dxfId="2" stopIfTrue="0">
      <formula>AND(NOT('QAQC-2021-08-10'!$L$108),'QAQC-2021-08-10'!$C$108="High")</formula>
    </cfRule>
    <cfRule type="expression" priority="1990" dxfId="2" stopIfTrue="0">
      <formula>AND(NOT('QAQC-2021-08-10'!$L$839),'QAQC-2021-08-10'!$C$839="High")</formula>
    </cfRule>
    <cfRule type="expression" priority="2427" dxfId="3" stopIfTrue="0">
      <formula>AND(NOT('QAQC-2021-08-10'!$L$108),'QAQC-2021-08-10'!$C$108="Medium")</formula>
    </cfRule>
    <cfRule type="expression" priority="3158" dxfId="3" stopIfTrue="0">
      <formula>AND(NOT('QAQC-2021-08-10'!$L$839),'QAQC-2021-08-10'!$C$839="Medium")</formula>
    </cfRule>
    <cfRule type="expression" priority="3595" dxfId="4" stopIfTrue="0">
      <formula>AND(NOT('QAQC-2021-08-10'!$L$108),'QAQC-2021-08-10'!$C$108="Medium Low")</formula>
    </cfRule>
    <cfRule type="expression" priority="4326" dxfId="4" stopIfTrue="0">
      <formula>AND(NOT('QAQC-2021-08-10'!$L$839),'QAQC-2021-08-10'!$C$839="Medium Low")</formula>
    </cfRule>
    <cfRule type="expression" priority="4763" dxfId="5" stopIfTrue="0">
      <formula>AND(NOT('QAQC-2021-08-10'!$L$108),'QAQC-2021-08-10'!$C$108="Low")</formula>
    </cfRule>
    <cfRule type="expression" priority="5494" dxfId="5" stopIfTrue="0">
      <formula>AND(NOT('QAQC-2021-08-10'!$L$839),'QAQC-2021-08-10'!$C$839="Low")</formula>
    </cfRule>
    <cfRule type="expression" priority="5964" dxfId="5" stopIfTrue="0">
      <formula>LEFT(H12&amp;"")="["</formula>
    </cfRule>
    <cfRule type="expression" priority="6387" dxfId="6" stopIfTrue="0">
      <formula>AND(NOT('QAQC-2021-08-10'!$L$108),'QAQC-2021-08-10'!$C$108="Very Low")</formula>
    </cfRule>
    <cfRule type="expression" priority="7118" dxfId="6" stopIfTrue="0">
      <formula>AND(NOT('QAQC-2021-08-10'!$L$839),'QAQC-2021-08-10'!$C$839="Very Low")</formula>
    </cfRule>
    <cfRule type="expression" priority="7585" dxfId="1" stopIfTrue="0">
      <formula>AND(NOT('QAQC-2021-08-10'!$L$108),'QAQC-2021-08-10'!$C$108="Good")</formula>
    </cfRule>
    <cfRule type="expression" priority="8316" dxfId="1" stopIfTrue="0">
      <formula>AND(NOT('QAQC-2021-08-10'!$L$839),'QAQC-2021-08-10'!$C$839="Good")</formula>
    </cfRule>
  </conditionalFormatting>
  <conditionalFormatting sqref="I12">
    <cfRule type="expression" priority="92" dxfId="0" stopIfTrue="0">
      <formula>AND(NOT('QAQC-2021-08-10'!$L$109),'QAQC-2021-08-10'!$C$109="Highest")</formula>
    </cfRule>
    <cfRule type="expression" priority="823" dxfId="0" stopIfTrue="0">
      <formula>AND(NOT('QAQC-2021-08-10'!$L$840),'QAQC-2021-08-10'!$C$840="Highest")</formula>
    </cfRule>
    <cfRule type="expression" priority="1260" dxfId="2" stopIfTrue="0">
      <formula>AND(NOT('QAQC-2021-08-10'!$L$109),'QAQC-2021-08-10'!$C$109="High")</formula>
    </cfRule>
    <cfRule type="expression" priority="1991" dxfId="2" stopIfTrue="0">
      <formula>AND(NOT('QAQC-2021-08-10'!$L$840),'QAQC-2021-08-10'!$C$840="High")</formula>
    </cfRule>
    <cfRule type="expression" priority="2428" dxfId="3" stopIfTrue="0">
      <formula>AND(NOT('QAQC-2021-08-10'!$L$109),'QAQC-2021-08-10'!$C$109="Medium")</formula>
    </cfRule>
    <cfRule type="expression" priority="3159" dxfId="3" stopIfTrue="0">
      <formula>AND(NOT('QAQC-2021-08-10'!$L$840),'QAQC-2021-08-10'!$C$840="Medium")</formula>
    </cfRule>
    <cfRule type="expression" priority="3596" dxfId="4" stopIfTrue="0">
      <formula>AND(NOT('QAQC-2021-08-10'!$L$109),'QAQC-2021-08-10'!$C$109="Medium Low")</formula>
    </cfRule>
    <cfRule type="expression" priority="4327" dxfId="4" stopIfTrue="0">
      <formula>AND(NOT('QAQC-2021-08-10'!$L$840),'QAQC-2021-08-10'!$C$840="Medium Low")</formula>
    </cfRule>
    <cfRule type="expression" priority="4764" dxfId="5" stopIfTrue="0">
      <formula>AND(NOT('QAQC-2021-08-10'!$L$109),'QAQC-2021-08-10'!$C$109="Low")</formula>
    </cfRule>
    <cfRule type="expression" priority="5495" dxfId="5" stopIfTrue="0">
      <formula>AND(NOT('QAQC-2021-08-10'!$L$840),'QAQC-2021-08-10'!$C$840="Low")</formula>
    </cfRule>
    <cfRule type="expression" priority="5965" dxfId="5" stopIfTrue="0">
      <formula>LEFT(I12&amp;"")="["</formula>
    </cfRule>
    <cfRule type="expression" priority="6388" dxfId="6" stopIfTrue="0">
      <formula>AND(NOT('QAQC-2021-08-10'!$L$109),'QAQC-2021-08-10'!$C$109="Very Low")</formula>
    </cfRule>
    <cfRule type="expression" priority="7119" dxfId="6" stopIfTrue="0">
      <formula>AND(NOT('QAQC-2021-08-10'!$L$840),'QAQC-2021-08-10'!$C$840="Very Low")</formula>
    </cfRule>
    <cfRule type="expression" priority="7586" dxfId="1" stopIfTrue="0">
      <formula>AND(NOT('QAQC-2021-08-10'!$L$109),'QAQC-2021-08-10'!$C$109="Good")</formula>
    </cfRule>
    <cfRule type="expression" priority="8317" dxfId="1" stopIfTrue="0">
      <formula>AND(NOT('QAQC-2021-08-10'!$L$840),'QAQC-2021-08-10'!$C$840="Good")</formula>
    </cfRule>
  </conditionalFormatting>
  <conditionalFormatting sqref="Q12">
    <cfRule type="expression" priority="93" dxfId="0" stopIfTrue="0">
      <formula>AND(NOT('QAQC-2021-08-10'!$L$110),'QAQC-2021-08-10'!$C$110="Highest")</formula>
    </cfRule>
    <cfRule type="expression" priority="282" dxfId="0" stopIfTrue="0">
      <formula>AND(NOT('QAQC-2021-08-10'!$L$299),'QAQC-2021-08-10'!$C$299="Highest")</formula>
    </cfRule>
    <cfRule type="expression" priority="824" dxfId="0" stopIfTrue="0">
      <formula>AND(NOT('QAQC-2021-08-10'!$L$841),'QAQC-2021-08-10'!$C$841="Highest")</formula>
    </cfRule>
    <cfRule type="expression" priority="1261" dxfId="2" stopIfTrue="0">
      <formula>AND(NOT('QAQC-2021-08-10'!$L$110),'QAQC-2021-08-10'!$C$110="High")</formula>
    </cfRule>
    <cfRule type="expression" priority="1450" dxfId="2" stopIfTrue="0">
      <formula>AND(NOT('QAQC-2021-08-10'!$L$299),'QAQC-2021-08-10'!$C$299="High")</formula>
    </cfRule>
    <cfRule type="expression" priority="1992" dxfId="2" stopIfTrue="0">
      <formula>AND(NOT('QAQC-2021-08-10'!$L$841),'QAQC-2021-08-10'!$C$841="High")</formula>
    </cfRule>
    <cfRule type="expression" priority="2429" dxfId="3" stopIfTrue="0">
      <formula>AND(NOT('QAQC-2021-08-10'!$L$110),'QAQC-2021-08-10'!$C$110="Medium")</formula>
    </cfRule>
    <cfRule type="expression" priority="2618" dxfId="3" stopIfTrue="0">
      <formula>AND(NOT('QAQC-2021-08-10'!$L$299),'QAQC-2021-08-10'!$C$299="Medium")</formula>
    </cfRule>
    <cfRule type="expression" priority="3160" dxfId="3" stopIfTrue="0">
      <formula>AND(NOT('QAQC-2021-08-10'!$L$841),'QAQC-2021-08-10'!$C$841="Medium")</formula>
    </cfRule>
    <cfRule type="expression" priority="3597" dxfId="4" stopIfTrue="0">
      <formula>AND(NOT('QAQC-2021-08-10'!$L$110),'QAQC-2021-08-10'!$C$110="Medium Low")</formula>
    </cfRule>
    <cfRule type="expression" priority="3786" dxfId="4" stopIfTrue="0">
      <formula>AND(NOT('QAQC-2021-08-10'!$L$299),'QAQC-2021-08-10'!$C$299="Medium Low")</formula>
    </cfRule>
    <cfRule type="expression" priority="4328" dxfId="4" stopIfTrue="0">
      <formula>AND(NOT('QAQC-2021-08-10'!$L$841),'QAQC-2021-08-10'!$C$841="Medium Low")</formula>
    </cfRule>
    <cfRule type="expression" priority="4765" dxfId="5" stopIfTrue="0">
      <formula>AND(NOT('QAQC-2021-08-10'!$L$110),'QAQC-2021-08-10'!$C$110="Low")</formula>
    </cfRule>
    <cfRule type="expression" priority="4954" dxfId="5" stopIfTrue="0">
      <formula>AND(NOT('QAQC-2021-08-10'!$L$299),'QAQC-2021-08-10'!$C$299="Low")</formula>
    </cfRule>
    <cfRule type="expression" priority="5496" dxfId="5" stopIfTrue="0">
      <formula>AND(NOT('QAQC-2021-08-10'!$L$841),'QAQC-2021-08-10'!$C$841="Low")</formula>
    </cfRule>
    <cfRule type="expression" priority="5966" dxfId="5" stopIfTrue="0">
      <formula>LEFT(Q12&amp;"")="["</formula>
    </cfRule>
    <cfRule type="expression" priority="6389" dxfId="6" stopIfTrue="0">
      <formula>AND(NOT('QAQC-2021-08-10'!$L$110),'QAQC-2021-08-10'!$C$110="Very Low")</formula>
    </cfRule>
    <cfRule type="expression" priority="6578" dxfId="6" stopIfTrue="0">
      <formula>AND(NOT('QAQC-2021-08-10'!$L$299),'QAQC-2021-08-10'!$C$299="Very Low")</formula>
    </cfRule>
    <cfRule type="expression" priority="7120" dxfId="6" stopIfTrue="0">
      <formula>AND(NOT('QAQC-2021-08-10'!$L$841),'QAQC-2021-08-10'!$C$841="Very Low")</formula>
    </cfRule>
    <cfRule type="expression" priority="7587" dxfId="1" stopIfTrue="0">
      <formula>AND(NOT('QAQC-2021-08-10'!$L$110),'QAQC-2021-08-10'!$C$110="Good")</formula>
    </cfRule>
    <cfRule type="expression" priority="7776" dxfId="1" stopIfTrue="0">
      <formula>AND(NOT('QAQC-2021-08-10'!$L$299),'QAQC-2021-08-10'!$C$299="Good")</formula>
    </cfRule>
    <cfRule type="expression" priority="8318" dxfId="1" stopIfTrue="0">
      <formula>AND(NOT('QAQC-2021-08-10'!$L$841),'QAQC-2021-08-10'!$C$841="Good")</formula>
    </cfRule>
  </conditionalFormatting>
  <conditionalFormatting sqref="R12">
    <cfRule type="expression" priority="94" dxfId="0" stopIfTrue="0">
      <formula>AND(NOT('QAQC-2021-08-10'!$L$111),'QAQC-2021-08-10'!$C$111="Highest")</formula>
    </cfRule>
    <cfRule type="expression" priority="283" dxfId="0" stopIfTrue="0">
      <formula>AND(NOT('QAQC-2021-08-10'!$L$300),'QAQC-2021-08-10'!$C$300="Highest")</formula>
    </cfRule>
    <cfRule type="expression" priority="825" dxfId="0" stopIfTrue="0">
      <formula>AND(NOT('QAQC-2021-08-10'!$L$842),'QAQC-2021-08-10'!$C$842="Highest")</formula>
    </cfRule>
    <cfRule type="expression" priority="1262" dxfId="2" stopIfTrue="0">
      <formula>AND(NOT('QAQC-2021-08-10'!$L$111),'QAQC-2021-08-10'!$C$111="High")</formula>
    </cfRule>
    <cfRule type="expression" priority="1451" dxfId="2" stopIfTrue="0">
      <formula>AND(NOT('QAQC-2021-08-10'!$L$300),'QAQC-2021-08-10'!$C$300="High")</formula>
    </cfRule>
    <cfRule type="expression" priority="1993" dxfId="2" stopIfTrue="0">
      <formula>AND(NOT('QAQC-2021-08-10'!$L$842),'QAQC-2021-08-10'!$C$842="High")</formula>
    </cfRule>
    <cfRule type="expression" priority="2430" dxfId="3" stopIfTrue="0">
      <formula>AND(NOT('QAQC-2021-08-10'!$L$111),'QAQC-2021-08-10'!$C$111="Medium")</formula>
    </cfRule>
    <cfRule type="expression" priority="2619" dxfId="3" stopIfTrue="0">
      <formula>AND(NOT('QAQC-2021-08-10'!$L$300),'QAQC-2021-08-10'!$C$300="Medium")</formula>
    </cfRule>
    <cfRule type="expression" priority="3161" dxfId="3" stopIfTrue="0">
      <formula>AND(NOT('QAQC-2021-08-10'!$L$842),'QAQC-2021-08-10'!$C$842="Medium")</formula>
    </cfRule>
    <cfRule type="expression" priority="3598" dxfId="4" stopIfTrue="0">
      <formula>AND(NOT('QAQC-2021-08-10'!$L$111),'QAQC-2021-08-10'!$C$111="Medium Low")</formula>
    </cfRule>
    <cfRule type="expression" priority="3787" dxfId="4" stopIfTrue="0">
      <formula>AND(NOT('QAQC-2021-08-10'!$L$300),'QAQC-2021-08-10'!$C$300="Medium Low")</formula>
    </cfRule>
    <cfRule type="expression" priority="4329" dxfId="4" stopIfTrue="0">
      <formula>AND(NOT('QAQC-2021-08-10'!$L$842),'QAQC-2021-08-10'!$C$842="Medium Low")</formula>
    </cfRule>
    <cfRule type="expression" priority="4766" dxfId="5" stopIfTrue="0">
      <formula>AND(NOT('QAQC-2021-08-10'!$L$111),'QAQC-2021-08-10'!$C$111="Low")</formula>
    </cfRule>
    <cfRule type="expression" priority="4955" dxfId="5" stopIfTrue="0">
      <formula>AND(NOT('QAQC-2021-08-10'!$L$300),'QAQC-2021-08-10'!$C$300="Low")</formula>
    </cfRule>
    <cfRule type="expression" priority="5497" dxfId="5" stopIfTrue="0">
      <formula>AND(NOT('QAQC-2021-08-10'!$L$842),'QAQC-2021-08-10'!$C$842="Low")</formula>
    </cfRule>
    <cfRule type="expression" priority="5967" dxfId="5" stopIfTrue="0">
      <formula>LEFT(R12&amp;"")="["</formula>
    </cfRule>
    <cfRule type="expression" priority="6390" dxfId="6" stopIfTrue="0">
      <formula>AND(NOT('QAQC-2021-08-10'!$L$111),'QAQC-2021-08-10'!$C$111="Very Low")</formula>
    </cfRule>
    <cfRule type="expression" priority="6579" dxfId="6" stopIfTrue="0">
      <formula>AND(NOT('QAQC-2021-08-10'!$L$300),'QAQC-2021-08-10'!$C$300="Very Low")</formula>
    </cfRule>
    <cfRule type="expression" priority="7121" dxfId="6" stopIfTrue="0">
      <formula>AND(NOT('QAQC-2021-08-10'!$L$842),'QAQC-2021-08-10'!$C$842="Very Low")</formula>
    </cfRule>
    <cfRule type="expression" priority="7588" dxfId="1" stopIfTrue="0">
      <formula>AND(NOT('QAQC-2021-08-10'!$L$111),'QAQC-2021-08-10'!$C$111="Good")</formula>
    </cfRule>
    <cfRule type="expression" priority="7777" dxfId="1" stopIfTrue="0">
      <formula>AND(NOT('QAQC-2021-08-10'!$L$300),'QAQC-2021-08-10'!$C$300="Good")</formula>
    </cfRule>
    <cfRule type="expression" priority="8319" dxfId="1" stopIfTrue="0">
      <formula>AND(NOT('QAQC-2021-08-10'!$L$842),'QAQC-2021-08-10'!$C$842="Good")</formula>
    </cfRule>
  </conditionalFormatting>
  <conditionalFormatting sqref="S12">
    <cfRule type="expression" priority="95" dxfId="0" stopIfTrue="0">
      <formula>AND(NOT('QAQC-2021-08-10'!$L$112),'QAQC-2021-08-10'!$C$112="Highest")</formula>
    </cfRule>
    <cfRule type="expression" priority="284" dxfId="0" stopIfTrue="0">
      <formula>AND(NOT('QAQC-2021-08-10'!$L$301),'QAQC-2021-08-10'!$C$301="Highest")</formula>
    </cfRule>
    <cfRule type="expression" priority="826" dxfId="0" stopIfTrue="0">
      <formula>AND(NOT('QAQC-2021-08-10'!$L$843),'QAQC-2021-08-10'!$C$843="Highest")</formula>
    </cfRule>
    <cfRule type="expression" priority="1263" dxfId="2" stopIfTrue="0">
      <formula>AND(NOT('QAQC-2021-08-10'!$L$112),'QAQC-2021-08-10'!$C$112="High")</formula>
    </cfRule>
    <cfRule type="expression" priority="1452" dxfId="2" stopIfTrue="0">
      <formula>AND(NOT('QAQC-2021-08-10'!$L$301),'QAQC-2021-08-10'!$C$301="High")</formula>
    </cfRule>
    <cfRule type="expression" priority="1994" dxfId="2" stopIfTrue="0">
      <formula>AND(NOT('QAQC-2021-08-10'!$L$843),'QAQC-2021-08-10'!$C$843="High")</formula>
    </cfRule>
    <cfRule type="expression" priority="2431" dxfId="3" stopIfTrue="0">
      <formula>AND(NOT('QAQC-2021-08-10'!$L$112),'QAQC-2021-08-10'!$C$112="Medium")</formula>
    </cfRule>
    <cfRule type="expression" priority="2620" dxfId="3" stopIfTrue="0">
      <formula>AND(NOT('QAQC-2021-08-10'!$L$301),'QAQC-2021-08-10'!$C$301="Medium")</formula>
    </cfRule>
    <cfRule type="expression" priority="3162" dxfId="3" stopIfTrue="0">
      <formula>AND(NOT('QAQC-2021-08-10'!$L$843),'QAQC-2021-08-10'!$C$843="Medium")</formula>
    </cfRule>
    <cfRule type="expression" priority="3599" dxfId="4" stopIfTrue="0">
      <formula>AND(NOT('QAQC-2021-08-10'!$L$112),'QAQC-2021-08-10'!$C$112="Medium Low")</formula>
    </cfRule>
    <cfRule type="expression" priority="3788" dxfId="4" stopIfTrue="0">
      <formula>AND(NOT('QAQC-2021-08-10'!$L$301),'QAQC-2021-08-10'!$C$301="Medium Low")</formula>
    </cfRule>
    <cfRule type="expression" priority="4330" dxfId="4" stopIfTrue="0">
      <formula>AND(NOT('QAQC-2021-08-10'!$L$843),'QAQC-2021-08-10'!$C$843="Medium Low")</formula>
    </cfRule>
    <cfRule type="expression" priority="4767" dxfId="5" stopIfTrue="0">
      <formula>AND(NOT('QAQC-2021-08-10'!$L$112),'QAQC-2021-08-10'!$C$112="Low")</formula>
    </cfRule>
    <cfRule type="expression" priority="4956" dxfId="5" stopIfTrue="0">
      <formula>AND(NOT('QAQC-2021-08-10'!$L$301),'QAQC-2021-08-10'!$C$301="Low")</formula>
    </cfRule>
    <cfRule type="expression" priority="5498" dxfId="5" stopIfTrue="0">
      <formula>AND(NOT('QAQC-2021-08-10'!$L$843),'QAQC-2021-08-10'!$C$843="Low")</formula>
    </cfRule>
    <cfRule type="expression" priority="5968" dxfId="5" stopIfTrue="0">
      <formula>LEFT(S12&amp;"")="["</formula>
    </cfRule>
    <cfRule type="expression" priority="6391" dxfId="6" stopIfTrue="0">
      <formula>AND(NOT('QAQC-2021-08-10'!$L$112),'QAQC-2021-08-10'!$C$112="Very Low")</formula>
    </cfRule>
    <cfRule type="expression" priority="6580" dxfId="6" stopIfTrue="0">
      <formula>AND(NOT('QAQC-2021-08-10'!$L$301),'QAQC-2021-08-10'!$C$301="Very Low")</formula>
    </cfRule>
    <cfRule type="expression" priority="7122" dxfId="6" stopIfTrue="0">
      <formula>AND(NOT('QAQC-2021-08-10'!$L$843),'QAQC-2021-08-10'!$C$843="Very Low")</formula>
    </cfRule>
    <cfRule type="expression" priority="7589" dxfId="1" stopIfTrue="0">
      <formula>AND(NOT('QAQC-2021-08-10'!$L$112),'QAQC-2021-08-10'!$C$112="Good")</formula>
    </cfRule>
    <cfRule type="expression" priority="7778" dxfId="1" stopIfTrue="0">
      <formula>AND(NOT('QAQC-2021-08-10'!$L$301),'QAQC-2021-08-10'!$C$301="Good")</formula>
    </cfRule>
    <cfRule type="expression" priority="8320" dxfId="1" stopIfTrue="0">
      <formula>AND(NOT('QAQC-2021-08-10'!$L$843),'QAQC-2021-08-10'!$C$843="Good")</formula>
    </cfRule>
  </conditionalFormatting>
  <conditionalFormatting sqref="G13">
    <cfRule type="expression" priority="96" dxfId="0" stopIfTrue="0">
      <formula>AND(NOT('QAQC-2021-08-10'!$L$113),'QAQC-2021-08-10'!$C$113="Highest")</formula>
    </cfRule>
    <cfRule type="expression" priority="836" dxfId="0" stopIfTrue="0">
      <formula>AND(NOT('QAQC-2021-08-10'!$L$853),'QAQC-2021-08-10'!$C$853="Highest")</formula>
    </cfRule>
    <cfRule type="expression" priority="1264" dxfId="2" stopIfTrue="0">
      <formula>AND(NOT('QAQC-2021-08-10'!$L$113),'QAQC-2021-08-10'!$C$113="High")</formula>
    </cfRule>
    <cfRule type="expression" priority="2004" dxfId="2" stopIfTrue="0">
      <formula>AND(NOT('QAQC-2021-08-10'!$L$853),'QAQC-2021-08-10'!$C$853="High")</formula>
    </cfRule>
    <cfRule type="expression" priority="2432" dxfId="3" stopIfTrue="0">
      <formula>AND(NOT('QAQC-2021-08-10'!$L$113),'QAQC-2021-08-10'!$C$113="Medium")</formula>
    </cfRule>
    <cfRule type="expression" priority="3172" dxfId="3" stopIfTrue="0">
      <formula>AND(NOT('QAQC-2021-08-10'!$L$853),'QAQC-2021-08-10'!$C$853="Medium")</formula>
    </cfRule>
    <cfRule type="expression" priority="3600" dxfId="4" stopIfTrue="0">
      <formula>AND(NOT('QAQC-2021-08-10'!$L$113),'QAQC-2021-08-10'!$C$113="Medium Low")</formula>
    </cfRule>
    <cfRule type="expression" priority="4340" dxfId="4" stopIfTrue="0">
      <formula>AND(NOT('QAQC-2021-08-10'!$L$853),'QAQC-2021-08-10'!$C$853="Medium Low")</formula>
    </cfRule>
    <cfRule type="expression" priority="4768" dxfId="5" stopIfTrue="0">
      <formula>AND(NOT('QAQC-2021-08-10'!$L$113),'QAQC-2021-08-10'!$C$113="Low")</formula>
    </cfRule>
    <cfRule type="expression" priority="5508" dxfId="5" stopIfTrue="0">
      <formula>AND(NOT('QAQC-2021-08-10'!$L$853),'QAQC-2021-08-10'!$C$853="Low")</formula>
    </cfRule>
    <cfRule type="expression" priority="5978" dxfId="5" stopIfTrue="0">
      <formula>LEFT(G13&amp;"")="["</formula>
    </cfRule>
    <cfRule type="expression" priority="6392" dxfId="6" stopIfTrue="0">
      <formula>AND(NOT('QAQC-2021-08-10'!$L$113),'QAQC-2021-08-10'!$C$113="Very Low")</formula>
    </cfRule>
    <cfRule type="expression" priority="7132" dxfId="6" stopIfTrue="0">
      <formula>AND(NOT('QAQC-2021-08-10'!$L$853),'QAQC-2021-08-10'!$C$853="Very Low")</formula>
    </cfRule>
    <cfRule type="expression" priority="7590" dxfId="1" stopIfTrue="0">
      <formula>AND(NOT('QAQC-2021-08-10'!$L$113),'QAQC-2021-08-10'!$C$113="Good")</formula>
    </cfRule>
    <cfRule type="expression" priority="8330" dxfId="1" stopIfTrue="0">
      <formula>AND(NOT('QAQC-2021-08-10'!$L$853),'QAQC-2021-08-10'!$C$853="Good")</formula>
    </cfRule>
  </conditionalFormatting>
  <conditionalFormatting sqref="H13">
    <cfRule type="expression" priority="97" dxfId="0" stopIfTrue="0">
      <formula>AND(NOT('QAQC-2021-08-10'!$L$114),'QAQC-2021-08-10'!$C$114="Highest")</formula>
    </cfRule>
    <cfRule type="expression" priority="837" dxfId="0" stopIfTrue="0">
      <formula>AND(NOT('QAQC-2021-08-10'!$L$854),'QAQC-2021-08-10'!$C$854="Highest")</formula>
    </cfRule>
    <cfRule type="expression" priority="1265" dxfId="2" stopIfTrue="0">
      <formula>AND(NOT('QAQC-2021-08-10'!$L$114),'QAQC-2021-08-10'!$C$114="High")</formula>
    </cfRule>
    <cfRule type="expression" priority="2005" dxfId="2" stopIfTrue="0">
      <formula>AND(NOT('QAQC-2021-08-10'!$L$854),'QAQC-2021-08-10'!$C$854="High")</formula>
    </cfRule>
    <cfRule type="expression" priority="2433" dxfId="3" stopIfTrue="0">
      <formula>AND(NOT('QAQC-2021-08-10'!$L$114),'QAQC-2021-08-10'!$C$114="Medium")</formula>
    </cfRule>
    <cfRule type="expression" priority="3173" dxfId="3" stopIfTrue="0">
      <formula>AND(NOT('QAQC-2021-08-10'!$L$854),'QAQC-2021-08-10'!$C$854="Medium")</formula>
    </cfRule>
    <cfRule type="expression" priority="3601" dxfId="4" stopIfTrue="0">
      <formula>AND(NOT('QAQC-2021-08-10'!$L$114),'QAQC-2021-08-10'!$C$114="Medium Low")</formula>
    </cfRule>
    <cfRule type="expression" priority="4341" dxfId="4" stopIfTrue="0">
      <formula>AND(NOT('QAQC-2021-08-10'!$L$854),'QAQC-2021-08-10'!$C$854="Medium Low")</formula>
    </cfRule>
    <cfRule type="expression" priority="4769" dxfId="5" stopIfTrue="0">
      <formula>AND(NOT('QAQC-2021-08-10'!$L$114),'QAQC-2021-08-10'!$C$114="Low")</formula>
    </cfRule>
    <cfRule type="expression" priority="5509" dxfId="5" stopIfTrue="0">
      <formula>AND(NOT('QAQC-2021-08-10'!$L$854),'QAQC-2021-08-10'!$C$854="Low")</formula>
    </cfRule>
    <cfRule type="expression" priority="5979" dxfId="5" stopIfTrue="0">
      <formula>LEFT(H13&amp;"")="["</formula>
    </cfRule>
    <cfRule type="expression" priority="6393" dxfId="6" stopIfTrue="0">
      <formula>AND(NOT('QAQC-2021-08-10'!$L$114),'QAQC-2021-08-10'!$C$114="Very Low")</formula>
    </cfRule>
    <cfRule type="expression" priority="7133" dxfId="6" stopIfTrue="0">
      <formula>AND(NOT('QAQC-2021-08-10'!$L$854),'QAQC-2021-08-10'!$C$854="Very Low")</formula>
    </cfRule>
    <cfRule type="expression" priority="7591" dxfId="1" stopIfTrue="0">
      <formula>AND(NOT('QAQC-2021-08-10'!$L$114),'QAQC-2021-08-10'!$C$114="Good")</formula>
    </cfRule>
    <cfRule type="expression" priority="8331" dxfId="1" stopIfTrue="0">
      <formula>AND(NOT('QAQC-2021-08-10'!$L$854),'QAQC-2021-08-10'!$C$854="Good")</formula>
    </cfRule>
  </conditionalFormatting>
  <conditionalFormatting sqref="I13">
    <cfRule type="expression" priority="98" dxfId="0" stopIfTrue="0">
      <formula>AND(NOT('QAQC-2021-08-10'!$L$115),'QAQC-2021-08-10'!$C$115="Highest")</formula>
    </cfRule>
    <cfRule type="expression" priority="838" dxfId="0" stopIfTrue="0">
      <formula>AND(NOT('QAQC-2021-08-10'!$L$855),'QAQC-2021-08-10'!$C$855="Highest")</formula>
    </cfRule>
    <cfRule type="expression" priority="1266" dxfId="2" stopIfTrue="0">
      <formula>AND(NOT('QAQC-2021-08-10'!$L$115),'QAQC-2021-08-10'!$C$115="High")</formula>
    </cfRule>
    <cfRule type="expression" priority="2006" dxfId="2" stopIfTrue="0">
      <formula>AND(NOT('QAQC-2021-08-10'!$L$855),'QAQC-2021-08-10'!$C$855="High")</formula>
    </cfRule>
    <cfRule type="expression" priority="2434" dxfId="3" stopIfTrue="0">
      <formula>AND(NOT('QAQC-2021-08-10'!$L$115),'QAQC-2021-08-10'!$C$115="Medium")</formula>
    </cfRule>
    <cfRule type="expression" priority="3174" dxfId="3" stopIfTrue="0">
      <formula>AND(NOT('QAQC-2021-08-10'!$L$855),'QAQC-2021-08-10'!$C$855="Medium")</formula>
    </cfRule>
    <cfRule type="expression" priority="3602" dxfId="4" stopIfTrue="0">
      <formula>AND(NOT('QAQC-2021-08-10'!$L$115),'QAQC-2021-08-10'!$C$115="Medium Low")</formula>
    </cfRule>
    <cfRule type="expression" priority="4342" dxfId="4" stopIfTrue="0">
      <formula>AND(NOT('QAQC-2021-08-10'!$L$855),'QAQC-2021-08-10'!$C$855="Medium Low")</formula>
    </cfRule>
    <cfRule type="expression" priority="4770" dxfId="5" stopIfTrue="0">
      <formula>AND(NOT('QAQC-2021-08-10'!$L$115),'QAQC-2021-08-10'!$C$115="Low")</formula>
    </cfRule>
    <cfRule type="expression" priority="5510" dxfId="5" stopIfTrue="0">
      <formula>AND(NOT('QAQC-2021-08-10'!$L$855),'QAQC-2021-08-10'!$C$855="Low")</formula>
    </cfRule>
    <cfRule type="expression" priority="5980" dxfId="5" stopIfTrue="0">
      <formula>LEFT(I13&amp;"")="["</formula>
    </cfRule>
    <cfRule type="expression" priority="6394" dxfId="6" stopIfTrue="0">
      <formula>AND(NOT('QAQC-2021-08-10'!$L$115),'QAQC-2021-08-10'!$C$115="Very Low")</formula>
    </cfRule>
    <cfRule type="expression" priority="7134" dxfId="6" stopIfTrue="0">
      <formula>AND(NOT('QAQC-2021-08-10'!$L$855),'QAQC-2021-08-10'!$C$855="Very Low")</formula>
    </cfRule>
    <cfRule type="expression" priority="7592" dxfId="1" stopIfTrue="0">
      <formula>AND(NOT('QAQC-2021-08-10'!$L$115),'QAQC-2021-08-10'!$C$115="Good")</formula>
    </cfRule>
    <cfRule type="expression" priority="8332" dxfId="1" stopIfTrue="0">
      <formula>AND(NOT('QAQC-2021-08-10'!$L$855),'QAQC-2021-08-10'!$C$855="Good")</formula>
    </cfRule>
  </conditionalFormatting>
  <conditionalFormatting sqref="Q13">
    <cfRule type="expression" priority="99" dxfId="0" stopIfTrue="0">
      <formula>AND(NOT('QAQC-2021-08-10'!$L$116),'QAQC-2021-08-10'!$C$116="Highest")</formula>
    </cfRule>
    <cfRule type="expression" priority="285" dxfId="0" stopIfTrue="0">
      <formula>AND(NOT('QAQC-2021-08-10'!$L$302),'QAQC-2021-08-10'!$C$302="Highest")</formula>
    </cfRule>
    <cfRule type="expression" priority="839" dxfId="0" stopIfTrue="0">
      <formula>AND(NOT('QAQC-2021-08-10'!$L$856),'QAQC-2021-08-10'!$C$856="Highest")</formula>
    </cfRule>
    <cfRule type="expression" priority="1267" dxfId="2" stopIfTrue="0">
      <formula>AND(NOT('QAQC-2021-08-10'!$L$116),'QAQC-2021-08-10'!$C$116="High")</formula>
    </cfRule>
    <cfRule type="expression" priority="1453" dxfId="2" stopIfTrue="0">
      <formula>AND(NOT('QAQC-2021-08-10'!$L$302),'QAQC-2021-08-10'!$C$302="High")</formula>
    </cfRule>
    <cfRule type="expression" priority="2007" dxfId="2" stopIfTrue="0">
      <formula>AND(NOT('QAQC-2021-08-10'!$L$856),'QAQC-2021-08-10'!$C$856="High")</formula>
    </cfRule>
    <cfRule type="expression" priority="2435" dxfId="3" stopIfTrue="0">
      <formula>AND(NOT('QAQC-2021-08-10'!$L$116),'QAQC-2021-08-10'!$C$116="Medium")</formula>
    </cfRule>
    <cfRule type="expression" priority="2621" dxfId="3" stopIfTrue="0">
      <formula>AND(NOT('QAQC-2021-08-10'!$L$302),'QAQC-2021-08-10'!$C$302="Medium")</formula>
    </cfRule>
    <cfRule type="expression" priority="3175" dxfId="3" stopIfTrue="0">
      <formula>AND(NOT('QAQC-2021-08-10'!$L$856),'QAQC-2021-08-10'!$C$856="Medium")</formula>
    </cfRule>
    <cfRule type="expression" priority="3603" dxfId="4" stopIfTrue="0">
      <formula>AND(NOT('QAQC-2021-08-10'!$L$116),'QAQC-2021-08-10'!$C$116="Medium Low")</formula>
    </cfRule>
    <cfRule type="expression" priority="3789" dxfId="4" stopIfTrue="0">
      <formula>AND(NOT('QAQC-2021-08-10'!$L$302),'QAQC-2021-08-10'!$C$302="Medium Low")</formula>
    </cfRule>
    <cfRule type="expression" priority="4343" dxfId="4" stopIfTrue="0">
      <formula>AND(NOT('QAQC-2021-08-10'!$L$856),'QAQC-2021-08-10'!$C$856="Medium Low")</formula>
    </cfRule>
    <cfRule type="expression" priority="4771" dxfId="5" stopIfTrue="0">
      <formula>AND(NOT('QAQC-2021-08-10'!$L$116),'QAQC-2021-08-10'!$C$116="Low")</formula>
    </cfRule>
    <cfRule type="expression" priority="4957" dxfId="5" stopIfTrue="0">
      <formula>AND(NOT('QAQC-2021-08-10'!$L$302),'QAQC-2021-08-10'!$C$302="Low")</formula>
    </cfRule>
    <cfRule type="expression" priority="5511" dxfId="5" stopIfTrue="0">
      <formula>AND(NOT('QAQC-2021-08-10'!$L$856),'QAQC-2021-08-10'!$C$856="Low")</formula>
    </cfRule>
    <cfRule type="expression" priority="5981" dxfId="5" stopIfTrue="0">
      <formula>LEFT(Q13&amp;"")="["</formula>
    </cfRule>
    <cfRule type="expression" priority="6395" dxfId="6" stopIfTrue="0">
      <formula>AND(NOT('QAQC-2021-08-10'!$L$116),'QAQC-2021-08-10'!$C$116="Very Low")</formula>
    </cfRule>
    <cfRule type="expression" priority="6581" dxfId="6" stopIfTrue="0">
      <formula>AND(NOT('QAQC-2021-08-10'!$L$302),'QAQC-2021-08-10'!$C$302="Very Low")</formula>
    </cfRule>
    <cfRule type="expression" priority="7135" dxfId="6" stopIfTrue="0">
      <formula>AND(NOT('QAQC-2021-08-10'!$L$856),'QAQC-2021-08-10'!$C$856="Very Low")</formula>
    </cfRule>
    <cfRule type="expression" priority="7593" dxfId="1" stopIfTrue="0">
      <formula>AND(NOT('QAQC-2021-08-10'!$L$116),'QAQC-2021-08-10'!$C$116="Good")</formula>
    </cfRule>
    <cfRule type="expression" priority="7779" dxfId="1" stopIfTrue="0">
      <formula>AND(NOT('QAQC-2021-08-10'!$L$302),'QAQC-2021-08-10'!$C$302="Good")</formula>
    </cfRule>
    <cfRule type="expression" priority="8333" dxfId="1" stopIfTrue="0">
      <formula>AND(NOT('QAQC-2021-08-10'!$L$856),'QAQC-2021-08-10'!$C$856="Good")</formula>
    </cfRule>
  </conditionalFormatting>
  <conditionalFormatting sqref="R13">
    <cfRule type="expression" priority="100" dxfId="0" stopIfTrue="0">
      <formula>AND(NOT('QAQC-2021-08-10'!$L$117),'QAQC-2021-08-10'!$C$117="Highest")</formula>
    </cfRule>
    <cfRule type="expression" priority="286" dxfId="0" stopIfTrue="0">
      <formula>AND(NOT('QAQC-2021-08-10'!$L$303),'QAQC-2021-08-10'!$C$303="Highest")</formula>
    </cfRule>
    <cfRule type="expression" priority="840" dxfId="0" stopIfTrue="0">
      <formula>AND(NOT('QAQC-2021-08-10'!$L$857),'QAQC-2021-08-10'!$C$857="Highest")</formula>
    </cfRule>
    <cfRule type="expression" priority="1268" dxfId="2" stopIfTrue="0">
      <formula>AND(NOT('QAQC-2021-08-10'!$L$117),'QAQC-2021-08-10'!$C$117="High")</formula>
    </cfRule>
    <cfRule type="expression" priority="1454" dxfId="2" stopIfTrue="0">
      <formula>AND(NOT('QAQC-2021-08-10'!$L$303),'QAQC-2021-08-10'!$C$303="High")</formula>
    </cfRule>
    <cfRule type="expression" priority="2008" dxfId="2" stopIfTrue="0">
      <formula>AND(NOT('QAQC-2021-08-10'!$L$857),'QAQC-2021-08-10'!$C$857="High")</formula>
    </cfRule>
    <cfRule type="expression" priority="2436" dxfId="3" stopIfTrue="0">
      <formula>AND(NOT('QAQC-2021-08-10'!$L$117),'QAQC-2021-08-10'!$C$117="Medium")</formula>
    </cfRule>
    <cfRule type="expression" priority="2622" dxfId="3" stopIfTrue="0">
      <formula>AND(NOT('QAQC-2021-08-10'!$L$303),'QAQC-2021-08-10'!$C$303="Medium")</formula>
    </cfRule>
    <cfRule type="expression" priority="3176" dxfId="3" stopIfTrue="0">
      <formula>AND(NOT('QAQC-2021-08-10'!$L$857),'QAQC-2021-08-10'!$C$857="Medium")</formula>
    </cfRule>
    <cfRule type="expression" priority="3604" dxfId="4" stopIfTrue="0">
      <formula>AND(NOT('QAQC-2021-08-10'!$L$117),'QAQC-2021-08-10'!$C$117="Medium Low")</formula>
    </cfRule>
    <cfRule type="expression" priority="3790" dxfId="4" stopIfTrue="0">
      <formula>AND(NOT('QAQC-2021-08-10'!$L$303),'QAQC-2021-08-10'!$C$303="Medium Low")</formula>
    </cfRule>
    <cfRule type="expression" priority="4344" dxfId="4" stopIfTrue="0">
      <formula>AND(NOT('QAQC-2021-08-10'!$L$857),'QAQC-2021-08-10'!$C$857="Medium Low")</formula>
    </cfRule>
    <cfRule type="expression" priority="4772" dxfId="5" stopIfTrue="0">
      <formula>AND(NOT('QAQC-2021-08-10'!$L$117),'QAQC-2021-08-10'!$C$117="Low")</formula>
    </cfRule>
    <cfRule type="expression" priority="4958" dxfId="5" stopIfTrue="0">
      <formula>AND(NOT('QAQC-2021-08-10'!$L$303),'QAQC-2021-08-10'!$C$303="Low")</formula>
    </cfRule>
    <cfRule type="expression" priority="5512" dxfId="5" stopIfTrue="0">
      <formula>AND(NOT('QAQC-2021-08-10'!$L$857),'QAQC-2021-08-10'!$C$857="Low")</formula>
    </cfRule>
    <cfRule type="expression" priority="5982" dxfId="5" stopIfTrue="0">
      <formula>LEFT(R13&amp;"")="["</formula>
    </cfRule>
    <cfRule type="expression" priority="6396" dxfId="6" stopIfTrue="0">
      <formula>AND(NOT('QAQC-2021-08-10'!$L$117),'QAQC-2021-08-10'!$C$117="Very Low")</formula>
    </cfRule>
    <cfRule type="expression" priority="6582" dxfId="6" stopIfTrue="0">
      <formula>AND(NOT('QAQC-2021-08-10'!$L$303),'QAQC-2021-08-10'!$C$303="Very Low")</formula>
    </cfRule>
    <cfRule type="expression" priority="7136" dxfId="6" stopIfTrue="0">
      <formula>AND(NOT('QAQC-2021-08-10'!$L$857),'QAQC-2021-08-10'!$C$857="Very Low")</formula>
    </cfRule>
    <cfRule type="expression" priority="7594" dxfId="1" stopIfTrue="0">
      <formula>AND(NOT('QAQC-2021-08-10'!$L$117),'QAQC-2021-08-10'!$C$117="Good")</formula>
    </cfRule>
    <cfRule type="expression" priority="7780" dxfId="1" stopIfTrue="0">
      <formula>AND(NOT('QAQC-2021-08-10'!$L$303),'QAQC-2021-08-10'!$C$303="Good")</formula>
    </cfRule>
    <cfRule type="expression" priority="8334" dxfId="1" stopIfTrue="0">
      <formula>AND(NOT('QAQC-2021-08-10'!$L$857),'QAQC-2021-08-10'!$C$857="Good")</formula>
    </cfRule>
  </conditionalFormatting>
  <conditionalFormatting sqref="S13">
    <cfRule type="expression" priority="101" dxfId="0" stopIfTrue="0">
      <formula>AND(NOT('QAQC-2021-08-10'!$L$118),'QAQC-2021-08-10'!$C$118="Highest")</formula>
    </cfRule>
    <cfRule type="expression" priority="287" dxfId="0" stopIfTrue="0">
      <formula>AND(NOT('QAQC-2021-08-10'!$L$304),'QAQC-2021-08-10'!$C$304="Highest")</formula>
    </cfRule>
    <cfRule type="expression" priority="841" dxfId="0" stopIfTrue="0">
      <formula>AND(NOT('QAQC-2021-08-10'!$L$858),'QAQC-2021-08-10'!$C$858="Highest")</formula>
    </cfRule>
    <cfRule type="expression" priority="1269" dxfId="2" stopIfTrue="0">
      <formula>AND(NOT('QAQC-2021-08-10'!$L$118),'QAQC-2021-08-10'!$C$118="High")</formula>
    </cfRule>
    <cfRule type="expression" priority="1455" dxfId="2" stopIfTrue="0">
      <formula>AND(NOT('QAQC-2021-08-10'!$L$304),'QAQC-2021-08-10'!$C$304="High")</formula>
    </cfRule>
    <cfRule type="expression" priority="2009" dxfId="2" stopIfTrue="0">
      <formula>AND(NOT('QAQC-2021-08-10'!$L$858),'QAQC-2021-08-10'!$C$858="High")</formula>
    </cfRule>
    <cfRule type="expression" priority="2437" dxfId="3" stopIfTrue="0">
      <formula>AND(NOT('QAQC-2021-08-10'!$L$118),'QAQC-2021-08-10'!$C$118="Medium")</formula>
    </cfRule>
    <cfRule type="expression" priority="2623" dxfId="3" stopIfTrue="0">
      <formula>AND(NOT('QAQC-2021-08-10'!$L$304),'QAQC-2021-08-10'!$C$304="Medium")</formula>
    </cfRule>
    <cfRule type="expression" priority="3177" dxfId="3" stopIfTrue="0">
      <formula>AND(NOT('QAQC-2021-08-10'!$L$858),'QAQC-2021-08-10'!$C$858="Medium")</formula>
    </cfRule>
    <cfRule type="expression" priority="3605" dxfId="4" stopIfTrue="0">
      <formula>AND(NOT('QAQC-2021-08-10'!$L$118),'QAQC-2021-08-10'!$C$118="Medium Low")</formula>
    </cfRule>
    <cfRule type="expression" priority="3791" dxfId="4" stopIfTrue="0">
      <formula>AND(NOT('QAQC-2021-08-10'!$L$304),'QAQC-2021-08-10'!$C$304="Medium Low")</formula>
    </cfRule>
    <cfRule type="expression" priority="4345" dxfId="4" stopIfTrue="0">
      <formula>AND(NOT('QAQC-2021-08-10'!$L$858),'QAQC-2021-08-10'!$C$858="Medium Low")</formula>
    </cfRule>
    <cfRule type="expression" priority="4773" dxfId="5" stopIfTrue="0">
      <formula>AND(NOT('QAQC-2021-08-10'!$L$118),'QAQC-2021-08-10'!$C$118="Low")</formula>
    </cfRule>
    <cfRule type="expression" priority="4959" dxfId="5" stopIfTrue="0">
      <formula>AND(NOT('QAQC-2021-08-10'!$L$304),'QAQC-2021-08-10'!$C$304="Low")</formula>
    </cfRule>
    <cfRule type="expression" priority="5513" dxfId="5" stopIfTrue="0">
      <formula>AND(NOT('QAQC-2021-08-10'!$L$858),'QAQC-2021-08-10'!$C$858="Low")</formula>
    </cfRule>
    <cfRule type="expression" priority="5983" dxfId="5" stopIfTrue="0">
      <formula>LEFT(S13&amp;"")="["</formula>
    </cfRule>
    <cfRule type="expression" priority="6397" dxfId="6" stopIfTrue="0">
      <formula>AND(NOT('QAQC-2021-08-10'!$L$118),'QAQC-2021-08-10'!$C$118="Very Low")</formula>
    </cfRule>
    <cfRule type="expression" priority="6583" dxfId="6" stopIfTrue="0">
      <formula>AND(NOT('QAQC-2021-08-10'!$L$304),'QAQC-2021-08-10'!$C$304="Very Low")</formula>
    </cfRule>
    <cfRule type="expression" priority="7137" dxfId="6" stopIfTrue="0">
      <formula>AND(NOT('QAQC-2021-08-10'!$L$858),'QAQC-2021-08-10'!$C$858="Very Low")</formula>
    </cfRule>
    <cfRule type="expression" priority="7595" dxfId="1" stopIfTrue="0">
      <formula>AND(NOT('QAQC-2021-08-10'!$L$118),'QAQC-2021-08-10'!$C$118="Good")</formula>
    </cfRule>
    <cfRule type="expression" priority="7781" dxfId="1" stopIfTrue="0">
      <formula>AND(NOT('QAQC-2021-08-10'!$L$304),'QAQC-2021-08-10'!$C$304="Good")</formula>
    </cfRule>
    <cfRule type="expression" priority="8335" dxfId="1" stopIfTrue="0">
      <formula>AND(NOT('QAQC-2021-08-10'!$L$858),'QAQC-2021-08-10'!$C$858="Good")</formula>
    </cfRule>
  </conditionalFormatting>
  <conditionalFormatting sqref="G14">
    <cfRule type="expression" priority="102" dxfId="0" stopIfTrue="0">
      <formula>AND(NOT('QAQC-2021-08-10'!$L$119),'QAQC-2021-08-10'!$C$119="Highest")</formula>
    </cfRule>
    <cfRule type="expression" priority="851" dxfId="0" stopIfTrue="0">
      <formula>AND(NOT('QAQC-2021-08-10'!$L$868),'QAQC-2021-08-10'!$C$868="Highest")</formula>
    </cfRule>
    <cfRule type="expression" priority="1270" dxfId="2" stopIfTrue="0">
      <formula>AND(NOT('QAQC-2021-08-10'!$L$119),'QAQC-2021-08-10'!$C$119="High")</formula>
    </cfRule>
    <cfRule type="expression" priority="2019" dxfId="2" stopIfTrue="0">
      <formula>AND(NOT('QAQC-2021-08-10'!$L$868),'QAQC-2021-08-10'!$C$868="High")</formula>
    </cfRule>
    <cfRule type="expression" priority="2438" dxfId="3" stopIfTrue="0">
      <formula>AND(NOT('QAQC-2021-08-10'!$L$119),'QAQC-2021-08-10'!$C$119="Medium")</formula>
    </cfRule>
    <cfRule type="expression" priority="3187" dxfId="3" stopIfTrue="0">
      <formula>AND(NOT('QAQC-2021-08-10'!$L$868),'QAQC-2021-08-10'!$C$868="Medium")</formula>
    </cfRule>
    <cfRule type="expression" priority="3606" dxfId="4" stopIfTrue="0">
      <formula>AND(NOT('QAQC-2021-08-10'!$L$119),'QAQC-2021-08-10'!$C$119="Medium Low")</formula>
    </cfRule>
    <cfRule type="expression" priority="4355" dxfId="4" stopIfTrue="0">
      <formula>AND(NOT('QAQC-2021-08-10'!$L$868),'QAQC-2021-08-10'!$C$868="Medium Low")</formula>
    </cfRule>
    <cfRule type="expression" priority="4774" dxfId="5" stopIfTrue="0">
      <formula>AND(NOT('QAQC-2021-08-10'!$L$119),'QAQC-2021-08-10'!$C$119="Low")</formula>
    </cfRule>
    <cfRule type="expression" priority="5523" dxfId="5" stopIfTrue="0">
      <formula>AND(NOT('QAQC-2021-08-10'!$L$868),'QAQC-2021-08-10'!$C$868="Low")</formula>
    </cfRule>
    <cfRule type="expression" priority="5993" dxfId="5" stopIfTrue="0">
      <formula>LEFT(G14&amp;"")="["</formula>
    </cfRule>
    <cfRule type="expression" priority="6398" dxfId="6" stopIfTrue="0">
      <formula>AND(NOT('QAQC-2021-08-10'!$L$119),'QAQC-2021-08-10'!$C$119="Very Low")</formula>
    </cfRule>
    <cfRule type="expression" priority="7147" dxfId="6" stopIfTrue="0">
      <formula>AND(NOT('QAQC-2021-08-10'!$L$868),'QAQC-2021-08-10'!$C$868="Very Low")</formula>
    </cfRule>
    <cfRule type="expression" priority="7596" dxfId="1" stopIfTrue="0">
      <formula>AND(NOT('QAQC-2021-08-10'!$L$119),'QAQC-2021-08-10'!$C$119="Good")</formula>
    </cfRule>
    <cfRule type="expression" priority="8345" dxfId="1" stopIfTrue="0">
      <formula>AND(NOT('QAQC-2021-08-10'!$L$868),'QAQC-2021-08-10'!$C$868="Good")</formula>
    </cfRule>
  </conditionalFormatting>
  <conditionalFormatting sqref="H14">
    <cfRule type="expression" priority="103" dxfId="0" stopIfTrue="0">
      <formula>AND(NOT('QAQC-2021-08-10'!$L$120),'QAQC-2021-08-10'!$C$120="Highest")</formula>
    </cfRule>
    <cfRule type="expression" priority="852" dxfId="0" stopIfTrue="0">
      <formula>AND(NOT('QAQC-2021-08-10'!$L$869),'QAQC-2021-08-10'!$C$869="Highest")</formula>
    </cfRule>
    <cfRule type="expression" priority="1271" dxfId="2" stopIfTrue="0">
      <formula>AND(NOT('QAQC-2021-08-10'!$L$120),'QAQC-2021-08-10'!$C$120="High")</formula>
    </cfRule>
    <cfRule type="expression" priority="2020" dxfId="2" stopIfTrue="0">
      <formula>AND(NOT('QAQC-2021-08-10'!$L$869),'QAQC-2021-08-10'!$C$869="High")</formula>
    </cfRule>
    <cfRule type="expression" priority="2439" dxfId="3" stopIfTrue="0">
      <formula>AND(NOT('QAQC-2021-08-10'!$L$120),'QAQC-2021-08-10'!$C$120="Medium")</formula>
    </cfRule>
    <cfRule type="expression" priority="3188" dxfId="3" stopIfTrue="0">
      <formula>AND(NOT('QAQC-2021-08-10'!$L$869),'QAQC-2021-08-10'!$C$869="Medium")</formula>
    </cfRule>
    <cfRule type="expression" priority="3607" dxfId="4" stopIfTrue="0">
      <formula>AND(NOT('QAQC-2021-08-10'!$L$120),'QAQC-2021-08-10'!$C$120="Medium Low")</formula>
    </cfRule>
    <cfRule type="expression" priority="4356" dxfId="4" stopIfTrue="0">
      <formula>AND(NOT('QAQC-2021-08-10'!$L$869),'QAQC-2021-08-10'!$C$869="Medium Low")</formula>
    </cfRule>
    <cfRule type="expression" priority="4775" dxfId="5" stopIfTrue="0">
      <formula>AND(NOT('QAQC-2021-08-10'!$L$120),'QAQC-2021-08-10'!$C$120="Low")</formula>
    </cfRule>
    <cfRule type="expression" priority="5524" dxfId="5" stopIfTrue="0">
      <formula>AND(NOT('QAQC-2021-08-10'!$L$869),'QAQC-2021-08-10'!$C$869="Low")</formula>
    </cfRule>
    <cfRule type="expression" priority="5994" dxfId="5" stopIfTrue="0">
      <formula>LEFT(H14&amp;"")="["</formula>
    </cfRule>
    <cfRule type="expression" priority="6399" dxfId="6" stopIfTrue="0">
      <formula>AND(NOT('QAQC-2021-08-10'!$L$120),'QAQC-2021-08-10'!$C$120="Very Low")</formula>
    </cfRule>
    <cfRule type="expression" priority="7148" dxfId="6" stopIfTrue="0">
      <formula>AND(NOT('QAQC-2021-08-10'!$L$869),'QAQC-2021-08-10'!$C$869="Very Low")</formula>
    </cfRule>
    <cfRule type="expression" priority="7597" dxfId="1" stopIfTrue="0">
      <formula>AND(NOT('QAQC-2021-08-10'!$L$120),'QAQC-2021-08-10'!$C$120="Good")</formula>
    </cfRule>
    <cfRule type="expression" priority="8346" dxfId="1" stopIfTrue="0">
      <formula>AND(NOT('QAQC-2021-08-10'!$L$869),'QAQC-2021-08-10'!$C$869="Good")</formula>
    </cfRule>
  </conditionalFormatting>
  <conditionalFormatting sqref="I14">
    <cfRule type="expression" priority="104" dxfId="0" stopIfTrue="0">
      <formula>AND(NOT('QAQC-2021-08-10'!$L$121),'QAQC-2021-08-10'!$C$121="Highest")</formula>
    </cfRule>
    <cfRule type="expression" priority="853" dxfId="0" stopIfTrue="0">
      <formula>AND(NOT('QAQC-2021-08-10'!$L$870),'QAQC-2021-08-10'!$C$870="Highest")</formula>
    </cfRule>
    <cfRule type="expression" priority="1272" dxfId="2" stopIfTrue="0">
      <formula>AND(NOT('QAQC-2021-08-10'!$L$121),'QAQC-2021-08-10'!$C$121="High")</formula>
    </cfRule>
    <cfRule type="expression" priority="2021" dxfId="2" stopIfTrue="0">
      <formula>AND(NOT('QAQC-2021-08-10'!$L$870),'QAQC-2021-08-10'!$C$870="High")</formula>
    </cfRule>
    <cfRule type="expression" priority="2440" dxfId="3" stopIfTrue="0">
      <formula>AND(NOT('QAQC-2021-08-10'!$L$121),'QAQC-2021-08-10'!$C$121="Medium")</formula>
    </cfRule>
    <cfRule type="expression" priority="3189" dxfId="3" stopIfTrue="0">
      <formula>AND(NOT('QAQC-2021-08-10'!$L$870),'QAQC-2021-08-10'!$C$870="Medium")</formula>
    </cfRule>
    <cfRule type="expression" priority="3608" dxfId="4" stopIfTrue="0">
      <formula>AND(NOT('QAQC-2021-08-10'!$L$121),'QAQC-2021-08-10'!$C$121="Medium Low")</formula>
    </cfRule>
    <cfRule type="expression" priority="4357" dxfId="4" stopIfTrue="0">
      <formula>AND(NOT('QAQC-2021-08-10'!$L$870),'QAQC-2021-08-10'!$C$870="Medium Low")</formula>
    </cfRule>
    <cfRule type="expression" priority="4776" dxfId="5" stopIfTrue="0">
      <formula>AND(NOT('QAQC-2021-08-10'!$L$121),'QAQC-2021-08-10'!$C$121="Low")</formula>
    </cfRule>
    <cfRule type="expression" priority="5525" dxfId="5" stopIfTrue="0">
      <formula>AND(NOT('QAQC-2021-08-10'!$L$870),'QAQC-2021-08-10'!$C$870="Low")</formula>
    </cfRule>
    <cfRule type="expression" priority="5995" dxfId="5" stopIfTrue="0">
      <formula>LEFT(I14&amp;"")="["</formula>
    </cfRule>
    <cfRule type="expression" priority="6400" dxfId="6" stopIfTrue="0">
      <formula>AND(NOT('QAQC-2021-08-10'!$L$121),'QAQC-2021-08-10'!$C$121="Very Low")</formula>
    </cfRule>
    <cfRule type="expression" priority="7149" dxfId="6" stopIfTrue="0">
      <formula>AND(NOT('QAQC-2021-08-10'!$L$870),'QAQC-2021-08-10'!$C$870="Very Low")</formula>
    </cfRule>
    <cfRule type="expression" priority="7598" dxfId="1" stopIfTrue="0">
      <formula>AND(NOT('QAQC-2021-08-10'!$L$121),'QAQC-2021-08-10'!$C$121="Good")</formula>
    </cfRule>
    <cfRule type="expression" priority="8347" dxfId="1" stopIfTrue="0">
      <formula>AND(NOT('QAQC-2021-08-10'!$L$870),'QAQC-2021-08-10'!$C$870="Good")</formula>
    </cfRule>
  </conditionalFormatting>
  <conditionalFormatting sqref="G15">
    <cfRule type="expression" priority="105" dxfId="0" stopIfTrue="0">
      <formula>AND(NOT('QAQC-2021-08-10'!$L$122),'QAQC-2021-08-10'!$C$122="Highest")</formula>
    </cfRule>
    <cfRule type="expression" priority="866" dxfId="0" stopIfTrue="0">
      <formula>AND(NOT('QAQC-2021-08-10'!$L$883),'QAQC-2021-08-10'!$C$883="Highest")</formula>
    </cfRule>
    <cfRule type="expression" priority="1273" dxfId="2" stopIfTrue="0">
      <formula>AND(NOT('QAQC-2021-08-10'!$L$122),'QAQC-2021-08-10'!$C$122="High")</formula>
    </cfRule>
    <cfRule type="expression" priority="2034" dxfId="2" stopIfTrue="0">
      <formula>AND(NOT('QAQC-2021-08-10'!$L$883),'QAQC-2021-08-10'!$C$883="High")</formula>
    </cfRule>
    <cfRule type="expression" priority="2441" dxfId="3" stopIfTrue="0">
      <formula>AND(NOT('QAQC-2021-08-10'!$L$122),'QAQC-2021-08-10'!$C$122="Medium")</formula>
    </cfRule>
    <cfRule type="expression" priority="3202" dxfId="3" stopIfTrue="0">
      <formula>AND(NOT('QAQC-2021-08-10'!$L$883),'QAQC-2021-08-10'!$C$883="Medium")</formula>
    </cfRule>
    <cfRule type="expression" priority="3609" dxfId="4" stopIfTrue="0">
      <formula>AND(NOT('QAQC-2021-08-10'!$L$122),'QAQC-2021-08-10'!$C$122="Medium Low")</formula>
    </cfRule>
    <cfRule type="expression" priority="4370" dxfId="4" stopIfTrue="0">
      <formula>AND(NOT('QAQC-2021-08-10'!$L$883),'QAQC-2021-08-10'!$C$883="Medium Low")</formula>
    </cfRule>
    <cfRule type="expression" priority="4777" dxfId="5" stopIfTrue="0">
      <formula>AND(NOT('QAQC-2021-08-10'!$L$122),'QAQC-2021-08-10'!$C$122="Low")</formula>
    </cfRule>
    <cfRule type="expression" priority="5538" dxfId="5" stopIfTrue="0">
      <formula>AND(NOT('QAQC-2021-08-10'!$L$883),'QAQC-2021-08-10'!$C$883="Low")</formula>
    </cfRule>
    <cfRule type="expression" priority="6008" dxfId="5" stopIfTrue="0">
      <formula>LEFT(G15&amp;"")="["</formula>
    </cfRule>
    <cfRule type="expression" priority="6401" dxfId="6" stopIfTrue="0">
      <formula>AND(NOT('QAQC-2021-08-10'!$L$122),'QAQC-2021-08-10'!$C$122="Very Low")</formula>
    </cfRule>
    <cfRule type="expression" priority="7162" dxfId="6" stopIfTrue="0">
      <formula>AND(NOT('QAQC-2021-08-10'!$L$883),'QAQC-2021-08-10'!$C$883="Very Low")</formula>
    </cfRule>
    <cfRule type="expression" priority="7599" dxfId="1" stopIfTrue="0">
      <formula>AND(NOT('QAQC-2021-08-10'!$L$122),'QAQC-2021-08-10'!$C$122="Good")</formula>
    </cfRule>
    <cfRule type="expression" priority="8360" dxfId="1" stopIfTrue="0">
      <formula>AND(NOT('QAQC-2021-08-10'!$L$883),'QAQC-2021-08-10'!$C$883="Good")</formula>
    </cfRule>
  </conditionalFormatting>
  <conditionalFormatting sqref="H15">
    <cfRule type="expression" priority="106" dxfId="0" stopIfTrue="0">
      <formula>AND(NOT('QAQC-2021-08-10'!$L$123),'QAQC-2021-08-10'!$C$123="Highest")</formula>
    </cfRule>
    <cfRule type="expression" priority="867" dxfId="0" stopIfTrue="0">
      <formula>AND(NOT('QAQC-2021-08-10'!$L$884),'QAQC-2021-08-10'!$C$884="Highest")</formula>
    </cfRule>
    <cfRule type="expression" priority="1274" dxfId="2" stopIfTrue="0">
      <formula>AND(NOT('QAQC-2021-08-10'!$L$123),'QAQC-2021-08-10'!$C$123="High")</formula>
    </cfRule>
    <cfRule type="expression" priority="2035" dxfId="2" stopIfTrue="0">
      <formula>AND(NOT('QAQC-2021-08-10'!$L$884),'QAQC-2021-08-10'!$C$884="High")</formula>
    </cfRule>
    <cfRule type="expression" priority="2442" dxfId="3" stopIfTrue="0">
      <formula>AND(NOT('QAQC-2021-08-10'!$L$123),'QAQC-2021-08-10'!$C$123="Medium")</formula>
    </cfRule>
    <cfRule type="expression" priority="3203" dxfId="3" stopIfTrue="0">
      <formula>AND(NOT('QAQC-2021-08-10'!$L$884),'QAQC-2021-08-10'!$C$884="Medium")</formula>
    </cfRule>
    <cfRule type="expression" priority="3610" dxfId="4" stopIfTrue="0">
      <formula>AND(NOT('QAQC-2021-08-10'!$L$123),'QAQC-2021-08-10'!$C$123="Medium Low")</formula>
    </cfRule>
    <cfRule type="expression" priority="4371" dxfId="4" stopIfTrue="0">
      <formula>AND(NOT('QAQC-2021-08-10'!$L$884),'QAQC-2021-08-10'!$C$884="Medium Low")</formula>
    </cfRule>
    <cfRule type="expression" priority="4778" dxfId="5" stopIfTrue="0">
      <formula>AND(NOT('QAQC-2021-08-10'!$L$123),'QAQC-2021-08-10'!$C$123="Low")</formula>
    </cfRule>
    <cfRule type="expression" priority="5539" dxfId="5" stopIfTrue="0">
      <formula>AND(NOT('QAQC-2021-08-10'!$L$884),'QAQC-2021-08-10'!$C$884="Low")</formula>
    </cfRule>
    <cfRule type="expression" priority="6009" dxfId="5" stopIfTrue="0">
      <formula>LEFT(H15&amp;"")="["</formula>
    </cfRule>
    <cfRule type="expression" priority="6402" dxfId="6" stopIfTrue="0">
      <formula>AND(NOT('QAQC-2021-08-10'!$L$123),'QAQC-2021-08-10'!$C$123="Very Low")</formula>
    </cfRule>
    <cfRule type="expression" priority="7163" dxfId="6" stopIfTrue="0">
      <formula>AND(NOT('QAQC-2021-08-10'!$L$884),'QAQC-2021-08-10'!$C$884="Very Low")</formula>
    </cfRule>
    <cfRule type="expression" priority="7600" dxfId="1" stopIfTrue="0">
      <formula>AND(NOT('QAQC-2021-08-10'!$L$123),'QAQC-2021-08-10'!$C$123="Good")</formula>
    </cfRule>
    <cfRule type="expression" priority="8361" dxfId="1" stopIfTrue="0">
      <formula>AND(NOT('QAQC-2021-08-10'!$L$884),'QAQC-2021-08-10'!$C$884="Good")</formula>
    </cfRule>
  </conditionalFormatting>
  <conditionalFormatting sqref="I15">
    <cfRule type="expression" priority="107" dxfId="0" stopIfTrue="0">
      <formula>AND(NOT('QAQC-2021-08-10'!$L$124),'QAQC-2021-08-10'!$C$124="Highest")</formula>
    </cfRule>
    <cfRule type="expression" priority="868" dxfId="0" stopIfTrue="0">
      <formula>AND(NOT('QAQC-2021-08-10'!$L$885),'QAQC-2021-08-10'!$C$885="Highest")</formula>
    </cfRule>
    <cfRule type="expression" priority="1275" dxfId="2" stopIfTrue="0">
      <formula>AND(NOT('QAQC-2021-08-10'!$L$124),'QAQC-2021-08-10'!$C$124="High")</formula>
    </cfRule>
    <cfRule type="expression" priority="2036" dxfId="2" stopIfTrue="0">
      <formula>AND(NOT('QAQC-2021-08-10'!$L$885),'QAQC-2021-08-10'!$C$885="High")</formula>
    </cfRule>
    <cfRule type="expression" priority="2443" dxfId="3" stopIfTrue="0">
      <formula>AND(NOT('QAQC-2021-08-10'!$L$124),'QAQC-2021-08-10'!$C$124="Medium")</formula>
    </cfRule>
    <cfRule type="expression" priority="3204" dxfId="3" stopIfTrue="0">
      <formula>AND(NOT('QAQC-2021-08-10'!$L$885),'QAQC-2021-08-10'!$C$885="Medium")</formula>
    </cfRule>
    <cfRule type="expression" priority="3611" dxfId="4" stopIfTrue="0">
      <formula>AND(NOT('QAQC-2021-08-10'!$L$124),'QAQC-2021-08-10'!$C$124="Medium Low")</formula>
    </cfRule>
    <cfRule type="expression" priority="4372" dxfId="4" stopIfTrue="0">
      <formula>AND(NOT('QAQC-2021-08-10'!$L$885),'QAQC-2021-08-10'!$C$885="Medium Low")</formula>
    </cfRule>
    <cfRule type="expression" priority="4779" dxfId="5" stopIfTrue="0">
      <formula>AND(NOT('QAQC-2021-08-10'!$L$124),'QAQC-2021-08-10'!$C$124="Low")</formula>
    </cfRule>
    <cfRule type="expression" priority="5540" dxfId="5" stopIfTrue="0">
      <formula>AND(NOT('QAQC-2021-08-10'!$L$885),'QAQC-2021-08-10'!$C$885="Low")</formula>
    </cfRule>
    <cfRule type="expression" priority="6010" dxfId="5" stopIfTrue="0">
      <formula>LEFT(I15&amp;"")="["</formula>
    </cfRule>
    <cfRule type="expression" priority="6403" dxfId="6" stopIfTrue="0">
      <formula>AND(NOT('QAQC-2021-08-10'!$L$124),'QAQC-2021-08-10'!$C$124="Very Low")</formula>
    </cfRule>
    <cfRule type="expression" priority="7164" dxfId="6" stopIfTrue="0">
      <formula>AND(NOT('QAQC-2021-08-10'!$L$885),'QAQC-2021-08-10'!$C$885="Very Low")</formula>
    </cfRule>
    <cfRule type="expression" priority="7601" dxfId="1" stopIfTrue="0">
      <formula>AND(NOT('QAQC-2021-08-10'!$L$124),'QAQC-2021-08-10'!$C$124="Good")</formula>
    </cfRule>
    <cfRule type="expression" priority="8362" dxfId="1" stopIfTrue="0">
      <formula>AND(NOT('QAQC-2021-08-10'!$L$885),'QAQC-2021-08-10'!$C$885="Good")</formula>
    </cfRule>
  </conditionalFormatting>
  <conditionalFormatting sqref="Q15">
    <cfRule type="expression" priority="108" dxfId="0" stopIfTrue="0">
      <formula>AND(NOT('QAQC-2021-08-10'!$L$125),'QAQC-2021-08-10'!$C$125="Highest")</formula>
    </cfRule>
    <cfRule type="expression" priority="291" dxfId="0" stopIfTrue="0">
      <formula>AND(NOT('QAQC-2021-08-10'!$L$308),'QAQC-2021-08-10'!$C$308="Highest")</formula>
    </cfRule>
    <cfRule type="expression" priority="869" dxfId="0" stopIfTrue="0">
      <formula>AND(NOT('QAQC-2021-08-10'!$L$886),'QAQC-2021-08-10'!$C$886="Highest")</formula>
    </cfRule>
    <cfRule type="expression" priority="1276" dxfId="2" stopIfTrue="0">
      <formula>AND(NOT('QAQC-2021-08-10'!$L$125),'QAQC-2021-08-10'!$C$125="High")</formula>
    </cfRule>
    <cfRule type="expression" priority="1459" dxfId="2" stopIfTrue="0">
      <formula>AND(NOT('QAQC-2021-08-10'!$L$308),'QAQC-2021-08-10'!$C$308="High")</formula>
    </cfRule>
    <cfRule type="expression" priority="2037" dxfId="2" stopIfTrue="0">
      <formula>AND(NOT('QAQC-2021-08-10'!$L$886),'QAQC-2021-08-10'!$C$886="High")</formula>
    </cfRule>
    <cfRule type="expression" priority="2444" dxfId="3" stopIfTrue="0">
      <formula>AND(NOT('QAQC-2021-08-10'!$L$125),'QAQC-2021-08-10'!$C$125="Medium")</formula>
    </cfRule>
    <cfRule type="expression" priority="2627" dxfId="3" stopIfTrue="0">
      <formula>AND(NOT('QAQC-2021-08-10'!$L$308),'QAQC-2021-08-10'!$C$308="Medium")</formula>
    </cfRule>
    <cfRule type="expression" priority="3205" dxfId="3" stopIfTrue="0">
      <formula>AND(NOT('QAQC-2021-08-10'!$L$886),'QAQC-2021-08-10'!$C$886="Medium")</formula>
    </cfRule>
    <cfRule type="expression" priority="3612" dxfId="4" stopIfTrue="0">
      <formula>AND(NOT('QAQC-2021-08-10'!$L$125),'QAQC-2021-08-10'!$C$125="Medium Low")</formula>
    </cfRule>
    <cfRule type="expression" priority="3795" dxfId="4" stopIfTrue="0">
      <formula>AND(NOT('QAQC-2021-08-10'!$L$308),'QAQC-2021-08-10'!$C$308="Medium Low")</formula>
    </cfRule>
    <cfRule type="expression" priority="4373" dxfId="4" stopIfTrue="0">
      <formula>AND(NOT('QAQC-2021-08-10'!$L$886),'QAQC-2021-08-10'!$C$886="Medium Low")</formula>
    </cfRule>
    <cfRule type="expression" priority="4780" dxfId="5" stopIfTrue="0">
      <formula>AND(NOT('QAQC-2021-08-10'!$L$125),'QAQC-2021-08-10'!$C$125="Low")</formula>
    </cfRule>
    <cfRule type="expression" priority="4963" dxfId="5" stopIfTrue="0">
      <formula>AND(NOT('QAQC-2021-08-10'!$L$308),'QAQC-2021-08-10'!$C$308="Low")</formula>
    </cfRule>
    <cfRule type="expression" priority="5541" dxfId="5" stopIfTrue="0">
      <formula>AND(NOT('QAQC-2021-08-10'!$L$886),'QAQC-2021-08-10'!$C$886="Low")</formula>
    </cfRule>
    <cfRule type="expression" priority="6011" dxfId="5" stopIfTrue="0">
      <formula>LEFT(Q15&amp;"")="["</formula>
    </cfRule>
    <cfRule type="expression" priority="6404" dxfId="6" stopIfTrue="0">
      <formula>AND(NOT('QAQC-2021-08-10'!$L$125),'QAQC-2021-08-10'!$C$125="Very Low")</formula>
    </cfRule>
    <cfRule type="expression" priority="6587" dxfId="6" stopIfTrue="0">
      <formula>AND(NOT('QAQC-2021-08-10'!$L$308),'QAQC-2021-08-10'!$C$308="Very Low")</formula>
    </cfRule>
    <cfRule type="expression" priority="7165" dxfId="6" stopIfTrue="0">
      <formula>AND(NOT('QAQC-2021-08-10'!$L$886),'QAQC-2021-08-10'!$C$886="Very Low")</formula>
    </cfRule>
    <cfRule type="expression" priority="7602" dxfId="1" stopIfTrue="0">
      <formula>AND(NOT('QAQC-2021-08-10'!$L$125),'QAQC-2021-08-10'!$C$125="Good")</formula>
    </cfRule>
    <cfRule type="expression" priority="7785" dxfId="1" stopIfTrue="0">
      <formula>AND(NOT('QAQC-2021-08-10'!$L$308),'QAQC-2021-08-10'!$C$308="Good")</formula>
    </cfRule>
    <cfRule type="expression" priority="8363" dxfId="1" stopIfTrue="0">
      <formula>AND(NOT('QAQC-2021-08-10'!$L$886),'QAQC-2021-08-10'!$C$886="Good")</formula>
    </cfRule>
  </conditionalFormatting>
  <conditionalFormatting sqref="R15">
    <cfRule type="expression" priority="109" dxfId="0" stopIfTrue="0">
      <formula>AND(NOT('QAQC-2021-08-10'!$L$126),'QAQC-2021-08-10'!$C$126="Highest")</formula>
    </cfRule>
    <cfRule type="expression" priority="292" dxfId="0" stopIfTrue="0">
      <formula>AND(NOT('QAQC-2021-08-10'!$L$309),'QAQC-2021-08-10'!$C$309="Highest")</formula>
    </cfRule>
    <cfRule type="expression" priority="870" dxfId="0" stopIfTrue="0">
      <formula>AND(NOT('QAQC-2021-08-10'!$L$887),'QAQC-2021-08-10'!$C$887="Highest")</formula>
    </cfRule>
    <cfRule type="expression" priority="1277" dxfId="2" stopIfTrue="0">
      <formula>AND(NOT('QAQC-2021-08-10'!$L$126),'QAQC-2021-08-10'!$C$126="High")</formula>
    </cfRule>
    <cfRule type="expression" priority="1460" dxfId="2" stopIfTrue="0">
      <formula>AND(NOT('QAQC-2021-08-10'!$L$309),'QAQC-2021-08-10'!$C$309="High")</formula>
    </cfRule>
    <cfRule type="expression" priority="2038" dxfId="2" stopIfTrue="0">
      <formula>AND(NOT('QAQC-2021-08-10'!$L$887),'QAQC-2021-08-10'!$C$887="High")</formula>
    </cfRule>
    <cfRule type="expression" priority="2445" dxfId="3" stopIfTrue="0">
      <formula>AND(NOT('QAQC-2021-08-10'!$L$126),'QAQC-2021-08-10'!$C$126="Medium")</formula>
    </cfRule>
    <cfRule type="expression" priority="2628" dxfId="3" stopIfTrue="0">
      <formula>AND(NOT('QAQC-2021-08-10'!$L$309),'QAQC-2021-08-10'!$C$309="Medium")</formula>
    </cfRule>
    <cfRule type="expression" priority="3206" dxfId="3" stopIfTrue="0">
      <formula>AND(NOT('QAQC-2021-08-10'!$L$887),'QAQC-2021-08-10'!$C$887="Medium")</formula>
    </cfRule>
    <cfRule type="expression" priority="3613" dxfId="4" stopIfTrue="0">
      <formula>AND(NOT('QAQC-2021-08-10'!$L$126),'QAQC-2021-08-10'!$C$126="Medium Low")</formula>
    </cfRule>
    <cfRule type="expression" priority="3796" dxfId="4" stopIfTrue="0">
      <formula>AND(NOT('QAQC-2021-08-10'!$L$309),'QAQC-2021-08-10'!$C$309="Medium Low")</formula>
    </cfRule>
    <cfRule type="expression" priority="4374" dxfId="4" stopIfTrue="0">
      <formula>AND(NOT('QAQC-2021-08-10'!$L$887),'QAQC-2021-08-10'!$C$887="Medium Low")</formula>
    </cfRule>
    <cfRule type="expression" priority="4781" dxfId="5" stopIfTrue="0">
      <formula>AND(NOT('QAQC-2021-08-10'!$L$126),'QAQC-2021-08-10'!$C$126="Low")</formula>
    </cfRule>
    <cfRule type="expression" priority="4964" dxfId="5" stopIfTrue="0">
      <formula>AND(NOT('QAQC-2021-08-10'!$L$309),'QAQC-2021-08-10'!$C$309="Low")</formula>
    </cfRule>
    <cfRule type="expression" priority="5542" dxfId="5" stopIfTrue="0">
      <formula>AND(NOT('QAQC-2021-08-10'!$L$887),'QAQC-2021-08-10'!$C$887="Low")</formula>
    </cfRule>
    <cfRule type="expression" priority="6012" dxfId="5" stopIfTrue="0">
      <formula>LEFT(R15&amp;"")="["</formula>
    </cfRule>
    <cfRule type="expression" priority="6405" dxfId="6" stopIfTrue="0">
      <formula>AND(NOT('QAQC-2021-08-10'!$L$126),'QAQC-2021-08-10'!$C$126="Very Low")</formula>
    </cfRule>
    <cfRule type="expression" priority="6588" dxfId="6" stopIfTrue="0">
      <formula>AND(NOT('QAQC-2021-08-10'!$L$309),'QAQC-2021-08-10'!$C$309="Very Low")</formula>
    </cfRule>
    <cfRule type="expression" priority="7166" dxfId="6" stopIfTrue="0">
      <formula>AND(NOT('QAQC-2021-08-10'!$L$887),'QAQC-2021-08-10'!$C$887="Very Low")</formula>
    </cfRule>
    <cfRule type="expression" priority="7603" dxfId="1" stopIfTrue="0">
      <formula>AND(NOT('QAQC-2021-08-10'!$L$126),'QAQC-2021-08-10'!$C$126="Good")</formula>
    </cfRule>
    <cfRule type="expression" priority="7786" dxfId="1" stopIfTrue="0">
      <formula>AND(NOT('QAQC-2021-08-10'!$L$309),'QAQC-2021-08-10'!$C$309="Good")</formula>
    </cfRule>
    <cfRule type="expression" priority="8364" dxfId="1" stopIfTrue="0">
      <formula>AND(NOT('QAQC-2021-08-10'!$L$887),'QAQC-2021-08-10'!$C$887="Good")</formula>
    </cfRule>
  </conditionalFormatting>
  <conditionalFormatting sqref="S15">
    <cfRule type="expression" priority="110" dxfId="0" stopIfTrue="0">
      <formula>AND(NOT('QAQC-2021-08-10'!$L$127),'QAQC-2021-08-10'!$C$127="Highest")</formula>
    </cfRule>
    <cfRule type="expression" priority="293" dxfId="0" stopIfTrue="0">
      <formula>AND(NOT('QAQC-2021-08-10'!$L$310),'QAQC-2021-08-10'!$C$310="Highest")</formula>
    </cfRule>
    <cfRule type="expression" priority="871" dxfId="0" stopIfTrue="0">
      <formula>AND(NOT('QAQC-2021-08-10'!$L$888),'QAQC-2021-08-10'!$C$888="Highest")</formula>
    </cfRule>
    <cfRule type="expression" priority="1278" dxfId="2" stopIfTrue="0">
      <formula>AND(NOT('QAQC-2021-08-10'!$L$127),'QAQC-2021-08-10'!$C$127="High")</formula>
    </cfRule>
    <cfRule type="expression" priority="1461" dxfId="2" stopIfTrue="0">
      <formula>AND(NOT('QAQC-2021-08-10'!$L$310),'QAQC-2021-08-10'!$C$310="High")</formula>
    </cfRule>
    <cfRule type="expression" priority="2039" dxfId="2" stopIfTrue="0">
      <formula>AND(NOT('QAQC-2021-08-10'!$L$888),'QAQC-2021-08-10'!$C$888="High")</formula>
    </cfRule>
    <cfRule type="expression" priority="2446" dxfId="3" stopIfTrue="0">
      <formula>AND(NOT('QAQC-2021-08-10'!$L$127),'QAQC-2021-08-10'!$C$127="Medium")</formula>
    </cfRule>
    <cfRule type="expression" priority="2629" dxfId="3" stopIfTrue="0">
      <formula>AND(NOT('QAQC-2021-08-10'!$L$310),'QAQC-2021-08-10'!$C$310="Medium")</formula>
    </cfRule>
    <cfRule type="expression" priority="3207" dxfId="3" stopIfTrue="0">
      <formula>AND(NOT('QAQC-2021-08-10'!$L$888),'QAQC-2021-08-10'!$C$888="Medium")</formula>
    </cfRule>
    <cfRule type="expression" priority="3614" dxfId="4" stopIfTrue="0">
      <formula>AND(NOT('QAQC-2021-08-10'!$L$127),'QAQC-2021-08-10'!$C$127="Medium Low")</formula>
    </cfRule>
    <cfRule type="expression" priority="3797" dxfId="4" stopIfTrue="0">
      <formula>AND(NOT('QAQC-2021-08-10'!$L$310),'QAQC-2021-08-10'!$C$310="Medium Low")</formula>
    </cfRule>
    <cfRule type="expression" priority="4375" dxfId="4" stopIfTrue="0">
      <formula>AND(NOT('QAQC-2021-08-10'!$L$888),'QAQC-2021-08-10'!$C$888="Medium Low")</formula>
    </cfRule>
    <cfRule type="expression" priority="4782" dxfId="5" stopIfTrue="0">
      <formula>AND(NOT('QAQC-2021-08-10'!$L$127),'QAQC-2021-08-10'!$C$127="Low")</formula>
    </cfRule>
    <cfRule type="expression" priority="4965" dxfId="5" stopIfTrue="0">
      <formula>AND(NOT('QAQC-2021-08-10'!$L$310),'QAQC-2021-08-10'!$C$310="Low")</formula>
    </cfRule>
    <cfRule type="expression" priority="5543" dxfId="5" stopIfTrue="0">
      <formula>AND(NOT('QAQC-2021-08-10'!$L$888),'QAQC-2021-08-10'!$C$888="Low")</formula>
    </cfRule>
    <cfRule type="expression" priority="6013" dxfId="5" stopIfTrue="0">
      <formula>LEFT(S15&amp;"")="["</formula>
    </cfRule>
    <cfRule type="expression" priority="6406" dxfId="6" stopIfTrue="0">
      <formula>AND(NOT('QAQC-2021-08-10'!$L$127),'QAQC-2021-08-10'!$C$127="Very Low")</formula>
    </cfRule>
    <cfRule type="expression" priority="6589" dxfId="6" stopIfTrue="0">
      <formula>AND(NOT('QAQC-2021-08-10'!$L$310),'QAQC-2021-08-10'!$C$310="Very Low")</formula>
    </cfRule>
    <cfRule type="expression" priority="7167" dxfId="6" stopIfTrue="0">
      <formula>AND(NOT('QAQC-2021-08-10'!$L$888),'QAQC-2021-08-10'!$C$888="Very Low")</formula>
    </cfRule>
    <cfRule type="expression" priority="7604" dxfId="1" stopIfTrue="0">
      <formula>AND(NOT('QAQC-2021-08-10'!$L$127),'QAQC-2021-08-10'!$C$127="Good")</formula>
    </cfRule>
    <cfRule type="expression" priority="7787" dxfId="1" stopIfTrue="0">
      <formula>AND(NOT('QAQC-2021-08-10'!$L$310),'QAQC-2021-08-10'!$C$310="Good")</formula>
    </cfRule>
    <cfRule type="expression" priority="8365" dxfId="1" stopIfTrue="0">
      <formula>AND(NOT('QAQC-2021-08-10'!$L$888),'QAQC-2021-08-10'!$C$888="Good")</formula>
    </cfRule>
  </conditionalFormatting>
  <conditionalFormatting sqref="G16">
    <cfRule type="expression" priority="111" dxfId="0" stopIfTrue="0">
      <formula>AND(NOT('QAQC-2021-08-10'!$L$128),'QAQC-2021-08-10'!$C$128="Highest")</formula>
    </cfRule>
    <cfRule type="expression" priority="881" dxfId="0" stopIfTrue="0">
      <formula>AND(NOT('QAQC-2021-08-10'!$L$898),'QAQC-2021-08-10'!$C$898="Highest")</formula>
    </cfRule>
    <cfRule type="expression" priority="1279" dxfId="2" stopIfTrue="0">
      <formula>AND(NOT('QAQC-2021-08-10'!$L$128),'QAQC-2021-08-10'!$C$128="High")</formula>
    </cfRule>
    <cfRule type="expression" priority="2049" dxfId="2" stopIfTrue="0">
      <formula>AND(NOT('QAQC-2021-08-10'!$L$898),'QAQC-2021-08-10'!$C$898="High")</formula>
    </cfRule>
    <cfRule type="expression" priority="2447" dxfId="3" stopIfTrue="0">
      <formula>AND(NOT('QAQC-2021-08-10'!$L$128),'QAQC-2021-08-10'!$C$128="Medium")</formula>
    </cfRule>
    <cfRule type="expression" priority="3217" dxfId="3" stopIfTrue="0">
      <formula>AND(NOT('QAQC-2021-08-10'!$L$898),'QAQC-2021-08-10'!$C$898="Medium")</formula>
    </cfRule>
    <cfRule type="expression" priority="3615" dxfId="4" stopIfTrue="0">
      <formula>AND(NOT('QAQC-2021-08-10'!$L$128),'QAQC-2021-08-10'!$C$128="Medium Low")</formula>
    </cfRule>
    <cfRule type="expression" priority="4385" dxfId="4" stopIfTrue="0">
      <formula>AND(NOT('QAQC-2021-08-10'!$L$898),'QAQC-2021-08-10'!$C$898="Medium Low")</formula>
    </cfRule>
    <cfRule type="expression" priority="4783" dxfId="5" stopIfTrue="0">
      <formula>AND(NOT('QAQC-2021-08-10'!$L$128),'QAQC-2021-08-10'!$C$128="Low")</formula>
    </cfRule>
    <cfRule type="expression" priority="5553" dxfId="5" stopIfTrue="0">
      <formula>AND(NOT('QAQC-2021-08-10'!$L$898),'QAQC-2021-08-10'!$C$898="Low")</formula>
    </cfRule>
    <cfRule type="expression" priority="6023" dxfId="5" stopIfTrue="0">
      <formula>LEFT(G16&amp;"")="["</formula>
    </cfRule>
    <cfRule type="expression" priority="6407" dxfId="6" stopIfTrue="0">
      <formula>AND(NOT('QAQC-2021-08-10'!$L$128),'QAQC-2021-08-10'!$C$128="Very Low")</formula>
    </cfRule>
    <cfRule type="expression" priority="7177" dxfId="6" stopIfTrue="0">
      <formula>AND(NOT('QAQC-2021-08-10'!$L$898),'QAQC-2021-08-10'!$C$898="Very Low")</formula>
    </cfRule>
    <cfRule type="expression" priority="7605" dxfId="1" stopIfTrue="0">
      <formula>AND(NOT('QAQC-2021-08-10'!$L$128),'QAQC-2021-08-10'!$C$128="Good")</formula>
    </cfRule>
    <cfRule type="expression" priority="8375" dxfId="1" stopIfTrue="0">
      <formula>AND(NOT('QAQC-2021-08-10'!$L$898),'QAQC-2021-08-10'!$C$898="Good")</formula>
    </cfRule>
  </conditionalFormatting>
  <conditionalFormatting sqref="H16">
    <cfRule type="expression" priority="112" dxfId="0" stopIfTrue="0">
      <formula>AND(NOT('QAQC-2021-08-10'!$L$129),'QAQC-2021-08-10'!$C$129="Highest")</formula>
    </cfRule>
    <cfRule type="expression" priority="882" dxfId="0" stopIfTrue="0">
      <formula>AND(NOT('QAQC-2021-08-10'!$L$899),'QAQC-2021-08-10'!$C$899="Highest")</formula>
    </cfRule>
    <cfRule type="expression" priority="1280" dxfId="2" stopIfTrue="0">
      <formula>AND(NOT('QAQC-2021-08-10'!$L$129),'QAQC-2021-08-10'!$C$129="High")</formula>
    </cfRule>
    <cfRule type="expression" priority="2050" dxfId="2" stopIfTrue="0">
      <formula>AND(NOT('QAQC-2021-08-10'!$L$899),'QAQC-2021-08-10'!$C$899="High")</formula>
    </cfRule>
    <cfRule type="expression" priority="2448" dxfId="3" stopIfTrue="0">
      <formula>AND(NOT('QAQC-2021-08-10'!$L$129),'QAQC-2021-08-10'!$C$129="Medium")</formula>
    </cfRule>
    <cfRule type="expression" priority="3218" dxfId="3" stopIfTrue="0">
      <formula>AND(NOT('QAQC-2021-08-10'!$L$899),'QAQC-2021-08-10'!$C$899="Medium")</formula>
    </cfRule>
    <cfRule type="expression" priority="3616" dxfId="4" stopIfTrue="0">
      <formula>AND(NOT('QAQC-2021-08-10'!$L$129),'QAQC-2021-08-10'!$C$129="Medium Low")</formula>
    </cfRule>
    <cfRule type="expression" priority="4386" dxfId="4" stopIfTrue="0">
      <formula>AND(NOT('QAQC-2021-08-10'!$L$899),'QAQC-2021-08-10'!$C$899="Medium Low")</formula>
    </cfRule>
    <cfRule type="expression" priority="4784" dxfId="5" stopIfTrue="0">
      <formula>AND(NOT('QAQC-2021-08-10'!$L$129),'QAQC-2021-08-10'!$C$129="Low")</formula>
    </cfRule>
    <cfRule type="expression" priority="5554" dxfId="5" stopIfTrue="0">
      <formula>AND(NOT('QAQC-2021-08-10'!$L$899),'QAQC-2021-08-10'!$C$899="Low")</formula>
    </cfRule>
    <cfRule type="expression" priority="6024" dxfId="5" stopIfTrue="0">
      <formula>LEFT(H16&amp;"")="["</formula>
    </cfRule>
    <cfRule type="expression" priority="6408" dxfId="6" stopIfTrue="0">
      <formula>AND(NOT('QAQC-2021-08-10'!$L$129),'QAQC-2021-08-10'!$C$129="Very Low")</formula>
    </cfRule>
    <cfRule type="expression" priority="7178" dxfId="6" stopIfTrue="0">
      <formula>AND(NOT('QAQC-2021-08-10'!$L$899),'QAQC-2021-08-10'!$C$899="Very Low")</formula>
    </cfRule>
    <cfRule type="expression" priority="7606" dxfId="1" stopIfTrue="0">
      <formula>AND(NOT('QAQC-2021-08-10'!$L$129),'QAQC-2021-08-10'!$C$129="Good")</formula>
    </cfRule>
    <cfRule type="expression" priority="8376" dxfId="1" stopIfTrue="0">
      <formula>AND(NOT('QAQC-2021-08-10'!$L$899),'QAQC-2021-08-10'!$C$899="Good")</formula>
    </cfRule>
  </conditionalFormatting>
  <conditionalFormatting sqref="I16">
    <cfRule type="expression" priority="113" dxfId="0" stopIfTrue="0">
      <formula>AND(NOT('QAQC-2021-08-10'!$L$130),'QAQC-2021-08-10'!$C$130="Highest")</formula>
    </cfRule>
    <cfRule type="expression" priority="883" dxfId="0" stopIfTrue="0">
      <formula>AND(NOT('QAQC-2021-08-10'!$L$900),'QAQC-2021-08-10'!$C$900="Highest")</formula>
    </cfRule>
    <cfRule type="expression" priority="1281" dxfId="2" stopIfTrue="0">
      <formula>AND(NOT('QAQC-2021-08-10'!$L$130),'QAQC-2021-08-10'!$C$130="High")</formula>
    </cfRule>
    <cfRule type="expression" priority="2051" dxfId="2" stopIfTrue="0">
      <formula>AND(NOT('QAQC-2021-08-10'!$L$900),'QAQC-2021-08-10'!$C$900="High")</formula>
    </cfRule>
    <cfRule type="expression" priority="2449" dxfId="3" stopIfTrue="0">
      <formula>AND(NOT('QAQC-2021-08-10'!$L$130),'QAQC-2021-08-10'!$C$130="Medium")</formula>
    </cfRule>
    <cfRule type="expression" priority="3219" dxfId="3" stopIfTrue="0">
      <formula>AND(NOT('QAQC-2021-08-10'!$L$900),'QAQC-2021-08-10'!$C$900="Medium")</formula>
    </cfRule>
    <cfRule type="expression" priority="3617" dxfId="4" stopIfTrue="0">
      <formula>AND(NOT('QAQC-2021-08-10'!$L$130),'QAQC-2021-08-10'!$C$130="Medium Low")</formula>
    </cfRule>
    <cfRule type="expression" priority="4387" dxfId="4" stopIfTrue="0">
      <formula>AND(NOT('QAQC-2021-08-10'!$L$900),'QAQC-2021-08-10'!$C$900="Medium Low")</formula>
    </cfRule>
    <cfRule type="expression" priority="4785" dxfId="5" stopIfTrue="0">
      <formula>AND(NOT('QAQC-2021-08-10'!$L$130),'QAQC-2021-08-10'!$C$130="Low")</formula>
    </cfRule>
    <cfRule type="expression" priority="5555" dxfId="5" stopIfTrue="0">
      <formula>AND(NOT('QAQC-2021-08-10'!$L$900),'QAQC-2021-08-10'!$C$900="Low")</formula>
    </cfRule>
    <cfRule type="expression" priority="6025" dxfId="5" stopIfTrue="0">
      <formula>LEFT(I16&amp;"")="["</formula>
    </cfRule>
    <cfRule type="expression" priority="6409" dxfId="6" stopIfTrue="0">
      <formula>AND(NOT('QAQC-2021-08-10'!$L$130),'QAQC-2021-08-10'!$C$130="Very Low")</formula>
    </cfRule>
    <cfRule type="expression" priority="7179" dxfId="6" stopIfTrue="0">
      <formula>AND(NOT('QAQC-2021-08-10'!$L$900),'QAQC-2021-08-10'!$C$900="Very Low")</formula>
    </cfRule>
    <cfRule type="expression" priority="7607" dxfId="1" stopIfTrue="0">
      <formula>AND(NOT('QAQC-2021-08-10'!$L$130),'QAQC-2021-08-10'!$C$130="Good")</formula>
    </cfRule>
    <cfRule type="expression" priority="8377" dxfId="1" stopIfTrue="0">
      <formula>AND(NOT('QAQC-2021-08-10'!$L$900),'QAQC-2021-08-10'!$C$900="Good")</formula>
    </cfRule>
  </conditionalFormatting>
  <conditionalFormatting sqref="Q16">
    <cfRule type="expression" priority="114" dxfId="0" stopIfTrue="0">
      <formula>AND(NOT('QAQC-2021-08-10'!$L$131),'QAQC-2021-08-10'!$C$131="Highest")</formula>
    </cfRule>
    <cfRule type="expression" priority="294" dxfId="0" stopIfTrue="0">
      <formula>AND(NOT('QAQC-2021-08-10'!$L$311),'QAQC-2021-08-10'!$C$311="Highest")</formula>
    </cfRule>
    <cfRule type="expression" priority="884" dxfId="0" stopIfTrue="0">
      <formula>AND(NOT('QAQC-2021-08-10'!$L$901),'QAQC-2021-08-10'!$C$901="Highest")</formula>
    </cfRule>
    <cfRule type="expression" priority="1282" dxfId="2" stopIfTrue="0">
      <formula>AND(NOT('QAQC-2021-08-10'!$L$131),'QAQC-2021-08-10'!$C$131="High")</formula>
    </cfRule>
    <cfRule type="expression" priority="1462" dxfId="2" stopIfTrue="0">
      <formula>AND(NOT('QAQC-2021-08-10'!$L$311),'QAQC-2021-08-10'!$C$311="High")</formula>
    </cfRule>
    <cfRule type="expression" priority="2052" dxfId="2" stopIfTrue="0">
      <formula>AND(NOT('QAQC-2021-08-10'!$L$901),'QAQC-2021-08-10'!$C$901="High")</formula>
    </cfRule>
    <cfRule type="expression" priority="2450" dxfId="3" stopIfTrue="0">
      <formula>AND(NOT('QAQC-2021-08-10'!$L$131),'QAQC-2021-08-10'!$C$131="Medium")</formula>
    </cfRule>
    <cfRule type="expression" priority="2630" dxfId="3" stopIfTrue="0">
      <formula>AND(NOT('QAQC-2021-08-10'!$L$311),'QAQC-2021-08-10'!$C$311="Medium")</formula>
    </cfRule>
    <cfRule type="expression" priority="3220" dxfId="3" stopIfTrue="0">
      <formula>AND(NOT('QAQC-2021-08-10'!$L$901),'QAQC-2021-08-10'!$C$901="Medium")</formula>
    </cfRule>
    <cfRule type="expression" priority="3618" dxfId="4" stopIfTrue="0">
      <formula>AND(NOT('QAQC-2021-08-10'!$L$131),'QAQC-2021-08-10'!$C$131="Medium Low")</formula>
    </cfRule>
    <cfRule type="expression" priority="3798" dxfId="4" stopIfTrue="0">
      <formula>AND(NOT('QAQC-2021-08-10'!$L$311),'QAQC-2021-08-10'!$C$311="Medium Low")</formula>
    </cfRule>
    <cfRule type="expression" priority="4388" dxfId="4" stopIfTrue="0">
      <formula>AND(NOT('QAQC-2021-08-10'!$L$901),'QAQC-2021-08-10'!$C$901="Medium Low")</formula>
    </cfRule>
    <cfRule type="expression" priority="4786" dxfId="5" stopIfTrue="0">
      <formula>AND(NOT('QAQC-2021-08-10'!$L$131),'QAQC-2021-08-10'!$C$131="Low")</formula>
    </cfRule>
    <cfRule type="expression" priority="4966" dxfId="5" stopIfTrue="0">
      <formula>AND(NOT('QAQC-2021-08-10'!$L$311),'QAQC-2021-08-10'!$C$311="Low")</formula>
    </cfRule>
    <cfRule type="expression" priority="5556" dxfId="5" stopIfTrue="0">
      <formula>AND(NOT('QAQC-2021-08-10'!$L$901),'QAQC-2021-08-10'!$C$901="Low")</formula>
    </cfRule>
    <cfRule type="expression" priority="6026" dxfId="5" stopIfTrue="0">
      <formula>LEFT(Q16&amp;"")="["</formula>
    </cfRule>
    <cfRule type="expression" priority="6410" dxfId="6" stopIfTrue="0">
      <formula>AND(NOT('QAQC-2021-08-10'!$L$131),'QAQC-2021-08-10'!$C$131="Very Low")</formula>
    </cfRule>
    <cfRule type="expression" priority="6590" dxfId="6" stopIfTrue="0">
      <formula>AND(NOT('QAQC-2021-08-10'!$L$311),'QAQC-2021-08-10'!$C$311="Very Low")</formula>
    </cfRule>
    <cfRule type="expression" priority="7180" dxfId="6" stopIfTrue="0">
      <formula>AND(NOT('QAQC-2021-08-10'!$L$901),'QAQC-2021-08-10'!$C$901="Very Low")</formula>
    </cfRule>
    <cfRule type="expression" priority="7608" dxfId="1" stopIfTrue="0">
      <formula>AND(NOT('QAQC-2021-08-10'!$L$131),'QAQC-2021-08-10'!$C$131="Good")</formula>
    </cfRule>
    <cfRule type="expression" priority="7788" dxfId="1" stopIfTrue="0">
      <formula>AND(NOT('QAQC-2021-08-10'!$L$311),'QAQC-2021-08-10'!$C$311="Good")</formula>
    </cfRule>
    <cfRule type="expression" priority="8378" dxfId="1" stopIfTrue="0">
      <formula>AND(NOT('QAQC-2021-08-10'!$L$901),'QAQC-2021-08-10'!$C$901="Good")</formula>
    </cfRule>
  </conditionalFormatting>
  <conditionalFormatting sqref="R16">
    <cfRule type="expression" priority="115" dxfId="0" stopIfTrue="0">
      <formula>AND(NOT('QAQC-2021-08-10'!$L$132),'QAQC-2021-08-10'!$C$132="Highest")</formula>
    </cfRule>
    <cfRule type="expression" priority="295" dxfId="0" stopIfTrue="0">
      <formula>AND(NOT('QAQC-2021-08-10'!$L$312),'QAQC-2021-08-10'!$C$312="Highest")</formula>
    </cfRule>
    <cfRule type="expression" priority="885" dxfId="0" stopIfTrue="0">
      <formula>AND(NOT('QAQC-2021-08-10'!$L$902),'QAQC-2021-08-10'!$C$902="Highest")</formula>
    </cfRule>
    <cfRule type="expression" priority="1283" dxfId="2" stopIfTrue="0">
      <formula>AND(NOT('QAQC-2021-08-10'!$L$132),'QAQC-2021-08-10'!$C$132="High")</formula>
    </cfRule>
    <cfRule type="expression" priority="1463" dxfId="2" stopIfTrue="0">
      <formula>AND(NOT('QAQC-2021-08-10'!$L$312),'QAQC-2021-08-10'!$C$312="High")</formula>
    </cfRule>
    <cfRule type="expression" priority="2053" dxfId="2" stopIfTrue="0">
      <formula>AND(NOT('QAQC-2021-08-10'!$L$902),'QAQC-2021-08-10'!$C$902="High")</formula>
    </cfRule>
    <cfRule type="expression" priority="2451" dxfId="3" stopIfTrue="0">
      <formula>AND(NOT('QAQC-2021-08-10'!$L$132),'QAQC-2021-08-10'!$C$132="Medium")</formula>
    </cfRule>
    <cfRule type="expression" priority="2631" dxfId="3" stopIfTrue="0">
      <formula>AND(NOT('QAQC-2021-08-10'!$L$312),'QAQC-2021-08-10'!$C$312="Medium")</formula>
    </cfRule>
    <cfRule type="expression" priority="3221" dxfId="3" stopIfTrue="0">
      <formula>AND(NOT('QAQC-2021-08-10'!$L$902),'QAQC-2021-08-10'!$C$902="Medium")</formula>
    </cfRule>
    <cfRule type="expression" priority="3619" dxfId="4" stopIfTrue="0">
      <formula>AND(NOT('QAQC-2021-08-10'!$L$132),'QAQC-2021-08-10'!$C$132="Medium Low")</formula>
    </cfRule>
    <cfRule type="expression" priority="3799" dxfId="4" stopIfTrue="0">
      <formula>AND(NOT('QAQC-2021-08-10'!$L$312),'QAQC-2021-08-10'!$C$312="Medium Low")</formula>
    </cfRule>
    <cfRule type="expression" priority="4389" dxfId="4" stopIfTrue="0">
      <formula>AND(NOT('QAQC-2021-08-10'!$L$902),'QAQC-2021-08-10'!$C$902="Medium Low")</formula>
    </cfRule>
    <cfRule type="expression" priority="4787" dxfId="5" stopIfTrue="0">
      <formula>AND(NOT('QAQC-2021-08-10'!$L$132),'QAQC-2021-08-10'!$C$132="Low")</formula>
    </cfRule>
    <cfRule type="expression" priority="4967" dxfId="5" stopIfTrue="0">
      <formula>AND(NOT('QAQC-2021-08-10'!$L$312),'QAQC-2021-08-10'!$C$312="Low")</formula>
    </cfRule>
    <cfRule type="expression" priority="5557" dxfId="5" stopIfTrue="0">
      <formula>AND(NOT('QAQC-2021-08-10'!$L$902),'QAQC-2021-08-10'!$C$902="Low")</formula>
    </cfRule>
    <cfRule type="expression" priority="6027" dxfId="5" stopIfTrue="0">
      <formula>LEFT(R16&amp;"")="["</formula>
    </cfRule>
    <cfRule type="expression" priority="6411" dxfId="6" stopIfTrue="0">
      <formula>AND(NOT('QAQC-2021-08-10'!$L$132),'QAQC-2021-08-10'!$C$132="Very Low")</formula>
    </cfRule>
    <cfRule type="expression" priority="6591" dxfId="6" stopIfTrue="0">
      <formula>AND(NOT('QAQC-2021-08-10'!$L$312),'QAQC-2021-08-10'!$C$312="Very Low")</formula>
    </cfRule>
    <cfRule type="expression" priority="7181" dxfId="6" stopIfTrue="0">
      <formula>AND(NOT('QAQC-2021-08-10'!$L$902),'QAQC-2021-08-10'!$C$902="Very Low")</formula>
    </cfRule>
    <cfRule type="expression" priority="7609" dxfId="1" stopIfTrue="0">
      <formula>AND(NOT('QAQC-2021-08-10'!$L$132),'QAQC-2021-08-10'!$C$132="Good")</formula>
    </cfRule>
    <cfRule type="expression" priority="7789" dxfId="1" stopIfTrue="0">
      <formula>AND(NOT('QAQC-2021-08-10'!$L$312),'QAQC-2021-08-10'!$C$312="Good")</formula>
    </cfRule>
    <cfRule type="expression" priority="8379" dxfId="1" stopIfTrue="0">
      <formula>AND(NOT('QAQC-2021-08-10'!$L$902),'QAQC-2021-08-10'!$C$902="Good")</formula>
    </cfRule>
  </conditionalFormatting>
  <conditionalFormatting sqref="S16">
    <cfRule type="expression" priority="116" dxfId="0" stopIfTrue="0">
      <formula>AND(NOT('QAQC-2021-08-10'!$L$133),'QAQC-2021-08-10'!$C$133="Highest")</formula>
    </cfRule>
    <cfRule type="expression" priority="296" dxfId="0" stopIfTrue="0">
      <formula>AND(NOT('QAQC-2021-08-10'!$L$313),'QAQC-2021-08-10'!$C$313="Highest")</formula>
    </cfRule>
    <cfRule type="expression" priority="886" dxfId="0" stopIfTrue="0">
      <formula>AND(NOT('QAQC-2021-08-10'!$L$903),'QAQC-2021-08-10'!$C$903="Highest")</formula>
    </cfRule>
    <cfRule type="expression" priority="1284" dxfId="2" stopIfTrue="0">
      <formula>AND(NOT('QAQC-2021-08-10'!$L$133),'QAQC-2021-08-10'!$C$133="High")</formula>
    </cfRule>
    <cfRule type="expression" priority="1464" dxfId="2" stopIfTrue="0">
      <formula>AND(NOT('QAQC-2021-08-10'!$L$313),'QAQC-2021-08-10'!$C$313="High")</formula>
    </cfRule>
    <cfRule type="expression" priority="2054" dxfId="2" stopIfTrue="0">
      <formula>AND(NOT('QAQC-2021-08-10'!$L$903),'QAQC-2021-08-10'!$C$903="High")</formula>
    </cfRule>
    <cfRule type="expression" priority="2452" dxfId="3" stopIfTrue="0">
      <formula>AND(NOT('QAQC-2021-08-10'!$L$133),'QAQC-2021-08-10'!$C$133="Medium")</formula>
    </cfRule>
    <cfRule type="expression" priority="2632" dxfId="3" stopIfTrue="0">
      <formula>AND(NOT('QAQC-2021-08-10'!$L$313),'QAQC-2021-08-10'!$C$313="Medium")</formula>
    </cfRule>
    <cfRule type="expression" priority="3222" dxfId="3" stopIfTrue="0">
      <formula>AND(NOT('QAQC-2021-08-10'!$L$903),'QAQC-2021-08-10'!$C$903="Medium")</formula>
    </cfRule>
    <cfRule type="expression" priority="3620" dxfId="4" stopIfTrue="0">
      <formula>AND(NOT('QAQC-2021-08-10'!$L$133),'QAQC-2021-08-10'!$C$133="Medium Low")</formula>
    </cfRule>
    <cfRule type="expression" priority="3800" dxfId="4" stopIfTrue="0">
      <formula>AND(NOT('QAQC-2021-08-10'!$L$313),'QAQC-2021-08-10'!$C$313="Medium Low")</formula>
    </cfRule>
    <cfRule type="expression" priority="4390" dxfId="4" stopIfTrue="0">
      <formula>AND(NOT('QAQC-2021-08-10'!$L$903),'QAQC-2021-08-10'!$C$903="Medium Low")</formula>
    </cfRule>
    <cfRule type="expression" priority="4788" dxfId="5" stopIfTrue="0">
      <formula>AND(NOT('QAQC-2021-08-10'!$L$133),'QAQC-2021-08-10'!$C$133="Low")</formula>
    </cfRule>
    <cfRule type="expression" priority="4968" dxfId="5" stopIfTrue="0">
      <formula>AND(NOT('QAQC-2021-08-10'!$L$313),'QAQC-2021-08-10'!$C$313="Low")</formula>
    </cfRule>
    <cfRule type="expression" priority="5558" dxfId="5" stopIfTrue="0">
      <formula>AND(NOT('QAQC-2021-08-10'!$L$903),'QAQC-2021-08-10'!$C$903="Low")</formula>
    </cfRule>
    <cfRule type="expression" priority="6028" dxfId="5" stopIfTrue="0">
      <formula>LEFT(S16&amp;"")="["</formula>
    </cfRule>
    <cfRule type="expression" priority="6412" dxfId="6" stopIfTrue="0">
      <formula>AND(NOT('QAQC-2021-08-10'!$L$133),'QAQC-2021-08-10'!$C$133="Very Low")</formula>
    </cfRule>
    <cfRule type="expression" priority="6592" dxfId="6" stopIfTrue="0">
      <formula>AND(NOT('QAQC-2021-08-10'!$L$313),'QAQC-2021-08-10'!$C$313="Very Low")</formula>
    </cfRule>
    <cfRule type="expression" priority="7182" dxfId="6" stopIfTrue="0">
      <formula>AND(NOT('QAQC-2021-08-10'!$L$903),'QAQC-2021-08-10'!$C$903="Very Low")</formula>
    </cfRule>
    <cfRule type="expression" priority="7610" dxfId="1" stopIfTrue="0">
      <formula>AND(NOT('QAQC-2021-08-10'!$L$133),'QAQC-2021-08-10'!$C$133="Good")</formula>
    </cfRule>
    <cfRule type="expression" priority="7790" dxfId="1" stopIfTrue="0">
      <formula>AND(NOT('QAQC-2021-08-10'!$L$313),'QAQC-2021-08-10'!$C$313="Good")</formula>
    </cfRule>
    <cfRule type="expression" priority="8380" dxfId="1" stopIfTrue="0">
      <formula>AND(NOT('QAQC-2021-08-10'!$L$903),'QAQC-2021-08-10'!$C$903="Good")</formula>
    </cfRule>
  </conditionalFormatting>
  <conditionalFormatting sqref="G18">
    <cfRule type="expression" priority="117" dxfId="0" stopIfTrue="0">
      <formula>AND(NOT('QAQC-2021-08-10'!$L$134),'QAQC-2021-08-10'!$C$134="Highest")</formula>
    </cfRule>
    <cfRule type="expression" priority="896" dxfId="0" stopIfTrue="0">
      <formula>AND(NOT('QAQC-2021-08-10'!$L$913),'QAQC-2021-08-10'!$C$913="Highest")</formula>
    </cfRule>
    <cfRule type="expression" priority="1285" dxfId="2" stopIfTrue="0">
      <formula>AND(NOT('QAQC-2021-08-10'!$L$134),'QAQC-2021-08-10'!$C$134="High")</formula>
    </cfRule>
    <cfRule type="expression" priority="2064" dxfId="2" stopIfTrue="0">
      <formula>AND(NOT('QAQC-2021-08-10'!$L$913),'QAQC-2021-08-10'!$C$913="High")</formula>
    </cfRule>
    <cfRule type="expression" priority="2453" dxfId="3" stopIfTrue="0">
      <formula>AND(NOT('QAQC-2021-08-10'!$L$134),'QAQC-2021-08-10'!$C$134="Medium")</formula>
    </cfRule>
    <cfRule type="expression" priority="3232" dxfId="3" stopIfTrue="0">
      <formula>AND(NOT('QAQC-2021-08-10'!$L$913),'QAQC-2021-08-10'!$C$913="Medium")</formula>
    </cfRule>
    <cfRule type="expression" priority="3621" dxfId="4" stopIfTrue="0">
      <formula>AND(NOT('QAQC-2021-08-10'!$L$134),'QAQC-2021-08-10'!$C$134="Medium Low")</formula>
    </cfRule>
    <cfRule type="expression" priority="4400" dxfId="4" stopIfTrue="0">
      <formula>AND(NOT('QAQC-2021-08-10'!$L$913),'QAQC-2021-08-10'!$C$913="Medium Low")</formula>
    </cfRule>
    <cfRule type="expression" priority="4789" dxfId="5" stopIfTrue="0">
      <formula>AND(NOT('QAQC-2021-08-10'!$L$134),'QAQC-2021-08-10'!$C$134="Low")</formula>
    </cfRule>
    <cfRule type="expression" priority="5568" dxfId="5" stopIfTrue="0">
      <formula>AND(NOT('QAQC-2021-08-10'!$L$913),'QAQC-2021-08-10'!$C$913="Low")</formula>
    </cfRule>
    <cfRule type="expression" priority="6038" dxfId="5" stopIfTrue="0">
      <formula>LEFT(G18&amp;"")="["</formula>
    </cfRule>
    <cfRule type="expression" priority="6413" dxfId="6" stopIfTrue="0">
      <formula>AND(NOT('QAQC-2021-08-10'!$L$134),'QAQC-2021-08-10'!$C$134="Very Low")</formula>
    </cfRule>
    <cfRule type="expression" priority="7192" dxfId="6" stopIfTrue="0">
      <formula>AND(NOT('QAQC-2021-08-10'!$L$913),'QAQC-2021-08-10'!$C$913="Very Low")</formula>
    </cfRule>
    <cfRule type="expression" priority="7611" dxfId="1" stopIfTrue="0">
      <formula>AND(NOT('QAQC-2021-08-10'!$L$134),'QAQC-2021-08-10'!$C$134="Good")</formula>
    </cfRule>
    <cfRule type="expression" priority="8390" dxfId="1" stopIfTrue="0">
      <formula>AND(NOT('QAQC-2021-08-10'!$L$913),'QAQC-2021-08-10'!$C$913="Good")</formula>
    </cfRule>
  </conditionalFormatting>
  <conditionalFormatting sqref="H18">
    <cfRule type="expression" priority="118" dxfId="0" stopIfTrue="0">
      <formula>AND(NOT('QAQC-2021-08-10'!$L$135),'QAQC-2021-08-10'!$C$135="Highest")</formula>
    </cfRule>
    <cfRule type="expression" priority="897" dxfId="0" stopIfTrue="0">
      <formula>AND(NOT('QAQC-2021-08-10'!$L$914),'QAQC-2021-08-10'!$C$914="Highest")</formula>
    </cfRule>
    <cfRule type="expression" priority="1286" dxfId="2" stopIfTrue="0">
      <formula>AND(NOT('QAQC-2021-08-10'!$L$135),'QAQC-2021-08-10'!$C$135="High")</formula>
    </cfRule>
    <cfRule type="expression" priority="2065" dxfId="2" stopIfTrue="0">
      <formula>AND(NOT('QAQC-2021-08-10'!$L$914),'QAQC-2021-08-10'!$C$914="High")</formula>
    </cfRule>
    <cfRule type="expression" priority="2454" dxfId="3" stopIfTrue="0">
      <formula>AND(NOT('QAQC-2021-08-10'!$L$135),'QAQC-2021-08-10'!$C$135="Medium")</formula>
    </cfRule>
    <cfRule type="expression" priority="3233" dxfId="3" stopIfTrue="0">
      <formula>AND(NOT('QAQC-2021-08-10'!$L$914),'QAQC-2021-08-10'!$C$914="Medium")</formula>
    </cfRule>
    <cfRule type="expression" priority="3622" dxfId="4" stopIfTrue="0">
      <formula>AND(NOT('QAQC-2021-08-10'!$L$135),'QAQC-2021-08-10'!$C$135="Medium Low")</formula>
    </cfRule>
    <cfRule type="expression" priority="4401" dxfId="4" stopIfTrue="0">
      <formula>AND(NOT('QAQC-2021-08-10'!$L$914),'QAQC-2021-08-10'!$C$914="Medium Low")</formula>
    </cfRule>
    <cfRule type="expression" priority="4790" dxfId="5" stopIfTrue="0">
      <formula>AND(NOT('QAQC-2021-08-10'!$L$135),'QAQC-2021-08-10'!$C$135="Low")</formula>
    </cfRule>
    <cfRule type="expression" priority="5569" dxfId="5" stopIfTrue="0">
      <formula>AND(NOT('QAQC-2021-08-10'!$L$914),'QAQC-2021-08-10'!$C$914="Low")</formula>
    </cfRule>
    <cfRule type="expression" priority="6039" dxfId="5" stopIfTrue="0">
      <formula>LEFT(H18&amp;"")="["</formula>
    </cfRule>
    <cfRule type="expression" priority="6414" dxfId="6" stopIfTrue="0">
      <formula>AND(NOT('QAQC-2021-08-10'!$L$135),'QAQC-2021-08-10'!$C$135="Very Low")</formula>
    </cfRule>
    <cfRule type="expression" priority="7193" dxfId="6" stopIfTrue="0">
      <formula>AND(NOT('QAQC-2021-08-10'!$L$914),'QAQC-2021-08-10'!$C$914="Very Low")</formula>
    </cfRule>
    <cfRule type="expression" priority="7612" dxfId="1" stopIfTrue="0">
      <formula>AND(NOT('QAQC-2021-08-10'!$L$135),'QAQC-2021-08-10'!$C$135="Good")</formula>
    </cfRule>
    <cfRule type="expression" priority="8391" dxfId="1" stopIfTrue="0">
      <formula>AND(NOT('QAQC-2021-08-10'!$L$914),'QAQC-2021-08-10'!$C$914="Good")</formula>
    </cfRule>
  </conditionalFormatting>
  <conditionalFormatting sqref="I18">
    <cfRule type="expression" priority="119" dxfId="0" stopIfTrue="0">
      <formula>AND(NOT('QAQC-2021-08-10'!$L$136),'QAQC-2021-08-10'!$C$136="Highest")</formula>
    </cfRule>
    <cfRule type="expression" priority="898" dxfId="0" stopIfTrue="0">
      <formula>AND(NOT('QAQC-2021-08-10'!$L$915),'QAQC-2021-08-10'!$C$915="Highest")</formula>
    </cfRule>
    <cfRule type="expression" priority="1287" dxfId="2" stopIfTrue="0">
      <formula>AND(NOT('QAQC-2021-08-10'!$L$136),'QAQC-2021-08-10'!$C$136="High")</formula>
    </cfRule>
    <cfRule type="expression" priority="2066" dxfId="2" stopIfTrue="0">
      <formula>AND(NOT('QAQC-2021-08-10'!$L$915),'QAQC-2021-08-10'!$C$915="High")</formula>
    </cfRule>
    <cfRule type="expression" priority="2455" dxfId="3" stopIfTrue="0">
      <formula>AND(NOT('QAQC-2021-08-10'!$L$136),'QAQC-2021-08-10'!$C$136="Medium")</formula>
    </cfRule>
    <cfRule type="expression" priority="3234" dxfId="3" stopIfTrue="0">
      <formula>AND(NOT('QAQC-2021-08-10'!$L$915),'QAQC-2021-08-10'!$C$915="Medium")</formula>
    </cfRule>
    <cfRule type="expression" priority="3623" dxfId="4" stopIfTrue="0">
      <formula>AND(NOT('QAQC-2021-08-10'!$L$136),'QAQC-2021-08-10'!$C$136="Medium Low")</formula>
    </cfRule>
    <cfRule type="expression" priority="4402" dxfId="4" stopIfTrue="0">
      <formula>AND(NOT('QAQC-2021-08-10'!$L$915),'QAQC-2021-08-10'!$C$915="Medium Low")</formula>
    </cfRule>
    <cfRule type="expression" priority="4791" dxfId="5" stopIfTrue="0">
      <formula>AND(NOT('QAQC-2021-08-10'!$L$136),'QAQC-2021-08-10'!$C$136="Low")</formula>
    </cfRule>
    <cfRule type="expression" priority="5570" dxfId="5" stopIfTrue="0">
      <formula>AND(NOT('QAQC-2021-08-10'!$L$915),'QAQC-2021-08-10'!$C$915="Low")</formula>
    </cfRule>
    <cfRule type="expression" priority="6040" dxfId="5" stopIfTrue="0">
      <formula>LEFT(I18&amp;"")="["</formula>
    </cfRule>
    <cfRule type="expression" priority="6415" dxfId="6" stopIfTrue="0">
      <formula>AND(NOT('QAQC-2021-08-10'!$L$136),'QAQC-2021-08-10'!$C$136="Very Low")</formula>
    </cfRule>
    <cfRule type="expression" priority="7194" dxfId="6" stopIfTrue="0">
      <formula>AND(NOT('QAQC-2021-08-10'!$L$915),'QAQC-2021-08-10'!$C$915="Very Low")</formula>
    </cfRule>
    <cfRule type="expression" priority="7613" dxfId="1" stopIfTrue="0">
      <formula>AND(NOT('QAQC-2021-08-10'!$L$136),'QAQC-2021-08-10'!$C$136="Good")</formula>
    </cfRule>
    <cfRule type="expression" priority="8392" dxfId="1" stopIfTrue="0">
      <formula>AND(NOT('QAQC-2021-08-10'!$L$915),'QAQC-2021-08-10'!$C$915="Good")</formula>
    </cfRule>
  </conditionalFormatting>
  <conditionalFormatting sqref="Q18">
    <cfRule type="expression" priority="120" dxfId="0" stopIfTrue="0">
      <formula>AND(NOT('QAQC-2021-08-10'!$L$137),'QAQC-2021-08-10'!$C$137="Highest")</formula>
    </cfRule>
    <cfRule type="expression" priority="899" dxfId="0" stopIfTrue="0">
      <formula>AND(NOT('QAQC-2021-08-10'!$L$916),'QAQC-2021-08-10'!$C$916="Highest")</formula>
    </cfRule>
    <cfRule type="expression" priority="1288" dxfId="2" stopIfTrue="0">
      <formula>AND(NOT('QAQC-2021-08-10'!$L$137),'QAQC-2021-08-10'!$C$137="High")</formula>
    </cfRule>
    <cfRule type="expression" priority="2067" dxfId="2" stopIfTrue="0">
      <formula>AND(NOT('QAQC-2021-08-10'!$L$916),'QAQC-2021-08-10'!$C$916="High")</formula>
    </cfRule>
    <cfRule type="expression" priority="2456" dxfId="3" stopIfTrue="0">
      <formula>AND(NOT('QAQC-2021-08-10'!$L$137),'QAQC-2021-08-10'!$C$137="Medium")</formula>
    </cfRule>
    <cfRule type="expression" priority="3235" dxfId="3" stopIfTrue="0">
      <formula>AND(NOT('QAQC-2021-08-10'!$L$916),'QAQC-2021-08-10'!$C$916="Medium")</formula>
    </cfRule>
    <cfRule type="expression" priority="3624" dxfId="4" stopIfTrue="0">
      <formula>AND(NOT('QAQC-2021-08-10'!$L$137),'QAQC-2021-08-10'!$C$137="Medium Low")</formula>
    </cfRule>
    <cfRule type="expression" priority="4403" dxfId="4" stopIfTrue="0">
      <formula>AND(NOT('QAQC-2021-08-10'!$L$916),'QAQC-2021-08-10'!$C$916="Medium Low")</formula>
    </cfRule>
    <cfRule type="expression" priority="4792" dxfId="5" stopIfTrue="0">
      <formula>AND(NOT('QAQC-2021-08-10'!$L$137),'QAQC-2021-08-10'!$C$137="Low")</formula>
    </cfRule>
    <cfRule type="expression" priority="5571" dxfId="5" stopIfTrue="0">
      <formula>AND(NOT('QAQC-2021-08-10'!$L$916),'QAQC-2021-08-10'!$C$916="Low")</formula>
    </cfRule>
    <cfRule type="expression" priority="6041" dxfId="5" stopIfTrue="0">
      <formula>LEFT(Q18&amp;"")="["</formula>
    </cfRule>
    <cfRule type="expression" priority="6416" dxfId="6" stopIfTrue="0">
      <formula>AND(NOT('QAQC-2021-08-10'!$L$137),'QAQC-2021-08-10'!$C$137="Very Low")</formula>
    </cfRule>
    <cfRule type="expression" priority="7195" dxfId="6" stopIfTrue="0">
      <formula>AND(NOT('QAQC-2021-08-10'!$L$916),'QAQC-2021-08-10'!$C$916="Very Low")</formula>
    </cfRule>
    <cfRule type="expression" priority="7614" dxfId="1" stopIfTrue="0">
      <formula>AND(NOT('QAQC-2021-08-10'!$L$137),'QAQC-2021-08-10'!$C$137="Good")</formula>
    </cfRule>
    <cfRule type="expression" priority="8393" dxfId="1" stopIfTrue="0">
      <formula>AND(NOT('QAQC-2021-08-10'!$L$916),'QAQC-2021-08-10'!$C$916="Good")</formula>
    </cfRule>
  </conditionalFormatting>
  <conditionalFormatting sqref="R18">
    <cfRule type="expression" priority="121" dxfId="0" stopIfTrue="0">
      <formula>AND(NOT('QAQC-2021-08-10'!$L$138),'QAQC-2021-08-10'!$C$138="Highest")</formula>
    </cfRule>
    <cfRule type="expression" priority="900" dxfId="0" stopIfTrue="0">
      <formula>AND(NOT('QAQC-2021-08-10'!$L$917),'QAQC-2021-08-10'!$C$917="Highest")</formula>
    </cfRule>
    <cfRule type="expression" priority="1289" dxfId="2" stopIfTrue="0">
      <formula>AND(NOT('QAQC-2021-08-10'!$L$138),'QAQC-2021-08-10'!$C$138="High")</formula>
    </cfRule>
    <cfRule type="expression" priority="2068" dxfId="2" stopIfTrue="0">
      <formula>AND(NOT('QAQC-2021-08-10'!$L$917),'QAQC-2021-08-10'!$C$917="High")</formula>
    </cfRule>
    <cfRule type="expression" priority="2457" dxfId="3" stopIfTrue="0">
      <formula>AND(NOT('QAQC-2021-08-10'!$L$138),'QAQC-2021-08-10'!$C$138="Medium")</formula>
    </cfRule>
    <cfRule type="expression" priority="3236" dxfId="3" stopIfTrue="0">
      <formula>AND(NOT('QAQC-2021-08-10'!$L$917),'QAQC-2021-08-10'!$C$917="Medium")</formula>
    </cfRule>
    <cfRule type="expression" priority="3625" dxfId="4" stopIfTrue="0">
      <formula>AND(NOT('QAQC-2021-08-10'!$L$138),'QAQC-2021-08-10'!$C$138="Medium Low")</formula>
    </cfRule>
    <cfRule type="expression" priority="4404" dxfId="4" stopIfTrue="0">
      <formula>AND(NOT('QAQC-2021-08-10'!$L$917),'QAQC-2021-08-10'!$C$917="Medium Low")</formula>
    </cfRule>
    <cfRule type="expression" priority="4793" dxfId="5" stopIfTrue="0">
      <formula>AND(NOT('QAQC-2021-08-10'!$L$138),'QAQC-2021-08-10'!$C$138="Low")</formula>
    </cfRule>
    <cfRule type="expression" priority="5572" dxfId="5" stopIfTrue="0">
      <formula>AND(NOT('QAQC-2021-08-10'!$L$917),'QAQC-2021-08-10'!$C$917="Low")</formula>
    </cfRule>
    <cfRule type="expression" priority="6042" dxfId="5" stopIfTrue="0">
      <formula>LEFT(R18&amp;"")="["</formula>
    </cfRule>
    <cfRule type="expression" priority="6417" dxfId="6" stopIfTrue="0">
      <formula>AND(NOT('QAQC-2021-08-10'!$L$138),'QAQC-2021-08-10'!$C$138="Very Low")</formula>
    </cfRule>
    <cfRule type="expression" priority="7196" dxfId="6" stopIfTrue="0">
      <formula>AND(NOT('QAQC-2021-08-10'!$L$917),'QAQC-2021-08-10'!$C$917="Very Low")</formula>
    </cfRule>
    <cfRule type="expression" priority="7615" dxfId="1" stopIfTrue="0">
      <formula>AND(NOT('QAQC-2021-08-10'!$L$138),'QAQC-2021-08-10'!$C$138="Good")</formula>
    </cfRule>
    <cfRule type="expression" priority="8394" dxfId="1" stopIfTrue="0">
      <formula>AND(NOT('QAQC-2021-08-10'!$L$917),'QAQC-2021-08-10'!$C$917="Good")</formula>
    </cfRule>
  </conditionalFormatting>
  <conditionalFormatting sqref="S18">
    <cfRule type="expression" priority="122" dxfId="0" stopIfTrue="0">
      <formula>AND(NOT('QAQC-2021-08-10'!$L$139),'QAQC-2021-08-10'!$C$139="Highest")</formula>
    </cfRule>
    <cfRule type="expression" priority="901" dxfId="0" stopIfTrue="0">
      <formula>AND(NOT('QAQC-2021-08-10'!$L$918),'QAQC-2021-08-10'!$C$918="Highest")</formula>
    </cfRule>
    <cfRule type="expression" priority="1290" dxfId="2" stopIfTrue="0">
      <formula>AND(NOT('QAQC-2021-08-10'!$L$139),'QAQC-2021-08-10'!$C$139="High")</formula>
    </cfRule>
    <cfRule type="expression" priority="2069" dxfId="2" stopIfTrue="0">
      <formula>AND(NOT('QAQC-2021-08-10'!$L$918),'QAQC-2021-08-10'!$C$918="High")</formula>
    </cfRule>
    <cfRule type="expression" priority="2458" dxfId="3" stopIfTrue="0">
      <formula>AND(NOT('QAQC-2021-08-10'!$L$139),'QAQC-2021-08-10'!$C$139="Medium")</formula>
    </cfRule>
    <cfRule type="expression" priority="3237" dxfId="3" stopIfTrue="0">
      <formula>AND(NOT('QAQC-2021-08-10'!$L$918),'QAQC-2021-08-10'!$C$918="Medium")</formula>
    </cfRule>
    <cfRule type="expression" priority="3626" dxfId="4" stopIfTrue="0">
      <formula>AND(NOT('QAQC-2021-08-10'!$L$139),'QAQC-2021-08-10'!$C$139="Medium Low")</formula>
    </cfRule>
    <cfRule type="expression" priority="4405" dxfId="4" stopIfTrue="0">
      <formula>AND(NOT('QAQC-2021-08-10'!$L$918),'QAQC-2021-08-10'!$C$918="Medium Low")</formula>
    </cfRule>
    <cfRule type="expression" priority="4794" dxfId="5" stopIfTrue="0">
      <formula>AND(NOT('QAQC-2021-08-10'!$L$139),'QAQC-2021-08-10'!$C$139="Low")</formula>
    </cfRule>
    <cfRule type="expression" priority="5573" dxfId="5" stopIfTrue="0">
      <formula>AND(NOT('QAQC-2021-08-10'!$L$918),'QAQC-2021-08-10'!$C$918="Low")</formula>
    </cfRule>
    <cfRule type="expression" priority="6043" dxfId="5" stopIfTrue="0">
      <formula>LEFT(S18&amp;"")="["</formula>
    </cfRule>
    <cfRule type="expression" priority="6418" dxfId="6" stopIfTrue="0">
      <formula>AND(NOT('QAQC-2021-08-10'!$L$139),'QAQC-2021-08-10'!$C$139="Very Low")</formula>
    </cfRule>
    <cfRule type="expression" priority="7197" dxfId="6" stopIfTrue="0">
      <formula>AND(NOT('QAQC-2021-08-10'!$L$918),'QAQC-2021-08-10'!$C$918="Very Low")</formula>
    </cfRule>
    <cfRule type="expression" priority="7616" dxfId="1" stopIfTrue="0">
      <formula>AND(NOT('QAQC-2021-08-10'!$L$139),'QAQC-2021-08-10'!$C$139="Good")</formula>
    </cfRule>
    <cfRule type="expression" priority="8395" dxfId="1" stopIfTrue="0">
      <formula>AND(NOT('QAQC-2021-08-10'!$L$918),'QAQC-2021-08-10'!$C$918="Good")</formula>
    </cfRule>
  </conditionalFormatting>
  <conditionalFormatting sqref="G19">
    <cfRule type="expression" priority="123" dxfId="0" stopIfTrue="0">
      <formula>AND(NOT('QAQC-2021-08-10'!$L$140),'QAQC-2021-08-10'!$C$140="Highest")</formula>
    </cfRule>
    <cfRule type="expression" priority="911" dxfId="0" stopIfTrue="0">
      <formula>AND(NOT('QAQC-2021-08-10'!$L$928),'QAQC-2021-08-10'!$C$928="Highest")</formula>
    </cfRule>
    <cfRule type="expression" priority="1291" dxfId="2" stopIfTrue="0">
      <formula>AND(NOT('QAQC-2021-08-10'!$L$140),'QAQC-2021-08-10'!$C$140="High")</formula>
    </cfRule>
    <cfRule type="expression" priority="2079" dxfId="2" stopIfTrue="0">
      <formula>AND(NOT('QAQC-2021-08-10'!$L$928),'QAQC-2021-08-10'!$C$928="High")</formula>
    </cfRule>
    <cfRule type="expression" priority="2459" dxfId="3" stopIfTrue="0">
      <formula>AND(NOT('QAQC-2021-08-10'!$L$140),'QAQC-2021-08-10'!$C$140="Medium")</formula>
    </cfRule>
    <cfRule type="expression" priority="3247" dxfId="3" stopIfTrue="0">
      <formula>AND(NOT('QAQC-2021-08-10'!$L$928),'QAQC-2021-08-10'!$C$928="Medium")</formula>
    </cfRule>
    <cfRule type="expression" priority="3627" dxfId="4" stopIfTrue="0">
      <formula>AND(NOT('QAQC-2021-08-10'!$L$140),'QAQC-2021-08-10'!$C$140="Medium Low")</formula>
    </cfRule>
    <cfRule type="expression" priority="4415" dxfId="4" stopIfTrue="0">
      <formula>AND(NOT('QAQC-2021-08-10'!$L$928),'QAQC-2021-08-10'!$C$928="Medium Low")</formula>
    </cfRule>
    <cfRule type="expression" priority="4795" dxfId="5" stopIfTrue="0">
      <formula>AND(NOT('QAQC-2021-08-10'!$L$140),'QAQC-2021-08-10'!$C$140="Low")</formula>
    </cfRule>
    <cfRule type="expression" priority="5583" dxfId="5" stopIfTrue="0">
      <formula>AND(NOT('QAQC-2021-08-10'!$L$928),'QAQC-2021-08-10'!$C$928="Low")</formula>
    </cfRule>
    <cfRule type="expression" priority="6053" dxfId="5" stopIfTrue="0">
      <formula>LEFT(G19&amp;"")="["</formula>
    </cfRule>
    <cfRule type="expression" priority="6419" dxfId="6" stopIfTrue="0">
      <formula>AND(NOT('QAQC-2021-08-10'!$L$140),'QAQC-2021-08-10'!$C$140="Very Low")</formula>
    </cfRule>
    <cfRule type="expression" priority="7207" dxfId="6" stopIfTrue="0">
      <formula>AND(NOT('QAQC-2021-08-10'!$L$928),'QAQC-2021-08-10'!$C$928="Very Low")</formula>
    </cfRule>
    <cfRule type="expression" priority="7617" dxfId="1" stopIfTrue="0">
      <formula>AND(NOT('QAQC-2021-08-10'!$L$140),'QAQC-2021-08-10'!$C$140="Good")</formula>
    </cfRule>
    <cfRule type="expression" priority="8405" dxfId="1" stopIfTrue="0">
      <formula>AND(NOT('QAQC-2021-08-10'!$L$928),'QAQC-2021-08-10'!$C$928="Good")</formula>
    </cfRule>
  </conditionalFormatting>
  <conditionalFormatting sqref="H19">
    <cfRule type="expression" priority="124" dxfId="0" stopIfTrue="0">
      <formula>AND(NOT('QAQC-2021-08-10'!$L$141),'QAQC-2021-08-10'!$C$141="Highest")</formula>
    </cfRule>
    <cfRule type="expression" priority="912" dxfId="0" stopIfTrue="0">
      <formula>AND(NOT('QAQC-2021-08-10'!$L$929),'QAQC-2021-08-10'!$C$929="Highest")</formula>
    </cfRule>
    <cfRule type="expression" priority="1292" dxfId="2" stopIfTrue="0">
      <formula>AND(NOT('QAQC-2021-08-10'!$L$141),'QAQC-2021-08-10'!$C$141="High")</formula>
    </cfRule>
    <cfRule type="expression" priority="2080" dxfId="2" stopIfTrue="0">
      <formula>AND(NOT('QAQC-2021-08-10'!$L$929),'QAQC-2021-08-10'!$C$929="High")</formula>
    </cfRule>
    <cfRule type="expression" priority="2460" dxfId="3" stopIfTrue="0">
      <formula>AND(NOT('QAQC-2021-08-10'!$L$141),'QAQC-2021-08-10'!$C$141="Medium")</formula>
    </cfRule>
    <cfRule type="expression" priority="3248" dxfId="3" stopIfTrue="0">
      <formula>AND(NOT('QAQC-2021-08-10'!$L$929),'QAQC-2021-08-10'!$C$929="Medium")</formula>
    </cfRule>
    <cfRule type="expression" priority="3628" dxfId="4" stopIfTrue="0">
      <formula>AND(NOT('QAQC-2021-08-10'!$L$141),'QAQC-2021-08-10'!$C$141="Medium Low")</formula>
    </cfRule>
    <cfRule type="expression" priority="4416" dxfId="4" stopIfTrue="0">
      <formula>AND(NOT('QAQC-2021-08-10'!$L$929),'QAQC-2021-08-10'!$C$929="Medium Low")</formula>
    </cfRule>
    <cfRule type="expression" priority="4796" dxfId="5" stopIfTrue="0">
      <formula>AND(NOT('QAQC-2021-08-10'!$L$141),'QAQC-2021-08-10'!$C$141="Low")</formula>
    </cfRule>
    <cfRule type="expression" priority="5584" dxfId="5" stopIfTrue="0">
      <formula>AND(NOT('QAQC-2021-08-10'!$L$929),'QAQC-2021-08-10'!$C$929="Low")</formula>
    </cfRule>
    <cfRule type="expression" priority="6054" dxfId="5" stopIfTrue="0">
      <formula>LEFT(H19&amp;"")="["</formula>
    </cfRule>
    <cfRule type="expression" priority="6420" dxfId="6" stopIfTrue="0">
      <formula>AND(NOT('QAQC-2021-08-10'!$L$141),'QAQC-2021-08-10'!$C$141="Very Low")</formula>
    </cfRule>
    <cfRule type="expression" priority="7208" dxfId="6" stopIfTrue="0">
      <formula>AND(NOT('QAQC-2021-08-10'!$L$929),'QAQC-2021-08-10'!$C$929="Very Low")</formula>
    </cfRule>
    <cfRule type="expression" priority="7618" dxfId="1" stopIfTrue="0">
      <formula>AND(NOT('QAQC-2021-08-10'!$L$141),'QAQC-2021-08-10'!$C$141="Good")</formula>
    </cfRule>
    <cfRule type="expression" priority="8406" dxfId="1" stopIfTrue="0">
      <formula>AND(NOT('QAQC-2021-08-10'!$L$929),'QAQC-2021-08-10'!$C$929="Good")</formula>
    </cfRule>
  </conditionalFormatting>
  <conditionalFormatting sqref="I19">
    <cfRule type="expression" priority="125" dxfId="0" stopIfTrue="0">
      <formula>AND(NOT('QAQC-2021-08-10'!$L$142),'QAQC-2021-08-10'!$C$142="Highest")</formula>
    </cfRule>
    <cfRule type="expression" priority="913" dxfId="0" stopIfTrue="0">
      <formula>AND(NOT('QAQC-2021-08-10'!$L$930),'QAQC-2021-08-10'!$C$930="Highest")</formula>
    </cfRule>
    <cfRule type="expression" priority="1293" dxfId="2" stopIfTrue="0">
      <formula>AND(NOT('QAQC-2021-08-10'!$L$142),'QAQC-2021-08-10'!$C$142="High")</formula>
    </cfRule>
    <cfRule type="expression" priority="2081" dxfId="2" stopIfTrue="0">
      <formula>AND(NOT('QAQC-2021-08-10'!$L$930),'QAQC-2021-08-10'!$C$930="High")</formula>
    </cfRule>
    <cfRule type="expression" priority="2461" dxfId="3" stopIfTrue="0">
      <formula>AND(NOT('QAQC-2021-08-10'!$L$142),'QAQC-2021-08-10'!$C$142="Medium")</formula>
    </cfRule>
    <cfRule type="expression" priority="3249" dxfId="3" stopIfTrue="0">
      <formula>AND(NOT('QAQC-2021-08-10'!$L$930),'QAQC-2021-08-10'!$C$930="Medium")</formula>
    </cfRule>
    <cfRule type="expression" priority="3629" dxfId="4" stopIfTrue="0">
      <formula>AND(NOT('QAQC-2021-08-10'!$L$142),'QAQC-2021-08-10'!$C$142="Medium Low")</formula>
    </cfRule>
    <cfRule type="expression" priority="4417" dxfId="4" stopIfTrue="0">
      <formula>AND(NOT('QAQC-2021-08-10'!$L$930),'QAQC-2021-08-10'!$C$930="Medium Low")</formula>
    </cfRule>
    <cfRule type="expression" priority="4797" dxfId="5" stopIfTrue="0">
      <formula>AND(NOT('QAQC-2021-08-10'!$L$142),'QAQC-2021-08-10'!$C$142="Low")</formula>
    </cfRule>
    <cfRule type="expression" priority="5585" dxfId="5" stopIfTrue="0">
      <formula>AND(NOT('QAQC-2021-08-10'!$L$930),'QAQC-2021-08-10'!$C$930="Low")</formula>
    </cfRule>
    <cfRule type="expression" priority="6055" dxfId="5" stopIfTrue="0">
      <formula>LEFT(I19&amp;"")="["</formula>
    </cfRule>
    <cfRule type="expression" priority="6421" dxfId="6" stopIfTrue="0">
      <formula>AND(NOT('QAQC-2021-08-10'!$L$142),'QAQC-2021-08-10'!$C$142="Very Low")</formula>
    </cfRule>
    <cfRule type="expression" priority="7209" dxfId="6" stopIfTrue="0">
      <formula>AND(NOT('QAQC-2021-08-10'!$L$930),'QAQC-2021-08-10'!$C$930="Very Low")</formula>
    </cfRule>
    <cfRule type="expression" priority="7619" dxfId="1" stopIfTrue="0">
      <formula>AND(NOT('QAQC-2021-08-10'!$L$142),'QAQC-2021-08-10'!$C$142="Good")</formula>
    </cfRule>
    <cfRule type="expression" priority="8407" dxfId="1" stopIfTrue="0">
      <formula>AND(NOT('QAQC-2021-08-10'!$L$930),'QAQC-2021-08-10'!$C$930="Good")</formula>
    </cfRule>
  </conditionalFormatting>
  <conditionalFormatting sqref="Q19">
    <cfRule type="expression" priority="126" dxfId="0" stopIfTrue="0">
      <formula>AND(NOT('QAQC-2021-08-10'!$L$143),'QAQC-2021-08-10'!$C$143="Highest")</formula>
    </cfRule>
    <cfRule type="expression" priority="297" dxfId="0" stopIfTrue="0">
      <formula>AND(NOT('QAQC-2021-08-10'!$L$314),'QAQC-2021-08-10'!$C$314="Highest")</formula>
    </cfRule>
    <cfRule type="expression" priority="914" dxfId="0" stopIfTrue="0">
      <formula>AND(NOT('QAQC-2021-08-10'!$L$931),'QAQC-2021-08-10'!$C$931="Highest")</formula>
    </cfRule>
    <cfRule type="expression" priority="1294" dxfId="2" stopIfTrue="0">
      <formula>AND(NOT('QAQC-2021-08-10'!$L$143),'QAQC-2021-08-10'!$C$143="High")</formula>
    </cfRule>
    <cfRule type="expression" priority="1465" dxfId="2" stopIfTrue="0">
      <formula>AND(NOT('QAQC-2021-08-10'!$L$314),'QAQC-2021-08-10'!$C$314="High")</formula>
    </cfRule>
    <cfRule type="expression" priority="2082" dxfId="2" stopIfTrue="0">
      <formula>AND(NOT('QAQC-2021-08-10'!$L$931),'QAQC-2021-08-10'!$C$931="High")</formula>
    </cfRule>
    <cfRule type="expression" priority="2462" dxfId="3" stopIfTrue="0">
      <formula>AND(NOT('QAQC-2021-08-10'!$L$143),'QAQC-2021-08-10'!$C$143="Medium")</formula>
    </cfRule>
    <cfRule type="expression" priority="2633" dxfId="3" stopIfTrue="0">
      <formula>AND(NOT('QAQC-2021-08-10'!$L$314),'QAQC-2021-08-10'!$C$314="Medium")</formula>
    </cfRule>
    <cfRule type="expression" priority="3250" dxfId="3" stopIfTrue="0">
      <formula>AND(NOT('QAQC-2021-08-10'!$L$931),'QAQC-2021-08-10'!$C$931="Medium")</formula>
    </cfRule>
    <cfRule type="expression" priority="3630" dxfId="4" stopIfTrue="0">
      <formula>AND(NOT('QAQC-2021-08-10'!$L$143),'QAQC-2021-08-10'!$C$143="Medium Low")</formula>
    </cfRule>
    <cfRule type="expression" priority="3801" dxfId="4" stopIfTrue="0">
      <formula>AND(NOT('QAQC-2021-08-10'!$L$314),'QAQC-2021-08-10'!$C$314="Medium Low")</formula>
    </cfRule>
    <cfRule type="expression" priority="4418" dxfId="4" stopIfTrue="0">
      <formula>AND(NOT('QAQC-2021-08-10'!$L$931),'QAQC-2021-08-10'!$C$931="Medium Low")</formula>
    </cfRule>
    <cfRule type="expression" priority="4798" dxfId="5" stopIfTrue="0">
      <formula>AND(NOT('QAQC-2021-08-10'!$L$143),'QAQC-2021-08-10'!$C$143="Low")</formula>
    </cfRule>
    <cfRule type="expression" priority="4969" dxfId="5" stopIfTrue="0">
      <formula>AND(NOT('QAQC-2021-08-10'!$L$314),'QAQC-2021-08-10'!$C$314="Low")</formula>
    </cfRule>
    <cfRule type="expression" priority="5586" dxfId="5" stopIfTrue="0">
      <formula>AND(NOT('QAQC-2021-08-10'!$L$931),'QAQC-2021-08-10'!$C$931="Low")</formula>
    </cfRule>
    <cfRule type="expression" priority="6056" dxfId="5" stopIfTrue="0">
      <formula>LEFT(Q19&amp;"")="["</formula>
    </cfRule>
    <cfRule type="expression" priority="6422" dxfId="6" stopIfTrue="0">
      <formula>AND(NOT('QAQC-2021-08-10'!$L$143),'QAQC-2021-08-10'!$C$143="Very Low")</formula>
    </cfRule>
    <cfRule type="expression" priority="6593" dxfId="6" stopIfTrue="0">
      <formula>AND(NOT('QAQC-2021-08-10'!$L$314),'QAQC-2021-08-10'!$C$314="Very Low")</formula>
    </cfRule>
    <cfRule type="expression" priority="7210" dxfId="6" stopIfTrue="0">
      <formula>AND(NOT('QAQC-2021-08-10'!$L$931),'QAQC-2021-08-10'!$C$931="Very Low")</formula>
    </cfRule>
    <cfRule type="expression" priority="7620" dxfId="1" stopIfTrue="0">
      <formula>AND(NOT('QAQC-2021-08-10'!$L$143),'QAQC-2021-08-10'!$C$143="Good")</formula>
    </cfRule>
    <cfRule type="expression" priority="7791" dxfId="1" stopIfTrue="0">
      <formula>AND(NOT('QAQC-2021-08-10'!$L$314),'QAQC-2021-08-10'!$C$314="Good")</formula>
    </cfRule>
    <cfRule type="expression" priority="8408" dxfId="1" stopIfTrue="0">
      <formula>AND(NOT('QAQC-2021-08-10'!$L$931),'QAQC-2021-08-10'!$C$931="Good")</formula>
    </cfRule>
  </conditionalFormatting>
  <conditionalFormatting sqref="R19">
    <cfRule type="expression" priority="127" dxfId="0" stopIfTrue="0">
      <formula>AND(NOT('QAQC-2021-08-10'!$L$144),'QAQC-2021-08-10'!$C$144="Highest")</formula>
    </cfRule>
    <cfRule type="expression" priority="298" dxfId="0" stopIfTrue="0">
      <formula>AND(NOT('QAQC-2021-08-10'!$L$315),'QAQC-2021-08-10'!$C$315="Highest")</formula>
    </cfRule>
    <cfRule type="expression" priority="915" dxfId="0" stopIfTrue="0">
      <formula>AND(NOT('QAQC-2021-08-10'!$L$932),'QAQC-2021-08-10'!$C$932="Highest")</formula>
    </cfRule>
    <cfRule type="expression" priority="1295" dxfId="2" stopIfTrue="0">
      <formula>AND(NOT('QAQC-2021-08-10'!$L$144),'QAQC-2021-08-10'!$C$144="High")</formula>
    </cfRule>
    <cfRule type="expression" priority="1466" dxfId="2" stopIfTrue="0">
      <formula>AND(NOT('QAQC-2021-08-10'!$L$315),'QAQC-2021-08-10'!$C$315="High")</formula>
    </cfRule>
    <cfRule type="expression" priority="2083" dxfId="2" stopIfTrue="0">
      <formula>AND(NOT('QAQC-2021-08-10'!$L$932),'QAQC-2021-08-10'!$C$932="High")</formula>
    </cfRule>
    <cfRule type="expression" priority="2463" dxfId="3" stopIfTrue="0">
      <formula>AND(NOT('QAQC-2021-08-10'!$L$144),'QAQC-2021-08-10'!$C$144="Medium")</formula>
    </cfRule>
    <cfRule type="expression" priority="2634" dxfId="3" stopIfTrue="0">
      <formula>AND(NOT('QAQC-2021-08-10'!$L$315),'QAQC-2021-08-10'!$C$315="Medium")</formula>
    </cfRule>
    <cfRule type="expression" priority="3251" dxfId="3" stopIfTrue="0">
      <formula>AND(NOT('QAQC-2021-08-10'!$L$932),'QAQC-2021-08-10'!$C$932="Medium")</formula>
    </cfRule>
    <cfRule type="expression" priority="3631" dxfId="4" stopIfTrue="0">
      <formula>AND(NOT('QAQC-2021-08-10'!$L$144),'QAQC-2021-08-10'!$C$144="Medium Low")</formula>
    </cfRule>
    <cfRule type="expression" priority="3802" dxfId="4" stopIfTrue="0">
      <formula>AND(NOT('QAQC-2021-08-10'!$L$315),'QAQC-2021-08-10'!$C$315="Medium Low")</formula>
    </cfRule>
    <cfRule type="expression" priority="4419" dxfId="4" stopIfTrue="0">
      <formula>AND(NOT('QAQC-2021-08-10'!$L$932),'QAQC-2021-08-10'!$C$932="Medium Low")</formula>
    </cfRule>
    <cfRule type="expression" priority="4799" dxfId="5" stopIfTrue="0">
      <formula>AND(NOT('QAQC-2021-08-10'!$L$144),'QAQC-2021-08-10'!$C$144="Low")</formula>
    </cfRule>
    <cfRule type="expression" priority="4970" dxfId="5" stopIfTrue="0">
      <formula>AND(NOT('QAQC-2021-08-10'!$L$315),'QAQC-2021-08-10'!$C$315="Low")</formula>
    </cfRule>
    <cfRule type="expression" priority="5587" dxfId="5" stopIfTrue="0">
      <formula>AND(NOT('QAQC-2021-08-10'!$L$932),'QAQC-2021-08-10'!$C$932="Low")</formula>
    </cfRule>
    <cfRule type="expression" priority="6057" dxfId="5" stopIfTrue="0">
      <formula>LEFT(R19&amp;"")="["</formula>
    </cfRule>
    <cfRule type="expression" priority="6423" dxfId="6" stopIfTrue="0">
      <formula>AND(NOT('QAQC-2021-08-10'!$L$144),'QAQC-2021-08-10'!$C$144="Very Low")</formula>
    </cfRule>
    <cfRule type="expression" priority="6594" dxfId="6" stopIfTrue="0">
      <formula>AND(NOT('QAQC-2021-08-10'!$L$315),'QAQC-2021-08-10'!$C$315="Very Low")</formula>
    </cfRule>
    <cfRule type="expression" priority="7211" dxfId="6" stopIfTrue="0">
      <formula>AND(NOT('QAQC-2021-08-10'!$L$932),'QAQC-2021-08-10'!$C$932="Very Low")</formula>
    </cfRule>
    <cfRule type="expression" priority="7621" dxfId="1" stopIfTrue="0">
      <formula>AND(NOT('QAQC-2021-08-10'!$L$144),'QAQC-2021-08-10'!$C$144="Good")</formula>
    </cfRule>
    <cfRule type="expression" priority="7792" dxfId="1" stopIfTrue="0">
      <formula>AND(NOT('QAQC-2021-08-10'!$L$315),'QAQC-2021-08-10'!$C$315="Good")</formula>
    </cfRule>
    <cfRule type="expression" priority="8409" dxfId="1" stopIfTrue="0">
      <formula>AND(NOT('QAQC-2021-08-10'!$L$932),'QAQC-2021-08-10'!$C$932="Good")</formula>
    </cfRule>
  </conditionalFormatting>
  <conditionalFormatting sqref="S19">
    <cfRule type="expression" priority="128" dxfId="0" stopIfTrue="0">
      <formula>AND(NOT('QAQC-2021-08-10'!$L$145),'QAQC-2021-08-10'!$C$145="Highest")</formula>
    </cfRule>
    <cfRule type="expression" priority="299" dxfId="0" stopIfTrue="0">
      <formula>AND(NOT('QAQC-2021-08-10'!$L$316),'QAQC-2021-08-10'!$C$316="Highest")</formula>
    </cfRule>
    <cfRule type="expression" priority="916" dxfId="0" stopIfTrue="0">
      <formula>AND(NOT('QAQC-2021-08-10'!$L$933),'QAQC-2021-08-10'!$C$933="Highest")</formula>
    </cfRule>
    <cfRule type="expression" priority="1296" dxfId="2" stopIfTrue="0">
      <formula>AND(NOT('QAQC-2021-08-10'!$L$145),'QAQC-2021-08-10'!$C$145="High")</formula>
    </cfRule>
    <cfRule type="expression" priority="1467" dxfId="2" stopIfTrue="0">
      <formula>AND(NOT('QAQC-2021-08-10'!$L$316),'QAQC-2021-08-10'!$C$316="High")</formula>
    </cfRule>
    <cfRule type="expression" priority="2084" dxfId="2" stopIfTrue="0">
      <formula>AND(NOT('QAQC-2021-08-10'!$L$933),'QAQC-2021-08-10'!$C$933="High")</formula>
    </cfRule>
    <cfRule type="expression" priority="2464" dxfId="3" stopIfTrue="0">
      <formula>AND(NOT('QAQC-2021-08-10'!$L$145),'QAQC-2021-08-10'!$C$145="Medium")</formula>
    </cfRule>
    <cfRule type="expression" priority="2635" dxfId="3" stopIfTrue="0">
      <formula>AND(NOT('QAQC-2021-08-10'!$L$316),'QAQC-2021-08-10'!$C$316="Medium")</formula>
    </cfRule>
    <cfRule type="expression" priority="3252" dxfId="3" stopIfTrue="0">
      <formula>AND(NOT('QAQC-2021-08-10'!$L$933),'QAQC-2021-08-10'!$C$933="Medium")</formula>
    </cfRule>
    <cfRule type="expression" priority="3632" dxfId="4" stopIfTrue="0">
      <formula>AND(NOT('QAQC-2021-08-10'!$L$145),'QAQC-2021-08-10'!$C$145="Medium Low")</formula>
    </cfRule>
    <cfRule type="expression" priority="3803" dxfId="4" stopIfTrue="0">
      <formula>AND(NOT('QAQC-2021-08-10'!$L$316),'QAQC-2021-08-10'!$C$316="Medium Low")</formula>
    </cfRule>
    <cfRule type="expression" priority="4420" dxfId="4" stopIfTrue="0">
      <formula>AND(NOT('QAQC-2021-08-10'!$L$933),'QAQC-2021-08-10'!$C$933="Medium Low")</formula>
    </cfRule>
    <cfRule type="expression" priority="4800" dxfId="5" stopIfTrue="0">
      <formula>AND(NOT('QAQC-2021-08-10'!$L$145),'QAQC-2021-08-10'!$C$145="Low")</formula>
    </cfRule>
    <cfRule type="expression" priority="4971" dxfId="5" stopIfTrue="0">
      <formula>AND(NOT('QAQC-2021-08-10'!$L$316),'QAQC-2021-08-10'!$C$316="Low")</formula>
    </cfRule>
    <cfRule type="expression" priority="5588" dxfId="5" stopIfTrue="0">
      <formula>AND(NOT('QAQC-2021-08-10'!$L$933),'QAQC-2021-08-10'!$C$933="Low")</formula>
    </cfRule>
    <cfRule type="expression" priority="6058" dxfId="5" stopIfTrue="0">
      <formula>LEFT(S19&amp;"")="["</formula>
    </cfRule>
    <cfRule type="expression" priority="6424" dxfId="6" stopIfTrue="0">
      <formula>AND(NOT('QAQC-2021-08-10'!$L$145),'QAQC-2021-08-10'!$C$145="Very Low")</formula>
    </cfRule>
    <cfRule type="expression" priority="6595" dxfId="6" stopIfTrue="0">
      <formula>AND(NOT('QAQC-2021-08-10'!$L$316),'QAQC-2021-08-10'!$C$316="Very Low")</formula>
    </cfRule>
    <cfRule type="expression" priority="7212" dxfId="6" stopIfTrue="0">
      <formula>AND(NOT('QAQC-2021-08-10'!$L$933),'QAQC-2021-08-10'!$C$933="Very Low")</formula>
    </cfRule>
    <cfRule type="expression" priority="7622" dxfId="1" stopIfTrue="0">
      <formula>AND(NOT('QAQC-2021-08-10'!$L$145),'QAQC-2021-08-10'!$C$145="Good")</formula>
    </cfRule>
    <cfRule type="expression" priority="7793" dxfId="1" stopIfTrue="0">
      <formula>AND(NOT('QAQC-2021-08-10'!$L$316),'QAQC-2021-08-10'!$C$316="Good")</formula>
    </cfRule>
    <cfRule type="expression" priority="8410" dxfId="1" stopIfTrue="0">
      <formula>AND(NOT('QAQC-2021-08-10'!$L$933),'QAQC-2021-08-10'!$C$933="Good")</formula>
    </cfRule>
  </conditionalFormatting>
  <conditionalFormatting sqref="G20">
    <cfRule type="expression" priority="129" dxfId="0" stopIfTrue="0">
      <formula>AND(NOT('QAQC-2021-08-10'!$L$146),'QAQC-2021-08-10'!$C$146="Highest")</formula>
    </cfRule>
    <cfRule type="expression" priority="926" dxfId="0" stopIfTrue="0">
      <formula>AND(NOT('QAQC-2021-08-10'!$L$943),'QAQC-2021-08-10'!$C$943="Highest")</formula>
    </cfRule>
    <cfRule type="expression" priority="1297" dxfId="2" stopIfTrue="0">
      <formula>AND(NOT('QAQC-2021-08-10'!$L$146),'QAQC-2021-08-10'!$C$146="High")</formula>
    </cfRule>
    <cfRule type="expression" priority="2094" dxfId="2" stopIfTrue="0">
      <formula>AND(NOT('QAQC-2021-08-10'!$L$943),'QAQC-2021-08-10'!$C$943="High")</formula>
    </cfRule>
    <cfRule type="expression" priority="2465" dxfId="3" stopIfTrue="0">
      <formula>AND(NOT('QAQC-2021-08-10'!$L$146),'QAQC-2021-08-10'!$C$146="Medium")</formula>
    </cfRule>
    <cfRule type="expression" priority="3262" dxfId="3" stopIfTrue="0">
      <formula>AND(NOT('QAQC-2021-08-10'!$L$943),'QAQC-2021-08-10'!$C$943="Medium")</formula>
    </cfRule>
    <cfRule type="expression" priority="3633" dxfId="4" stopIfTrue="0">
      <formula>AND(NOT('QAQC-2021-08-10'!$L$146),'QAQC-2021-08-10'!$C$146="Medium Low")</formula>
    </cfRule>
    <cfRule type="expression" priority="4430" dxfId="4" stopIfTrue="0">
      <formula>AND(NOT('QAQC-2021-08-10'!$L$943),'QAQC-2021-08-10'!$C$943="Medium Low")</formula>
    </cfRule>
    <cfRule type="expression" priority="4801" dxfId="5" stopIfTrue="0">
      <formula>AND(NOT('QAQC-2021-08-10'!$L$146),'QAQC-2021-08-10'!$C$146="Low")</formula>
    </cfRule>
    <cfRule type="expression" priority="5598" dxfId="5" stopIfTrue="0">
      <formula>AND(NOT('QAQC-2021-08-10'!$L$943),'QAQC-2021-08-10'!$C$943="Low")</formula>
    </cfRule>
    <cfRule type="expression" priority="6068" dxfId="5" stopIfTrue="0">
      <formula>LEFT(G20&amp;"")="["</formula>
    </cfRule>
    <cfRule type="expression" priority="6425" dxfId="6" stopIfTrue="0">
      <formula>AND(NOT('QAQC-2021-08-10'!$L$146),'QAQC-2021-08-10'!$C$146="Very Low")</formula>
    </cfRule>
    <cfRule type="expression" priority="7222" dxfId="6" stopIfTrue="0">
      <formula>AND(NOT('QAQC-2021-08-10'!$L$943),'QAQC-2021-08-10'!$C$943="Very Low")</formula>
    </cfRule>
    <cfRule type="expression" priority="7623" dxfId="1" stopIfTrue="0">
      <formula>AND(NOT('QAQC-2021-08-10'!$L$146),'QAQC-2021-08-10'!$C$146="Good")</formula>
    </cfRule>
    <cfRule type="expression" priority="8420" dxfId="1" stopIfTrue="0">
      <formula>AND(NOT('QAQC-2021-08-10'!$L$943),'QAQC-2021-08-10'!$C$943="Good")</formula>
    </cfRule>
  </conditionalFormatting>
  <conditionalFormatting sqref="H20">
    <cfRule type="expression" priority="130" dxfId="0" stopIfTrue="0">
      <formula>AND(NOT('QAQC-2021-08-10'!$L$147),'QAQC-2021-08-10'!$C$147="Highest")</formula>
    </cfRule>
    <cfRule type="expression" priority="927" dxfId="0" stopIfTrue="0">
      <formula>AND(NOT('QAQC-2021-08-10'!$L$944),'QAQC-2021-08-10'!$C$944="Highest")</formula>
    </cfRule>
    <cfRule type="expression" priority="1298" dxfId="2" stopIfTrue="0">
      <formula>AND(NOT('QAQC-2021-08-10'!$L$147),'QAQC-2021-08-10'!$C$147="High")</formula>
    </cfRule>
    <cfRule type="expression" priority="2095" dxfId="2" stopIfTrue="0">
      <formula>AND(NOT('QAQC-2021-08-10'!$L$944),'QAQC-2021-08-10'!$C$944="High")</formula>
    </cfRule>
    <cfRule type="expression" priority="2466" dxfId="3" stopIfTrue="0">
      <formula>AND(NOT('QAQC-2021-08-10'!$L$147),'QAQC-2021-08-10'!$C$147="Medium")</formula>
    </cfRule>
    <cfRule type="expression" priority="3263" dxfId="3" stopIfTrue="0">
      <formula>AND(NOT('QAQC-2021-08-10'!$L$944),'QAQC-2021-08-10'!$C$944="Medium")</formula>
    </cfRule>
    <cfRule type="expression" priority="3634" dxfId="4" stopIfTrue="0">
      <formula>AND(NOT('QAQC-2021-08-10'!$L$147),'QAQC-2021-08-10'!$C$147="Medium Low")</formula>
    </cfRule>
    <cfRule type="expression" priority="4431" dxfId="4" stopIfTrue="0">
      <formula>AND(NOT('QAQC-2021-08-10'!$L$944),'QAQC-2021-08-10'!$C$944="Medium Low")</formula>
    </cfRule>
    <cfRule type="expression" priority="4802" dxfId="5" stopIfTrue="0">
      <formula>AND(NOT('QAQC-2021-08-10'!$L$147),'QAQC-2021-08-10'!$C$147="Low")</formula>
    </cfRule>
    <cfRule type="expression" priority="5599" dxfId="5" stopIfTrue="0">
      <formula>AND(NOT('QAQC-2021-08-10'!$L$944),'QAQC-2021-08-10'!$C$944="Low")</formula>
    </cfRule>
    <cfRule type="expression" priority="6069" dxfId="5" stopIfTrue="0">
      <formula>LEFT(H20&amp;"")="["</formula>
    </cfRule>
    <cfRule type="expression" priority="6426" dxfId="6" stopIfTrue="0">
      <formula>AND(NOT('QAQC-2021-08-10'!$L$147),'QAQC-2021-08-10'!$C$147="Very Low")</formula>
    </cfRule>
    <cfRule type="expression" priority="7223" dxfId="6" stopIfTrue="0">
      <formula>AND(NOT('QAQC-2021-08-10'!$L$944),'QAQC-2021-08-10'!$C$944="Very Low")</formula>
    </cfRule>
    <cfRule type="expression" priority="7624" dxfId="1" stopIfTrue="0">
      <formula>AND(NOT('QAQC-2021-08-10'!$L$147),'QAQC-2021-08-10'!$C$147="Good")</formula>
    </cfRule>
    <cfRule type="expression" priority="8421" dxfId="1" stopIfTrue="0">
      <formula>AND(NOT('QAQC-2021-08-10'!$L$944),'QAQC-2021-08-10'!$C$944="Good")</formula>
    </cfRule>
  </conditionalFormatting>
  <conditionalFormatting sqref="I20">
    <cfRule type="expression" priority="131" dxfId="0" stopIfTrue="0">
      <formula>AND(NOT('QAQC-2021-08-10'!$L$148),'QAQC-2021-08-10'!$C$148="Highest")</formula>
    </cfRule>
    <cfRule type="expression" priority="928" dxfId="0" stopIfTrue="0">
      <formula>AND(NOT('QAQC-2021-08-10'!$L$945),'QAQC-2021-08-10'!$C$945="Highest")</formula>
    </cfRule>
    <cfRule type="expression" priority="1299" dxfId="2" stopIfTrue="0">
      <formula>AND(NOT('QAQC-2021-08-10'!$L$148),'QAQC-2021-08-10'!$C$148="High")</formula>
    </cfRule>
    <cfRule type="expression" priority="2096" dxfId="2" stopIfTrue="0">
      <formula>AND(NOT('QAQC-2021-08-10'!$L$945),'QAQC-2021-08-10'!$C$945="High")</formula>
    </cfRule>
    <cfRule type="expression" priority="2467" dxfId="3" stopIfTrue="0">
      <formula>AND(NOT('QAQC-2021-08-10'!$L$148),'QAQC-2021-08-10'!$C$148="Medium")</formula>
    </cfRule>
    <cfRule type="expression" priority="3264" dxfId="3" stopIfTrue="0">
      <formula>AND(NOT('QAQC-2021-08-10'!$L$945),'QAQC-2021-08-10'!$C$945="Medium")</formula>
    </cfRule>
    <cfRule type="expression" priority="3635" dxfId="4" stopIfTrue="0">
      <formula>AND(NOT('QAQC-2021-08-10'!$L$148),'QAQC-2021-08-10'!$C$148="Medium Low")</formula>
    </cfRule>
    <cfRule type="expression" priority="4432" dxfId="4" stopIfTrue="0">
      <formula>AND(NOT('QAQC-2021-08-10'!$L$945),'QAQC-2021-08-10'!$C$945="Medium Low")</formula>
    </cfRule>
    <cfRule type="expression" priority="4803" dxfId="5" stopIfTrue="0">
      <formula>AND(NOT('QAQC-2021-08-10'!$L$148),'QAQC-2021-08-10'!$C$148="Low")</formula>
    </cfRule>
    <cfRule type="expression" priority="5600" dxfId="5" stopIfTrue="0">
      <formula>AND(NOT('QAQC-2021-08-10'!$L$945),'QAQC-2021-08-10'!$C$945="Low")</formula>
    </cfRule>
    <cfRule type="expression" priority="6070" dxfId="5" stopIfTrue="0">
      <formula>LEFT(I20&amp;"")="["</formula>
    </cfRule>
    <cfRule type="expression" priority="6427" dxfId="6" stopIfTrue="0">
      <formula>AND(NOT('QAQC-2021-08-10'!$L$148),'QAQC-2021-08-10'!$C$148="Very Low")</formula>
    </cfRule>
    <cfRule type="expression" priority="7224" dxfId="6" stopIfTrue="0">
      <formula>AND(NOT('QAQC-2021-08-10'!$L$945),'QAQC-2021-08-10'!$C$945="Very Low")</formula>
    </cfRule>
    <cfRule type="expression" priority="7625" dxfId="1" stopIfTrue="0">
      <formula>AND(NOT('QAQC-2021-08-10'!$L$148),'QAQC-2021-08-10'!$C$148="Good")</formula>
    </cfRule>
    <cfRule type="expression" priority="8422" dxfId="1" stopIfTrue="0">
      <formula>AND(NOT('QAQC-2021-08-10'!$L$945),'QAQC-2021-08-10'!$C$945="Good")</formula>
    </cfRule>
  </conditionalFormatting>
  <conditionalFormatting sqref="Q20">
    <cfRule type="expression" priority="132" dxfId="0" stopIfTrue="0">
      <formula>AND(NOT('QAQC-2021-08-10'!$L$149),'QAQC-2021-08-10'!$C$149="Highest")</formula>
    </cfRule>
    <cfRule type="expression" priority="929" dxfId="0" stopIfTrue="0">
      <formula>AND(NOT('QAQC-2021-08-10'!$L$946),'QAQC-2021-08-10'!$C$946="Highest")</formula>
    </cfRule>
    <cfRule type="expression" priority="1300" dxfId="2" stopIfTrue="0">
      <formula>AND(NOT('QAQC-2021-08-10'!$L$149),'QAQC-2021-08-10'!$C$149="High")</formula>
    </cfRule>
    <cfRule type="expression" priority="2097" dxfId="2" stopIfTrue="0">
      <formula>AND(NOT('QAQC-2021-08-10'!$L$946),'QAQC-2021-08-10'!$C$946="High")</formula>
    </cfRule>
    <cfRule type="expression" priority="2468" dxfId="3" stopIfTrue="0">
      <formula>AND(NOT('QAQC-2021-08-10'!$L$149),'QAQC-2021-08-10'!$C$149="Medium")</formula>
    </cfRule>
    <cfRule type="expression" priority="3265" dxfId="3" stopIfTrue="0">
      <formula>AND(NOT('QAQC-2021-08-10'!$L$946),'QAQC-2021-08-10'!$C$946="Medium")</formula>
    </cfRule>
    <cfRule type="expression" priority="3636" dxfId="4" stopIfTrue="0">
      <formula>AND(NOT('QAQC-2021-08-10'!$L$149),'QAQC-2021-08-10'!$C$149="Medium Low")</formula>
    </cfRule>
    <cfRule type="expression" priority="4433" dxfId="4" stopIfTrue="0">
      <formula>AND(NOT('QAQC-2021-08-10'!$L$946),'QAQC-2021-08-10'!$C$946="Medium Low")</formula>
    </cfRule>
    <cfRule type="expression" priority="4804" dxfId="5" stopIfTrue="0">
      <formula>AND(NOT('QAQC-2021-08-10'!$L$149),'QAQC-2021-08-10'!$C$149="Low")</formula>
    </cfRule>
    <cfRule type="expression" priority="5601" dxfId="5" stopIfTrue="0">
      <formula>AND(NOT('QAQC-2021-08-10'!$L$946),'QAQC-2021-08-10'!$C$946="Low")</formula>
    </cfRule>
    <cfRule type="expression" priority="6071" dxfId="5" stopIfTrue="0">
      <formula>LEFT(Q20&amp;"")="["</formula>
    </cfRule>
    <cfRule type="expression" priority="6428" dxfId="6" stopIfTrue="0">
      <formula>AND(NOT('QAQC-2021-08-10'!$L$149),'QAQC-2021-08-10'!$C$149="Very Low")</formula>
    </cfRule>
    <cfRule type="expression" priority="7225" dxfId="6" stopIfTrue="0">
      <formula>AND(NOT('QAQC-2021-08-10'!$L$946),'QAQC-2021-08-10'!$C$946="Very Low")</formula>
    </cfRule>
    <cfRule type="expression" priority="7626" dxfId="1" stopIfTrue="0">
      <formula>AND(NOT('QAQC-2021-08-10'!$L$149),'QAQC-2021-08-10'!$C$149="Good")</formula>
    </cfRule>
    <cfRule type="expression" priority="8423" dxfId="1" stopIfTrue="0">
      <formula>AND(NOT('QAQC-2021-08-10'!$L$946),'QAQC-2021-08-10'!$C$946="Good")</formula>
    </cfRule>
  </conditionalFormatting>
  <conditionalFormatting sqref="R20">
    <cfRule type="expression" priority="133" dxfId="0" stopIfTrue="0">
      <formula>AND(NOT('QAQC-2021-08-10'!$L$150),'QAQC-2021-08-10'!$C$150="Highest")</formula>
    </cfRule>
    <cfRule type="expression" priority="930" dxfId="0" stopIfTrue="0">
      <formula>AND(NOT('QAQC-2021-08-10'!$L$947),'QAQC-2021-08-10'!$C$947="Highest")</formula>
    </cfRule>
    <cfRule type="expression" priority="1301" dxfId="2" stopIfTrue="0">
      <formula>AND(NOT('QAQC-2021-08-10'!$L$150),'QAQC-2021-08-10'!$C$150="High")</formula>
    </cfRule>
    <cfRule type="expression" priority="2098" dxfId="2" stopIfTrue="0">
      <formula>AND(NOT('QAQC-2021-08-10'!$L$947),'QAQC-2021-08-10'!$C$947="High")</formula>
    </cfRule>
    <cfRule type="expression" priority="2469" dxfId="3" stopIfTrue="0">
      <formula>AND(NOT('QAQC-2021-08-10'!$L$150),'QAQC-2021-08-10'!$C$150="Medium")</formula>
    </cfRule>
    <cfRule type="expression" priority="3266" dxfId="3" stopIfTrue="0">
      <formula>AND(NOT('QAQC-2021-08-10'!$L$947),'QAQC-2021-08-10'!$C$947="Medium")</formula>
    </cfRule>
    <cfRule type="expression" priority="3637" dxfId="4" stopIfTrue="0">
      <formula>AND(NOT('QAQC-2021-08-10'!$L$150),'QAQC-2021-08-10'!$C$150="Medium Low")</formula>
    </cfRule>
    <cfRule type="expression" priority="4434" dxfId="4" stopIfTrue="0">
      <formula>AND(NOT('QAQC-2021-08-10'!$L$947),'QAQC-2021-08-10'!$C$947="Medium Low")</formula>
    </cfRule>
    <cfRule type="expression" priority="4805" dxfId="5" stopIfTrue="0">
      <formula>AND(NOT('QAQC-2021-08-10'!$L$150),'QAQC-2021-08-10'!$C$150="Low")</formula>
    </cfRule>
    <cfRule type="expression" priority="5602" dxfId="5" stopIfTrue="0">
      <formula>AND(NOT('QAQC-2021-08-10'!$L$947),'QAQC-2021-08-10'!$C$947="Low")</formula>
    </cfRule>
    <cfRule type="expression" priority="6072" dxfId="5" stopIfTrue="0">
      <formula>LEFT(R20&amp;"")="["</formula>
    </cfRule>
    <cfRule type="expression" priority="6429" dxfId="6" stopIfTrue="0">
      <formula>AND(NOT('QAQC-2021-08-10'!$L$150),'QAQC-2021-08-10'!$C$150="Very Low")</formula>
    </cfRule>
    <cfRule type="expression" priority="7226" dxfId="6" stopIfTrue="0">
      <formula>AND(NOT('QAQC-2021-08-10'!$L$947),'QAQC-2021-08-10'!$C$947="Very Low")</formula>
    </cfRule>
    <cfRule type="expression" priority="7627" dxfId="1" stopIfTrue="0">
      <formula>AND(NOT('QAQC-2021-08-10'!$L$150),'QAQC-2021-08-10'!$C$150="Good")</formula>
    </cfRule>
    <cfRule type="expression" priority="8424" dxfId="1" stopIfTrue="0">
      <formula>AND(NOT('QAQC-2021-08-10'!$L$947),'QAQC-2021-08-10'!$C$947="Good")</formula>
    </cfRule>
  </conditionalFormatting>
  <conditionalFormatting sqref="S20">
    <cfRule type="expression" priority="134" dxfId="0" stopIfTrue="0">
      <formula>AND(NOT('QAQC-2021-08-10'!$L$151),'QAQC-2021-08-10'!$C$151="Highest")</formula>
    </cfRule>
    <cfRule type="expression" priority="931" dxfId="0" stopIfTrue="0">
      <formula>AND(NOT('QAQC-2021-08-10'!$L$948),'QAQC-2021-08-10'!$C$948="Highest")</formula>
    </cfRule>
    <cfRule type="expression" priority="1302" dxfId="2" stopIfTrue="0">
      <formula>AND(NOT('QAQC-2021-08-10'!$L$151),'QAQC-2021-08-10'!$C$151="High")</formula>
    </cfRule>
    <cfRule type="expression" priority="2099" dxfId="2" stopIfTrue="0">
      <formula>AND(NOT('QAQC-2021-08-10'!$L$948),'QAQC-2021-08-10'!$C$948="High")</formula>
    </cfRule>
    <cfRule type="expression" priority="2470" dxfId="3" stopIfTrue="0">
      <formula>AND(NOT('QAQC-2021-08-10'!$L$151),'QAQC-2021-08-10'!$C$151="Medium")</formula>
    </cfRule>
    <cfRule type="expression" priority="3267" dxfId="3" stopIfTrue="0">
      <formula>AND(NOT('QAQC-2021-08-10'!$L$948),'QAQC-2021-08-10'!$C$948="Medium")</formula>
    </cfRule>
    <cfRule type="expression" priority="3638" dxfId="4" stopIfTrue="0">
      <formula>AND(NOT('QAQC-2021-08-10'!$L$151),'QAQC-2021-08-10'!$C$151="Medium Low")</formula>
    </cfRule>
    <cfRule type="expression" priority="4435" dxfId="4" stopIfTrue="0">
      <formula>AND(NOT('QAQC-2021-08-10'!$L$948),'QAQC-2021-08-10'!$C$948="Medium Low")</formula>
    </cfRule>
    <cfRule type="expression" priority="4806" dxfId="5" stopIfTrue="0">
      <formula>AND(NOT('QAQC-2021-08-10'!$L$151),'QAQC-2021-08-10'!$C$151="Low")</formula>
    </cfRule>
    <cfRule type="expression" priority="5603" dxfId="5" stopIfTrue="0">
      <formula>AND(NOT('QAQC-2021-08-10'!$L$948),'QAQC-2021-08-10'!$C$948="Low")</formula>
    </cfRule>
    <cfRule type="expression" priority="6073" dxfId="5" stopIfTrue="0">
      <formula>LEFT(S20&amp;"")="["</formula>
    </cfRule>
    <cfRule type="expression" priority="6430" dxfId="6" stopIfTrue="0">
      <formula>AND(NOT('QAQC-2021-08-10'!$L$151),'QAQC-2021-08-10'!$C$151="Very Low")</formula>
    </cfRule>
    <cfRule type="expression" priority="7227" dxfId="6" stopIfTrue="0">
      <formula>AND(NOT('QAQC-2021-08-10'!$L$948),'QAQC-2021-08-10'!$C$948="Very Low")</formula>
    </cfRule>
    <cfRule type="expression" priority="7628" dxfId="1" stopIfTrue="0">
      <formula>AND(NOT('QAQC-2021-08-10'!$L$151),'QAQC-2021-08-10'!$C$151="Good")</formula>
    </cfRule>
    <cfRule type="expression" priority="8425" dxfId="1" stopIfTrue="0">
      <formula>AND(NOT('QAQC-2021-08-10'!$L$948),'QAQC-2021-08-10'!$C$948="Good")</formula>
    </cfRule>
  </conditionalFormatting>
  <conditionalFormatting sqref="G21">
    <cfRule type="expression" priority="135" dxfId="0" stopIfTrue="0">
      <formula>AND(NOT('QAQC-2021-08-10'!$L$152),'QAQC-2021-08-10'!$C$152="Highest")</formula>
    </cfRule>
    <cfRule type="expression" priority="941" dxfId="0" stopIfTrue="0">
      <formula>AND(NOT('QAQC-2021-08-10'!$L$958),'QAQC-2021-08-10'!$C$958="Highest")</formula>
    </cfRule>
    <cfRule type="expression" priority="1303" dxfId="2" stopIfTrue="0">
      <formula>AND(NOT('QAQC-2021-08-10'!$L$152),'QAQC-2021-08-10'!$C$152="High")</formula>
    </cfRule>
    <cfRule type="expression" priority="2109" dxfId="2" stopIfTrue="0">
      <formula>AND(NOT('QAQC-2021-08-10'!$L$958),'QAQC-2021-08-10'!$C$958="High")</formula>
    </cfRule>
    <cfRule type="expression" priority="2471" dxfId="3" stopIfTrue="0">
      <formula>AND(NOT('QAQC-2021-08-10'!$L$152),'QAQC-2021-08-10'!$C$152="Medium")</formula>
    </cfRule>
    <cfRule type="expression" priority="3277" dxfId="3" stopIfTrue="0">
      <formula>AND(NOT('QAQC-2021-08-10'!$L$958),'QAQC-2021-08-10'!$C$958="Medium")</formula>
    </cfRule>
    <cfRule type="expression" priority="3639" dxfId="4" stopIfTrue="0">
      <formula>AND(NOT('QAQC-2021-08-10'!$L$152),'QAQC-2021-08-10'!$C$152="Medium Low")</formula>
    </cfRule>
    <cfRule type="expression" priority="4445" dxfId="4" stopIfTrue="0">
      <formula>AND(NOT('QAQC-2021-08-10'!$L$958),'QAQC-2021-08-10'!$C$958="Medium Low")</formula>
    </cfRule>
    <cfRule type="expression" priority="4807" dxfId="5" stopIfTrue="0">
      <formula>AND(NOT('QAQC-2021-08-10'!$L$152),'QAQC-2021-08-10'!$C$152="Low")</formula>
    </cfRule>
    <cfRule type="expression" priority="5613" dxfId="5" stopIfTrue="0">
      <formula>AND(NOT('QAQC-2021-08-10'!$L$958),'QAQC-2021-08-10'!$C$958="Low")</formula>
    </cfRule>
    <cfRule type="expression" priority="6083" dxfId="5" stopIfTrue="0">
      <formula>LEFT(G21&amp;"")="["</formula>
    </cfRule>
    <cfRule type="expression" priority="6431" dxfId="6" stopIfTrue="0">
      <formula>AND(NOT('QAQC-2021-08-10'!$L$152),'QAQC-2021-08-10'!$C$152="Very Low")</formula>
    </cfRule>
    <cfRule type="expression" priority="7237" dxfId="6" stopIfTrue="0">
      <formula>AND(NOT('QAQC-2021-08-10'!$L$958),'QAQC-2021-08-10'!$C$958="Very Low")</formula>
    </cfRule>
    <cfRule type="expression" priority="7629" dxfId="1" stopIfTrue="0">
      <formula>AND(NOT('QAQC-2021-08-10'!$L$152),'QAQC-2021-08-10'!$C$152="Good")</formula>
    </cfRule>
    <cfRule type="expression" priority="8435" dxfId="1" stopIfTrue="0">
      <formula>AND(NOT('QAQC-2021-08-10'!$L$958),'QAQC-2021-08-10'!$C$958="Good")</formula>
    </cfRule>
  </conditionalFormatting>
  <conditionalFormatting sqref="H21">
    <cfRule type="expression" priority="136" dxfId="0" stopIfTrue="0">
      <formula>AND(NOT('QAQC-2021-08-10'!$L$153),'QAQC-2021-08-10'!$C$153="Highest")</formula>
    </cfRule>
    <cfRule type="expression" priority="942" dxfId="0" stopIfTrue="0">
      <formula>AND(NOT('QAQC-2021-08-10'!$L$959),'QAQC-2021-08-10'!$C$959="Highest")</formula>
    </cfRule>
    <cfRule type="expression" priority="1304" dxfId="2" stopIfTrue="0">
      <formula>AND(NOT('QAQC-2021-08-10'!$L$153),'QAQC-2021-08-10'!$C$153="High")</formula>
    </cfRule>
    <cfRule type="expression" priority="2110" dxfId="2" stopIfTrue="0">
      <formula>AND(NOT('QAQC-2021-08-10'!$L$959),'QAQC-2021-08-10'!$C$959="High")</formula>
    </cfRule>
    <cfRule type="expression" priority="2472" dxfId="3" stopIfTrue="0">
      <formula>AND(NOT('QAQC-2021-08-10'!$L$153),'QAQC-2021-08-10'!$C$153="Medium")</formula>
    </cfRule>
    <cfRule type="expression" priority="3278" dxfId="3" stopIfTrue="0">
      <formula>AND(NOT('QAQC-2021-08-10'!$L$959),'QAQC-2021-08-10'!$C$959="Medium")</formula>
    </cfRule>
    <cfRule type="expression" priority="3640" dxfId="4" stopIfTrue="0">
      <formula>AND(NOT('QAQC-2021-08-10'!$L$153),'QAQC-2021-08-10'!$C$153="Medium Low")</formula>
    </cfRule>
    <cfRule type="expression" priority="4446" dxfId="4" stopIfTrue="0">
      <formula>AND(NOT('QAQC-2021-08-10'!$L$959),'QAQC-2021-08-10'!$C$959="Medium Low")</formula>
    </cfRule>
    <cfRule type="expression" priority="4808" dxfId="5" stopIfTrue="0">
      <formula>AND(NOT('QAQC-2021-08-10'!$L$153),'QAQC-2021-08-10'!$C$153="Low")</formula>
    </cfRule>
    <cfRule type="expression" priority="5614" dxfId="5" stopIfTrue="0">
      <formula>AND(NOT('QAQC-2021-08-10'!$L$959),'QAQC-2021-08-10'!$C$959="Low")</formula>
    </cfRule>
    <cfRule type="expression" priority="6084" dxfId="5" stopIfTrue="0">
      <formula>LEFT(H21&amp;"")="["</formula>
    </cfRule>
    <cfRule type="expression" priority="6432" dxfId="6" stopIfTrue="0">
      <formula>AND(NOT('QAQC-2021-08-10'!$L$153),'QAQC-2021-08-10'!$C$153="Very Low")</formula>
    </cfRule>
    <cfRule type="expression" priority="7238" dxfId="6" stopIfTrue="0">
      <formula>AND(NOT('QAQC-2021-08-10'!$L$959),'QAQC-2021-08-10'!$C$959="Very Low")</formula>
    </cfRule>
    <cfRule type="expression" priority="7630" dxfId="1" stopIfTrue="0">
      <formula>AND(NOT('QAQC-2021-08-10'!$L$153),'QAQC-2021-08-10'!$C$153="Good")</formula>
    </cfRule>
    <cfRule type="expression" priority="8436" dxfId="1" stopIfTrue="0">
      <formula>AND(NOT('QAQC-2021-08-10'!$L$959),'QAQC-2021-08-10'!$C$959="Good")</formula>
    </cfRule>
  </conditionalFormatting>
  <conditionalFormatting sqref="I21">
    <cfRule type="expression" priority="137" dxfId="0" stopIfTrue="0">
      <formula>AND(NOT('QAQC-2021-08-10'!$L$154),'QAQC-2021-08-10'!$C$154="Highest")</formula>
    </cfRule>
    <cfRule type="expression" priority="943" dxfId="0" stopIfTrue="0">
      <formula>AND(NOT('QAQC-2021-08-10'!$L$960),'QAQC-2021-08-10'!$C$960="Highest")</formula>
    </cfRule>
    <cfRule type="expression" priority="1305" dxfId="2" stopIfTrue="0">
      <formula>AND(NOT('QAQC-2021-08-10'!$L$154),'QAQC-2021-08-10'!$C$154="High")</formula>
    </cfRule>
    <cfRule type="expression" priority="2111" dxfId="2" stopIfTrue="0">
      <formula>AND(NOT('QAQC-2021-08-10'!$L$960),'QAQC-2021-08-10'!$C$960="High")</formula>
    </cfRule>
    <cfRule type="expression" priority="2473" dxfId="3" stopIfTrue="0">
      <formula>AND(NOT('QAQC-2021-08-10'!$L$154),'QAQC-2021-08-10'!$C$154="Medium")</formula>
    </cfRule>
    <cfRule type="expression" priority="3279" dxfId="3" stopIfTrue="0">
      <formula>AND(NOT('QAQC-2021-08-10'!$L$960),'QAQC-2021-08-10'!$C$960="Medium")</formula>
    </cfRule>
    <cfRule type="expression" priority="3641" dxfId="4" stopIfTrue="0">
      <formula>AND(NOT('QAQC-2021-08-10'!$L$154),'QAQC-2021-08-10'!$C$154="Medium Low")</formula>
    </cfRule>
    <cfRule type="expression" priority="4447" dxfId="4" stopIfTrue="0">
      <formula>AND(NOT('QAQC-2021-08-10'!$L$960),'QAQC-2021-08-10'!$C$960="Medium Low")</formula>
    </cfRule>
    <cfRule type="expression" priority="4809" dxfId="5" stopIfTrue="0">
      <formula>AND(NOT('QAQC-2021-08-10'!$L$154),'QAQC-2021-08-10'!$C$154="Low")</formula>
    </cfRule>
    <cfRule type="expression" priority="5615" dxfId="5" stopIfTrue="0">
      <formula>AND(NOT('QAQC-2021-08-10'!$L$960),'QAQC-2021-08-10'!$C$960="Low")</formula>
    </cfRule>
    <cfRule type="expression" priority="6085" dxfId="5" stopIfTrue="0">
      <formula>LEFT(I21&amp;"")="["</formula>
    </cfRule>
    <cfRule type="expression" priority="6433" dxfId="6" stopIfTrue="0">
      <formula>AND(NOT('QAQC-2021-08-10'!$L$154),'QAQC-2021-08-10'!$C$154="Very Low")</formula>
    </cfRule>
    <cfRule type="expression" priority="7239" dxfId="6" stopIfTrue="0">
      <formula>AND(NOT('QAQC-2021-08-10'!$L$960),'QAQC-2021-08-10'!$C$960="Very Low")</formula>
    </cfRule>
    <cfRule type="expression" priority="7631" dxfId="1" stopIfTrue="0">
      <formula>AND(NOT('QAQC-2021-08-10'!$L$154),'QAQC-2021-08-10'!$C$154="Good")</formula>
    </cfRule>
    <cfRule type="expression" priority="8437" dxfId="1" stopIfTrue="0">
      <formula>AND(NOT('QAQC-2021-08-10'!$L$960),'QAQC-2021-08-10'!$C$960="Good")</formula>
    </cfRule>
  </conditionalFormatting>
  <conditionalFormatting sqref="Q21">
    <cfRule type="expression" priority="138" dxfId="0" stopIfTrue="0">
      <formula>AND(NOT('QAQC-2021-08-10'!$L$155),'QAQC-2021-08-10'!$C$155="Highest")</formula>
    </cfRule>
    <cfRule type="expression" priority="944" dxfId="0" stopIfTrue="0">
      <formula>AND(NOT('QAQC-2021-08-10'!$L$961),'QAQC-2021-08-10'!$C$961="Highest")</formula>
    </cfRule>
    <cfRule type="expression" priority="1306" dxfId="2" stopIfTrue="0">
      <formula>AND(NOT('QAQC-2021-08-10'!$L$155),'QAQC-2021-08-10'!$C$155="High")</formula>
    </cfRule>
    <cfRule type="expression" priority="2112" dxfId="2" stopIfTrue="0">
      <formula>AND(NOT('QAQC-2021-08-10'!$L$961),'QAQC-2021-08-10'!$C$961="High")</formula>
    </cfRule>
    <cfRule type="expression" priority="2474" dxfId="3" stopIfTrue="0">
      <formula>AND(NOT('QAQC-2021-08-10'!$L$155),'QAQC-2021-08-10'!$C$155="Medium")</formula>
    </cfRule>
    <cfRule type="expression" priority="3280" dxfId="3" stopIfTrue="0">
      <formula>AND(NOT('QAQC-2021-08-10'!$L$961),'QAQC-2021-08-10'!$C$961="Medium")</formula>
    </cfRule>
    <cfRule type="expression" priority="3642" dxfId="4" stopIfTrue="0">
      <formula>AND(NOT('QAQC-2021-08-10'!$L$155),'QAQC-2021-08-10'!$C$155="Medium Low")</formula>
    </cfRule>
    <cfRule type="expression" priority="4448" dxfId="4" stopIfTrue="0">
      <formula>AND(NOT('QAQC-2021-08-10'!$L$961),'QAQC-2021-08-10'!$C$961="Medium Low")</formula>
    </cfRule>
    <cfRule type="expression" priority="4810" dxfId="5" stopIfTrue="0">
      <formula>AND(NOT('QAQC-2021-08-10'!$L$155),'QAQC-2021-08-10'!$C$155="Low")</formula>
    </cfRule>
    <cfRule type="expression" priority="5616" dxfId="5" stopIfTrue="0">
      <formula>AND(NOT('QAQC-2021-08-10'!$L$961),'QAQC-2021-08-10'!$C$961="Low")</formula>
    </cfRule>
    <cfRule type="expression" priority="6086" dxfId="5" stopIfTrue="0">
      <formula>LEFT(Q21&amp;"")="["</formula>
    </cfRule>
    <cfRule type="expression" priority="6434" dxfId="6" stopIfTrue="0">
      <formula>AND(NOT('QAQC-2021-08-10'!$L$155),'QAQC-2021-08-10'!$C$155="Very Low")</formula>
    </cfRule>
    <cfRule type="expression" priority="7240" dxfId="6" stopIfTrue="0">
      <formula>AND(NOT('QAQC-2021-08-10'!$L$961),'QAQC-2021-08-10'!$C$961="Very Low")</formula>
    </cfRule>
    <cfRule type="expression" priority="7632" dxfId="1" stopIfTrue="0">
      <formula>AND(NOT('QAQC-2021-08-10'!$L$155),'QAQC-2021-08-10'!$C$155="Good")</formula>
    </cfRule>
    <cfRule type="expression" priority="8438" dxfId="1" stopIfTrue="0">
      <formula>AND(NOT('QAQC-2021-08-10'!$L$961),'QAQC-2021-08-10'!$C$961="Good")</formula>
    </cfRule>
  </conditionalFormatting>
  <conditionalFormatting sqref="R21">
    <cfRule type="expression" priority="139" dxfId="0" stopIfTrue="0">
      <formula>AND(NOT('QAQC-2021-08-10'!$L$156),'QAQC-2021-08-10'!$C$156="Highest")</formula>
    </cfRule>
    <cfRule type="expression" priority="945" dxfId="0" stopIfTrue="0">
      <formula>AND(NOT('QAQC-2021-08-10'!$L$962),'QAQC-2021-08-10'!$C$962="Highest")</formula>
    </cfRule>
    <cfRule type="expression" priority="1307" dxfId="2" stopIfTrue="0">
      <formula>AND(NOT('QAQC-2021-08-10'!$L$156),'QAQC-2021-08-10'!$C$156="High")</formula>
    </cfRule>
    <cfRule type="expression" priority="2113" dxfId="2" stopIfTrue="0">
      <formula>AND(NOT('QAQC-2021-08-10'!$L$962),'QAQC-2021-08-10'!$C$962="High")</formula>
    </cfRule>
    <cfRule type="expression" priority="2475" dxfId="3" stopIfTrue="0">
      <formula>AND(NOT('QAQC-2021-08-10'!$L$156),'QAQC-2021-08-10'!$C$156="Medium")</formula>
    </cfRule>
    <cfRule type="expression" priority="3281" dxfId="3" stopIfTrue="0">
      <formula>AND(NOT('QAQC-2021-08-10'!$L$962),'QAQC-2021-08-10'!$C$962="Medium")</formula>
    </cfRule>
    <cfRule type="expression" priority="3643" dxfId="4" stopIfTrue="0">
      <formula>AND(NOT('QAQC-2021-08-10'!$L$156),'QAQC-2021-08-10'!$C$156="Medium Low")</formula>
    </cfRule>
    <cfRule type="expression" priority="4449" dxfId="4" stopIfTrue="0">
      <formula>AND(NOT('QAQC-2021-08-10'!$L$962),'QAQC-2021-08-10'!$C$962="Medium Low")</formula>
    </cfRule>
    <cfRule type="expression" priority="4811" dxfId="5" stopIfTrue="0">
      <formula>AND(NOT('QAQC-2021-08-10'!$L$156),'QAQC-2021-08-10'!$C$156="Low")</formula>
    </cfRule>
    <cfRule type="expression" priority="5617" dxfId="5" stopIfTrue="0">
      <formula>AND(NOT('QAQC-2021-08-10'!$L$962),'QAQC-2021-08-10'!$C$962="Low")</formula>
    </cfRule>
    <cfRule type="expression" priority="6087" dxfId="5" stopIfTrue="0">
      <formula>LEFT(R21&amp;"")="["</formula>
    </cfRule>
    <cfRule type="expression" priority="6435" dxfId="6" stopIfTrue="0">
      <formula>AND(NOT('QAQC-2021-08-10'!$L$156),'QAQC-2021-08-10'!$C$156="Very Low")</formula>
    </cfRule>
    <cfRule type="expression" priority="7241" dxfId="6" stopIfTrue="0">
      <formula>AND(NOT('QAQC-2021-08-10'!$L$962),'QAQC-2021-08-10'!$C$962="Very Low")</formula>
    </cfRule>
    <cfRule type="expression" priority="7633" dxfId="1" stopIfTrue="0">
      <formula>AND(NOT('QAQC-2021-08-10'!$L$156),'QAQC-2021-08-10'!$C$156="Good")</formula>
    </cfRule>
    <cfRule type="expression" priority="8439" dxfId="1" stopIfTrue="0">
      <formula>AND(NOT('QAQC-2021-08-10'!$L$962),'QAQC-2021-08-10'!$C$962="Good")</formula>
    </cfRule>
  </conditionalFormatting>
  <conditionalFormatting sqref="S21">
    <cfRule type="expression" priority="140" dxfId="0" stopIfTrue="0">
      <formula>AND(NOT('QAQC-2021-08-10'!$L$157),'QAQC-2021-08-10'!$C$157="Highest")</formula>
    </cfRule>
    <cfRule type="expression" priority="946" dxfId="0" stopIfTrue="0">
      <formula>AND(NOT('QAQC-2021-08-10'!$L$963),'QAQC-2021-08-10'!$C$963="Highest")</formula>
    </cfRule>
    <cfRule type="expression" priority="1308" dxfId="2" stopIfTrue="0">
      <formula>AND(NOT('QAQC-2021-08-10'!$L$157),'QAQC-2021-08-10'!$C$157="High")</formula>
    </cfRule>
    <cfRule type="expression" priority="2114" dxfId="2" stopIfTrue="0">
      <formula>AND(NOT('QAQC-2021-08-10'!$L$963),'QAQC-2021-08-10'!$C$963="High")</formula>
    </cfRule>
    <cfRule type="expression" priority="2476" dxfId="3" stopIfTrue="0">
      <formula>AND(NOT('QAQC-2021-08-10'!$L$157),'QAQC-2021-08-10'!$C$157="Medium")</formula>
    </cfRule>
    <cfRule type="expression" priority="3282" dxfId="3" stopIfTrue="0">
      <formula>AND(NOT('QAQC-2021-08-10'!$L$963),'QAQC-2021-08-10'!$C$963="Medium")</formula>
    </cfRule>
    <cfRule type="expression" priority="3644" dxfId="4" stopIfTrue="0">
      <formula>AND(NOT('QAQC-2021-08-10'!$L$157),'QAQC-2021-08-10'!$C$157="Medium Low")</formula>
    </cfRule>
    <cfRule type="expression" priority="4450" dxfId="4" stopIfTrue="0">
      <formula>AND(NOT('QAQC-2021-08-10'!$L$963),'QAQC-2021-08-10'!$C$963="Medium Low")</formula>
    </cfRule>
    <cfRule type="expression" priority="4812" dxfId="5" stopIfTrue="0">
      <formula>AND(NOT('QAQC-2021-08-10'!$L$157),'QAQC-2021-08-10'!$C$157="Low")</formula>
    </cfRule>
    <cfRule type="expression" priority="5618" dxfId="5" stopIfTrue="0">
      <formula>AND(NOT('QAQC-2021-08-10'!$L$963),'QAQC-2021-08-10'!$C$963="Low")</formula>
    </cfRule>
    <cfRule type="expression" priority="6088" dxfId="5" stopIfTrue="0">
      <formula>LEFT(S21&amp;"")="["</formula>
    </cfRule>
    <cfRule type="expression" priority="6436" dxfId="6" stopIfTrue="0">
      <formula>AND(NOT('QAQC-2021-08-10'!$L$157),'QAQC-2021-08-10'!$C$157="Very Low")</formula>
    </cfRule>
    <cfRule type="expression" priority="7242" dxfId="6" stopIfTrue="0">
      <formula>AND(NOT('QAQC-2021-08-10'!$L$963),'QAQC-2021-08-10'!$C$963="Very Low")</formula>
    </cfRule>
    <cfRule type="expression" priority="7634" dxfId="1" stopIfTrue="0">
      <formula>AND(NOT('QAQC-2021-08-10'!$L$157),'QAQC-2021-08-10'!$C$157="Good")</formula>
    </cfRule>
    <cfRule type="expression" priority="8440" dxfId="1" stopIfTrue="0">
      <formula>AND(NOT('QAQC-2021-08-10'!$L$963),'QAQC-2021-08-10'!$C$963="Good")</formula>
    </cfRule>
  </conditionalFormatting>
  <conditionalFormatting sqref="G22">
    <cfRule type="expression" priority="141" dxfId="0" stopIfTrue="0">
      <formula>AND(NOT('QAQC-2021-08-10'!$L$158),'QAQC-2021-08-10'!$C$158="Highest")</formula>
    </cfRule>
    <cfRule type="expression" priority="956" dxfId="0" stopIfTrue="0">
      <formula>AND(NOT('QAQC-2021-08-10'!$L$973),'QAQC-2021-08-10'!$C$973="Highest")</formula>
    </cfRule>
    <cfRule type="expression" priority="1309" dxfId="2" stopIfTrue="0">
      <formula>AND(NOT('QAQC-2021-08-10'!$L$158),'QAQC-2021-08-10'!$C$158="High")</formula>
    </cfRule>
    <cfRule type="expression" priority="2124" dxfId="2" stopIfTrue="0">
      <formula>AND(NOT('QAQC-2021-08-10'!$L$973),'QAQC-2021-08-10'!$C$973="High")</formula>
    </cfRule>
    <cfRule type="expression" priority="2477" dxfId="3" stopIfTrue="0">
      <formula>AND(NOT('QAQC-2021-08-10'!$L$158),'QAQC-2021-08-10'!$C$158="Medium")</formula>
    </cfRule>
    <cfRule type="expression" priority="3292" dxfId="3" stopIfTrue="0">
      <formula>AND(NOT('QAQC-2021-08-10'!$L$973),'QAQC-2021-08-10'!$C$973="Medium")</formula>
    </cfRule>
    <cfRule type="expression" priority="3645" dxfId="4" stopIfTrue="0">
      <formula>AND(NOT('QAQC-2021-08-10'!$L$158),'QAQC-2021-08-10'!$C$158="Medium Low")</formula>
    </cfRule>
    <cfRule type="expression" priority="4460" dxfId="4" stopIfTrue="0">
      <formula>AND(NOT('QAQC-2021-08-10'!$L$973),'QAQC-2021-08-10'!$C$973="Medium Low")</formula>
    </cfRule>
    <cfRule type="expression" priority="4813" dxfId="5" stopIfTrue="0">
      <formula>AND(NOT('QAQC-2021-08-10'!$L$158),'QAQC-2021-08-10'!$C$158="Low")</formula>
    </cfRule>
    <cfRule type="expression" priority="5628" dxfId="5" stopIfTrue="0">
      <formula>AND(NOT('QAQC-2021-08-10'!$L$973),'QAQC-2021-08-10'!$C$973="Low")</formula>
    </cfRule>
    <cfRule type="expression" priority="6098" dxfId="5" stopIfTrue="0">
      <formula>LEFT(G22&amp;"")="["</formula>
    </cfRule>
    <cfRule type="expression" priority="6437" dxfId="6" stopIfTrue="0">
      <formula>AND(NOT('QAQC-2021-08-10'!$L$158),'QAQC-2021-08-10'!$C$158="Very Low")</formula>
    </cfRule>
    <cfRule type="expression" priority="7252" dxfId="6" stopIfTrue="0">
      <formula>AND(NOT('QAQC-2021-08-10'!$L$973),'QAQC-2021-08-10'!$C$973="Very Low")</formula>
    </cfRule>
    <cfRule type="expression" priority="7635" dxfId="1" stopIfTrue="0">
      <formula>AND(NOT('QAQC-2021-08-10'!$L$158),'QAQC-2021-08-10'!$C$158="Good")</formula>
    </cfRule>
    <cfRule type="expression" priority="8450" dxfId="1" stopIfTrue="0">
      <formula>AND(NOT('QAQC-2021-08-10'!$L$973),'QAQC-2021-08-10'!$C$973="Good")</formula>
    </cfRule>
  </conditionalFormatting>
  <conditionalFormatting sqref="H22">
    <cfRule type="expression" priority="142" dxfId="0" stopIfTrue="0">
      <formula>AND(NOT('QAQC-2021-08-10'!$L$159),'QAQC-2021-08-10'!$C$159="Highest")</formula>
    </cfRule>
    <cfRule type="expression" priority="957" dxfId="0" stopIfTrue="0">
      <formula>AND(NOT('QAQC-2021-08-10'!$L$974),'QAQC-2021-08-10'!$C$974="Highest")</formula>
    </cfRule>
    <cfRule type="expression" priority="1310" dxfId="2" stopIfTrue="0">
      <formula>AND(NOT('QAQC-2021-08-10'!$L$159),'QAQC-2021-08-10'!$C$159="High")</formula>
    </cfRule>
    <cfRule type="expression" priority="2125" dxfId="2" stopIfTrue="0">
      <formula>AND(NOT('QAQC-2021-08-10'!$L$974),'QAQC-2021-08-10'!$C$974="High")</formula>
    </cfRule>
    <cfRule type="expression" priority="2478" dxfId="3" stopIfTrue="0">
      <formula>AND(NOT('QAQC-2021-08-10'!$L$159),'QAQC-2021-08-10'!$C$159="Medium")</formula>
    </cfRule>
    <cfRule type="expression" priority="3293" dxfId="3" stopIfTrue="0">
      <formula>AND(NOT('QAQC-2021-08-10'!$L$974),'QAQC-2021-08-10'!$C$974="Medium")</formula>
    </cfRule>
    <cfRule type="expression" priority="3646" dxfId="4" stopIfTrue="0">
      <formula>AND(NOT('QAQC-2021-08-10'!$L$159),'QAQC-2021-08-10'!$C$159="Medium Low")</formula>
    </cfRule>
    <cfRule type="expression" priority="4461" dxfId="4" stopIfTrue="0">
      <formula>AND(NOT('QAQC-2021-08-10'!$L$974),'QAQC-2021-08-10'!$C$974="Medium Low")</formula>
    </cfRule>
    <cfRule type="expression" priority="4814" dxfId="5" stopIfTrue="0">
      <formula>AND(NOT('QAQC-2021-08-10'!$L$159),'QAQC-2021-08-10'!$C$159="Low")</formula>
    </cfRule>
    <cfRule type="expression" priority="5629" dxfId="5" stopIfTrue="0">
      <formula>AND(NOT('QAQC-2021-08-10'!$L$974),'QAQC-2021-08-10'!$C$974="Low")</formula>
    </cfRule>
    <cfRule type="expression" priority="6099" dxfId="5" stopIfTrue="0">
      <formula>LEFT(H22&amp;"")="["</formula>
    </cfRule>
    <cfRule type="expression" priority="6438" dxfId="6" stopIfTrue="0">
      <formula>AND(NOT('QAQC-2021-08-10'!$L$159),'QAQC-2021-08-10'!$C$159="Very Low")</formula>
    </cfRule>
    <cfRule type="expression" priority="7253" dxfId="6" stopIfTrue="0">
      <formula>AND(NOT('QAQC-2021-08-10'!$L$974),'QAQC-2021-08-10'!$C$974="Very Low")</formula>
    </cfRule>
    <cfRule type="expression" priority="7636" dxfId="1" stopIfTrue="0">
      <formula>AND(NOT('QAQC-2021-08-10'!$L$159),'QAQC-2021-08-10'!$C$159="Good")</formula>
    </cfRule>
    <cfRule type="expression" priority="8451" dxfId="1" stopIfTrue="0">
      <formula>AND(NOT('QAQC-2021-08-10'!$L$974),'QAQC-2021-08-10'!$C$974="Good")</formula>
    </cfRule>
  </conditionalFormatting>
  <conditionalFormatting sqref="I22">
    <cfRule type="expression" priority="143" dxfId="0" stopIfTrue="0">
      <formula>AND(NOT('QAQC-2021-08-10'!$L$160),'QAQC-2021-08-10'!$C$160="Highest")</formula>
    </cfRule>
    <cfRule type="expression" priority="958" dxfId="0" stopIfTrue="0">
      <formula>AND(NOT('QAQC-2021-08-10'!$L$975),'QAQC-2021-08-10'!$C$975="Highest")</formula>
    </cfRule>
    <cfRule type="expression" priority="1311" dxfId="2" stopIfTrue="0">
      <formula>AND(NOT('QAQC-2021-08-10'!$L$160),'QAQC-2021-08-10'!$C$160="High")</formula>
    </cfRule>
    <cfRule type="expression" priority="2126" dxfId="2" stopIfTrue="0">
      <formula>AND(NOT('QAQC-2021-08-10'!$L$975),'QAQC-2021-08-10'!$C$975="High")</formula>
    </cfRule>
    <cfRule type="expression" priority="2479" dxfId="3" stopIfTrue="0">
      <formula>AND(NOT('QAQC-2021-08-10'!$L$160),'QAQC-2021-08-10'!$C$160="Medium")</formula>
    </cfRule>
    <cfRule type="expression" priority="3294" dxfId="3" stopIfTrue="0">
      <formula>AND(NOT('QAQC-2021-08-10'!$L$975),'QAQC-2021-08-10'!$C$975="Medium")</formula>
    </cfRule>
    <cfRule type="expression" priority="3647" dxfId="4" stopIfTrue="0">
      <formula>AND(NOT('QAQC-2021-08-10'!$L$160),'QAQC-2021-08-10'!$C$160="Medium Low")</formula>
    </cfRule>
    <cfRule type="expression" priority="4462" dxfId="4" stopIfTrue="0">
      <formula>AND(NOT('QAQC-2021-08-10'!$L$975),'QAQC-2021-08-10'!$C$975="Medium Low")</formula>
    </cfRule>
    <cfRule type="expression" priority="4815" dxfId="5" stopIfTrue="0">
      <formula>AND(NOT('QAQC-2021-08-10'!$L$160),'QAQC-2021-08-10'!$C$160="Low")</formula>
    </cfRule>
    <cfRule type="expression" priority="5630" dxfId="5" stopIfTrue="0">
      <formula>AND(NOT('QAQC-2021-08-10'!$L$975),'QAQC-2021-08-10'!$C$975="Low")</formula>
    </cfRule>
    <cfRule type="expression" priority="6100" dxfId="5" stopIfTrue="0">
      <formula>LEFT(I22&amp;"")="["</formula>
    </cfRule>
    <cfRule type="expression" priority="6439" dxfId="6" stopIfTrue="0">
      <formula>AND(NOT('QAQC-2021-08-10'!$L$160),'QAQC-2021-08-10'!$C$160="Very Low")</formula>
    </cfRule>
    <cfRule type="expression" priority="7254" dxfId="6" stopIfTrue="0">
      <formula>AND(NOT('QAQC-2021-08-10'!$L$975),'QAQC-2021-08-10'!$C$975="Very Low")</formula>
    </cfRule>
    <cfRule type="expression" priority="7637" dxfId="1" stopIfTrue="0">
      <formula>AND(NOT('QAQC-2021-08-10'!$L$160),'QAQC-2021-08-10'!$C$160="Good")</formula>
    </cfRule>
    <cfRule type="expression" priority="8452" dxfId="1" stopIfTrue="0">
      <formula>AND(NOT('QAQC-2021-08-10'!$L$975),'QAQC-2021-08-10'!$C$975="Good")</formula>
    </cfRule>
  </conditionalFormatting>
  <conditionalFormatting sqref="Q22">
    <cfRule type="expression" priority="144" dxfId="0" stopIfTrue="0">
      <formula>AND(NOT('QAQC-2021-08-10'!$L$161),'QAQC-2021-08-10'!$C$161="Highest")</formula>
    </cfRule>
    <cfRule type="expression" priority="300" dxfId="0" stopIfTrue="0">
      <formula>AND(NOT('QAQC-2021-08-10'!$L$317),'QAQC-2021-08-10'!$C$317="Highest")</formula>
    </cfRule>
    <cfRule type="expression" priority="959" dxfId="0" stopIfTrue="0">
      <formula>AND(NOT('QAQC-2021-08-10'!$L$976),'QAQC-2021-08-10'!$C$976="Highest")</formula>
    </cfRule>
    <cfRule type="expression" priority="1312" dxfId="2" stopIfTrue="0">
      <formula>AND(NOT('QAQC-2021-08-10'!$L$161),'QAQC-2021-08-10'!$C$161="High")</formula>
    </cfRule>
    <cfRule type="expression" priority="1468" dxfId="2" stopIfTrue="0">
      <formula>AND(NOT('QAQC-2021-08-10'!$L$317),'QAQC-2021-08-10'!$C$317="High")</formula>
    </cfRule>
    <cfRule type="expression" priority="2127" dxfId="2" stopIfTrue="0">
      <formula>AND(NOT('QAQC-2021-08-10'!$L$976),'QAQC-2021-08-10'!$C$976="High")</formula>
    </cfRule>
    <cfRule type="expression" priority="2480" dxfId="3" stopIfTrue="0">
      <formula>AND(NOT('QAQC-2021-08-10'!$L$161),'QAQC-2021-08-10'!$C$161="Medium")</formula>
    </cfRule>
    <cfRule type="expression" priority="2636" dxfId="3" stopIfTrue="0">
      <formula>AND(NOT('QAQC-2021-08-10'!$L$317),'QAQC-2021-08-10'!$C$317="Medium")</formula>
    </cfRule>
    <cfRule type="expression" priority="3295" dxfId="3" stopIfTrue="0">
      <formula>AND(NOT('QAQC-2021-08-10'!$L$976),'QAQC-2021-08-10'!$C$976="Medium")</formula>
    </cfRule>
    <cfRule type="expression" priority="3648" dxfId="4" stopIfTrue="0">
      <formula>AND(NOT('QAQC-2021-08-10'!$L$161),'QAQC-2021-08-10'!$C$161="Medium Low")</formula>
    </cfRule>
    <cfRule type="expression" priority="3804" dxfId="4" stopIfTrue="0">
      <formula>AND(NOT('QAQC-2021-08-10'!$L$317),'QAQC-2021-08-10'!$C$317="Medium Low")</formula>
    </cfRule>
    <cfRule type="expression" priority="4463" dxfId="4" stopIfTrue="0">
      <formula>AND(NOT('QAQC-2021-08-10'!$L$976),'QAQC-2021-08-10'!$C$976="Medium Low")</formula>
    </cfRule>
    <cfRule type="expression" priority="4816" dxfId="5" stopIfTrue="0">
      <formula>AND(NOT('QAQC-2021-08-10'!$L$161),'QAQC-2021-08-10'!$C$161="Low")</formula>
    </cfRule>
    <cfRule type="expression" priority="4972" dxfId="5" stopIfTrue="0">
      <formula>AND(NOT('QAQC-2021-08-10'!$L$317),'QAQC-2021-08-10'!$C$317="Low")</formula>
    </cfRule>
    <cfRule type="expression" priority="5631" dxfId="5" stopIfTrue="0">
      <formula>AND(NOT('QAQC-2021-08-10'!$L$976),'QAQC-2021-08-10'!$C$976="Low")</formula>
    </cfRule>
    <cfRule type="expression" priority="6101" dxfId="5" stopIfTrue="0">
      <formula>LEFT(Q22&amp;"")="["</formula>
    </cfRule>
    <cfRule type="expression" priority="6440" dxfId="6" stopIfTrue="0">
      <formula>AND(NOT('QAQC-2021-08-10'!$L$161),'QAQC-2021-08-10'!$C$161="Very Low")</formula>
    </cfRule>
    <cfRule type="expression" priority="6596" dxfId="6" stopIfTrue="0">
      <formula>AND(NOT('QAQC-2021-08-10'!$L$317),'QAQC-2021-08-10'!$C$317="Very Low")</formula>
    </cfRule>
    <cfRule type="expression" priority="7255" dxfId="6" stopIfTrue="0">
      <formula>AND(NOT('QAQC-2021-08-10'!$L$976),'QAQC-2021-08-10'!$C$976="Very Low")</formula>
    </cfRule>
    <cfRule type="expression" priority="7638" dxfId="1" stopIfTrue="0">
      <formula>AND(NOT('QAQC-2021-08-10'!$L$161),'QAQC-2021-08-10'!$C$161="Good")</formula>
    </cfRule>
    <cfRule type="expression" priority="7794" dxfId="1" stopIfTrue="0">
      <formula>AND(NOT('QAQC-2021-08-10'!$L$317),'QAQC-2021-08-10'!$C$317="Good")</formula>
    </cfRule>
    <cfRule type="expression" priority="8453" dxfId="1" stopIfTrue="0">
      <formula>AND(NOT('QAQC-2021-08-10'!$L$976),'QAQC-2021-08-10'!$C$976="Good")</formula>
    </cfRule>
  </conditionalFormatting>
  <conditionalFormatting sqref="R22">
    <cfRule type="expression" priority="145" dxfId="0" stopIfTrue="0">
      <formula>AND(NOT('QAQC-2021-08-10'!$L$162),'QAQC-2021-08-10'!$C$162="Highest")</formula>
    </cfRule>
    <cfRule type="expression" priority="301" dxfId="0" stopIfTrue="0">
      <formula>AND(NOT('QAQC-2021-08-10'!$L$318),'QAQC-2021-08-10'!$C$318="Highest")</formula>
    </cfRule>
    <cfRule type="expression" priority="960" dxfId="0" stopIfTrue="0">
      <formula>AND(NOT('QAQC-2021-08-10'!$L$977),'QAQC-2021-08-10'!$C$977="Highest")</formula>
    </cfRule>
    <cfRule type="expression" priority="1313" dxfId="2" stopIfTrue="0">
      <formula>AND(NOT('QAQC-2021-08-10'!$L$162),'QAQC-2021-08-10'!$C$162="High")</formula>
    </cfRule>
    <cfRule type="expression" priority="1469" dxfId="2" stopIfTrue="0">
      <formula>AND(NOT('QAQC-2021-08-10'!$L$318),'QAQC-2021-08-10'!$C$318="High")</formula>
    </cfRule>
    <cfRule type="expression" priority="2128" dxfId="2" stopIfTrue="0">
      <formula>AND(NOT('QAQC-2021-08-10'!$L$977),'QAQC-2021-08-10'!$C$977="High")</formula>
    </cfRule>
    <cfRule type="expression" priority="2481" dxfId="3" stopIfTrue="0">
      <formula>AND(NOT('QAQC-2021-08-10'!$L$162),'QAQC-2021-08-10'!$C$162="Medium")</formula>
    </cfRule>
    <cfRule type="expression" priority="2637" dxfId="3" stopIfTrue="0">
      <formula>AND(NOT('QAQC-2021-08-10'!$L$318),'QAQC-2021-08-10'!$C$318="Medium")</formula>
    </cfRule>
    <cfRule type="expression" priority="3296" dxfId="3" stopIfTrue="0">
      <formula>AND(NOT('QAQC-2021-08-10'!$L$977),'QAQC-2021-08-10'!$C$977="Medium")</formula>
    </cfRule>
    <cfRule type="expression" priority="3649" dxfId="4" stopIfTrue="0">
      <formula>AND(NOT('QAQC-2021-08-10'!$L$162),'QAQC-2021-08-10'!$C$162="Medium Low")</formula>
    </cfRule>
    <cfRule type="expression" priority="3805" dxfId="4" stopIfTrue="0">
      <formula>AND(NOT('QAQC-2021-08-10'!$L$318),'QAQC-2021-08-10'!$C$318="Medium Low")</formula>
    </cfRule>
    <cfRule type="expression" priority="4464" dxfId="4" stopIfTrue="0">
      <formula>AND(NOT('QAQC-2021-08-10'!$L$977),'QAQC-2021-08-10'!$C$977="Medium Low")</formula>
    </cfRule>
    <cfRule type="expression" priority="4817" dxfId="5" stopIfTrue="0">
      <formula>AND(NOT('QAQC-2021-08-10'!$L$162),'QAQC-2021-08-10'!$C$162="Low")</formula>
    </cfRule>
    <cfRule type="expression" priority="4973" dxfId="5" stopIfTrue="0">
      <formula>AND(NOT('QAQC-2021-08-10'!$L$318),'QAQC-2021-08-10'!$C$318="Low")</formula>
    </cfRule>
    <cfRule type="expression" priority="5632" dxfId="5" stopIfTrue="0">
      <formula>AND(NOT('QAQC-2021-08-10'!$L$977),'QAQC-2021-08-10'!$C$977="Low")</formula>
    </cfRule>
    <cfRule type="expression" priority="6102" dxfId="5" stopIfTrue="0">
      <formula>LEFT(R22&amp;"")="["</formula>
    </cfRule>
    <cfRule type="expression" priority="6441" dxfId="6" stopIfTrue="0">
      <formula>AND(NOT('QAQC-2021-08-10'!$L$162),'QAQC-2021-08-10'!$C$162="Very Low")</formula>
    </cfRule>
    <cfRule type="expression" priority="6597" dxfId="6" stopIfTrue="0">
      <formula>AND(NOT('QAQC-2021-08-10'!$L$318),'QAQC-2021-08-10'!$C$318="Very Low")</formula>
    </cfRule>
    <cfRule type="expression" priority="7256" dxfId="6" stopIfTrue="0">
      <formula>AND(NOT('QAQC-2021-08-10'!$L$977),'QAQC-2021-08-10'!$C$977="Very Low")</formula>
    </cfRule>
    <cfRule type="expression" priority="7639" dxfId="1" stopIfTrue="0">
      <formula>AND(NOT('QAQC-2021-08-10'!$L$162),'QAQC-2021-08-10'!$C$162="Good")</formula>
    </cfRule>
    <cfRule type="expression" priority="7795" dxfId="1" stopIfTrue="0">
      <formula>AND(NOT('QAQC-2021-08-10'!$L$318),'QAQC-2021-08-10'!$C$318="Good")</formula>
    </cfRule>
    <cfRule type="expression" priority="8454" dxfId="1" stopIfTrue="0">
      <formula>AND(NOT('QAQC-2021-08-10'!$L$977),'QAQC-2021-08-10'!$C$977="Good")</formula>
    </cfRule>
  </conditionalFormatting>
  <conditionalFormatting sqref="S22">
    <cfRule type="expression" priority="146" dxfId="0" stopIfTrue="0">
      <formula>AND(NOT('QAQC-2021-08-10'!$L$163),'QAQC-2021-08-10'!$C$163="Highest")</formula>
    </cfRule>
    <cfRule type="expression" priority="302" dxfId="0" stopIfTrue="0">
      <formula>AND(NOT('QAQC-2021-08-10'!$L$319),'QAQC-2021-08-10'!$C$319="Highest")</formula>
    </cfRule>
    <cfRule type="expression" priority="961" dxfId="0" stopIfTrue="0">
      <formula>AND(NOT('QAQC-2021-08-10'!$L$978),'QAQC-2021-08-10'!$C$978="Highest")</formula>
    </cfRule>
    <cfRule type="expression" priority="1314" dxfId="2" stopIfTrue="0">
      <formula>AND(NOT('QAQC-2021-08-10'!$L$163),'QAQC-2021-08-10'!$C$163="High")</formula>
    </cfRule>
    <cfRule type="expression" priority="1470" dxfId="2" stopIfTrue="0">
      <formula>AND(NOT('QAQC-2021-08-10'!$L$319),'QAQC-2021-08-10'!$C$319="High")</formula>
    </cfRule>
    <cfRule type="expression" priority="2129" dxfId="2" stopIfTrue="0">
      <formula>AND(NOT('QAQC-2021-08-10'!$L$978),'QAQC-2021-08-10'!$C$978="High")</formula>
    </cfRule>
    <cfRule type="expression" priority="2482" dxfId="3" stopIfTrue="0">
      <formula>AND(NOT('QAQC-2021-08-10'!$L$163),'QAQC-2021-08-10'!$C$163="Medium")</formula>
    </cfRule>
    <cfRule type="expression" priority="2638" dxfId="3" stopIfTrue="0">
      <formula>AND(NOT('QAQC-2021-08-10'!$L$319),'QAQC-2021-08-10'!$C$319="Medium")</formula>
    </cfRule>
    <cfRule type="expression" priority="3297" dxfId="3" stopIfTrue="0">
      <formula>AND(NOT('QAQC-2021-08-10'!$L$978),'QAQC-2021-08-10'!$C$978="Medium")</formula>
    </cfRule>
    <cfRule type="expression" priority="3650" dxfId="4" stopIfTrue="0">
      <formula>AND(NOT('QAQC-2021-08-10'!$L$163),'QAQC-2021-08-10'!$C$163="Medium Low")</formula>
    </cfRule>
    <cfRule type="expression" priority="3806" dxfId="4" stopIfTrue="0">
      <formula>AND(NOT('QAQC-2021-08-10'!$L$319),'QAQC-2021-08-10'!$C$319="Medium Low")</formula>
    </cfRule>
    <cfRule type="expression" priority="4465" dxfId="4" stopIfTrue="0">
      <formula>AND(NOT('QAQC-2021-08-10'!$L$978),'QAQC-2021-08-10'!$C$978="Medium Low")</formula>
    </cfRule>
    <cfRule type="expression" priority="4818" dxfId="5" stopIfTrue="0">
      <formula>AND(NOT('QAQC-2021-08-10'!$L$163),'QAQC-2021-08-10'!$C$163="Low")</formula>
    </cfRule>
    <cfRule type="expression" priority="4974" dxfId="5" stopIfTrue="0">
      <formula>AND(NOT('QAQC-2021-08-10'!$L$319),'QAQC-2021-08-10'!$C$319="Low")</formula>
    </cfRule>
    <cfRule type="expression" priority="5633" dxfId="5" stopIfTrue="0">
      <formula>AND(NOT('QAQC-2021-08-10'!$L$978),'QAQC-2021-08-10'!$C$978="Low")</formula>
    </cfRule>
    <cfRule type="expression" priority="6103" dxfId="5" stopIfTrue="0">
      <formula>LEFT(S22&amp;"")="["</formula>
    </cfRule>
    <cfRule type="expression" priority="6442" dxfId="6" stopIfTrue="0">
      <formula>AND(NOT('QAQC-2021-08-10'!$L$163),'QAQC-2021-08-10'!$C$163="Very Low")</formula>
    </cfRule>
    <cfRule type="expression" priority="6598" dxfId="6" stopIfTrue="0">
      <formula>AND(NOT('QAQC-2021-08-10'!$L$319),'QAQC-2021-08-10'!$C$319="Very Low")</formula>
    </cfRule>
    <cfRule type="expression" priority="7257" dxfId="6" stopIfTrue="0">
      <formula>AND(NOT('QAQC-2021-08-10'!$L$978),'QAQC-2021-08-10'!$C$978="Very Low")</formula>
    </cfRule>
    <cfRule type="expression" priority="7640" dxfId="1" stopIfTrue="0">
      <formula>AND(NOT('QAQC-2021-08-10'!$L$163),'QAQC-2021-08-10'!$C$163="Good")</formula>
    </cfRule>
    <cfRule type="expression" priority="7796" dxfId="1" stopIfTrue="0">
      <formula>AND(NOT('QAQC-2021-08-10'!$L$319),'QAQC-2021-08-10'!$C$319="Good")</formula>
    </cfRule>
    <cfRule type="expression" priority="8455" dxfId="1" stopIfTrue="0">
      <formula>AND(NOT('QAQC-2021-08-10'!$L$978),'QAQC-2021-08-10'!$C$978="Good")</formula>
    </cfRule>
  </conditionalFormatting>
  <conditionalFormatting sqref="G23">
    <cfRule type="expression" priority="147" dxfId="0" stopIfTrue="0">
      <formula>AND(NOT('QAQC-2021-08-10'!$L$164),'QAQC-2021-08-10'!$C$164="Highest")</formula>
    </cfRule>
    <cfRule type="expression" priority="971" dxfId="0" stopIfTrue="0">
      <formula>AND(NOT('QAQC-2021-08-10'!$L$988),'QAQC-2021-08-10'!$C$988="Highest")</formula>
    </cfRule>
    <cfRule type="expression" priority="1315" dxfId="2" stopIfTrue="0">
      <formula>AND(NOT('QAQC-2021-08-10'!$L$164),'QAQC-2021-08-10'!$C$164="High")</formula>
    </cfRule>
    <cfRule type="expression" priority="2139" dxfId="2" stopIfTrue="0">
      <formula>AND(NOT('QAQC-2021-08-10'!$L$988),'QAQC-2021-08-10'!$C$988="High")</formula>
    </cfRule>
    <cfRule type="expression" priority="2483" dxfId="3" stopIfTrue="0">
      <formula>AND(NOT('QAQC-2021-08-10'!$L$164),'QAQC-2021-08-10'!$C$164="Medium")</formula>
    </cfRule>
    <cfRule type="expression" priority="3307" dxfId="3" stopIfTrue="0">
      <formula>AND(NOT('QAQC-2021-08-10'!$L$988),'QAQC-2021-08-10'!$C$988="Medium")</formula>
    </cfRule>
    <cfRule type="expression" priority="3651" dxfId="4" stopIfTrue="0">
      <formula>AND(NOT('QAQC-2021-08-10'!$L$164),'QAQC-2021-08-10'!$C$164="Medium Low")</formula>
    </cfRule>
    <cfRule type="expression" priority="4475" dxfId="4" stopIfTrue="0">
      <formula>AND(NOT('QAQC-2021-08-10'!$L$988),'QAQC-2021-08-10'!$C$988="Medium Low")</formula>
    </cfRule>
    <cfRule type="expression" priority="4819" dxfId="5" stopIfTrue="0">
      <formula>AND(NOT('QAQC-2021-08-10'!$L$164),'QAQC-2021-08-10'!$C$164="Low")</formula>
    </cfRule>
    <cfRule type="expression" priority="5643" dxfId="5" stopIfTrue="0">
      <formula>AND(NOT('QAQC-2021-08-10'!$L$988),'QAQC-2021-08-10'!$C$988="Low")</formula>
    </cfRule>
    <cfRule type="expression" priority="6113" dxfId="5" stopIfTrue="0">
      <formula>LEFT(G23&amp;"")="["</formula>
    </cfRule>
    <cfRule type="expression" priority="6443" dxfId="6" stopIfTrue="0">
      <formula>AND(NOT('QAQC-2021-08-10'!$L$164),'QAQC-2021-08-10'!$C$164="Very Low")</formula>
    </cfRule>
    <cfRule type="expression" priority="7267" dxfId="6" stopIfTrue="0">
      <formula>AND(NOT('QAQC-2021-08-10'!$L$988),'QAQC-2021-08-10'!$C$988="Very Low")</formula>
    </cfRule>
    <cfRule type="expression" priority="7641" dxfId="1" stopIfTrue="0">
      <formula>AND(NOT('QAQC-2021-08-10'!$L$164),'QAQC-2021-08-10'!$C$164="Good")</formula>
    </cfRule>
    <cfRule type="expression" priority="8465" dxfId="1" stopIfTrue="0">
      <formula>AND(NOT('QAQC-2021-08-10'!$L$988),'QAQC-2021-08-10'!$C$988="Good")</formula>
    </cfRule>
  </conditionalFormatting>
  <conditionalFormatting sqref="H23">
    <cfRule type="expression" priority="148" dxfId="0" stopIfTrue="0">
      <formula>AND(NOT('QAQC-2021-08-10'!$L$165),'QAQC-2021-08-10'!$C$165="Highest")</formula>
    </cfRule>
    <cfRule type="expression" priority="972" dxfId="0" stopIfTrue="0">
      <formula>AND(NOT('QAQC-2021-08-10'!$L$989),'QAQC-2021-08-10'!$C$989="Highest")</formula>
    </cfRule>
    <cfRule type="expression" priority="1316" dxfId="2" stopIfTrue="0">
      <formula>AND(NOT('QAQC-2021-08-10'!$L$165),'QAQC-2021-08-10'!$C$165="High")</formula>
    </cfRule>
    <cfRule type="expression" priority="2140" dxfId="2" stopIfTrue="0">
      <formula>AND(NOT('QAQC-2021-08-10'!$L$989),'QAQC-2021-08-10'!$C$989="High")</formula>
    </cfRule>
    <cfRule type="expression" priority="2484" dxfId="3" stopIfTrue="0">
      <formula>AND(NOT('QAQC-2021-08-10'!$L$165),'QAQC-2021-08-10'!$C$165="Medium")</formula>
    </cfRule>
    <cfRule type="expression" priority="3308" dxfId="3" stopIfTrue="0">
      <formula>AND(NOT('QAQC-2021-08-10'!$L$989),'QAQC-2021-08-10'!$C$989="Medium")</formula>
    </cfRule>
    <cfRule type="expression" priority="3652" dxfId="4" stopIfTrue="0">
      <formula>AND(NOT('QAQC-2021-08-10'!$L$165),'QAQC-2021-08-10'!$C$165="Medium Low")</formula>
    </cfRule>
    <cfRule type="expression" priority="4476" dxfId="4" stopIfTrue="0">
      <formula>AND(NOT('QAQC-2021-08-10'!$L$989),'QAQC-2021-08-10'!$C$989="Medium Low")</formula>
    </cfRule>
    <cfRule type="expression" priority="4820" dxfId="5" stopIfTrue="0">
      <formula>AND(NOT('QAQC-2021-08-10'!$L$165),'QAQC-2021-08-10'!$C$165="Low")</formula>
    </cfRule>
    <cfRule type="expression" priority="5644" dxfId="5" stopIfTrue="0">
      <formula>AND(NOT('QAQC-2021-08-10'!$L$989),'QAQC-2021-08-10'!$C$989="Low")</formula>
    </cfRule>
    <cfRule type="expression" priority="6114" dxfId="5" stopIfTrue="0">
      <formula>LEFT(H23&amp;"")="["</formula>
    </cfRule>
    <cfRule type="expression" priority="6444" dxfId="6" stopIfTrue="0">
      <formula>AND(NOT('QAQC-2021-08-10'!$L$165),'QAQC-2021-08-10'!$C$165="Very Low")</formula>
    </cfRule>
    <cfRule type="expression" priority="7268" dxfId="6" stopIfTrue="0">
      <formula>AND(NOT('QAQC-2021-08-10'!$L$989),'QAQC-2021-08-10'!$C$989="Very Low")</formula>
    </cfRule>
    <cfRule type="expression" priority="7642" dxfId="1" stopIfTrue="0">
      <formula>AND(NOT('QAQC-2021-08-10'!$L$165),'QAQC-2021-08-10'!$C$165="Good")</formula>
    </cfRule>
    <cfRule type="expression" priority="8466" dxfId="1" stopIfTrue="0">
      <formula>AND(NOT('QAQC-2021-08-10'!$L$989),'QAQC-2021-08-10'!$C$989="Good")</formula>
    </cfRule>
  </conditionalFormatting>
  <conditionalFormatting sqref="I23">
    <cfRule type="expression" priority="149" dxfId="0" stopIfTrue="0">
      <formula>AND(NOT('QAQC-2021-08-10'!$L$166),'QAQC-2021-08-10'!$C$166="Highest")</formula>
    </cfRule>
    <cfRule type="expression" priority="973" dxfId="0" stopIfTrue="0">
      <formula>AND(NOT('QAQC-2021-08-10'!$L$990),'QAQC-2021-08-10'!$C$990="Highest")</formula>
    </cfRule>
    <cfRule type="expression" priority="1317" dxfId="2" stopIfTrue="0">
      <formula>AND(NOT('QAQC-2021-08-10'!$L$166),'QAQC-2021-08-10'!$C$166="High")</formula>
    </cfRule>
    <cfRule type="expression" priority="2141" dxfId="2" stopIfTrue="0">
      <formula>AND(NOT('QAQC-2021-08-10'!$L$990),'QAQC-2021-08-10'!$C$990="High")</formula>
    </cfRule>
    <cfRule type="expression" priority="2485" dxfId="3" stopIfTrue="0">
      <formula>AND(NOT('QAQC-2021-08-10'!$L$166),'QAQC-2021-08-10'!$C$166="Medium")</formula>
    </cfRule>
    <cfRule type="expression" priority="3309" dxfId="3" stopIfTrue="0">
      <formula>AND(NOT('QAQC-2021-08-10'!$L$990),'QAQC-2021-08-10'!$C$990="Medium")</formula>
    </cfRule>
    <cfRule type="expression" priority="3653" dxfId="4" stopIfTrue="0">
      <formula>AND(NOT('QAQC-2021-08-10'!$L$166),'QAQC-2021-08-10'!$C$166="Medium Low")</formula>
    </cfRule>
    <cfRule type="expression" priority="4477" dxfId="4" stopIfTrue="0">
      <formula>AND(NOT('QAQC-2021-08-10'!$L$990),'QAQC-2021-08-10'!$C$990="Medium Low")</formula>
    </cfRule>
    <cfRule type="expression" priority="4821" dxfId="5" stopIfTrue="0">
      <formula>AND(NOT('QAQC-2021-08-10'!$L$166),'QAQC-2021-08-10'!$C$166="Low")</formula>
    </cfRule>
    <cfRule type="expression" priority="5645" dxfId="5" stopIfTrue="0">
      <formula>AND(NOT('QAQC-2021-08-10'!$L$990),'QAQC-2021-08-10'!$C$990="Low")</formula>
    </cfRule>
    <cfRule type="expression" priority="6115" dxfId="5" stopIfTrue="0">
      <formula>LEFT(I23&amp;"")="["</formula>
    </cfRule>
    <cfRule type="expression" priority="6445" dxfId="6" stopIfTrue="0">
      <formula>AND(NOT('QAQC-2021-08-10'!$L$166),'QAQC-2021-08-10'!$C$166="Very Low")</formula>
    </cfRule>
    <cfRule type="expression" priority="7269" dxfId="6" stopIfTrue="0">
      <formula>AND(NOT('QAQC-2021-08-10'!$L$990),'QAQC-2021-08-10'!$C$990="Very Low")</formula>
    </cfRule>
    <cfRule type="expression" priority="7643" dxfId="1" stopIfTrue="0">
      <formula>AND(NOT('QAQC-2021-08-10'!$L$166),'QAQC-2021-08-10'!$C$166="Good")</formula>
    </cfRule>
    <cfRule type="expression" priority="8467" dxfId="1" stopIfTrue="0">
      <formula>AND(NOT('QAQC-2021-08-10'!$L$990),'QAQC-2021-08-10'!$C$990="Good")</formula>
    </cfRule>
  </conditionalFormatting>
  <conditionalFormatting sqref="Q23">
    <cfRule type="expression" priority="150" dxfId="0" stopIfTrue="0">
      <formula>AND(NOT('QAQC-2021-08-10'!$L$167),'QAQC-2021-08-10'!$C$167="Highest")</formula>
    </cfRule>
    <cfRule type="expression" priority="303" dxfId="0" stopIfTrue="0">
      <formula>AND(NOT('QAQC-2021-08-10'!$L$320),'QAQC-2021-08-10'!$C$320="Highest")</formula>
    </cfRule>
    <cfRule type="expression" priority="974" dxfId="0" stopIfTrue="0">
      <formula>AND(NOT('QAQC-2021-08-10'!$L$991),'QAQC-2021-08-10'!$C$991="Highest")</formula>
    </cfRule>
    <cfRule type="expression" priority="1318" dxfId="2" stopIfTrue="0">
      <formula>AND(NOT('QAQC-2021-08-10'!$L$167),'QAQC-2021-08-10'!$C$167="High")</formula>
    </cfRule>
    <cfRule type="expression" priority="1471" dxfId="2" stopIfTrue="0">
      <formula>AND(NOT('QAQC-2021-08-10'!$L$320),'QAQC-2021-08-10'!$C$320="High")</formula>
    </cfRule>
    <cfRule type="expression" priority="2142" dxfId="2" stopIfTrue="0">
      <formula>AND(NOT('QAQC-2021-08-10'!$L$991),'QAQC-2021-08-10'!$C$991="High")</formula>
    </cfRule>
    <cfRule type="expression" priority="2486" dxfId="3" stopIfTrue="0">
      <formula>AND(NOT('QAQC-2021-08-10'!$L$167),'QAQC-2021-08-10'!$C$167="Medium")</formula>
    </cfRule>
    <cfRule type="expression" priority="2639" dxfId="3" stopIfTrue="0">
      <formula>AND(NOT('QAQC-2021-08-10'!$L$320),'QAQC-2021-08-10'!$C$320="Medium")</formula>
    </cfRule>
    <cfRule type="expression" priority="3310" dxfId="3" stopIfTrue="0">
      <formula>AND(NOT('QAQC-2021-08-10'!$L$991),'QAQC-2021-08-10'!$C$991="Medium")</formula>
    </cfRule>
    <cfRule type="expression" priority="3654" dxfId="4" stopIfTrue="0">
      <formula>AND(NOT('QAQC-2021-08-10'!$L$167),'QAQC-2021-08-10'!$C$167="Medium Low")</formula>
    </cfRule>
    <cfRule type="expression" priority="3807" dxfId="4" stopIfTrue="0">
      <formula>AND(NOT('QAQC-2021-08-10'!$L$320),'QAQC-2021-08-10'!$C$320="Medium Low")</formula>
    </cfRule>
    <cfRule type="expression" priority="4478" dxfId="4" stopIfTrue="0">
      <formula>AND(NOT('QAQC-2021-08-10'!$L$991),'QAQC-2021-08-10'!$C$991="Medium Low")</formula>
    </cfRule>
    <cfRule type="expression" priority="4822" dxfId="5" stopIfTrue="0">
      <formula>AND(NOT('QAQC-2021-08-10'!$L$167),'QAQC-2021-08-10'!$C$167="Low")</formula>
    </cfRule>
    <cfRule type="expression" priority="4975" dxfId="5" stopIfTrue="0">
      <formula>AND(NOT('QAQC-2021-08-10'!$L$320),'QAQC-2021-08-10'!$C$320="Low")</formula>
    </cfRule>
    <cfRule type="expression" priority="5646" dxfId="5" stopIfTrue="0">
      <formula>AND(NOT('QAQC-2021-08-10'!$L$991),'QAQC-2021-08-10'!$C$991="Low")</formula>
    </cfRule>
    <cfRule type="expression" priority="6116" dxfId="5" stopIfTrue="0">
      <formula>LEFT(Q23&amp;"")="["</formula>
    </cfRule>
    <cfRule type="expression" priority="6446" dxfId="6" stopIfTrue="0">
      <formula>AND(NOT('QAQC-2021-08-10'!$L$167),'QAQC-2021-08-10'!$C$167="Very Low")</formula>
    </cfRule>
    <cfRule type="expression" priority="6599" dxfId="6" stopIfTrue="0">
      <formula>AND(NOT('QAQC-2021-08-10'!$L$320),'QAQC-2021-08-10'!$C$320="Very Low")</formula>
    </cfRule>
    <cfRule type="expression" priority="7270" dxfId="6" stopIfTrue="0">
      <formula>AND(NOT('QAQC-2021-08-10'!$L$991),'QAQC-2021-08-10'!$C$991="Very Low")</formula>
    </cfRule>
    <cfRule type="expression" priority="7644" dxfId="1" stopIfTrue="0">
      <formula>AND(NOT('QAQC-2021-08-10'!$L$167),'QAQC-2021-08-10'!$C$167="Good")</formula>
    </cfRule>
    <cfRule type="expression" priority="7797" dxfId="1" stopIfTrue="0">
      <formula>AND(NOT('QAQC-2021-08-10'!$L$320),'QAQC-2021-08-10'!$C$320="Good")</formula>
    </cfRule>
    <cfRule type="expression" priority="8468" dxfId="1" stopIfTrue="0">
      <formula>AND(NOT('QAQC-2021-08-10'!$L$991),'QAQC-2021-08-10'!$C$991="Good")</formula>
    </cfRule>
  </conditionalFormatting>
  <conditionalFormatting sqref="R23">
    <cfRule type="expression" priority="151" dxfId="0" stopIfTrue="0">
      <formula>AND(NOT('QAQC-2021-08-10'!$L$168),'QAQC-2021-08-10'!$C$168="Highest")</formula>
    </cfRule>
    <cfRule type="expression" priority="304" dxfId="0" stopIfTrue="0">
      <formula>AND(NOT('QAQC-2021-08-10'!$L$321),'QAQC-2021-08-10'!$C$321="Highest")</formula>
    </cfRule>
    <cfRule type="expression" priority="975" dxfId="0" stopIfTrue="0">
      <formula>AND(NOT('QAQC-2021-08-10'!$L$992),'QAQC-2021-08-10'!$C$992="Highest")</formula>
    </cfRule>
    <cfRule type="expression" priority="1319" dxfId="2" stopIfTrue="0">
      <formula>AND(NOT('QAQC-2021-08-10'!$L$168),'QAQC-2021-08-10'!$C$168="High")</formula>
    </cfRule>
    <cfRule type="expression" priority="1472" dxfId="2" stopIfTrue="0">
      <formula>AND(NOT('QAQC-2021-08-10'!$L$321),'QAQC-2021-08-10'!$C$321="High")</formula>
    </cfRule>
    <cfRule type="expression" priority="2143" dxfId="2" stopIfTrue="0">
      <formula>AND(NOT('QAQC-2021-08-10'!$L$992),'QAQC-2021-08-10'!$C$992="High")</formula>
    </cfRule>
    <cfRule type="expression" priority="2487" dxfId="3" stopIfTrue="0">
      <formula>AND(NOT('QAQC-2021-08-10'!$L$168),'QAQC-2021-08-10'!$C$168="Medium")</formula>
    </cfRule>
    <cfRule type="expression" priority="2640" dxfId="3" stopIfTrue="0">
      <formula>AND(NOT('QAQC-2021-08-10'!$L$321),'QAQC-2021-08-10'!$C$321="Medium")</formula>
    </cfRule>
    <cfRule type="expression" priority="3311" dxfId="3" stopIfTrue="0">
      <formula>AND(NOT('QAQC-2021-08-10'!$L$992),'QAQC-2021-08-10'!$C$992="Medium")</formula>
    </cfRule>
    <cfRule type="expression" priority="3655" dxfId="4" stopIfTrue="0">
      <formula>AND(NOT('QAQC-2021-08-10'!$L$168),'QAQC-2021-08-10'!$C$168="Medium Low")</formula>
    </cfRule>
    <cfRule type="expression" priority="3808" dxfId="4" stopIfTrue="0">
      <formula>AND(NOT('QAQC-2021-08-10'!$L$321),'QAQC-2021-08-10'!$C$321="Medium Low")</formula>
    </cfRule>
    <cfRule type="expression" priority="4479" dxfId="4" stopIfTrue="0">
      <formula>AND(NOT('QAQC-2021-08-10'!$L$992),'QAQC-2021-08-10'!$C$992="Medium Low")</formula>
    </cfRule>
    <cfRule type="expression" priority="4823" dxfId="5" stopIfTrue="0">
      <formula>AND(NOT('QAQC-2021-08-10'!$L$168),'QAQC-2021-08-10'!$C$168="Low")</formula>
    </cfRule>
    <cfRule type="expression" priority="4976" dxfId="5" stopIfTrue="0">
      <formula>AND(NOT('QAQC-2021-08-10'!$L$321),'QAQC-2021-08-10'!$C$321="Low")</formula>
    </cfRule>
    <cfRule type="expression" priority="5647" dxfId="5" stopIfTrue="0">
      <formula>AND(NOT('QAQC-2021-08-10'!$L$992),'QAQC-2021-08-10'!$C$992="Low")</formula>
    </cfRule>
    <cfRule type="expression" priority="6117" dxfId="5" stopIfTrue="0">
      <formula>LEFT(R23&amp;"")="["</formula>
    </cfRule>
    <cfRule type="expression" priority="6447" dxfId="6" stopIfTrue="0">
      <formula>AND(NOT('QAQC-2021-08-10'!$L$168),'QAQC-2021-08-10'!$C$168="Very Low")</formula>
    </cfRule>
    <cfRule type="expression" priority="6600" dxfId="6" stopIfTrue="0">
      <formula>AND(NOT('QAQC-2021-08-10'!$L$321),'QAQC-2021-08-10'!$C$321="Very Low")</formula>
    </cfRule>
    <cfRule type="expression" priority="7271" dxfId="6" stopIfTrue="0">
      <formula>AND(NOT('QAQC-2021-08-10'!$L$992),'QAQC-2021-08-10'!$C$992="Very Low")</formula>
    </cfRule>
    <cfRule type="expression" priority="7645" dxfId="1" stopIfTrue="0">
      <formula>AND(NOT('QAQC-2021-08-10'!$L$168),'QAQC-2021-08-10'!$C$168="Good")</formula>
    </cfRule>
    <cfRule type="expression" priority="7798" dxfId="1" stopIfTrue="0">
      <formula>AND(NOT('QAQC-2021-08-10'!$L$321),'QAQC-2021-08-10'!$C$321="Good")</formula>
    </cfRule>
    <cfRule type="expression" priority="8469" dxfId="1" stopIfTrue="0">
      <formula>AND(NOT('QAQC-2021-08-10'!$L$992),'QAQC-2021-08-10'!$C$992="Good")</formula>
    </cfRule>
  </conditionalFormatting>
  <conditionalFormatting sqref="S23">
    <cfRule type="expression" priority="152" dxfId="0" stopIfTrue="0">
      <formula>AND(NOT('QAQC-2021-08-10'!$L$169),'QAQC-2021-08-10'!$C$169="Highest")</formula>
    </cfRule>
    <cfRule type="expression" priority="305" dxfId="0" stopIfTrue="0">
      <formula>AND(NOT('QAQC-2021-08-10'!$L$322),'QAQC-2021-08-10'!$C$322="Highest")</formula>
    </cfRule>
    <cfRule type="expression" priority="976" dxfId="0" stopIfTrue="0">
      <formula>AND(NOT('QAQC-2021-08-10'!$L$993),'QAQC-2021-08-10'!$C$993="Highest")</formula>
    </cfRule>
    <cfRule type="expression" priority="1320" dxfId="2" stopIfTrue="0">
      <formula>AND(NOT('QAQC-2021-08-10'!$L$169),'QAQC-2021-08-10'!$C$169="High")</formula>
    </cfRule>
    <cfRule type="expression" priority="1473" dxfId="2" stopIfTrue="0">
      <formula>AND(NOT('QAQC-2021-08-10'!$L$322),'QAQC-2021-08-10'!$C$322="High")</formula>
    </cfRule>
    <cfRule type="expression" priority="2144" dxfId="2" stopIfTrue="0">
      <formula>AND(NOT('QAQC-2021-08-10'!$L$993),'QAQC-2021-08-10'!$C$993="High")</formula>
    </cfRule>
    <cfRule type="expression" priority="2488" dxfId="3" stopIfTrue="0">
      <formula>AND(NOT('QAQC-2021-08-10'!$L$169),'QAQC-2021-08-10'!$C$169="Medium")</formula>
    </cfRule>
    <cfRule type="expression" priority="2641" dxfId="3" stopIfTrue="0">
      <formula>AND(NOT('QAQC-2021-08-10'!$L$322),'QAQC-2021-08-10'!$C$322="Medium")</formula>
    </cfRule>
    <cfRule type="expression" priority="3312" dxfId="3" stopIfTrue="0">
      <formula>AND(NOT('QAQC-2021-08-10'!$L$993),'QAQC-2021-08-10'!$C$993="Medium")</formula>
    </cfRule>
    <cfRule type="expression" priority="3656" dxfId="4" stopIfTrue="0">
      <formula>AND(NOT('QAQC-2021-08-10'!$L$169),'QAQC-2021-08-10'!$C$169="Medium Low")</formula>
    </cfRule>
    <cfRule type="expression" priority="3809" dxfId="4" stopIfTrue="0">
      <formula>AND(NOT('QAQC-2021-08-10'!$L$322),'QAQC-2021-08-10'!$C$322="Medium Low")</formula>
    </cfRule>
    <cfRule type="expression" priority="4480" dxfId="4" stopIfTrue="0">
      <formula>AND(NOT('QAQC-2021-08-10'!$L$993),'QAQC-2021-08-10'!$C$993="Medium Low")</formula>
    </cfRule>
    <cfRule type="expression" priority="4824" dxfId="5" stopIfTrue="0">
      <formula>AND(NOT('QAQC-2021-08-10'!$L$169),'QAQC-2021-08-10'!$C$169="Low")</formula>
    </cfRule>
    <cfRule type="expression" priority="4977" dxfId="5" stopIfTrue="0">
      <formula>AND(NOT('QAQC-2021-08-10'!$L$322),'QAQC-2021-08-10'!$C$322="Low")</formula>
    </cfRule>
    <cfRule type="expression" priority="5648" dxfId="5" stopIfTrue="0">
      <formula>AND(NOT('QAQC-2021-08-10'!$L$993),'QAQC-2021-08-10'!$C$993="Low")</formula>
    </cfRule>
    <cfRule type="expression" priority="6118" dxfId="5" stopIfTrue="0">
      <formula>LEFT(S23&amp;"")="["</formula>
    </cfRule>
    <cfRule type="expression" priority="6448" dxfId="6" stopIfTrue="0">
      <formula>AND(NOT('QAQC-2021-08-10'!$L$169),'QAQC-2021-08-10'!$C$169="Very Low")</formula>
    </cfRule>
    <cfRule type="expression" priority="6601" dxfId="6" stopIfTrue="0">
      <formula>AND(NOT('QAQC-2021-08-10'!$L$322),'QAQC-2021-08-10'!$C$322="Very Low")</formula>
    </cfRule>
    <cfRule type="expression" priority="7272" dxfId="6" stopIfTrue="0">
      <formula>AND(NOT('QAQC-2021-08-10'!$L$993),'QAQC-2021-08-10'!$C$993="Very Low")</formula>
    </cfRule>
    <cfRule type="expression" priority="7646" dxfId="1" stopIfTrue="0">
      <formula>AND(NOT('QAQC-2021-08-10'!$L$169),'QAQC-2021-08-10'!$C$169="Good")</formula>
    </cfRule>
    <cfRule type="expression" priority="7799" dxfId="1" stopIfTrue="0">
      <formula>AND(NOT('QAQC-2021-08-10'!$L$322),'QAQC-2021-08-10'!$C$322="Good")</formula>
    </cfRule>
    <cfRule type="expression" priority="8470" dxfId="1" stopIfTrue="0">
      <formula>AND(NOT('QAQC-2021-08-10'!$L$993),'QAQC-2021-08-10'!$C$993="Good")</formula>
    </cfRule>
  </conditionalFormatting>
  <conditionalFormatting sqref="G24">
    <cfRule type="expression" priority="153" dxfId="0" stopIfTrue="0">
      <formula>AND(NOT('QAQC-2021-08-10'!$L$170),'QAQC-2021-08-10'!$C$170="Highest")</formula>
    </cfRule>
    <cfRule type="expression" priority="986" dxfId="0" stopIfTrue="0">
      <formula>AND(NOT('QAQC-2021-08-10'!$L$1003),'QAQC-2021-08-10'!$C$1003="Highest")</formula>
    </cfRule>
    <cfRule type="expression" priority="1321" dxfId="2" stopIfTrue="0">
      <formula>AND(NOT('QAQC-2021-08-10'!$L$170),'QAQC-2021-08-10'!$C$170="High")</formula>
    </cfRule>
    <cfRule type="expression" priority="2154" dxfId="2" stopIfTrue="0">
      <formula>AND(NOT('QAQC-2021-08-10'!$L$1003),'QAQC-2021-08-10'!$C$1003="High")</formula>
    </cfRule>
    <cfRule type="expression" priority="2489" dxfId="3" stopIfTrue="0">
      <formula>AND(NOT('QAQC-2021-08-10'!$L$170),'QAQC-2021-08-10'!$C$170="Medium")</formula>
    </cfRule>
    <cfRule type="expression" priority="3322" dxfId="3" stopIfTrue="0">
      <formula>AND(NOT('QAQC-2021-08-10'!$L$1003),'QAQC-2021-08-10'!$C$1003="Medium")</formula>
    </cfRule>
    <cfRule type="expression" priority="3657" dxfId="4" stopIfTrue="0">
      <formula>AND(NOT('QAQC-2021-08-10'!$L$170),'QAQC-2021-08-10'!$C$170="Medium Low")</formula>
    </cfRule>
    <cfRule type="expression" priority="4490" dxfId="4" stopIfTrue="0">
      <formula>AND(NOT('QAQC-2021-08-10'!$L$1003),'QAQC-2021-08-10'!$C$1003="Medium Low")</formula>
    </cfRule>
    <cfRule type="expression" priority="4825" dxfId="5" stopIfTrue="0">
      <formula>AND(NOT('QAQC-2021-08-10'!$L$170),'QAQC-2021-08-10'!$C$170="Low")</formula>
    </cfRule>
    <cfRule type="expression" priority="5658" dxfId="5" stopIfTrue="0">
      <formula>AND(NOT('QAQC-2021-08-10'!$L$1003),'QAQC-2021-08-10'!$C$1003="Low")</formula>
    </cfRule>
    <cfRule type="expression" priority="6128" dxfId="5" stopIfTrue="0">
      <formula>LEFT(G24&amp;"")="["</formula>
    </cfRule>
    <cfRule type="expression" priority="6449" dxfId="6" stopIfTrue="0">
      <formula>AND(NOT('QAQC-2021-08-10'!$L$170),'QAQC-2021-08-10'!$C$170="Very Low")</formula>
    </cfRule>
    <cfRule type="expression" priority="7282" dxfId="6" stopIfTrue="0">
      <formula>AND(NOT('QAQC-2021-08-10'!$L$1003),'QAQC-2021-08-10'!$C$1003="Very Low")</formula>
    </cfRule>
    <cfRule type="expression" priority="7647" dxfId="1" stopIfTrue="0">
      <formula>AND(NOT('QAQC-2021-08-10'!$L$170),'QAQC-2021-08-10'!$C$170="Good")</formula>
    </cfRule>
    <cfRule type="expression" priority="8480" dxfId="1" stopIfTrue="0">
      <formula>AND(NOT('QAQC-2021-08-10'!$L$1003),'QAQC-2021-08-10'!$C$1003="Good")</formula>
    </cfRule>
  </conditionalFormatting>
  <conditionalFormatting sqref="H24">
    <cfRule type="expression" priority="154" dxfId="0" stopIfTrue="0">
      <formula>AND(NOT('QAQC-2021-08-10'!$L$171),'QAQC-2021-08-10'!$C$171="Highest")</formula>
    </cfRule>
    <cfRule type="expression" priority="987" dxfId="0" stopIfTrue="0">
      <formula>AND(NOT('QAQC-2021-08-10'!$L$1004),'QAQC-2021-08-10'!$C$1004="Highest")</formula>
    </cfRule>
    <cfRule type="expression" priority="1322" dxfId="2" stopIfTrue="0">
      <formula>AND(NOT('QAQC-2021-08-10'!$L$171),'QAQC-2021-08-10'!$C$171="High")</formula>
    </cfRule>
    <cfRule type="expression" priority="2155" dxfId="2" stopIfTrue="0">
      <formula>AND(NOT('QAQC-2021-08-10'!$L$1004),'QAQC-2021-08-10'!$C$1004="High")</formula>
    </cfRule>
    <cfRule type="expression" priority="2490" dxfId="3" stopIfTrue="0">
      <formula>AND(NOT('QAQC-2021-08-10'!$L$171),'QAQC-2021-08-10'!$C$171="Medium")</formula>
    </cfRule>
    <cfRule type="expression" priority="3323" dxfId="3" stopIfTrue="0">
      <formula>AND(NOT('QAQC-2021-08-10'!$L$1004),'QAQC-2021-08-10'!$C$1004="Medium")</formula>
    </cfRule>
    <cfRule type="expression" priority="3658" dxfId="4" stopIfTrue="0">
      <formula>AND(NOT('QAQC-2021-08-10'!$L$171),'QAQC-2021-08-10'!$C$171="Medium Low")</formula>
    </cfRule>
    <cfRule type="expression" priority="4491" dxfId="4" stopIfTrue="0">
      <formula>AND(NOT('QAQC-2021-08-10'!$L$1004),'QAQC-2021-08-10'!$C$1004="Medium Low")</formula>
    </cfRule>
    <cfRule type="expression" priority="4826" dxfId="5" stopIfTrue="0">
      <formula>AND(NOT('QAQC-2021-08-10'!$L$171),'QAQC-2021-08-10'!$C$171="Low")</formula>
    </cfRule>
    <cfRule type="expression" priority="5659" dxfId="5" stopIfTrue="0">
      <formula>AND(NOT('QAQC-2021-08-10'!$L$1004),'QAQC-2021-08-10'!$C$1004="Low")</formula>
    </cfRule>
    <cfRule type="expression" priority="6129" dxfId="5" stopIfTrue="0">
      <formula>LEFT(H24&amp;"")="["</formula>
    </cfRule>
    <cfRule type="expression" priority="6450" dxfId="6" stopIfTrue="0">
      <formula>AND(NOT('QAQC-2021-08-10'!$L$171),'QAQC-2021-08-10'!$C$171="Very Low")</formula>
    </cfRule>
    <cfRule type="expression" priority="7283" dxfId="6" stopIfTrue="0">
      <formula>AND(NOT('QAQC-2021-08-10'!$L$1004),'QAQC-2021-08-10'!$C$1004="Very Low")</formula>
    </cfRule>
    <cfRule type="expression" priority="7648" dxfId="1" stopIfTrue="0">
      <formula>AND(NOT('QAQC-2021-08-10'!$L$171),'QAQC-2021-08-10'!$C$171="Good")</formula>
    </cfRule>
    <cfRule type="expression" priority="8481" dxfId="1" stopIfTrue="0">
      <formula>AND(NOT('QAQC-2021-08-10'!$L$1004),'QAQC-2021-08-10'!$C$1004="Good")</formula>
    </cfRule>
  </conditionalFormatting>
  <conditionalFormatting sqref="I24">
    <cfRule type="expression" priority="155" dxfId="0" stopIfTrue="0">
      <formula>AND(NOT('QAQC-2021-08-10'!$L$172),'QAQC-2021-08-10'!$C$172="Highest")</formula>
    </cfRule>
    <cfRule type="expression" priority="988" dxfId="0" stopIfTrue="0">
      <formula>AND(NOT('QAQC-2021-08-10'!$L$1005),'QAQC-2021-08-10'!$C$1005="Highest")</formula>
    </cfRule>
    <cfRule type="expression" priority="1323" dxfId="2" stopIfTrue="0">
      <formula>AND(NOT('QAQC-2021-08-10'!$L$172),'QAQC-2021-08-10'!$C$172="High")</formula>
    </cfRule>
    <cfRule type="expression" priority="2156" dxfId="2" stopIfTrue="0">
      <formula>AND(NOT('QAQC-2021-08-10'!$L$1005),'QAQC-2021-08-10'!$C$1005="High")</formula>
    </cfRule>
    <cfRule type="expression" priority="2491" dxfId="3" stopIfTrue="0">
      <formula>AND(NOT('QAQC-2021-08-10'!$L$172),'QAQC-2021-08-10'!$C$172="Medium")</formula>
    </cfRule>
    <cfRule type="expression" priority="3324" dxfId="3" stopIfTrue="0">
      <formula>AND(NOT('QAQC-2021-08-10'!$L$1005),'QAQC-2021-08-10'!$C$1005="Medium")</formula>
    </cfRule>
    <cfRule type="expression" priority="3659" dxfId="4" stopIfTrue="0">
      <formula>AND(NOT('QAQC-2021-08-10'!$L$172),'QAQC-2021-08-10'!$C$172="Medium Low")</formula>
    </cfRule>
    <cfRule type="expression" priority="4492" dxfId="4" stopIfTrue="0">
      <formula>AND(NOT('QAQC-2021-08-10'!$L$1005),'QAQC-2021-08-10'!$C$1005="Medium Low")</formula>
    </cfRule>
    <cfRule type="expression" priority="4827" dxfId="5" stopIfTrue="0">
      <formula>AND(NOT('QAQC-2021-08-10'!$L$172),'QAQC-2021-08-10'!$C$172="Low")</formula>
    </cfRule>
    <cfRule type="expression" priority="5660" dxfId="5" stopIfTrue="0">
      <formula>AND(NOT('QAQC-2021-08-10'!$L$1005),'QAQC-2021-08-10'!$C$1005="Low")</formula>
    </cfRule>
    <cfRule type="expression" priority="6130" dxfId="5" stopIfTrue="0">
      <formula>LEFT(I24&amp;"")="["</formula>
    </cfRule>
    <cfRule type="expression" priority="6451" dxfId="6" stopIfTrue="0">
      <formula>AND(NOT('QAQC-2021-08-10'!$L$172),'QAQC-2021-08-10'!$C$172="Very Low")</formula>
    </cfRule>
    <cfRule type="expression" priority="7284" dxfId="6" stopIfTrue="0">
      <formula>AND(NOT('QAQC-2021-08-10'!$L$1005),'QAQC-2021-08-10'!$C$1005="Very Low")</formula>
    </cfRule>
    <cfRule type="expression" priority="7649" dxfId="1" stopIfTrue="0">
      <formula>AND(NOT('QAQC-2021-08-10'!$L$172),'QAQC-2021-08-10'!$C$172="Good")</formula>
    </cfRule>
    <cfRule type="expression" priority="8482" dxfId="1" stopIfTrue="0">
      <formula>AND(NOT('QAQC-2021-08-10'!$L$1005),'QAQC-2021-08-10'!$C$1005="Good")</formula>
    </cfRule>
  </conditionalFormatting>
  <conditionalFormatting sqref="Q24">
    <cfRule type="expression" priority="156" dxfId="0" stopIfTrue="0">
      <formula>AND(NOT('QAQC-2021-08-10'!$L$173),'QAQC-2021-08-10'!$C$173="Highest")</formula>
    </cfRule>
    <cfRule type="expression" priority="989" dxfId="0" stopIfTrue="0">
      <formula>AND(NOT('QAQC-2021-08-10'!$L$1006),'QAQC-2021-08-10'!$C$1006="Highest")</formula>
    </cfRule>
    <cfRule type="expression" priority="1324" dxfId="2" stopIfTrue="0">
      <formula>AND(NOT('QAQC-2021-08-10'!$L$173),'QAQC-2021-08-10'!$C$173="High")</formula>
    </cfRule>
    <cfRule type="expression" priority="2157" dxfId="2" stopIfTrue="0">
      <formula>AND(NOT('QAQC-2021-08-10'!$L$1006),'QAQC-2021-08-10'!$C$1006="High")</formula>
    </cfRule>
    <cfRule type="expression" priority="2492" dxfId="3" stopIfTrue="0">
      <formula>AND(NOT('QAQC-2021-08-10'!$L$173),'QAQC-2021-08-10'!$C$173="Medium")</formula>
    </cfRule>
    <cfRule type="expression" priority="3325" dxfId="3" stopIfTrue="0">
      <formula>AND(NOT('QAQC-2021-08-10'!$L$1006),'QAQC-2021-08-10'!$C$1006="Medium")</formula>
    </cfRule>
    <cfRule type="expression" priority="3660" dxfId="4" stopIfTrue="0">
      <formula>AND(NOT('QAQC-2021-08-10'!$L$173),'QAQC-2021-08-10'!$C$173="Medium Low")</formula>
    </cfRule>
    <cfRule type="expression" priority="4493" dxfId="4" stopIfTrue="0">
      <formula>AND(NOT('QAQC-2021-08-10'!$L$1006),'QAQC-2021-08-10'!$C$1006="Medium Low")</formula>
    </cfRule>
    <cfRule type="expression" priority="4828" dxfId="5" stopIfTrue="0">
      <formula>AND(NOT('QAQC-2021-08-10'!$L$173),'QAQC-2021-08-10'!$C$173="Low")</formula>
    </cfRule>
    <cfRule type="expression" priority="5661" dxfId="5" stopIfTrue="0">
      <formula>AND(NOT('QAQC-2021-08-10'!$L$1006),'QAQC-2021-08-10'!$C$1006="Low")</formula>
    </cfRule>
    <cfRule type="expression" priority="6131" dxfId="5" stopIfTrue="0">
      <formula>LEFT(Q24&amp;"")="["</formula>
    </cfRule>
    <cfRule type="expression" priority="6452" dxfId="6" stopIfTrue="0">
      <formula>AND(NOT('QAQC-2021-08-10'!$L$173),'QAQC-2021-08-10'!$C$173="Very Low")</formula>
    </cfRule>
    <cfRule type="expression" priority="7285" dxfId="6" stopIfTrue="0">
      <formula>AND(NOT('QAQC-2021-08-10'!$L$1006),'QAQC-2021-08-10'!$C$1006="Very Low")</formula>
    </cfRule>
    <cfRule type="expression" priority="7650" dxfId="1" stopIfTrue="0">
      <formula>AND(NOT('QAQC-2021-08-10'!$L$173),'QAQC-2021-08-10'!$C$173="Good")</formula>
    </cfRule>
    <cfRule type="expression" priority="8483" dxfId="1" stopIfTrue="0">
      <formula>AND(NOT('QAQC-2021-08-10'!$L$1006),'QAQC-2021-08-10'!$C$1006="Good")</formula>
    </cfRule>
  </conditionalFormatting>
  <conditionalFormatting sqref="R24">
    <cfRule type="expression" priority="157" dxfId="0" stopIfTrue="0">
      <formula>AND(NOT('QAQC-2021-08-10'!$L$174),'QAQC-2021-08-10'!$C$174="Highest")</formula>
    </cfRule>
    <cfRule type="expression" priority="990" dxfId="0" stopIfTrue="0">
      <formula>AND(NOT('QAQC-2021-08-10'!$L$1007),'QAQC-2021-08-10'!$C$1007="Highest")</formula>
    </cfRule>
    <cfRule type="expression" priority="1325" dxfId="2" stopIfTrue="0">
      <formula>AND(NOT('QAQC-2021-08-10'!$L$174),'QAQC-2021-08-10'!$C$174="High")</formula>
    </cfRule>
    <cfRule type="expression" priority="2158" dxfId="2" stopIfTrue="0">
      <formula>AND(NOT('QAQC-2021-08-10'!$L$1007),'QAQC-2021-08-10'!$C$1007="High")</formula>
    </cfRule>
    <cfRule type="expression" priority="2493" dxfId="3" stopIfTrue="0">
      <formula>AND(NOT('QAQC-2021-08-10'!$L$174),'QAQC-2021-08-10'!$C$174="Medium")</formula>
    </cfRule>
    <cfRule type="expression" priority="3326" dxfId="3" stopIfTrue="0">
      <formula>AND(NOT('QAQC-2021-08-10'!$L$1007),'QAQC-2021-08-10'!$C$1007="Medium")</formula>
    </cfRule>
    <cfRule type="expression" priority="3661" dxfId="4" stopIfTrue="0">
      <formula>AND(NOT('QAQC-2021-08-10'!$L$174),'QAQC-2021-08-10'!$C$174="Medium Low")</formula>
    </cfRule>
    <cfRule type="expression" priority="4494" dxfId="4" stopIfTrue="0">
      <formula>AND(NOT('QAQC-2021-08-10'!$L$1007),'QAQC-2021-08-10'!$C$1007="Medium Low")</formula>
    </cfRule>
    <cfRule type="expression" priority="4829" dxfId="5" stopIfTrue="0">
      <formula>AND(NOT('QAQC-2021-08-10'!$L$174),'QAQC-2021-08-10'!$C$174="Low")</formula>
    </cfRule>
    <cfRule type="expression" priority="5662" dxfId="5" stopIfTrue="0">
      <formula>AND(NOT('QAQC-2021-08-10'!$L$1007),'QAQC-2021-08-10'!$C$1007="Low")</formula>
    </cfRule>
    <cfRule type="expression" priority="6132" dxfId="5" stopIfTrue="0">
      <formula>LEFT(R24&amp;"")="["</formula>
    </cfRule>
    <cfRule type="expression" priority="6453" dxfId="6" stopIfTrue="0">
      <formula>AND(NOT('QAQC-2021-08-10'!$L$174),'QAQC-2021-08-10'!$C$174="Very Low")</formula>
    </cfRule>
    <cfRule type="expression" priority="7286" dxfId="6" stopIfTrue="0">
      <formula>AND(NOT('QAQC-2021-08-10'!$L$1007),'QAQC-2021-08-10'!$C$1007="Very Low")</formula>
    </cfRule>
    <cfRule type="expression" priority="7651" dxfId="1" stopIfTrue="0">
      <formula>AND(NOT('QAQC-2021-08-10'!$L$174),'QAQC-2021-08-10'!$C$174="Good")</formula>
    </cfRule>
    <cfRule type="expression" priority="8484" dxfId="1" stopIfTrue="0">
      <formula>AND(NOT('QAQC-2021-08-10'!$L$1007),'QAQC-2021-08-10'!$C$1007="Good")</formula>
    </cfRule>
  </conditionalFormatting>
  <conditionalFormatting sqref="S24">
    <cfRule type="expression" priority="158" dxfId="0" stopIfTrue="0">
      <formula>AND(NOT('QAQC-2021-08-10'!$L$175),'QAQC-2021-08-10'!$C$175="Highest")</formula>
    </cfRule>
    <cfRule type="expression" priority="991" dxfId="0" stopIfTrue="0">
      <formula>AND(NOT('QAQC-2021-08-10'!$L$1008),'QAQC-2021-08-10'!$C$1008="Highest")</formula>
    </cfRule>
    <cfRule type="expression" priority="1326" dxfId="2" stopIfTrue="0">
      <formula>AND(NOT('QAQC-2021-08-10'!$L$175),'QAQC-2021-08-10'!$C$175="High")</formula>
    </cfRule>
    <cfRule type="expression" priority="2159" dxfId="2" stopIfTrue="0">
      <formula>AND(NOT('QAQC-2021-08-10'!$L$1008),'QAQC-2021-08-10'!$C$1008="High")</formula>
    </cfRule>
    <cfRule type="expression" priority="2494" dxfId="3" stopIfTrue="0">
      <formula>AND(NOT('QAQC-2021-08-10'!$L$175),'QAQC-2021-08-10'!$C$175="Medium")</formula>
    </cfRule>
    <cfRule type="expression" priority="3327" dxfId="3" stopIfTrue="0">
      <formula>AND(NOT('QAQC-2021-08-10'!$L$1008),'QAQC-2021-08-10'!$C$1008="Medium")</formula>
    </cfRule>
    <cfRule type="expression" priority="3662" dxfId="4" stopIfTrue="0">
      <formula>AND(NOT('QAQC-2021-08-10'!$L$175),'QAQC-2021-08-10'!$C$175="Medium Low")</formula>
    </cfRule>
    <cfRule type="expression" priority="4495" dxfId="4" stopIfTrue="0">
      <formula>AND(NOT('QAQC-2021-08-10'!$L$1008),'QAQC-2021-08-10'!$C$1008="Medium Low")</formula>
    </cfRule>
    <cfRule type="expression" priority="4830" dxfId="5" stopIfTrue="0">
      <formula>AND(NOT('QAQC-2021-08-10'!$L$175),'QAQC-2021-08-10'!$C$175="Low")</formula>
    </cfRule>
    <cfRule type="expression" priority="5663" dxfId="5" stopIfTrue="0">
      <formula>AND(NOT('QAQC-2021-08-10'!$L$1008),'QAQC-2021-08-10'!$C$1008="Low")</formula>
    </cfRule>
    <cfRule type="expression" priority="6133" dxfId="5" stopIfTrue="0">
      <formula>LEFT(S24&amp;"")="["</formula>
    </cfRule>
    <cfRule type="expression" priority="6454" dxfId="6" stopIfTrue="0">
      <formula>AND(NOT('QAQC-2021-08-10'!$L$175),'QAQC-2021-08-10'!$C$175="Very Low")</formula>
    </cfRule>
    <cfRule type="expression" priority="7287" dxfId="6" stopIfTrue="0">
      <formula>AND(NOT('QAQC-2021-08-10'!$L$1008),'QAQC-2021-08-10'!$C$1008="Very Low")</formula>
    </cfRule>
    <cfRule type="expression" priority="7652" dxfId="1" stopIfTrue="0">
      <formula>AND(NOT('QAQC-2021-08-10'!$L$175),'QAQC-2021-08-10'!$C$175="Good")</formula>
    </cfRule>
    <cfRule type="expression" priority="8485" dxfId="1" stopIfTrue="0">
      <formula>AND(NOT('QAQC-2021-08-10'!$L$1008),'QAQC-2021-08-10'!$C$1008="Good")</formula>
    </cfRule>
  </conditionalFormatting>
  <conditionalFormatting sqref="G25">
    <cfRule type="expression" priority="159" dxfId="0" stopIfTrue="0">
      <formula>AND(NOT('QAQC-2021-08-10'!$L$176),'QAQC-2021-08-10'!$C$176="Highest")</formula>
    </cfRule>
    <cfRule type="expression" priority="1001" dxfId="0" stopIfTrue="0">
      <formula>AND(NOT('QAQC-2021-08-10'!$L$1018),'QAQC-2021-08-10'!$C$1018="Highest")</formula>
    </cfRule>
    <cfRule type="expression" priority="1327" dxfId="2" stopIfTrue="0">
      <formula>AND(NOT('QAQC-2021-08-10'!$L$176),'QAQC-2021-08-10'!$C$176="High")</formula>
    </cfRule>
    <cfRule type="expression" priority="2169" dxfId="2" stopIfTrue="0">
      <formula>AND(NOT('QAQC-2021-08-10'!$L$1018),'QAQC-2021-08-10'!$C$1018="High")</formula>
    </cfRule>
    <cfRule type="expression" priority="2495" dxfId="3" stopIfTrue="0">
      <formula>AND(NOT('QAQC-2021-08-10'!$L$176),'QAQC-2021-08-10'!$C$176="Medium")</formula>
    </cfRule>
    <cfRule type="expression" priority="3337" dxfId="3" stopIfTrue="0">
      <formula>AND(NOT('QAQC-2021-08-10'!$L$1018),'QAQC-2021-08-10'!$C$1018="Medium")</formula>
    </cfRule>
    <cfRule type="expression" priority="3663" dxfId="4" stopIfTrue="0">
      <formula>AND(NOT('QAQC-2021-08-10'!$L$176),'QAQC-2021-08-10'!$C$176="Medium Low")</formula>
    </cfRule>
    <cfRule type="expression" priority="4505" dxfId="4" stopIfTrue="0">
      <formula>AND(NOT('QAQC-2021-08-10'!$L$1018),'QAQC-2021-08-10'!$C$1018="Medium Low")</formula>
    </cfRule>
    <cfRule type="expression" priority="4831" dxfId="5" stopIfTrue="0">
      <formula>AND(NOT('QAQC-2021-08-10'!$L$176),'QAQC-2021-08-10'!$C$176="Low")</formula>
    </cfRule>
    <cfRule type="expression" priority="5673" dxfId="5" stopIfTrue="0">
      <formula>AND(NOT('QAQC-2021-08-10'!$L$1018),'QAQC-2021-08-10'!$C$1018="Low")</formula>
    </cfRule>
    <cfRule type="expression" priority="6143" dxfId="5" stopIfTrue="0">
      <formula>LEFT(G25&amp;"")="["</formula>
    </cfRule>
    <cfRule type="expression" priority="6455" dxfId="6" stopIfTrue="0">
      <formula>AND(NOT('QAQC-2021-08-10'!$L$176),'QAQC-2021-08-10'!$C$176="Very Low")</formula>
    </cfRule>
    <cfRule type="expression" priority="7297" dxfId="6" stopIfTrue="0">
      <formula>AND(NOT('QAQC-2021-08-10'!$L$1018),'QAQC-2021-08-10'!$C$1018="Very Low")</formula>
    </cfRule>
    <cfRule type="expression" priority="7653" dxfId="1" stopIfTrue="0">
      <formula>AND(NOT('QAQC-2021-08-10'!$L$176),'QAQC-2021-08-10'!$C$176="Good")</formula>
    </cfRule>
    <cfRule type="expression" priority="8495" dxfId="1" stopIfTrue="0">
      <formula>AND(NOT('QAQC-2021-08-10'!$L$1018),'QAQC-2021-08-10'!$C$1018="Good")</formula>
    </cfRule>
  </conditionalFormatting>
  <conditionalFormatting sqref="H25">
    <cfRule type="expression" priority="160" dxfId="0" stopIfTrue="0">
      <formula>AND(NOT('QAQC-2021-08-10'!$L$177),'QAQC-2021-08-10'!$C$177="Highest")</formula>
    </cfRule>
    <cfRule type="expression" priority="1002" dxfId="0" stopIfTrue="0">
      <formula>AND(NOT('QAQC-2021-08-10'!$L$1019),'QAQC-2021-08-10'!$C$1019="Highest")</formula>
    </cfRule>
    <cfRule type="expression" priority="1328" dxfId="2" stopIfTrue="0">
      <formula>AND(NOT('QAQC-2021-08-10'!$L$177),'QAQC-2021-08-10'!$C$177="High")</formula>
    </cfRule>
    <cfRule type="expression" priority="2170" dxfId="2" stopIfTrue="0">
      <formula>AND(NOT('QAQC-2021-08-10'!$L$1019),'QAQC-2021-08-10'!$C$1019="High")</formula>
    </cfRule>
    <cfRule type="expression" priority="2496" dxfId="3" stopIfTrue="0">
      <formula>AND(NOT('QAQC-2021-08-10'!$L$177),'QAQC-2021-08-10'!$C$177="Medium")</formula>
    </cfRule>
    <cfRule type="expression" priority="3338" dxfId="3" stopIfTrue="0">
      <formula>AND(NOT('QAQC-2021-08-10'!$L$1019),'QAQC-2021-08-10'!$C$1019="Medium")</formula>
    </cfRule>
    <cfRule type="expression" priority="3664" dxfId="4" stopIfTrue="0">
      <formula>AND(NOT('QAQC-2021-08-10'!$L$177),'QAQC-2021-08-10'!$C$177="Medium Low")</formula>
    </cfRule>
    <cfRule type="expression" priority="4506" dxfId="4" stopIfTrue="0">
      <formula>AND(NOT('QAQC-2021-08-10'!$L$1019),'QAQC-2021-08-10'!$C$1019="Medium Low")</formula>
    </cfRule>
    <cfRule type="expression" priority="4832" dxfId="5" stopIfTrue="0">
      <formula>AND(NOT('QAQC-2021-08-10'!$L$177),'QAQC-2021-08-10'!$C$177="Low")</formula>
    </cfRule>
    <cfRule type="expression" priority="5674" dxfId="5" stopIfTrue="0">
      <formula>AND(NOT('QAQC-2021-08-10'!$L$1019),'QAQC-2021-08-10'!$C$1019="Low")</formula>
    </cfRule>
    <cfRule type="expression" priority="6144" dxfId="5" stopIfTrue="0">
      <formula>LEFT(H25&amp;"")="["</formula>
    </cfRule>
    <cfRule type="expression" priority="6456" dxfId="6" stopIfTrue="0">
      <formula>AND(NOT('QAQC-2021-08-10'!$L$177),'QAQC-2021-08-10'!$C$177="Very Low")</formula>
    </cfRule>
    <cfRule type="expression" priority="7298" dxfId="6" stopIfTrue="0">
      <formula>AND(NOT('QAQC-2021-08-10'!$L$1019),'QAQC-2021-08-10'!$C$1019="Very Low")</formula>
    </cfRule>
    <cfRule type="expression" priority="7654" dxfId="1" stopIfTrue="0">
      <formula>AND(NOT('QAQC-2021-08-10'!$L$177),'QAQC-2021-08-10'!$C$177="Good")</formula>
    </cfRule>
    <cfRule type="expression" priority="8496" dxfId="1" stopIfTrue="0">
      <formula>AND(NOT('QAQC-2021-08-10'!$L$1019),'QAQC-2021-08-10'!$C$1019="Good")</formula>
    </cfRule>
  </conditionalFormatting>
  <conditionalFormatting sqref="I25">
    <cfRule type="expression" priority="161" dxfId="0" stopIfTrue="0">
      <formula>AND(NOT('QAQC-2021-08-10'!$L$178),'QAQC-2021-08-10'!$C$178="Highest")</formula>
    </cfRule>
    <cfRule type="expression" priority="1003" dxfId="0" stopIfTrue="0">
      <formula>AND(NOT('QAQC-2021-08-10'!$L$1020),'QAQC-2021-08-10'!$C$1020="Highest")</formula>
    </cfRule>
    <cfRule type="expression" priority="1329" dxfId="2" stopIfTrue="0">
      <formula>AND(NOT('QAQC-2021-08-10'!$L$178),'QAQC-2021-08-10'!$C$178="High")</formula>
    </cfRule>
    <cfRule type="expression" priority="2171" dxfId="2" stopIfTrue="0">
      <formula>AND(NOT('QAQC-2021-08-10'!$L$1020),'QAQC-2021-08-10'!$C$1020="High")</formula>
    </cfRule>
    <cfRule type="expression" priority="2497" dxfId="3" stopIfTrue="0">
      <formula>AND(NOT('QAQC-2021-08-10'!$L$178),'QAQC-2021-08-10'!$C$178="Medium")</formula>
    </cfRule>
    <cfRule type="expression" priority="3339" dxfId="3" stopIfTrue="0">
      <formula>AND(NOT('QAQC-2021-08-10'!$L$1020),'QAQC-2021-08-10'!$C$1020="Medium")</formula>
    </cfRule>
    <cfRule type="expression" priority="3665" dxfId="4" stopIfTrue="0">
      <formula>AND(NOT('QAQC-2021-08-10'!$L$178),'QAQC-2021-08-10'!$C$178="Medium Low")</formula>
    </cfRule>
    <cfRule type="expression" priority="4507" dxfId="4" stopIfTrue="0">
      <formula>AND(NOT('QAQC-2021-08-10'!$L$1020),'QAQC-2021-08-10'!$C$1020="Medium Low")</formula>
    </cfRule>
    <cfRule type="expression" priority="4833" dxfId="5" stopIfTrue="0">
      <formula>AND(NOT('QAQC-2021-08-10'!$L$178),'QAQC-2021-08-10'!$C$178="Low")</formula>
    </cfRule>
    <cfRule type="expression" priority="5675" dxfId="5" stopIfTrue="0">
      <formula>AND(NOT('QAQC-2021-08-10'!$L$1020),'QAQC-2021-08-10'!$C$1020="Low")</formula>
    </cfRule>
    <cfRule type="expression" priority="6145" dxfId="5" stopIfTrue="0">
      <formula>LEFT(I25&amp;"")="["</formula>
    </cfRule>
    <cfRule type="expression" priority="6457" dxfId="6" stopIfTrue="0">
      <formula>AND(NOT('QAQC-2021-08-10'!$L$178),'QAQC-2021-08-10'!$C$178="Very Low")</formula>
    </cfRule>
    <cfRule type="expression" priority="7299" dxfId="6" stopIfTrue="0">
      <formula>AND(NOT('QAQC-2021-08-10'!$L$1020),'QAQC-2021-08-10'!$C$1020="Very Low")</formula>
    </cfRule>
    <cfRule type="expression" priority="7655" dxfId="1" stopIfTrue="0">
      <formula>AND(NOT('QAQC-2021-08-10'!$L$178),'QAQC-2021-08-10'!$C$178="Good")</formula>
    </cfRule>
    <cfRule type="expression" priority="8497" dxfId="1" stopIfTrue="0">
      <formula>AND(NOT('QAQC-2021-08-10'!$L$1020),'QAQC-2021-08-10'!$C$1020="Good")</formula>
    </cfRule>
  </conditionalFormatting>
  <conditionalFormatting sqref="Q25">
    <cfRule type="expression" priority="162" dxfId="0" stopIfTrue="0">
      <formula>AND(NOT('QAQC-2021-08-10'!$L$179),'QAQC-2021-08-10'!$C$179="Highest")</formula>
    </cfRule>
    <cfRule type="expression" priority="306" dxfId="0" stopIfTrue="0">
      <formula>AND(NOT('QAQC-2021-08-10'!$L$323),'QAQC-2021-08-10'!$C$323="Highest")</formula>
    </cfRule>
    <cfRule type="expression" priority="1004" dxfId="0" stopIfTrue="0">
      <formula>AND(NOT('QAQC-2021-08-10'!$L$1021),'QAQC-2021-08-10'!$C$1021="Highest")</formula>
    </cfRule>
    <cfRule type="expression" priority="1330" dxfId="2" stopIfTrue="0">
      <formula>AND(NOT('QAQC-2021-08-10'!$L$179),'QAQC-2021-08-10'!$C$179="High")</formula>
    </cfRule>
    <cfRule type="expression" priority="1474" dxfId="2" stopIfTrue="0">
      <formula>AND(NOT('QAQC-2021-08-10'!$L$323),'QAQC-2021-08-10'!$C$323="High")</formula>
    </cfRule>
    <cfRule type="expression" priority="2172" dxfId="2" stopIfTrue="0">
      <formula>AND(NOT('QAQC-2021-08-10'!$L$1021),'QAQC-2021-08-10'!$C$1021="High")</formula>
    </cfRule>
    <cfRule type="expression" priority="2498" dxfId="3" stopIfTrue="0">
      <formula>AND(NOT('QAQC-2021-08-10'!$L$179),'QAQC-2021-08-10'!$C$179="Medium")</formula>
    </cfRule>
    <cfRule type="expression" priority="2642" dxfId="3" stopIfTrue="0">
      <formula>AND(NOT('QAQC-2021-08-10'!$L$323),'QAQC-2021-08-10'!$C$323="Medium")</formula>
    </cfRule>
    <cfRule type="expression" priority="3340" dxfId="3" stopIfTrue="0">
      <formula>AND(NOT('QAQC-2021-08-10'!$L$1021),'QAQC-2021-08-10'!$C$1021="Medium")</formula>
    </cfRule>
    <cfRule type="expression" priority="3666" dxfId="4" stopIfTrue="0">
      <formula>AND(NOT('QAQC-2021-08-10'!$L$179),'QAQC-2021-08-10'!$C$179="Medium Low")</formula>
    </cfRule>
    <cfRule type="expression" priority="3810" dxfId="4" stopIfTrue="0">
      <formula>AND(NOT('QAQC-2021-08-10'!$L$323),'QAQC-2021-08-10'!$C$323="Medium Low")</formula>
    </cfRule>
    <cfRule type="expression" priority="4508" dxfId="4" stopIfTrue="0">
      <formula>AND(NOT('QAQC-2021-08-10'!$L$1021),'QAQC-2021-08-10'!$C$1021="Medium Low")</formula>
    </cfRule>
    <cfRule type="expression" priority="4834" dxfId="5" stopIfTrue="0">
      <formula>AND(NOT('QAQC-2021-08-10'!$L$179),'QAQC-2021-08-10'!$C$179="Low")</formula>
    </cfRule>
    <cfRule type="expression" priority="4978" dxfId="5" stopIfTrue="0">
      <formula>AND(NOT('QAQC-2021-08-10'!$L$323),'QAQC-2021-08-10'!$C$323="Low")</formula>
    </cfRule>
    <cfRule type="expression" priority="5676" dxfId="5" stopIfTrue="0">
      <formula>AND(NOT('QAQC-2021-08-10'!$L$1021),'QAQC-2021-08-10'!$C$1021="Low")</formula>
    </cfRule>
    <cfRule type="expression" priority="6146" dxfId="5" stopIfTrue="0">
      <formula>LEFT(Q25&amp;"")="["</formula>
    </cfRule>
    <cfRule type="expression" priority="6458" dxfId="6" stopIfTrue="0">
      <formula>AND(NOT('QAQC-2021-08-10'!$L$179),'QAQC-2021-08-10'!$C$179="Very Low")</formula>
    </cfRule>
    <cfRule type="expression" priority="6602" dxfId="6" stopIfTrue="0">
      <formula>AND(NOT('QAQC-2021-08-10'!$L$323),'QAQC-2021-08-10'!$C$323="Very Low")</formula>
    </cfRule>
    <cfRule type="expression" priority="7300" dxfId="6" stopIfTrue="0">
      <formula>AND(NOT('QAQC-2021-08-10'!$L$1021),'QAQC-2021-08-10'!$C$1021="Very Low")</formula>
    </cfRule>
    <cfRule type="expression" priority="7656" dxfId="1" stopIfTrue="0">
      <formula>AND(NOT('QAQC-2021-08-10'!$L$179),'QAQC-2021-08-10'!$C$179="Good")</formula>
    </cfRule>
    <cfRule type="expression" priority="7800" dxfId="1" stopIfTrue="0">
      <formula>AND(NOT('QAQC-2021-08-10'!$L$323),'QAQC-2021-08-10'!$C$323="Good")</formula>
    </cfRule>
    <cfRule type="expression" priority="8498" dxfId="1" stopIfTrue="0">
      <formula>AND(NOT('QAQC-2021-08-10'!$L$1021),'QAQC-2021-08-10'!$C$1021="Good")</formula>
    </cfRule>
  </conditionalFormatting>
  <conditionalFormatting sqref="R25">
    <cfRule type="expression" priority="163" dxfId="0" stopIfTrue="0">
      <formula>AND(NOT('QAQC-2021-08-10'!$L$180),'QAQC-2021-08-10'!$C$180="Highest")</formula>
    </cfRule>
    <cfRule type="expression" priority="307" dxfId="0" stopIfTrue="0">
      <formula>AND(NOT('QAQC-2021-08-10'!$L$324),'QAQC-2021-08-10'!$C$324="Highest")</formula>
    </cfRule>
    <cfRule type="expression" priority="1005" dxfId="0" stopIfTrue="0">
      <formula>AND(NOT('QAQC-2021-08-10'!$L$1022),'QAQC-2021-08-10'!$C$1022="Highest")</formula>
    </cfRule>
    <cfRule type="expression" priority="1331" dxfId="2" stopIfTrue="0">
      <formula>AND(NOT('QAQC-2021-08-10'!$L$180),'QAQC-2021-08-10'!$C$180="High")</formula>
    </cfRule>
    <cfRule type="expression" priority="1475" dxfId="2" stopIfTrue="0">
      <formula>AND(NOT('QAQC-2021-08-10'!$L$324),'QAQC-2021-08-10'!$C$324="High")</formula>
    </cfRule>
    <cfRule type="expression" priority="2173" dxfId="2" stopIfTrue="0">
      <formula>AND(NOT('QAQC-2021-08-10'!$L$1022),'QAQC-2021-08-10'!$C$1022="High")</formula>
    </cfRule>
    <cfRule type="expression" priority="2499" dxfId="3" stopIfTrue="0">
      <formula>AND(NOT('QAQC-2021-08-10'!$L$180),'QAQC-2021-08-10'!$C$180="Medium")</formula>
    </cfRule>
    <cfRule type="expression" priority="2643" dxfId="3" stopIfTrue="0">
      <formula>AND(NOT('QAQC-2021-08-10'!$L$324),'QAQC-2021-08-10'!$C$324="Medium")</formula>
    </cfRule>
    <cfRule type="expression" priority="3341" dxfId="3" stopIfTrue="0">
      <formula>AND(NOT('QAQC-2021-08-10'!$L$1022),'QAQC-2021-08-10'!$C$1022="Medium")</formula>
    </cfRule>
    <cfRule type="expression" priority="3667" dxfId="4" stopIfTrue="0">
      <formula>AND(NOT('QAQC-2021-08-10'!$L$180),'QAQC-2021-08-10'!$C$180="Medium Low")</formula>
    </cfRule>
    <cfRule type="expression" priority="3811" dxfId="4" stopIfTrue="0">
      <formula>AND(NOT('QAQC-2021-08-10'!$L$324),'QAQC-2021-08-10'!$C$324="Medium Low")</formula>
    </cfRule>
    <cfRule type="expression" priority="4509" dxfId="4" stopIfTrue="0">
      <formula>AND(NOT('QAQC-2021-08-10'!$L$1022),'QAQC-2021-08-10'!$C$1022="Medium Low")</formula>
    </cfRule>
    <cfRule type="expression" priority="4835" dxfId="5" stopIfTrue="0">
      <formula>AND(NOT('QAQC-2021-08-10'!$L$180),'QAQC-2021-08-10'!$C$180="Low")</formula>
    </cfRule>
    <cfRule type="expression" priority="4979" dxfId="5" stopIfTrue="0">
      <formula>AND(NOT('QAQC-2021-08-10'!$L$324),'QAQC-2021-08-10'!$C$324="Low")</formula>
    </cfRule>
    <cfRule type="expression" priority="5677" dxfId="5" stopIfTrue="0">
      <formula>AND(NOT('QAQC-2021-08-10'!$L$1022),'QAQC-2021-08-10'!$C$1022="Low")</formula>
    </cfRule>
    <cfRule type="expression" priority="6147" dxfId="5" stopIfTrue="0">
      <formula>LEFT(R25&amp;"")="["</formula>
    </cfRule>
    <cfRule type="expression" priority="6459" dxfId="6" stopIfTrue="0">
      <formula>AND(NOT('QAQC-2021-08-10'!$L$180),'QAQC-2021-08-10'!$C$180="Very Low")</formula>
    </cfRule>
    <cfRule type="expression" priority="6603" dxfId="6" stopIfTrue="0">
      <formula>AND(NOT('QAQC-2021-08-10'!$L$324),'QAQC-2021-08-10'!$C$324="Very Low")</formula>
    </cfRule>
    <cfRule type="expression" priority="7301" dxfId="6" stopIfTrue="0">
      <formula>AND(NOT('QAQC-2021-08-10'!$L$1022),'QAQC-2021-08-10'!$C$1022="Very Low")</formula>
    </cfRule>
    <cfRule type="expression" priority="7657" dxfId="1" stopIfTrue="0">
      <formula>AND(NOT('QAQC-2021-08-10'!$L$180),'QAQC-2021-08-10'!$C$180="Good")</formula>
    </cfRule>
    <cfRule type="expression" priority="7801" dxfId="1" stopIfTrue="0">
      <formula>AND(NOT('QAQC-2021-08-10'!$L$324),'QAQC-2021-08-10'!$C$324="Good")</formula>
    </cfRule>
    <cfRule type="expression" priority="8499" dxfId="1" stopIfTrue="0">
      <formula>AND(NOT('QAQC-2021-08-10'!$L$1022),'QAQC-2021-08-10'!$C$1022="Good")</formula>
    </cfRule>
  </conditionalFormatting>
  <conditionalFormatting sqref="S25">
    <cfRule type="expression" priority="164" dxfId="0" stopIfTrue="0">
      <formula>AND(NOT('QAQC-2021-08-10'!$L$181),'QAQC-2021-08-10'!$C$181="Highest")</formula>
    </cfRule>
    <cfRule type="expression" priority="308" dxfId="0" stopIfTrue="0">
      <formula>AND(NOT('QAQC-2021-08-10'!$L$325),'QAQC-2021-08-10'!$C$325="Highest")</formula>
    </cfRule>
    <cfRule type="expression" priority="1006" dxfId="0" stopIfTrue="0">
      <formula>AND(NOT('QAQC-2021-08-10'!$L$1023),'QAQC-2021-08-10'!$C$1023="Highest")</formula>
    </cfRule>
    <cfRule type="expression" priority="1332" dxfId="2" stopIfTrue="0">
      <formula>AND(NOT('QAQC-2021-08-10'!$L$181),'QAQC-2021-08-10'!$C$181="High")</formula>
    </cfRule>
    <cfRule type="expression" priority="1476" dxfId="2" stopIfTrue="0">
      <formula>AND(NOT('QAQC-2021-08-10'!$L$325),'QAQC-2021-08-10'!$C$325="High")</formula>
    </cfRule>
    <cfRule type="expression" priority="2174" dxfId="2" stopIfTrue="0">
      <formula>AND(NOT('QAQC-2021-08-10'!$L$1023),'QAQC-2021-08-10'!$C$1023="High")</formula>
    </cfRule>
    <cfRule type="expression" priority="2500" dxfId="3" stopIfTrue="0">
      <formula>AND(NOT('QAQC-2021-08-10'!$L$181),'QAQC-2021-08-10'!$C$181="Medium")</formula>
    </cfRule>
    <cfRule type="expression" priority="2644" dxfId="3" stopIfTrue="0">
      <formula>AND(NOT('QAQC-2021-08-10'!$L$325),'QAQC-2021-08-10'!$C$325="Medium")</formula>
    </cfRule>
    <cfRule type="expression" priority="3342" dxfId="3" stopIfTrue="0">
      <formula>AND(NOT('QAQC-2021-08-10'!$L$1023),'QAQC-2021-08-10'!$C$1023="Medium")</formula>
    </cfRule>
    <cfRule type="expression" priority="3668" dxfId="4" stopIfTrue="0">
      <formula>AND(NOT('QAQC-2021-08-10'!$L$181),'QAQC-2021-08-10'!$C$181="Medium Low")</formula>
    </cfRule>
    <cfRule type="expression" priority="3812" dxfId="4" stopIfTrue="0">
      <formula>AND(NOT('QAQC-2021-08-10'!$L$325),'QAQC-2021-08-10'!$C$325="Medium Low")</formula>
    </cfRule>
    <cfRule type="expression" priority="4510" dxfId="4" stopIfTrue="0">
      <formula>AND(NOT('QAQC-2021-08-10'!$L$1023),'QAQC-2021-08-10'!$C$1023="Medium Low")</formula>
    </cfRule>
    <cfRule type="expression" priority="4836" dxfId="5" stopIfTrue="0">
      <formula>AND(NOT('QAQC-2021-08-10'!$L$181),'QAQC-2021-08-10'!$C$181="Low")</formula>
    </cfRule>
    <cfRule type="expression" priority="4980" dxfId="5" stopIfTrue="0">
      <formula>AND(NOT('QAQC-2021-08-10'!$L$325),'QAQC-2021-08-10'!$C$325="Low")</formula>
    </cfRule>
    <cfRule type="expression" priority="5678" dxfId="5" stopIfTrue="0">
      <formula>AND(NOT('QAQC-2021-08-10'!$L$1023),'QAQC-2021-08-10'!$C$1023="Low")</formula>
    </cfRule>
    <cfRule type="expression" priority="6148" dxfId="5" stopIfTrue="0">
      <formula>LEFT(S25&amp;"")="["</formula>
    </cfRule>
    <cfRule type="expression" priority="6460" dxfId="6" stopIfTrue="0">
      <formula>AND(NOT('QAQC-2021-08-10'!$L$181),'QAQC-2021-08-10'!$C$181="Very Low")</formula>
    </cfRule>
    <cfRule type="expression" priority="6604" dxfId="6" stopIfTrue="0">
      <formula>AND(NOT('QAQC-2021-08-10'!$L$325),'QAQC-2021-08-10'!$C$325="Very Low")</formula>
    </cfRule>
    <cfRule type="expression" priority="7302" dxfId="6" stopIfTrue="0">
      <formula>AND(NOT('QAQC-2021-08-10'!$L$1023),'QAQC-2021-08-10'!$C$1023="Very Low")</formula>
    </cfRule>
    <cfRule type="expression" priority="7658" dxfId="1" stopIfTrue="0">
      <formula>AND(NOT('QAQC-2021-08-10'!$L$181),'QAQC-2021-08-10'!$C$181="Good")</formula>
    </cfRule>
    <cfRule type="expression" priority="7802" dxfId="1" stopIfTrue="0">
      <formula>AND(NOT('QAQC-2021-08-10'!$L$325),'QAQC-2021-08-10'!$C$325="Good")</formula>
    </cfRule>
    <cfRule type="expression" priority="8500" dxfId="1" stopIfTrue="0">
      <formula>AND(NOT('QAQC-2021-08-10'!$L$1023),'QAQC-2021-08-10'!$C$1023="Good")</formula>
    </cfRule>
  </conditionalFormatting>
  <conditionalFormatting sqref="G26">
    <cfRule type="expression" priority="165" dxfId="0" stopIfTrue="0">
      <formula>AND(NOT('QAQC-2021-08-10'!$L$182),'QAQC-2021-08-10'!$C$182="Highest")</formula>
    </cfRule>
    <cfRule type="expression" priority="1016" dxfId="0" stopIfTrue="0">
      <formula>AND(NOT('QAQC-2021-08-10'!$L$1033),'QAQC-2021-08-10'!$C$1033="Highest")</formula>
    </cfRule>
    <cfRule type="expression" priority="1333" dxfId="2" stopIfTrue="0">
      <formula>AND(NOT('QAQC-2021-08-10'!$L$182),'QAQC-2021-08-10'!$C$182="High")</formula>
    </cfRule>
    <cfRule type="expression" priority="2184" dxfId="2" stopIfTrue="0">
      <formula>AND(NOT('QAQC-2021-08-10'!$L$1033),'QAQC-2021-08-10'!$C$1033="High")</formula>
    </cfRule>
    <cfRule type="expression" priority="2501" dxfId="3" stopIfTrue="0">
      <formula>AND(NOT('QAQC-2021-08-10'!$L$182),'QAQC-2021-08-10'!$C$182="Medium")</formula>
    </cfRule>
    <cfRule type="expression" priority="3352" dxfId="3" stopIfTrue="0">
      <formula>AND(NOT('QAQC-2021-08-10'!$L$1033),'QAQC-2021-08-10'!$C$1033="Medium")</formula>
    </cfRule>
    <cfRule type="expression" priority="3669" dxfId="4" stopIfTrue="0">
      <formula>AND(NOT('QAQC-2021-08-10'!$L$182),'QAQC-2021-08-10'!$C$182="Medium Low")</formula>
    </cfRule>
    <cfRule type="expression" priority="4520" dxfId="4" stopIfTrue="0">
      <formula>AND(NOT('QAQC-2021-08-10'!$L$1033),'QAQC-2021-08-10'!$C$1033="Medium Low")</formula>
    </cfRule>
    <cfRule type="expression" priority="4837" dxfId="5" stopIfTrue="0">
      <formula>AND(NOT('QAQC-2021-08-10'!$L$182),'QAQC-2021-08-10'!$C$182="Low")</formula>
    </cfRule>
    <cfRule type="expression" priority="5688" dxfId="5" stopIfTrue="0">
      <formula>AND(NOT('QAQC-2021-08-10'!$L$1033),'QAQC-2021-08-10'!$C$1033="Low")</formula>
    </cfRule>
    <cfRule type="expression" priority="6158" dxfId="5" stopIfTrue="0">
      <formula>LEFT(G26&amp;"")="["</formula>
    </cfRule>
    <cfRule type="expression" priority="6461" dxfId="6" stopIfTrue="0">
      <formula>AND(NOT('QAQC-2021-08-10'!$L$182),'QAQC-2021-08-10'!$C$182="Very Low")</formula>
    </cfRule>
    <cfRule type="expression" priority="7312" dxfId="6" stopIfTrue="0">
      <formula>AND(NOT('QAQC-2021-08-10'!$L$1033),'QAQC-2021-08-10'!$C$1033="Very Low")</formula>
    </cfRule>
    <cfRule type="expression" priority="7659" dxfId="1" stopIfTrue="0">
      <formula>AND(NOT('QAQC-2021-08-10'!$L$182),'QAQC-2021-08-10'!$C$182="Good")</formula>
    </cfRule>
    <cfRule type="expression" priority="8510" dxfId="1" stopIfTrue="0">
      <formula>AND(NOT('QAQC-2021-08-10'!$L$1033),'QAQC-2021-08-10'!$C$1033="Good")</formula>
    </cfRule>
  </conditionalFormatting>
  <conditionalFormatting sqref="H26">
    <cfRule type="expression" priority="166" dxfId="0" stopIfTrue="0">
      <formula>AND(NOT('QAQC-2021-08-10'!$L$183),'QAQC-2021-08-10'!$C$183="Highest")</formula>
    </cfRule>
    <cfRule type="expression" priority="1017" dxfId="0" stopIfTrue="0">
      <formula>AND(NOT('QAQC-2021-08-10'!$L$1034),'QAQC-2021-08-10'!$C$1034="Highest")</formula>
    </cfRule>
    <cfRule type="expression" priority="1334" dxfId="2" stopIfTrue="0">
      <formula>AND(NOT('QAQC-2021-08-10'!$L$183),'QAQC-2021-08-10'!$C$183="High")</formula>
    </cfRule>
    <cfRule type="expression" priority="2185" dxfId="2" stopIfTrue="0">
      <formula>AND(NOT('QAQC-2021-08-10'!$L$1034),'QAQC-2021-08-10'!$C$1034="High")</formula>
    </cfRule>
    <cfRule type="expression" priority="2502" dxfId="3" stopIfTrue="0">
      <formula>AND(NOT('QAQC-2021-08-10'!$L$183),'QAQC-2021-08-10'!$C$183="Medium")</formula>
    </cfRule>
    <cfRule type="expression" priority="3353" dxfId="3" stopIfTrue="0">
      <formula>AND(NOT('QAQC-2021-08-10'!$L$1034),'QAQC-2021-08-10'!$C$1034="Medium")</formula>
    </cfRule>
    <cfRule type="expression" priority="3670" dxfId="4" stopIfTrue="0">
      <formula>AND(NOT('QAQC-2021-08-10'!$L$183),'QAQC-2021-08-10'!$C$183="Medium Low")</formula>
    </cfRule>
    <cfRule type="expression" priority="4521" dxfId="4" stopIfTrue="0">
      <formula>AND(NOT('QAQC-2021-08-10'!$L$1034),'QAQC-2021-08-10'!$C$1034="Medium Low")</formula>
    </cfRule>
    <cfRule type="expression" priority="4838" dxfId="5" stopIfTrue="0">
      <formula>AND(NOT('QAQC-2021-08-10'!$L$183),'QAQC-2021-08-10'!$C$183="Low")</formula>
    </cfRule>
    <cfRule type="expression" priority="5689" dxfId="5" stopIfTrue="0">
      <formula>AND(NOT('QAQC-2021-08-10'!$L$1034),'QAQC-2021-08-10'!$C$1034="Low")</formula>
    </cfRule>
    <cfRule type="expression" priority="6159" dxfId="5" stopIfTrue="0">
      <formula>LEFT(H26&amp;"")="["</formula>
    </cfRule>
    <cfRule type="expression" priority="6462" dxfId="6" stopIfTrue="0">
      <formula>AND(NOT('QAQC-2021-08-10'!$L$183),'QAQC-2021-08-10'!$C$183="Very Low")</formula>
    </cfRule>
    <cfRule type="expression" priority="7313" dxfId="6" stopIfTrue="0">
      <formula>AND(NOT('QAQC-2021-08-10'!$L$1034),'QAQC-2021-08-10'!$C$1034="Very Low")</formula>
    </cfRule>
    <cfRule type="expression" priority="7660" dxfId="1" stopIfTrue="0">
      <formula>AND(NOT('QAQC-2021-08-10'!$L$183),'QAQC-2021-08-10'!$C$183="Good")</formula>
    </cfRule>
    <cfRule type="expression" priority="8511" dxfId="1" stopIfTrue="0">
      <formula>AND(NOT('QAQC-2021-08-10'!$L$1034),'QAQC-2021-08-10'!$C$1034="Good")</formula>
    </cfRule>
  </conditionalFormatting>
  <conditionalFormatting sqref="I26">
    <cfRule type="expression" priority="167" dxfId="0" stopIfTrue="0">
      <formula>AND(NOT('QAQC-2021-08-10'!$L$184),'QAQC-2021-08-10'!$C$184="Highest")</formula>
    </cfRule>
    <cfRule type="expression" priority="1018" dxfId="0" stopIfTrue="0">
      <formula>AND(NOT('QAQC-2021-08-10'!$L$1035),'QAQC-2021-08-10'!$C$1035="Highest")</formula>
    </cfRule>
    <cfRule type="expression" priority="1335" dxfId="2" stopIfTrue="0">
      <formula>AND(NOT('QAQC-2021-08-10'!$L$184),'QAQC-2021-08-10'!$C$184="High")</formula>
    </cfRule>
    <cfRule type="expression" priority="2186" dxfId="2" stopIfTrue="0">
      <formula>AND(NOT('QAQC-2021-08-10'!$L$1035),'QAQC-2021-08-10'!$C$1035="High")</formula>
    </cfRule>
    <cfRule type="expression" priority="2503" dxfId="3" stopIfTrue="0">
      <formula>AND(NOT('QAQC-2021-08-10'!$L$184),'QAQC-2021-08-10'!$C$184="Medium")</formula>
    </cfRule>
    <cfRule type="expression" priority="3354" dxfId="3" stopIfTrue="0">
      <formula>AND(NOT('QAQC-2021-08-10'!$L$1035),'QAQC-2021-08-10'!$C$1035="Medium")</formula>
    </cfRule>
    <cfRule type="expression" priority="3671" dxfId="4" stopIfTrue="0">
      <formula>AND(NOT('QAQC-2021-08-10'!$L$184),'QAQC-2021-08-10'!$C$184="Medium Low")</formula>
    </cfRule>
    <cfRule type="expression" priority="4522" dxfId="4" stopIfTrue="0">
      <formula>AND(NOT('QAQC-2021-08-10'!$L$1035),'QAQC-2021-08-10'!$C$1035="Medium Low")</formula>
    </cfRule>
    <cfRule type="expression" priority="4839" dxfId="5" stopIfTrue="0">
      <formula>AND(NOT('QAQC-2021-08-10'!$L$184),'QAQC-2021-08-10'!$C$184="Low")</formula>
    </cfRule>
    <cfRule type="expression" priority="5690" dxfId="5" stopIfTrue="0">
      <formula>AND(NOT('QAQC-2021-08-10'!$L$1035),'QAQC-2021-08-10'!$C$1035="Low")</formula>
    </cfRule>
    <cfRule type="expression" priority="6160" dxfId="5" stopIfTrue="0">
      <formula>LEFT(I26&amp;"")="["</formula>
    </cfRule>
    <cfRule type="expression" priority="6463" dxfId="6" stopIfTrue="0">
      <formula>AND(NOT('QAQC-2021-08-10'!$L$184),'QAQC-2021-08-10'!$C$184="Very Low")</formula>
    </cfRule>
    <cfRule type="expression" priority="7314" dxfId="6" stopIfTrue="0">
      <formula>AND(NOT('QAQC-2021-08-10'!$L$1035),'QAQC-2021-08-10'!$C$1035="Very Low")</formula>
    </cfRule>
    <cfRule type="expression" priority="7661" dxfId="1" stopIfTrue="0">
      <formula>AND(NOT('QAQC-2021-08-10'!$L$184),'QAQC-2021-08-10'!$C$184="Good")</formula>
    </cfRule>
    <cfRule type="expression" priority="8512" dxfId="1" stopIfTrue="0">
      <formula>AND(NOT('QAQC-2021-08-10'!$L$1035),'QAQC-2021-08-10'!$C$1035="Good")</formula>
    </cfRule>
  </conditionalFormatting>
  <conditionalFormatting sqref="Q26">
    <cfRule type="expression" priority="168" dxfId="0" stopIfTrue="0">
      <formula>AND(NOT('QAQC-2021-08-10'!$L$185),'QAQC-2021-08-10'!$C$185="Highest")</formula>
    </cfRule>
    <cfRule type="expression" priority="309" dxfId="0" stopIfTrue="0">
      <formula>AND(NOT('QAQC-2021-08-10'!$L$326),'QAQC-2021-08-10'!$C$326="Highest")</formula>
    </cfRule>
    <cfRule type="expression" priority="1019" dxfId="0" stopIfTrue="0">
      <formula>AND(NOT('QAQC-2021-08-10'!$L$1036),'QAQC-2021-08-10'!$C$1036="Highest")</formula>
    </cfRule>
    <cfRule type="expression" priority="1336" dxfId="2" stopIfTrue="0">
      <formula>AND(NOT('QAQC-2021-08-10'!$L$185),'QAQC-2021-08-10'!$C$185="High")</formula>
    </cfRule>
    <cfRule type="expression" priority="1477" dxfId="2" stopIfTrue="0">
      <formula>AND(NOT('QAQC-2021-08-10'!$L$326),'QAQC-2021-08-10'!$C$326="High")</formula>
    </cfRule>
    <cfRule type="expression" priority="2187" dxfId="2" stopIfTrue="0">
      <formula>AND(NOT('QAQC-2021-08-10'!$L$1036),'QAQC-2021-08-10'!$C$1036="High")</formula>
    </cfRule>
    <cfRule type="expression" priority="2504" dxfId="3" stopIfTrue="0">
      <formula>AND(NOT('QAQC-2021-08-10'!$L$185),'QAQC-2021-08-10'!$C$185="Medium")</formula>
    </cfRule>
    <cfRule type="expression" priority="2645" dxfId="3" stopIfTrue="0">
      <formula>AND(NOT('QAQC-2021-08-10'!$L$326),'QAQC-2021-08-10'!$C$326="Medium")</formula>
    </cfRule>
    <cfRule type="expression" priority="3355" dxfId="3" stopIfTrue="0">
      <formula>AND(NOT('QAQC-2021-08-10'!$L$1036),'QAQC-2021-08-10'!$C$1036="Medium")</formula>
    </cfRule>
    <cfRule type="expression" priority="3672" dxfId="4" stopIfTrue="0">
      <formula>AND(NOT('QAQC-2021-08-10'!$L$185),'QAQC-2021-08-10'!$C$185="Medium Low")</formula>
    </cfRule>
    <cfRule type="expression" priority="3813" dxfId="4" stopIfTrue="0">
      <formula>AND(NOT('QAQC-2021-08-10'!$L$326),'QAQC-2021-08-10'!$C$326="Medium Low")</formula>
    </cfRule>
    <cfRule type="expression" priority="4523" dxfId="4" stopIfTrue="0">
      <formula>AND(NOT('QAQC-2021-08-10'!$L$1036),'QAQC-2021-08-10'!$C$1036="Medium Low")</formula>
    </cfRule>
    <cfRule type="expression" priority="4840" dxfId="5" stopIfTrue="0">
      <formula>AND(NOT('QAQC-2021-08-10'!$L$185),'QAQC-2021-08-10'!$C$185="Low")</formula>
    </cfRule>
    <cfRule type="expression" priority="4981" dxfId="5" stopIfTrue="0">
      <formula>AND(NOT('QAQC-2021-08-10'!$L$326),'QAQC-2021-08-10'!$C$326="Low")</formula>
    </cfRule>
    <cfRule type="expression" priority="5691" dxfId="5" stopIfTrue="0">
      <formula>AND(NOT('QAQC-2021-08-10'!$L$1036),'QAQC-2021-08-10'!$C$1036="Low")</formula>
    </cfRule>
    <cfRule type="expression" priority="6161" dxfId="5" stopIfTrue="0">
      <formula>LEFT(Q26&amp;"")="["</formula>
    </cfRule>
    <cfRule type="expression" priority="6464" dxfId="6" stopIfTrue="0">
      <formula>AND(NOT('QAQC-2021-08-10'!$L$185),'QAQC-2021-08-10'!$C$185="Very Low")</formula>
    </cfRule>
    <cfRule type="expression" priority="6605" dxfId="6" stopIfTrue="0">
      <formula>AND(NOT('QAQC-2021-08-10'!$L$326),'QAQC-2021-08-10'!$C$326="Very Low")</formula>
    </cfRule>
    <cfRule type="expression" priority="7315" dxfId="6" stopIfTrue="0">
      <formula>AND(NOT('QAQC-2021-08-10'!$L$1036),'QAQC-2021-08-10'!$C$1036="Very Low")</formula>
    </cfRule>
    <cfRule type="expression" priority="7662" dxfId="1" stopIfTrue="0">
      <formula>AND(NOT('QAQC-2021-08-10'!$L$185),'QAQC-2021-08-10'!$C$185="Good")</formula>
    </cfRule>
    <cfRule type="expression" priority="7803" dxfId="1" stopIfTrue="0">
      <formula>AND(NOT('QAQC-2021-08-10'!$L$326),'QAQC-2021-08-10'!$C$326="Good")</formula>
    </cfRule>
    <cfRule type="expression" priority="8513" dxfId="1" stopIfTrue="0">
      <formula>AND(NOT('QAQC-2021-08-10'!$L$1036),'QAQC-2021-08-10'!$C$1036="Good")</formula>
    </cfRule>
  </conditionalFormatting>
  <conditionalFormatting sqref="R26">
    <cfRule type="expression" priority="169" dxfId="0" stopIfTrue="0">
      <formula>AND(NOT('QAQC-2021-08-10'!$L$186),'QAQC-2021-08-10'!$C$186="Highest")</formula>
    </cfRule>
    <cfRule type="expression" priority="310" dxfId="0" stopIfTrue="0">
      <formula>AND(NOT('QAQC-2021-08-10'!$L$327),'QAQC-2021-08-10'!$C$327="Highest")</formula>
    </cfRule>
    <cfRule type="expression" priority="1020" dxfId="0" stopIfTrue="0">
      <formula>AND(NOT('QAQC-2021-08-10'!$L$1037),'QAQC-2021-08-10'!$C$1037="Highest")</formula>
    </cfRule>
    <cfRule type="expression" priority="1337" dxfId="2" stopIfTrue="0">
      <formula>AND(NOT('QAQC-2021-08-10'!$L$186),'QAQC-2021-08-10'!$C$186="High")</formula>
    </cfRule>
    <cfRule type="expression" priority="1478" dxfId="2" stopIfTrue="0">
      <formula>AND(NOT('QAQC-2021-08-10'!$L$327),'QAQC-2021-08-10'!$C$327="High")</formula>
    </cfRule>
    <cfRule type="expression" priority="2188" dxfId="2" stopIfTrue="0">
      <formula>AND(NOT('QAQC-2021-08-10'!$L$1037),'QAQC-2021-08-10'!$C$1037="High")</formula>
    </cfRule>
    <cfRule type="expression" priority="2505" dxfId="3" stopIfTrue="0">
      <formula>AND(NOT('QAQC-2021-08-10'!$L$186),'QAQC-2021-08-10'!$C$186="Medium")</formula>
    </cfRule>
    <cfRule type="expression" priority="2646" dxfId="3" stopIfTrue="0">
      <formula>AND(NOT('QAQC-2021-08-10'!$L$327),'QAQC-2021-08-10'!$C$327="Medium")</formula>
    </cfRule>
    <cfRule type="expression" priority="3356" dxfId="3" stopIfTrue="0">
      <formula>AND(NOT('QAQC-2021-08-10'!$L$1037),'QAQC-2021-08-10'!$C$1037="Medium")</formula>
    </cfRule>
    <cfRule type="expression" priority="3673" dxfId="4" stopIfTrue="0">
      <formula>AND(NOT('QAQC-2021-08-10'!$L$186),'QAQC-2021-08-10'!$C$186="Medium Low")</formula>
    </cfRule>
    <cfRule type="expression" priority="3814" dxfId="4" stopIfTrue="0">
      <formula>AND(NOT('QAQC-2021-08-10'!$L$327),'QAQC-2021-08-10'!$C$327="Medium Low")</formula>
    </cfRule>
    <cfRule type="expression" priority="4524" dxfId="4" stopIfTrue="0">
      <formula>AND(NOT('QAQC-2021-08-10'!$L$1037),'QAQC-2021-08-10'!$C$1037="Medium Low")</formula>
    </cfRule>
    <cfRule type="expression" priority="4841" dxfId="5" stopIfTrue="0">
      <formula>AND(NOT('QAQC-2021-08-10'!$L$186),'QAQC-2021-08-10'!$C$186="Low")</formula>
    </cfRule>
    <cfRule type="expression" priority="4982" dxfId="5" stopIfTrue="0">
      <formula>AND(NOT('QAQC-2021-08-10'!$L$327),'QAQC-2021-08-10'!$C$327="Low")</formula>
    </cfRule>
    <cfRule type="expression" priority="5692" dxfId="5" stopIfTrue="0">
      <formula>AND(NOT('QAQC-2021-08-10'!$L$1037),'QAQC-2021-08-10'!$C$1037="Low")</formula>
    </cfRule>
    <cfRule type="expression" priority="6162" dxfId="5" stopIfTrue="0">
      <formula>LEFT(R26&amp;"")="["</formula>
    </cfRule>
    <cfRule type="expression" priority="6465" dxfId="6" stopIfTrue="0">
      <formula>AND(NOT('QAQC-2021-08-10'!$L$186),'QAQC-2021-08-10'!$C$186="Very Low")</formula>
    </cfRule>
    <cfRule type="expression" priority="6606" dxfId="6" stopIfTrue="0">
      <formula>AND(NOT('QAQC-2021-08-10'!$L$327),'QAQC-2021-08-10'!$C$327="Very Low")</formula>
    </cfRule>
    <cfRule type="expression" priority="7316" dxfId="6" stopIfTrue="0">
      <formula>AND(NOT('QAQC-2021-08-10'!$L$1037),'QAQC-2021-08-10'!$C$1037="Very Low")</formula>
    </cfRule>
    <cfRule type="expression" priority="7663" dxfId="1" stopIfTrue="0">
      <formula>AND(NOT('QAQC-2021-08-10'!$L$186),'QAQC-2021-08-10'!$C$186="Good")</formula>
    </cfRule>
    <cfRule type="expression" priority="7804" dxfId="1" stopIfTrue="0">
      <formula>AND(NOT('QAQC-2021-08-10'!$L$327),'QAQC-2021-08-10'!$C$327="Good")</formula>
    </cfRule>
    <cfRule type="expression" priority="8514" dxfId="1" stopIfTrue="0">
      <formula>AND(NOT('QAQC-2021-08-10'!$L$1037),'QAQC-2021-08-10'!$C$1037="Good")</formula>
    </cfRule>
  </conditionalFormatting>
  <conditionalFormatting sqref="S26">
    <cfRule type="expression" priority="170" dxfId="0" stopIfTrue="0">
      <formula>AND(NOT('QAQC-2021-08-10'!$L$187),'QAQC-2021-08-10'!$C$187="Highest")</formula>
    </cfRule>
    <cfRule type="expression" priority="311" dxfId="0" stopIfTrue="0">
      <formula>AND(NOT('QAQC-2021-08-10'!$L$328),'QAQC-2021-08-10'!$C$328="Highest")</formula>
    </cfRule>
    <cfRule type="expression" priority="1021" dxfId="0" stopIfTrue="0">
      <formula>AND(NOT('QAQC-2021-08-10'!$L$1038),'QAQC-2021-08-10'!$C$1038="Highest")</formula>
    </cfRule>
    <cfRule type="expression" priority="1338" dxfId="2" stopIfTrue="0">
      <formula>AND(NOT('QAQC-2021-08-10'!$L$187),'QAQC-2021-08-10'!$C$187="High")</formula>
    </cfRule>
    <cfRule type="expression" priority="1479" dxfId="2" stopIfTrue="0">
      <formula>AND(NOT('QAQC-2021-08-10'!$L$328),'QAQC-2021-08-10'!$C$328="High")</formula>
    </cfRule>
    <cfRule type="expression" priority="2189" dxfId="2" stopIfTrue="0">
      <formula>AND(NOT('QAQC-2021-08-10'!$L$1038),'QAQC-2021-08-10'!$C$1038="High")</formula>
    </cfRule>
    <cfRule type="expression" priority="2506" dxfId="3" stopIfTrue="0">
      <formula>AND(NOT('QAQC-2021-08-10'!$L$187),'QAQC-2021-08-10'!$C$187="Medium")</formula>
    </cfRule>
    <cfRule type="expression" priority="2647" dxfId="3" stopIfTrue="0">
      <formula>AND(NOT('QAQC-2021-08-10'!$L$328),'QAQC-2021-08-10'!$C$328="Medium")</formula>
    </cfRule>
    <cfRule type="expression" priority="3357" dxfId="3" stopIfTrue="0">
      <formula>AND(NOT('QAQC-2021-08-10'!$L$1038),'QAQC-2021-08-10'!$C$1038="Medium")</formula>
    </cfRule>
    <cfRule type="expression" priority="3674" dxfId="4" stopIfTrue="0">
      <formula>AND(NOT('QAQC-2021-08-10'!$L$187),'QAQC-2021-08-10'!$C$187="Medium Low")</formula>
    </cfRule>
    <cfRule type="expression" priority="3815" dxfId="4" stopIfTrue="0">
      <formula>AND(NOT('QAQC-2021-08-10'!$L$328),'QAQC-2021-08-10'!$C$328="Medium Low")</formula>
    </cfRule>
    <cfRule type="expression" priority="4525" dxfId="4" stopIfTrue="0">
      <formula>AND(NOT('QAQC-2021-08-10'!$L$1038),'QAQC-2021-08-10'!$C$1038="Medium Low")</formula>
    </cfRule>
    <cfRule type="expression" priority="4842" dxfId="5" stopIfTrue="0">
      <formula>AND(NOT('QAQC-2021-08-10'!$L$187),'QAQC-2021-08-10'!$C$187="Low")</formula>
    </cfRule>
    <cfRule type="expression" priority="4983" dxfId="5" stopIfTrue="0">
      <formula>AND(NOT('QAQC-2021-08-10'!$L$328),'QAQC-2021-08-10'!$C$328="Low")</formula>
    </cfRule>
    <cfRule type="expression" priority="5693" dxfId="5" stopIfTrue="0">
      <formula>AND(NOT('QAQC-2021-08-10'!$L$1038),'QAQC-2021-08-10'!$C$1038="Low")</formula>
    </cfRule>
    <cfRule type="expression" priority="6163" dxfId="5" stopIfTrue="0">
      <formula>LEFT(S26&amp;"")="["</formula>
    </cfRule>
    <cfRule type="expression" priority="6466" dxfId="6" stopIfTrue="0">
      <formula>AND(NOT('QAQC-2021-08-10'!$L$187),'QAQC-2021-08-10'!$C$187="Very Low")</formula>
    </cfRule>
    <cfRule type="expression" priority="6607" dxfId="6" stopIfTrue="0">
      <formula>AND(NOT('QAQC-2021-08-10'!$L$328),'QAQC-2021-08-10'!$C$328="Very Low")</formula>
    </cfRule>
    <cfRule type="expression" priority="7317" dxfId="6" stopIfTrue="0">
      <formula>AND(NOT('QAQC-2021-08-10'!$L$1038),'QAQC-2021-08-10'!$C$1038="Very Low")</formula>
    </cfRule>
    <cfRule type="expression" priority="7664" dxfId="1" stopIfTrue="0">
      <formula>AND(NOT('QAQC-2021-08-10'!$L$187),'QAQC-2021-08-10'!$C$187="Good")</formula>
    </cfRule>
    <cfRule type="expression" priority="7805" dxfId="1" stopIfTrue="0">
      <formula>AND(NOT('QAQC-2021-08-10'!$L$328),'QAQC-2021-08-10'!$C$328="Good")</formula>
    </cfRule>
    <cfRule type="expression" priority="8515" dxfId="1" stopIfTrue="0">
      <formula>AND(NOT('QAQC-2021-08-10'!$L$1038),'QAQC-2021-08-10'!$C$1038="Good")</formula>
    </cfRule>
  </conditionalFormatting>
  <conditionalFormatting sqref="G27">
    <cfRule type="expression" priority="171" dxfId="0" stopIfTrue="0">
      <formula>AND(NOT('QAQC-2021-08-10'!$L$188),'QAQC-2021-08-10'!$C$188="Highest")</formula>
    </cfRule>
    <cfRule type="expression" priority="1031" dxfId="0" stopIfTrue="0">
      <formula>AND(NOT('QAQC-2021-08-10'!$L$1048),'QAQC-2021-08-10'!$C$1048="Highest")</formula>
    </cfRule>
    <cfRule type="expression" priority="1339" dxfId="2" stopIfTrue="0">
      <formula>AND(NOT('QAQC-2021-08-10'!$L$188),'QAQC-2021-08-10'!$C$188="High")</formula>
    </cfRule>
    <cfRule type="expression" priority="2199" dxfId="2" stopIfTrue="0">
      <formula>AND(NOT('QAQC-2021-08-10'!$L$1048),'QAQC-2021-08-10'!$C$1048="High")</formula>
    </cfRule>
    <cfRule type="expression" priority="2507" dxfId="3" stopIfTrue="0">
      <formula>AND(NOT('QAQC-2021-08-10'!$L$188),'QAQC-2021-08-10'!$C$188="Medium")</formula>
    </cfRule>
    <cfRule type="expression" priority="3367" dxfId="3" stopIfTrue="0">
      <formula>AND(NOT('QAQC-2021-08-10'!$L$1048),'QAQC-2021-08-10'!$C$1048="Medium")</formula>
    </cfRule>
    <cfRule type="expression" priority="3675" dxfId="4" stopIfTrue="0">
      <formula>AND(NOT('QAQC-2021-08-10'!$L$188),'QAQC-2021-08-10'!$C$188="Medium Low")</formula>
    </cfRule>
    <cfRule type="expression" priority="4535" dxfId="4" stopIfTrue="0">
      <formula>AND(NOT('QAQC-2021-08-10'!$L$1048),'QAQC-2021-08-10'!$C$1048="Medium Low")</formula>
    </cfRule>
    <cfRule type="expression" priority="4843" dxfId="5" stopIfTrue="0">
      <formula>AND(NOT('QAQC-2021-08-10'!$L$188),'QAQC-2021-08-10'!$C$188="Low")</formula>
    </cfRule>
    <cfRule type="expression" priority="5703" dxfId="5" stopIfTrue="0">
      <formula>AND(NOT('QAQC-2021-08-10'!$L$1048),'QAQC-2021-08-10'!$C$1048="Low")</formula>
    </cfRule>
    <cfRule type="expression" priority="6173" dxfId="5" stopIfTrue="0">
      <formula>LEFT(G27&amp;"")="["</formula>
    </cfRule>
    <cfRule type="expression" priority="6467" dxfId="6" stopIfTrue="0">
      <formula>AND(NOT('QAQC-2021-08-10'!$L$188),'QAQC-2021-08-10'!$C$188="Very Low")</formula>
    </cfRule>
    <cfRule type="expression" priority="7327" dxfId="6" stopIfTrue="0">
      <formula>AND(NOT('QAQC-2021-08-10'!$L$1048),'QAQC-2021-08-10'!$C$1048="Very Low")</formula>
    </cfRule>
    <cfRule type="expression" priority="7665" dxfId="1" stopIfTrue="0">
      <formula>AND(NOT('QAQC-2021-08-10'!$L$188),'QAQC-2021-08-10'!$C$188="Good")</formula>
    </cfRule>
    <cfRule type="expression" priority="8525" dxfId="1" stopIfTrue="0">
      <formula>AND(NOT('QAQC-2021-08-10'!$L$1048),'QAQC-2021-08-10'!$C$1048="Good")</formula>
    </cfRule>
  </conditionalFormatting>
  <conditionalFormatting sqref="H27">
    <cfRule type="expression" priority="172" dxfId="0" stopIfTrue="0">
      <formula>AND(NOT('QAQC-2021-08-10'!$L$189),'QAQC-2021-08-10'!$C$189="Highest")</formula>
    </cfRule>
    <cfRule type="expression" priority="1032" dxfId="0" stopIfTrue="0">
      <formula>AND(NOT('QAQC-2021-08-10'!$L$1049),'QAQC-2021-08-10'!$C$1049="Highest")</formula>
    </cfRule>
    <cfRule type="expression" priority="1340" dxfId="2" stopIfTrue="0">
      <formula>AND(NOT('QAQC-2021-08-10'!$L$189),'QAQC-2021-08-10'!$C$189="High")</formula>
    </cfRule>
    <cfRule type="expression" priority="2200" dxfId="2" stopIfTrue="0">
      <formula>AND(NOT('QAQC-2021-08-10'!$L$1049),'QAQC-2021-08-10'!$C$1049="High")</formula>
    </cfRule>
    <cfRule type="expression" priority="2508" dxfId="3" stopIfTrue="0">
      <formula>AND(NOT('QAQC-2021-08-10'!$L$189),'QAQC-2021-08-10'!$C$189="Medium")</formula>
    </cfRule>
    <cfRule type="expression" priority="3368" dxfId="3" stopIfTrue="0">
      <formula>AND(NOT('QAQC-2021-08-10'!$L$1049),'QAQC-2021-08-10'!$C$1049="Medium")</formula>
    </cfRule>
    <cfRule type="expression" priority="3676" dxfId="4" stopIfTrue="0">
      <formula>AND(NOT('QAQC-2021-08-10'!$L$189),'QAQC-2021-08-10'!$C$189="Medium Low")</formula>
    </cfRule>
    <cfRule type="expression" priority="4536" dxfId="4" stopIfTrue="0">
      <formula>AND(NOT('QAQC-2021-08-10'!$L$1049),'QAQC-2021-08-10'!$C$1049="Medium Low")</formula>
    </cfRule>
    <cfRule type="expression" priority="4844" dxfId="5" stopIfTrue="0">
      <formula>AND(NOT('QAQC-2021-08-10'!$L$189),'QAQC-2021-08-10'!$C$189="Low")</formula>
    </cfRule>
    <cfRule type="expression" priority="5704" dxfId="5" stopIfTrue="0">
      <formula>AND(NOT('QAQC-2021-08-10'!$L$1049),'QAQC-2021-08-10'!$C$1049="Low")</formula>
    </cfRule>
    <cfRule type="expression" priority="6174" dxfId="5" stopIfTrue="0">
      <formula>LEFT(H27&amp;"")="["</formula>
    </cfRule>
    <cfRule type="expression" priority="6468" dxfId="6" stopIfTrue="0">
      <formula>AND(NOT('QAQC-2021-08-10'!$L$189),'QAQC-2021-08-10'!$C$189="Very Low")</formula>
    </cfRule>
    <cfRule type="expression" priority="7328" dxfId="6" stopIfTrue="0">
      <formula>AND(NOT('QAQC-2021-08-10'!$L$1049),'QAQC-2021-08-10'!$C$1049="Very Low")</formula>
    </cfRule>
    <cfRule type="expression" priority="7666" dxfId="1" stopIfTrue="0">
      <formula>AND(NOT('QAQC-2021-08-10'!$L$189),'QAQC-2021-08-10'!$C$189="Good")</formula>
    </cfRule>
    <cfRule type="expression" priority="8526" dxfId="1" stopIfTrue="0">
      <formula>AND(NOT('QAQC-2021-08-10'!$L$1049),'QAQC-2021-08-10'!$C$1049="Good")</formula>
    </cfRule>
  </conditionalFormatting>
  <conditionalFormatting sqref="I27">
    <cfRule type="expression" priority="173" dxfId="0" stopIfTrue="0">
      <formula>AND(NOT('QAQC-2021-08-10'!$L$190),'QAQC-2021-08-10'!$C$190="Highest")</formula>
    </cfRule>
    <cfRule type="expression" priority="1033" dxfId="0" stopIfTrue="0">
      <formula>AND(NOT('QAQC-2021-08-10'!$L$1050),'QAQC-2021-08-10'!$C$1050="Highest")</formula>
    </cfRule>
    <cfRule type="expression" priority="1341" dxfId="2" stopIfTrue="0">
      <formula>AND(NOT('QAQC-2021-08-10'!$L$190),'QAQC-2021-08-10'!$C$190="High")</formula>
    </cfRule>
    <cfRule type="expression" priority="2201" dxfId="2" stopIfTrue="0">
      <formula>AND(NOT('QAQC-2021-08-10'!$L$1050),'QAQC-2021-08-10'!$C$1050="High")</formula>
    </cfRule>
    <cfRule type="expression" priority="2509" dxfId="3" stopIfTrue="0">
      <formula>AND(NOT('QAQC-2021-08-10'!$L$190),'QAQC-2021-08-10'!$C$190="Medium")</formula>
    </cfRule>
    <cfRule type="expression" priority="3369" dxfId="3" stopIfTrue="0">
      <formula>AND(NOT('QAQC-2021-08-10'!$L$1050),'QAQC-2021-08-10'!$C$1050="Medium")</formula>
    </cfRule>
    <cfRule type="expression" priority="3677" dxfId="4" stopIfTrue="0">
      <formula>AND(NOT('QAQC-2021-08-10'!$L$190),'QAQC-2021-08-10'!$C$190="Medium Low")</formula>
    </cfRule>
    <cfRule type="expression" priority="4537" dxfId="4" stopIfTrue="0">
      <formula>AND(NOT('QAQC-2021-08-10'!$L$1050),'QAQC-2021-08-10'!$C$1050="Medium Low")</formula>
    </cfRule>
    <cfRule type="expression" priority="4845" dxfId="5" stopIfTrue="0">
      <formula>AND(NOT('QAQC-2021-08-10'!$L$190),'QAQC-2021-08-10'!$C$190="Low")</formula>
    </cfRule>
    <cfRule type="expression" priority="5705" dxfId="5" stopIfTrue="0">
      <formula>AND(NOT('QAQC-2021-08-10'!$L$1050),'QAQC-2021-08-10'!$C$1050="Low")</formula>
    </cfRule>
    <cfRule type="expression" priority="6175" dxfId="5" stopIfTrue="0">
      <formula>LEFT(I27&amp;"")="["</formula>
    </cfRule>
    <cfRule type="expression" priority="6469" dxfId="6" stopIfTrue="0">
      <formula>AND(NOT('QAQC-2021-08-10'!$L$190),'QAQC-2021-08-10'!$C$190="Very Low")</formula>
    </cfRule>
    <cfRule type="expression" priority="7329" dxfId="6" stopIfTrue="0">
      <formula>AND(NOT('QAQC-2021-08-10'!$L$1050),'QAQC-2021-08-10'!$C$1050="Very Low")</formula>
    </cfRule>
    <cfRule type="expression" priority="7667" dxfId="1" stopIfTrue="0">
      <formula>AND(NOT('QAQC-2021-08-10'!$L$190),'QAQC-2021-08-10'!$C$190="Good")</formula>
    </cfRule>
    <cfRule type="expression" priority="8527" dxfId="1" stopIfTrue="0">
      <formula>AND(NOT('QAQC-2021-08-10'!$L$1050),'QAQC-2021-08-10'!$C$1050="Good")</formula>
    </cfRule>
  </conditionalFormatting>
  <conditionalFormatting sqref="Q27">
    <cfRule type="expression" priority="174" dxfId="0" stopIfTrue="0">
      <formula>AND(NOT('QAQC-2021-08-10'!$L$191),'QAQC-2021-08-10'!$C$191="Highest")</formula>
    </cfRule>
    <cfRule type="expression" priority="312" dxfId="0" stopIfTrue="0">
      <formula>AND(NOT('QAQC-2021-08-10'!$L$329),'QAQC-2021-08-10'!$C$329="Highest")</formula>
    </cfRule>
    <cfRule type="expression" priority="1034" dxfId="0" stopIfTrue="0">
      <formula>AND(NOT('QAQC-2021-08-10'!$L$1051),'QAQC-2021-08-10'!$C$1051="Highest")</formula>
    </cfRule>
    <cfRule type="expression" priority="1342" dxfId="2" stopIfTrue="0">
      <formula>AND(NOT('QAQC-2021-08-10'!$L$191),'QAQC-2021-08-10'!$C$191="High")</formula>
    </cfRule>
    <cfRule type="expression" priority="1480" dxfId="2" stopIfTrue="0">
      <formula>AND(NOT('QAQC-2021-08-10'!$L$329),'QAQC-2021-08-10'!$C$329="High")</formula>
    </cfRule>
    <cfRule type="expression" priority="2202" dxfId="2" stopIfTrue="0">
      <formula>AND(NOT('QAQC-2021-08-10'!$L$1051),'QAQC-2021-08-10'!$C$1051="High")</formula>
    </cfRule>
    <cfRule type="expression" priority="2510" dxfId="3" stopIfTrue="0">
      <formula>AND(NOT('QAQC-2021-08-10'!$L$191),'QAQC-2021-08-10'!$C$191="Medium")</formula>
    </cfRule>
    <cfRule type="expression" priority="2648" dxfId="3" stopIfTrue="0">
      <formula>AND(NOT('QAQC-2021-08-10'!$L$329),'QAQC-2021-08-10'!$C$329="Medium")</formula>
    </cfRule>
    <cfRule type="expression" priority="3370" dxfId="3" stopIfTrue="0">
      <formula>AND(NOT('QAQC-2021-08-10'!$L$1051),'QAQC-2021-08-10'!$C$1051="Medium")</formula>
    </cfRule>
    <cfRule type="expression" priority="3678" dxfId="4" stopIfTrue="0">
      <formula>AND(NOT('QAQC-2021-08-10'!$L$191),'QAQC-2021-08-10'!$C$191="Medium Low")</formula>
    </cfRule>
    <cfRule type="expression" priority="3816" dxfId="4" stopIfTrue="0">
      <formula>AND(NOT('QAQC-2021-08-10'!$L$329),'QAQC-2021-08-10'!$C$329="Medium Low")</formula>
    </cfRule>
    <cfRule type="expression" priority="4538" dxfId="4" stopIfTrue="0">
      <formula>AND(NOT('QAQC-2021-08-10'!$L$1051),'QAQC-2021-08-10'!$C$1051="Medium Low")</formula>
    </cfRule>
    <cfRule type="expression" priority="4846" dxfId="5" stopIfTrue="0">
      <formula>AND(NOT('QAQC-2021-08-10'!$L$191),'QAQC-2021-08-10'!$C$191="Low")</formula>
    </cfRule>
    <cfRule type="expression" priority="4984" dxfId="5" stopIfTrue="0">
      <formula>AND(NOT('QAQC-2021-08-10'!$L$329),'QAQC-2021-08-10'!$C$329="Low")</formula>
    </cfRule>
    <cfRule type="expression" priority="5706" dxfId="5" stopIfTrue="0">
      <formula>AND(NOT('QAQC-2021-08-10'!$L$1051),'QAQC-2021-08-10'!$C$1051="Low")</formula>
    </cfRule>
    <cfRule type="expression" priority="6176" dxfId="5" stopIfTrue="0">
      <formula>LEFT(Q27&amp;"")="["</formula>
    </cfRule>
    <cfRule type="expression" priority="6470" dxfId="6" stopIfTrue="0">
      <formula>AND(NOT('QAQC-2021-08-10'!$L$191),'QAQC-2021-08-10'!$C$191="Very Low")</formula>
    </cfRule>
    <cfRule type="expression" priority="6608" dxfId="6" stopIfTrue="0">
      <formula>AND(NOT('QAQC-2021-08-10'!$L$329),'QAQC-2021-08-10'!$C$329="Very Low")</formula>
    </cfRule>
    <cfRule type="expression" priority="7330" dxfId="6" stopIfTrue="0">
      <formula>AND(NOT('QAQC-2021-08-10'!$L$1051),'QAQC-2021-08-10'!$C$1051="Very Low")</formula>
    </cfRule>
    <cfRule type="expression" priority="7668" dxfId="1" stopIfTrue="0">
      <formula>AND(NOT('QAQC-2021-08-10'!$L$191),'QAQC-2021-08-10'!$C$191="Good")</formula>
    </cfRule>
    <cfRule type="expression" priority="7806" dxfId="1" stopIfTrue="0">
      <formula>AND(NOT('QAQC-2021-08-10'!$L$329),'QAQC-2021-08-10'!$C$329="Good")</formula>
    </cfRule>
    <cfRule type="expression" priority="8528" dxfId="1" stopIfTrue="0">
      <formula>AND(NOT('QAQC-2021-08-10'!$L$1051),'QAQC-2021-08-10'!$C$1051="Good")</formula>
    </cfRule>
  </conditionalFormatting>
  <conditionalFormatting sqref="R27">
    <cfRule type="expression" priority="175" dxfId="0" stopIfTrue="0">
      <formula>AND(NOT('QAQC-2021-08-10'!$L$192),'QAQC-2021-08-10'!$C$192="Highest")</formula>
    </cfRule>
    <cfRule type="expression" priority="313" dxfId="0" stopIfTrue="0">
      <formula>AND(NOT('QAQC-2021-08-10'!$L$330),'QAQC-2021-08-10'!$C$330="Highest")</formula>
    </cfRule>
    <cfRule type="expression" priority="1035" dxfId="0" stopIfTrue="0">
      <formula>AND(NOT('QAQC-2021-08-10'!$L$1052),'QAQC-2021-08-10'!$C$1052="Highest")</formula>
    </cfRule>
    <cfRule type="expression" priority="1343" dxfId="2" stopIfTrue="0">
      <formula>AND(NOT('QAQC-2021-08-10'!$L$192),'QAQC-2021-08-10'!$C$192="High")</formula>
    </cfRule>
    <cfRule type="expression" priority="1481" dxfId="2" stopIfTrue="0">
      <formula>AND(NOT('QAQC-2021-08-10'!$L$330),'QAQC-2021-08-10'!$C$330="High")</formula>
    </cfRule>
    <cfRule type="expression" priority="2203" dxfId="2" stopIfTrue="0">
      <formula>AND(NOT('QAQC-2021-08-10'!$L$1052),'QAQC-2021-08-10'!$C$1052="High")</formula>
    </cfRule>
    <cfRule type="expression" priority="2511" dxfId="3" stopIfTrue="0">
      <formula>AND(NOT('QAQC-2021-08-10'!$L$192),'QAQC-2021-08-10'!$C$192="Medium")</formula>
    </cfRule>
    <cfRule type="expression" priority="2649" dxfId="3" stopIfTrue="0">
      <formula>AND(NOT('QAQC-2021-08-10'!$L$330),'QAQC-2021-08-10'!$C$330="Medium")</formula>
    </cfRule>
    <cfRule type="expression" priority="3371" dxfId="3" stopIfTrue="0">
      <formula>AND(NOT('QAQC-2021-08-10'!$L$1052),'QAQC-2021-08-10'!$C$1052="Medium")</formula>
    </cfRule>
    <cfRule type="expression" priority="3679" dxfId="4" stopIfTrue="0">
      <formula>AND(NOT('QAQC-2021-08-10'!$L$192),'QAQC-2021-08-10'!$C$192="Medium Low")</formula>
    </cfRule>
    <cfRule type="expression" priority="3817" dxfId="4" stopIfTrue="0">
      <formula>AND(NOT('QAQC-2021-08-10'!$L$330),'QAQC-2021-08-10'!$C$330="Medium Low")</formula>
    </cfRule>
    <cfRule type="expression" priority="4539" dxfId="4" stopIfTrue="0">
      <formula>AND(NOT('QAQC-2021-08-10'!$L$1052),'QAQC-2021-08-10'!$C$1052="Medium Low")</formula>
    </cfRule>
    <cfRule type="expression" priority="4847" dxfId="5" stopIfTrue="0">
      <formula>AND(NOT('QAQC-2021-08-10'!$L$192),'QAQC-2021-08-10'!$C$192="Low")</formula>
    </cfRule>
    <cfRule type="expression" priority="4985" dxfId="5" stopIfTrue="0">
      <formula>AND(NOT('QAQC-2021-08-10'!$L$330),'QAQC-2021-08-10'!$C$330="Low")</formula>
    </cfRule>
    <cfRule type="expression" priority="5707" dxfId="5" stopIfTrue="0">
      <formula>AND(NOT('QAQC-2021-08-10'!$L$1052),'QAQC-2021-08-10'!$C$1052="Low")</formula>
    </cfRule>
    <cfRule type="expression" priority="6177" dxfId="5" stopIfTrue="0">
      <formula>LEFT(R27&amp;"")="["</formula>
    </cfRule>
    <cfRule type="expression" priority="6471" dxfId="6" stopIfTrue="0">
      <formula>AND(NOT('QAQC-2021-08-10'!$L$192),'QAQC-2021-08-10'!$C$192="Very Low")</formula>
    </cfRule>
    <cfRule type="expression" priority="6609" dxfId="6" stopIfTrue="0">
      <formula>AND(NOT('QAQC-2021-08-10'!$L$330),'QAQC-2021-08-10'!$C$330="Very Low")</formula>
    </cfRule>
    <cfRule type="expression" priority="7331" dxfId="6" stopIfTrue="0">
      <formula>AND(NOT('QAQC-2021-08-10'!$L$1052),'QAQC-2021-08-10'!$C$1052="Very Low")</formula>
    </cfRule>
    <cfRule type="expression" priority="7669" dxfId="1" stopIfTrue="0">
      <formula>AND(NOT('QAQC-2021-08-10'!$L$192),'QAQC-2021-08-10'!$C$192="Good")</formula>
    </cfRule>
    <cfRule type="expression" priority="7807" dxfId="1" stopIfTrue="0">
      <formula>AND(NOT('QAQC-2021-08-10'!$L$330),'QAQC-2021-08-10'!$C$330="Good")</formula>
    </cfRule>
    <cfRule type="expression" priority="8529" dxfId="1" stopIfTrue="0">
      <formula>AND(NOT('QAQC-2021-08-10'!$L$1052),'QAQC-2021-08-10'!$C$1052="Good")</formula>
    </cfRule>
  </conditionalFormatting>
  <conditionalFormatting sqref="S27">
    <cfRule type="expression" priority="176" dxfId="0" stopIfTrue="0">
      <formula>AND(NOT('QAQC-2021-08-10'!$L$193),'QAQC-2021-08-10'!$C$193="Highest")</formula>
    </cfRule>
    <cfRule type="expression" priority="314" dxfId="0" stopIfTrue="0">
      <formula>AND(NOT('QAQC-2021-08-10'!$L$331),'QAQC-2021-08-10'!$C$331="Highest")</formula>
    </cfRule>
    <cfRule type="expression" priority="1036" dxfId="0" stopIfTrue="0">
      <formula>AND(NOT('QAQC-2021-08-10'!$L$1053),'QAQC-2021-08-10'!$C$1053="Highest")</formula>
    </cfRule>
    <cfRule type="expression" priority="1344" dxfId="2" stopIfTrue="0">
      <formula>AND(NOT('QAQC-2021-08-10'!$L$193),'QAQC-2021-08-10'!$C$193="High")</formula>
    </cfRule>
    <cfRule type="expression" priority="1482" dxfId="2" stopIfTrue="0">
      <formula>AND(NOT('QAQC-2021-08-10'!$L$331),'QAQC-2021-08-10'!$C$331="High")</formula>
    </cfRule>
    <cfRule type="expression" priority="2204" dxfId="2" stopIfTrue="0">
      <formula>AND(NOT('QAQC-2021-08-10'!$L$1053),'QAQC-2021-08-10'!$C$1053="High")</formula>
    </cfRule>
    <cfRule type="expression" priority="2512" dxfId="3" stopIfTrue="0">
      <formula>AND(NOT('QAQC-2021-08-10'!$L$193),'QAQC-2021-08-10'!$C$193="Medium")</formula>
    </cfRule>
    <cfRule type="expression" priority="2650" dxfId="3" stopIfTrue="0">
      <formula>AND(NOT('QAQC-2021-08-10'!$L$331),'QAQC-2021-08-10'!$C$331="Medium")</formula>
    </cfRule>
    <cfRule type="expression" priority="3372" dxfId="3" stopIfTrue="0">
      <formula>AND(NOT('QAQC-2021-08-10'!$L$1053),'QAQC-2021-08-10'!$C$1053="Medium")</formula>
    </cfRule>
    <cfRule type="expression" priority="3680" dxfId="4" stopIfTrue="0">
      <formula>AND(NOT('QAQC-2021-08-10'!$L$193),'QAQC-2021-08-10'!$C$193="Medium Low")</formula>
    </cfRule>
    <cfRule type="expression" priority="3818" dxfId="4" stopIfTrue="0">
      <formula>AND(NOT('QAQC-2021-08-10'!$L$331),'QAQC-2021-08-10'!$C$331="Medium Low")</formula>
    </cfRule>
    <cfRule type="expression" priority="4540" dxfId="4" stopIfTrue="0">
      <formula>AND(NOT('QAQC-2021-08-10'!$L$1053),'QAQC-2021-08-10'!$C$1053="Medium Low")</formula>
    </cfRule>
    <cfRule type="expression" priority="4848" dxfId="5" stopIfTrue="0">
      <formula>AND(NOT('QAQC-2021-08-10'!$L$193),'QAQC-2021-08-10'!$C$193="Low")</formula>
    </cfRule>
    <cfRule type="expression" priority="4986" dxfId="5" stopIfTrue="0">
      <formula>AND(NOT('QAQC-2021-08-10'!$L$331),'QAQC-2021-08-10'!$C$331="Low")</formula>
    </cfRule>
    <cfRule type="expression" priority="5708" dxfId="5" stopIfTrue="0">
      <formula>AND(NOT('QAQC-2021-08-10'!$L$1053),'QAQC-2021-08-10'!$C$1053="Low")</formula>
    </cfRule>
    <cfRule type="expression" priority="6178" dxfId="5" stopIfTrue="0">
      <formula>LEFT(S27&amp;"")="["</formula>
    </cfRule>
    <cfRule type="expression" priority="6472" dxfId="6" stopIfTrue="0">
      <formula>AND(NOT('QAQC-2021-08-10'!$L$193),'QAQC-2021-08-10'!$C$193="Very Low")</formula>
    </cfRule>
    <cfRule type="expression" priority="6610" dxfId="6" stopIfTrue="0">
      <formula>AND(NOT('QAQC-2021-08-10'!$L$331),'QAQC-2021-08-10'!$C$331="Very Low")</formula>
    </cfRule>
    <cfRule type="expression" priority="7332" dxfId="6" stopIfTrue="0">
      <formula>AND(NOT('QAQC-2021-08-10'!$L$1053),'QAQC-2021-08-10'!$C$1053="Very Low")</formula>
    </cfRule>
    <cfRule type="expression" priority="7670" dxfId="1" stopIfTrue="0">
      <formula>AND(NOT('QAQC-2021-08-10'!$L$193),'QAQC-2021-08-10'!$C$193="Good")</formula>
    </cfRule>
    <cfRule type="expression" priority="7808" dxfId="1" stopIfTrue="0">
      <formula>AND(NOT('QAQC-2021-08-10'!$L$331),'QAQC-2021-08-10'!$C$331="Good")</formula>
    </cfRule>
    <cfRule type="expression" priority="8530" dxfId="1" stopIfTrue="0">
      <formula>AND(NOT('QAQC-2021-08-10'!$L$1053),'QAQC-2021-08-10'!$C$1053="Good")</formula>
    </cfRule>
  </conditionalFormatting>
  <conditionalFormatting sqref="G28">
    <cfRule type="expression" priority="177" dxfId="0" stopIfTrue="0">
      <formula>AND(NOT('QAQC-2021-08-10'!$L$194),'QAQC-2021-08-10'!$C$194="Highest")</formula>
    </cfRule>
    <cfRule type="expression" priority="1046" dxfId="0" stopIfTrue="0">
      <formula>AND(NOT('QAQC-2021-08-10'!$L$1063),'QAQC-2021-08-10'!$C$1063="Highest")</formula>
    </cfRule>
    <cfRule type="expression" priority="1345" dxfId="2" stopIfTrue="0">
      <formula>AND(NOT('QAQC-2021-08-10'!$L$194),'QAQC-2021-08-10'!$C$194="High")</formula>
    </cfRule>
    <cfRule type="expression" priority="2214" dxfId="2" stopIfTrue="0">
      <formula>AND(NOT('QAQC-2021-08-10'!$L$1063),'QAQC-2021-08-10'!$C$1063="High")</formula>
    </cfRule>
    <cfRule type="expression" priority="2513" dxfId="3" stopIfTrue="0">
      <formula>AND(NOT('QAQC-2021-08-10'!$L$194),'QAQC-2021-08-10'!$C$194="Medium")</formula>
    </cfRule>
    <cfRule type="expression" priority="3382" dxfId="3" stopIfTrue="0">
      <formula>AND(NOT('QAQC-2021-08-10'!$L$1063),'QAQC-2021-08-10'!$C$1063="Medium")</formula>
    </cfRule>
    <cfRule type="expression" priority="3681" dxfId="4" stopIfTrue="0">
      <formula>AND(NOT('QAQC-2021-08-10'!$L$194),'QAQC-2021-08-10'!$C$194="Medium Low")</formula>
    </cfRule>
    <cfRule type="expression" priority="4550" dxfId="4" stopIfTrue="0">
      <formula>AND(NOT('QAQC-2021-08-10'!$L$1063),'QAQC-2021-08-10'!$C$1063="Medium Low")</formula>
    </cfRule>
    <cfRule type="expression" priority="4849" dxfId="5" stopIfTrue="0">
      <formula>AND(NOT('QAQC-2021-08-10'!$L$194),'QAQC-2021-08-10'!$C$194="Low")</formula>
    </cfRule>
    <cfRule type="expression" priority="5718" dxfId="5" stopIfTrue="0">
      <formula>AND(NOT('QAQC-2021-08-10'!$L$1063),'QAQC-2021-08-10'!$C$1063="Low")</formula>
    </cfRule>
    <cfRule type="expression" priority="6188" dxfId="5" stopIfTrue="0">
      <formula>LEFT(G28&amp;"")="["</formula>
    </cfRule>
    <cfRule type="expression" priority="6473" dxfId="6" stopIfTrue="0">
      <formula>AND(NOT('QAQC-2021-08-10'!$L$194),'QAQC-2021-08-10'!$C$194="Very Low")</formula>
    </cfRule>
    <cfRule type="expression" priority="7342" dxfId="6" stopIfTrue="0">
      <formula>AND(NOT('QAQC-2021-08-10'!$L$1063),'QAQC-2021-08-10'!$C$1063="Very Low")</formula>
    </cfRule>
    <cfRule type="expression" priority="7671" dxfId="1" stopIfTrue="0">
      <formula>AND(NOT('QAQC-2021-08-10'!$L$194),'QAQC-2021-08-10'!$C$194="Good")</formula>
    </cfRule>
    <cfRule type="expression" priority="8540" dxfId="1" stopIfTrue="0">
      <formula>AND(NOT('QAQC-2021-08-10'!$L$1063),'QAQC-2021-08-10'!$C$1063="Good")</formula>
    </cfRule>
  </conditionalFormatting>
  <conditionalFormatting sqref="H28">
    <cfRule type="expression" priority="178" dxfId="0" stopIfTrue="0">
      <formula>AND(NOT('QAQC-2021-08-10'!$L$195),'QAQC-2021-08-10'!$C$195="Highest")</formula>
    </cfRule>
    <cfRule type="expression" priority="1047" dxfId="0" stopIfTrue="0">
      <formula>AND(NOT('QAQC-2021-08-10'!$L$1064),'QAQC-2021-08-10'!$C$1064="Highest")</formula>
    </cfRule>
    <cfRule type="expression" priority="1346" dxfId="2" stopIfTrue="0">
      <formula>AND(NOT('QAQC-2021-08-10'!$L$195),'QAQC-2021-08-10'!$C$195="High")</formula>
    </cfRule>
    <cfRule type="expression" priority="2215" dxfId="2" stopIfTrue="0">
      <formula>AND(NOT('QAQC-2021-08-10'!$L$1064),'QAQC-2021-08-10'!$C$1064="High")</formula>
    </cfRule>
    <cfRule type="expression" priority="2514" dxfId="3" stopIfTrue="0">
      <formula>AND(NOT('QAQC-2021-08-10'!$L$195),'QAQC-2021-08-10'!$C$195="Medium")</formula>
    </cfRule>
    <cfRule type="expression" priority="3383" dxfId="3" stopIfTrue="0">
      <formula>AND(NOT('QAQC-2021-08-10'!$L$1064),'QAQC-2021-08-10'!$C$1064="Medium")</formula>
    </cfRule>
    <cfRule type="expression" priority="3682" dxfId="4" stopIfTrue="0">
      <formula>AND(NOT('QAQC-2021-08-10'!$L$195),'QAQC-2021-08-10'!$C$195="Medium Low")</formula>
    </cfRule>
    <cfRule type="expression" priority="4551" dxfId="4" stopIfTrue="0">
      <formula>AND(NOT('QAQC-2021-08-10'!$L$1064),'QAQC-2021-08-10'!$C$1064="Medium Low")</formula>
    </cfRule>
    <cfRule type="expression" priority="4850" dxfId="5" stopIfTrue="0">
      <formula>AND(NOT('QAQC-2021-08-10'!$L$195),'QAQC-2021-08-10'!$C$195="Low")</formula>
    </cfRule>
    <cfRule type="expression" priority="5719" dxfId="5" stopIfTrue="0">
      <formula>AND(NOT('QAQC-2021-08-10'!$L$1064),'QAQC-2021-08-10'!$C$1064="Low")</formula>
    </cfRule>
    <cfRule type="expression" priority="6189" dxfId="5" stopIfTrue="0">
      <formula>LEFT(H28&amp;"")="["</formula>
    </cfRule>
    <cfRule type="expression" priority="6474" dxfId="6" stopIfTrue="0">
      <formula>AND(NOT('QAQC-2021-08-10'!$L$195),'QAQC-2021-08-10'!$C$195="Very Low")</formula>
    </cfRule>
    <cfRule type="expression" priority="7343" dxfId="6" stopIfTrue="0">
      <formula>AND(NOT('QAQC-2021-08-10'!$L$1064),'QAQC-2021-08-10'!$C$1064="Very Low")</formula>
    </cfRule>
    <cfRule type="expression" priority="7672" dxfId="1" stopIfTrue="0">
      <formula>AND(NOT('QAQC-2021-08-10'!$L$195),'QAQC-2021-08-10'!$C$195="Good")</formula>
    </cfRule>
    <cfRule type="expression" priority="8541" dxfId="1" stopIfTrue="0">
      <formula>AND(NOT('QAQC-2021-08-10'!$L$1064),'QAQC-2021-08-10'!$C$1064="Good")</formula>
    </cfRule>
  </conditionalFormatting>
  <conditionalFormatting sqref="I28">
    <cfRule type="expression" priority="179" dxfId="0" stopIfTrue="0">
      <formula>AND(NOT('QAQC-2021-08-10'!$L$196),'QAQC-2021-08-10'!$C$196="Highest")</formula>
    </cfRule>
    <cfRule type="expression" priority="1048" dxfId="0" stopIfTrue="0">
      <formula>AND(NOT('QAQC-2021-08-10'!$L$1065),'QAQC-2021-08-10'!$C$1065="Highest")</formula>
    </cfRule>
    <cfRule type="expression" priority="1347" dxfId="2" stopIfTrue="0">
      <formula>AND(NOT('QAQC-2021-08-10'!$L$196),'QAQC-2021-08-10'!$C$196="High")</formula>
    </cfRule>
    <cfRule type="expression" priority="2216" dxfId="2" stopIfTrue="0">
      <formula>AND(NOT('QAQC-2021-08-10'!$L$1065),'QAQC-2021-08-10'!$C$1065="High")</formula>
    </cfRule>
    <cfRule type="expression" priority="2515" dxfId="3" stopIfTrue="0">
      <formula>AND(NOT('QAQC-2021-08-10'!$L$196),'QAQC-2021-08-10'!$C$196="Medium")</formula>
    </cfRule>
    <cfRule type="expression" priority="3384" dxfId="3" stopIfTrue="0">
      <formula>AND(NOT('QAQC-2021-08-10'!$L$1065),'QAQC-2021-08-10'!$C$1065="Medium")</formula>
    </cfRule>
    <cfRule type="expression" priority="3683" dxfId="4" stopIfTrue="0">
      <formula>AND(NOT('QAQC-2021-08-10'!$L$196),'QAQC-2021-08-10'!$C$196="Medium Low")</formula>
    </cfRule>
    <cfRule type="expression" priority="4552" dxfId="4" stopIfTrue="0">
      <formula>AND(NOT('QAQC-2021-08-10'!$L$1065),'QAQC-2021-08-10'!$C$1065="Medium Low")</formula>
    </cfRule>
    <cfRule type="expression" priority="4851" dxfId="5" stopIfTrue="0">
      <formula>AND(NOT('QAQC-2021-08-10'!$L$196),'QAQC-2021-08-10'!$C$196="Low")</formula>
    </cfRule>
    <cfRule type="expression" priority="5720" dxfId="5" stopIfTrue="0">
      <formula>AND(NOT('QAQC-2021-08-10'!$L$1065),'QAQC-2021-08-10'!$C$1065="Low")</formula>
    </cfRule>
    <cfRule type="expression" priority="6190" dxfId="5" stopIfTrue="0">
      <formula>LEFT(I28&amp;"")="["</formula>
    </cfRule>
    <cfRule type="expression" priority="6475" dxfId="6" stopIfTrue="0">
      <formula>AND(NOT('QAQC-2021-08-10'!$L$196),'QAQC-2021-08-10'!$C$196="Very Low")</formula>
    </cfRule>
    <cfRule type="expression" priority="7344" dxfId="6" stopIfTrue="0">
      <formula>AND(NOT('QAQC-2021-08-10'!$L$1065),'QAQC-2021-08-10'!$C$1065="Very Low")</formula>
    </cfRule>
    <cfRule type="expression" priority="7673" dxfId="1" stopIfTrue="0">
      <formula>AND(NOT('QAQC-2021-08-10'!$L$196),'QAQC-2021-08-10'!$C$196="Good")</formula>
    </cfRule>
    <cfRule type="expression" priority="8542" dxfId="1" stopIfTrue="0">
      <formula>AND(NOT('QAQC-2021-08-10'!$L$1065),'QAQC-2021-08-10'!$C$1065="Good")</formula>
    </cfRule>
  </conditionalFormatting>
  <conditionalFormatting sqref="G29">
    <cfRule type="expression" priority="180" dxfId="0" stopIfTrue="0">
      <formula>AND(NOT('QAQC-2021-08-10'!$L$197),'QAQC-2021-08-10'!$C$197="Highest")</formula>
    </cfRule>
    <cfRule type="expression" priority="1061" dxfId="0" stopIfTrue="0">
      <formula>AND(NOT('QAQC-2021-08-10'!$L$1078),'QAQC-2021-08-10'!$C$1078="Highest")</formula>
    </cfRule>
    <cfRule type="expression" priority="1348" dxfId="2" stopIfTrue="0">
      <formula>AND(NOT('QAQC-2021-08-10'!$L$197),'QAQC-2021-08-10'!$C$197="High")</formula>
    </cfRule>
    <cfRule type="expression" priority="2229" dxfId="2" stopIfTrue="0">
      <formula>AND(NOT('QAQC-2021-08-10'!$L$1078),'QAQC-2021-08-10'!$C$1078="High")</formula>
    </cfRule>
    <cfRule type="expression" priority="2516" dxfId="3" stopIfTrue="0">
      <formula>AND(NOT('QAQC-2021-08-10'!$L$197),'QAQC-2021-08-10'!$C$197="Medium")</formula>
    </cfRule>
    <cfRule type="expression" priority="3397" dxfId="3" stopIfTrue="0">
      <formula>AND(NOT('QAQC-2021-08-10'!$L$1078),'QAQC-2021-08-10'!$C$1078="Medium")</formula>
    </cfRule>
    <cfRule type="expression" priority="3684" dxfId="4" stopIfTrue="0">
      <formula>AND(NOT('QAQC-2021-08-10'!$L$197),'QAQC-2021-08-10'!$C$197="Medium Low")</formula>
    </cfRule>
    <cfRule type="expression" priority="4565" dxfId="4" stopIfTrue="0">
      <formula>AND(NOT('QAQC-2021-08-10'!$L$1078),'QAQC-2021-08-10'!$C$1078="Medium Low")</formula>
    </cfRule>
    <cfRule type="expression" priority="4852" dxfId="5" stopIfTrue="0">
      <formula>AND(NOT('QAQC-2021-08-10'!$L$197),'QAQC-2021-08-10'!$C$197="Low")</formula>
    </cfRule>
    <cfRule type="expression" priority="5733" dxfId="5" stopIfTrue="0">
      <formula>AND(NOT('QAQC-2021-08-10'!$L$1078),'QAQC-2021-08-10'!$C$1078="Low")</formula>
    </cfRule>
    <cfRule type="expression" priority="6203" dxfId="5" stopIfTrue="0">
      <formula>LEFT(G29&amp;"")="["</formula>
    </cfRule>
    <cfRule type="expression" priority="6476" dxfId="6" stopIfTrue="0">
      <formula>AND(NOT('QAQC-2021-08-10'!$L$197),'QAQC-2021-08-10'!$C$197="Very Low")</formula>
    </cfRule>
    <cfRule type="expression" priority="7357" dxfId="6" stopIfTrue="0">
      <formula>AND(NOT('QAQC-2021-08-10'!$L$1078),'QAQC-2021-08-10'!$C$1078="Very Low")</formula>
    </cfRule>
    <cfRule type="expression" priority="7674" dxfId="1" stopIfTrue="0">
      <formula>AND(NOT('QAQC-2021-08-10'!$L$197),'QAQC-2021-08-10'!$C$197="Good")</formula>
    </cfRule>
    <cfRule type="expression" priority="8555" dxfId="1" stopIfTrue="0">
      <formula>AND(NOT('QAQC-2021-08-10'!$L$1078),'QAQC-2021-08-10'!$C$1078="Good")</formula>
    </cfRule>
  </conditionalFormatting>
  <conditionalFormatting sqref="H29">
    <cfRule type="expression" priority="181" dxfId="0" stopIfTrue="0">
      <formula>AND(NOT('QAQC-2021-08-10'!$L$198),'QAQC-2021-08-10'!$C$198="Highest")</formula>
    </cfRule>
    <cfRule type="expression" priority="1062" dxfId="0" stopIfTrue="0">
      <formula>AND(NOT('QAQC-2021-08-10'!$L$1079),'QAQC-2021-08-10'!$C$1079="Highest")</formula>
    </cfRule>
    <cfRule type="expression" priority="1349" dxfId="2" stopIfTrue="0">
      <formula>AND(NOT('QAQC-2021-08-10'!$L$198),'QAQC-2021-08-10'!$C$198="High")</formula>
    </cfRule>
    <cfRule type="expression" priority="2230" dxfId="2" stopIfTrue="0">
      <formula>AND(NOT('QAQC-2021-08-10'!$L$1079),'QAQC-2021-08-10'!$C$1079="High")</formula>
    </cfRule>
    <cfRule type="expression" priority="2517" dxfId="3" stopIfTrue="0">
      <formula>AND(NOT('QAQC-2021-08-10'!$L$198),'QAQC-2021-08-10'!$C$198="Medium")</formula>
    </cfRule>
    <cfRule type="expression" priority="3398" dxfId="3" stopIfTrue="0">
      <formula>AND(NOT('QAQC-2021-08-10'!$L$1079),'QAQC-2021-08-10'!$C$1079="Medium")</formula>
    </cfRule>
    <cfRule type="expression" priority="3685" dxfId="4" stopIfTrue="0">
      <formula>AND(NOT('QAQC-2021-08-10'!$L$198),'QAQC-2021-08-10'!$C$198="Medium Low")</formula>
    </cfRule>
    <cfRule type="expression" priority="4566" dxfId="4" stopIfTrue="0">
      <formula>AND(NOT('QAQC-2021-08-10'!$L$1079),'QAQC-2021-08-10'!$C$1079="Medium Low")</formula>
    </cfRule>
    <cfRule type="expression" priority="4853" dxfId="5" stopIfTrue="0">
      <formula>AND(NOT('QAQC-2021-08-10'!$L$198),'QAQC-2021-08-10'!$C$198="Low")</formula>
    </cfRule>
    <cfRule type="expression" priority="5734" dxfId="5" stopIfTrue="0">
      <formula>AND(NOT('QAQC-2021-08-10'!$L$1079),'QAQC-2021-08-10'!$C$1079="Low")</formula>
    </cfRule>
    <cfRule type="expression" priority="6204" dxfId="5" stopIfTrue="0">
      <formula>LEFT(H29&amp;"")="["</formula>
    </cfRule>
    <cfRule type="expression" priority="6477" dxfId="6" stopIfTrue="0">
      <formula>AND(NOT('QAQC-2021-08-10'!$L$198),'QAQC-2021-08-10'!$C$198="Very Low")</formula>
    </cfRule>
    <cfRule type="expression" priority="7358" dxfId="6" stopIfTrue="0">
      <formula>AND(NOT('QAQC-2021-08-10'!$L$1079),'QAQC-2021-08-10'!$C$1079="Very Low")</formula>
    </cfRule>
    <cfRule type="expression" priority="7675" dxfId="1" stopIfTrue="0">
      <formula>AND(NOT('QAQC-2021-08-10'!$L$198),'QAQC-2021-08-10'!$C$198="Good")</formula>
    </cfRule>
    <cfRule type="expression" priority="8556" dxfId="1" stopIfTrue="0">
      <formula>AND(NOT('QAQC-2021-08-10'!$L$1079),'QAQC-2021-08-10'!$C$1079="Good")</formula>
    </cfRule>
  </conditionalFormatting>
  <conditionalFormatting sqref="I29">
    <cfRule type="expression" priority="182" dxfId="0" stopIfTrue="0">
      <formula>AND(NOT('QAQC-2021-08-10'!$L$199),'QAQC-2021-08-10'!$C$199="Highest")</formula>
    </cfRule>
    <cfRule type="expression" priority="1063" dxfId="0" stopIfTrue="0">
      <formula>AND(NOT('QAQC-2021-08-10'!$L$1080),'QAQC-2021-08-10'!$C$1080="Highest")</formula>
    </cfRule>
    <cfRule type="expression" priority="1350" dxfId="2" stopIfTrue="0">
      <formula>AND(NOT('QAQC-2021-08-10'!$L$199),'QAQC-2021-08-10'!$C$199="High")</formula>
    </cfRule>
    <cfRule type="expression" priority="2231" dxfId="2" stopIfTrue="0">
      <formula>AND(NOT('QAQC-2021-08-10'!$L$1080),'QAQC-2021-08-10'!$C$1080="High")</formula>
    </cfRule>
    <cfRule type="expression" priority="2518" dxfId="3" stopIfTrue="0">
      <formula>AND(NOT('QAQC-2021-08-10'!$L$199),'QAQC-2021-08-10'!$C$199="Medium")</formula>
    </cfRule>
    <cfRule type="expression" priority="3399" dxfId="3" stopIfTrue="0">
      <formula>AND(NOT('QAQC-2021-08-10'!$L$1080),'QAQC-2021-08-10'!$C$1080="Medium")</formula>
    </cfRule>
    <cfRule type="expression" priority="3686" dxfId="4" stopIfTrue="0">
      <formula>AND(NOT('QAQC-2021-08-10'!$L$199),'QAQC-2021-08-10'!$C$199="Medium Low")</formula>
    </cfRule>
    <cfRule type="expression" priority="4567" dxfId="4" stopIfTrue="0">
      <formula>AND(NOT('QAQC-2021-08-10'!$L$1080),'QAQC-2021-08-10'!$C$1080="Medium Low")</formula>
    </cfRule>
    <cfRule type="expression" priority="4854" dxfId="5" stopIfTrue="0">
      <formula>AND(NOT('QAQC-2021-08-10'!$L$199),'QAQC-2021-08-10'!$C$199="Low")</formula>
    </cfRule>
    <cfRule type="expression" priority="5735" dxfId="5" stopIfTrue="0">
      <formula>AND(NOT('QAQC-2021-08-10'!$L$1080),'QAQC-2021-08-10'!$C$1080="Low")</formula>
    </cfRule>
    <cfRule type="expression" priority="6205" dxfId="5" stopIfTrue="0">
      <formula>LEFT(I29&amp;"")="["</formula>
    </cfRule>
    <cfRule type="expression" priority="6478" dxfId="6" stopIfTrue="0">
      <formula>AND(NOT('QAQC-2021-08-10'!$L$199),'QAQC-2021-08-10'!$C$199="Very Low")</formula>
    </cfRule>
    <cfRule type="expression" priority="7359" dxfId="6" stopIfTrue="0">
      <formula>AND(NOT('QAQC-2021-08-10'!$L$1080),'QAQC-2021-08-10'!$C$1080="Very Low")</formula>
    </cfRule>
    <cfRule type="expression" priority="7676" dxfId="1" stopIfTrue="0">
      <formula>AND(NOT('QAQC-2021-08-10'!$L$199),'QAQC-2021-08-10'!$C$199="Good")</formula>
    </cfRule>
    <cfRule type="expression" priority="8557" dxfId="1" stopIfTrue="0">
      <formula>AND(NOT('QAQC-2021-08-10'!$L$1080),'QAQC-2021-08-10'!$C$1080="Good")</formula>
    </cfRule>
  </conditionalFormatting>
  <conditionalFormatting sqref="Q29">
    <cfRule type="expression" priority="183" dxfId="0" stopIfTrue="0">
      <formula>AND(NOT('QAQC-2021-08-10'!$L$200),'QAQC-2021-08-10'!$C$200="Highest")</formula>
    </cfRule>
    <cfRule type="expression" priority="318" dxfId="0" stopIfTrue="0">
      <formula>AND(NOT('QAQC-2021-08-10'!$L$335),'QAQC-2021-08-10'!$C$335="Highest")</formula>
    </cfRule>
    <cfRule type="expression" priority="1064" dxfId="0" stopIfTrue="0">
      <formula>AND(NOT('QAQC-2021-08-10'!$L$1081),'QAQC-2021-08-10'!$C$1081="Highest")</formula>
    </cfRule>
    <cfRule type="expression" priority="1351" dxfId="2" stopIfTrue="0">
      <formula>AND(NOT('QAQC-2021-08-10'!$L$200),'QAQC-2021-08-10'!$C$200="High")</formula>
    </cfRule>
    <cfRule type="expression" priority="1486" dxfId="2" stopIfTrue="0">
      <formula>AND(NOT('QAQC-2021-08-10'!$L$335),'QAQC-2021-08-10'!$C$335="High")</formula>
    </cfRule>
    <cfRule type="expression" priority="2232" dxfId="2" stopIfTrue="0">
      <formula>AND(NOT('QAQC-2021-08-10'!$L$1081),'QAQC-2021-08-10'!$C$1081="High")</formula>
    </cfRule>
    <cfRule type="expression" priority="2519" dxfId="3" stopIfTrue="0">
      <formula>AND(NOT('QAQC-2021-08-10'!$L$200),'QAQC-2021-08-10'!$C$200="Medium")</formula>
    </cfRule>
    <cfRule type="expression" priority="2654" dxfId="3" stopIfTrue="0">
      <formula>AND(NOT('QAQC-2021-08-10'!$L$335),'QAQC-2021-08-10'!$C$335="Medium")</formula>
    </cfRule>
    <cfRule type="expression" priority="3400" dxfId="3" stopIfTrue="0">
      <formula>AND(NOT('QAQC-2021-08-10'!$L$1081),'QAQC-2021-08-10'!$C$1081="Medium")</formula>
    </cfRule>
    <cfRule type="expression" priority="3687" dxfId="4" stopIfTrue="0">
      <formula>AND(NOT('QAQC-2021-08-10'!$L$200),'QAQC-2021-08-10'!$C$200="Medium Low")</formula>
    </cfRule>
    <cfRule type="expression" priority="3822" dxfId="4" stopIfTrue="0">
      <formula>AND(NOT('QAQC-2021-08-10'!$L$335),'QAQC-2021-08-10'!$C$335="Medium Low")</formula>
    </cfRule>
    <cfRule type="expression" priority="4568" dxfId="4" stopIfTrue="0">
      <formula>AND(NOT('QAQC-2021-08-10'!$L$1081),'QAQC-2021-08-10'!$C$1081="Medium Low")</formula>
    </cfRule>
    <cfRule type="expression" priority="4855" dxfId="5" stopIfTrue="0">
      <formula>AND(NOT('QAQC-2021-08-10'!$L$200),'QAQC-2021-08-10'!$C$200="Low")</formula>
    </cfRule>
    <cfRule type="expression" priority="4990" dxfId="5" stopIfTrue="0">
      <formula>AND(NOT('QAQC-2021-08-10'!$L$335),'QAQC-2021-08-10'!$C$335="Low")</formula>
    </cfRule>
    <cfRule type="expression" priority="5736" dxfId="5" stopIfTrue="0">
      <formula>AND(NOT('QAQC-2021-08-10'!$L$1081),'QAQC-2021-08-10'!$C$1081="Low")</formula>
    </cfRule>
    <cfRule type="expression" priority="6206" dxfId="5" stopIfTrue="0">
      <formula>LEFT(Q29&amp;"")="["</formula>
    </cfRule>
    <cfRule type="expression" priority="6479" dxfId="6" stopIfTrue="0">
      <formula>AND(NOT('QAQC-2021-08-10'!$L$200),'QAQC-2021-08-10'!$C$200="Very Low")</formula>
    </cfRule>
    <cfRule type="expression" priority="6614" dxfId="6" stopIfTrue="0">
      <formula>AND(NOT('QAQC-2021-08-10'!$L$335),'QAQC-2021-08-10'!$C$335="Very Low")</formula>
    </cfRule>
    <cfRule type="expression" priority="7360" dxfId="6" stopIfTrue="0">
      <formula>AND(NOT('QAQC-2021-08-10'!$L$1081),'QAQC-2021-08-10'!$C$1081="Very Low")</formula>
    </cfRule>
    <cfRule type="expression" priority="7677" dxfId="1" stopIfTrue="0">
      <formula>AND(NOT('QAQC-2021-08-10'!$L$200),'QAQC-2021-08-10'!$C$200="Good")</formula>
    </cfRule>
    <cfRule type="expression" priority="7812" dxfId="1" stopIfTrue="0">
      <formula>AND(NOT('QAQC-2021-08-10'!$L$335),'QAQC-2021-08-10'!$C$335="Good")</formula>
    </cfRule>
    <cfRule type="expression" priority="8558" dxfId="1" stopIfTrue="0">
      <formula>AND(NOT('QAQC-2021-08-10'!$L$1081),'QAQC-2021-08-10'!$C$1081="Good")</formula>
    </cfRule>
  </conditionalFormatting>
  <conditionalFormatting sqref="R29">
    <cfRule type="expression" priority="184" dxfId="0" stopIfTrue="0">
      <formula>AND(NOT('QAQC-2021-08-10'!$L$201),'QAQC-2021-08-10'!$C$201="Highest")</formula>
    </cfRule>
    <cfRule type="expression" priority="319" dxfId="0" stopIfTrue="0">
      <formula>AND(NOT('QAQC-2021-08-10'!$L$336),'QAQC-2021-08-10'!$C$336="Highest")</formula>
    </cfRule>
    <cfRule type="expression" priority="1065" dxfId="0" stopIfTrue="0">
      <formula>AND(NOT('QAQC-2021-08-10'!$L$1082),'QAQC-2021-08-10'!$C$1082="Highest")</formula>
    </cfRule>
    <cfRule type="expression" priority="1352" dxfId="2" stopIfTrue="0">
      <formula>AND(NOT('QAQC-2021-08-10'!$L$201),'QAQC-2021-08-10'!$C$201="High")</formula>
    </cfRule>
    <cfRule type="expression" priority="1487" dxfId="2" stopIfTrue="0">
      <formula>AND(NOT('QAQC-2021-08-10'!$L$336),'QAQC-2021-08-10'!$C$336="High")</formula>
    </cfRule>
    <cfRule type="expression" priority="2233" dxfId="2" stopIfTrue="0">
      <formula>AND(NOT('QAQC-2021-08-10'!$L$1082),'QAQC-2021-08-10'!$C$1082="High")</formula>
    </cfRule>
    <cfRule type="expression" priority="2520" dxfId="3" stopIfTrue="0">
      <formula>AND(NOT('QAQC-2021-08-10'!$L$201),'QAQC-2021-08-10'!$C$201="Medium")</formula>
    </cfRule>
    <cfRule type="expression" priority="2655" dxfId="3" stopIfTrue="0">
      <formula>AND(NOT('QAQC-2021-08-10'!$L$336),'QAQC-2021-08-10'!$C$336="Medium")</formula>
    </cfRule>
    <cfRule type="expression" priority="3401" dxfId="3" stopIfTrue="0">
      <formula>AND(NOT('QAQC-2021-08-10'!$L$1082),'QAQC-2021-08-10'!$C$1082="Medium")</formula>
    </cfRule>
    <cfRule type="expression" priority="3688" dxfId="4" stopIfTrue="0">
      <formula>AND(NOT('QAQC-2021-08-10'!$L$201),'QAQC-2021-08-10'!$C$201="Medium Low")</formula>
    </cfRule>
    <cfRule type="expression" priority="3823" dxfId="4" stopIfTrue="0">
      <formula>AND(NOT('QAQC-2021-08-10'!$L$336),'QAQC-2021-08-10'!$C$336="Medium Low")</formula>
    </cfRule>
    <cfRule type="expression" priority="4569" dxfId="4" stopIfTrue="0">
      <formula>AND(NOT('QAQC-2021-08-10'!$L$1082),'QAQC-2021-08-10'!$C$1082="Medium Low")</formula>
    </cfRule>
    <cfRule type="expression" priority="4856" dxfId="5" stopIfTrue="0">
      <formula>AND(NOT('QAQC-2021-08-10'!$L$201),'QAQC-2021-08-10'!$C$201="Low")</formula>
    </cfRule>
    <cfRule type="expression" priority="4991" dxfId="5" stopIfTrue="0">
      <formula>AND(NOT('QAQC-2021-08-10'!$L$336),'QAQC-2021-08-10'!$C$336="Low")</formula>
    </cfRule>
    <cfRule type="expression" priority="5737" dxfId="5" stopIfTrue="0">
      <formula>AND(NOT('QAQC-2021-08-10'!$L$1082),'QAQC-2021-08-10'!$C$1082="Low")</formula>
    </cfRule>
    <cfRule type="expression" priority="6207" dxfId="5" stopIfTrue="0">
      <formula>LEFT(R29&amp;"")="["</formula>
    </cfRule>
    <cfRule type="expression" priority="6480" dxfId="6" stopIfTrue="0">
      <formula>AND(NOT('QAQC-2021-08-10'!$L$201),'QAQC-2021-08-10'!$C$201="Very Low")</formula>
    </cfRule>
    <cfRule type="expression" priority="6615" dxfId="6" stopIfTrue="0">
      <formula>AND(NOT('QAQC-2021-08-10'!$L$336),'QAQC-2021-08-10'!$C$336="Very Low")</formula>
    </cfRule>
    <cfRule type="expression" priority="7361" dxfId="6" stopIfTrue="0">
      <formula>AND(NOT('QAQC-2021-08-10'!$L$1082),'QAQC-2021-08-10'!$C$1082="Very Low")</formula>
    </cfRule>
    <cfRule type="expression" priority="7678" dxfId="1" stopIfTrue="0">
      <formula>AND(NOT('QAQC-2021-08-10'!$L$201),'QAQC-2021-08-10'!$C$201="Good")</formula>
    </cfRule>
    <cfRule type="expression" priority="7813" dxfId="1" stopIfTrue="0">
      <formula>AND(NOT('QAQC-2021-08-10'!$L$336),'QAQC-2021-08-10'!$C$336="Good")</formula>
    </cfRule>
    <cfRule type="expression" priority="8559" dxfId="1" stopIfTrue="0">
      <formula>AND(NOT('QAQC-2021-08-10'!$L$1082),'QAQC-2021-08-10'!$C$1082="Good")</formula>
    </cfRule>
  </conditionalFormatting>
  <conditionalFormatting sqref="S29">
    <cfRule type="expression" priority="185" dxfId="0" stopIfTrue="0">
      <formula>AND(NOT('QAQC-2021-08-10'!$L$202),'QAQC-2021-08-10'!$C$202="Highest")</formula>
    </cfRule>
    <cfRule type="expression" priority="320" dxfId="0" stopIfTrue="0">
      <formula>AND(NOT('QAQC-2021-08-10'!$L$337),'QAQC-2021-08-10'!$C$337="Highest")</formula>
    </cfRule>
    <cfRule type="expression" priority="1066" dxfId="0" stopIfTrue="0">
      <formula>AND(NOT('QAQC-2021-08-10'!$L$1083),'QAQC-2021-08-10'!$C$1083="Highest")</formula>
    </cfRule>
    <cfRule type="expression" priority="1353" dxfId="2" stopIfTrue="0">
      <formula>AND(NOT('QAQC-2021-08-10'!$L$202),'QAQC-2021-08-10'!$C$202="High")</formula>
    </cfRule>
    <cfRule type="expression" priority="1488" dxfId="2" stopIfTrue="0">
      <formula>AND(NOT('QAQC-2021-08-10'!$L$337),'QAQC-2021-08-10'!$C$337="High")</formula>
    </cfRule>
    <cfRule type="expression" priority="2234" dxfId="2" stopIfTrue="0">
      <formula>AND(NOT('QAQC-2021-08-10'!$L$1083),'QAQC-2021-08-10'!$C$1083="High")</formula>
    </cfRule>
    <cfRule type="expression" priority="2521" dxfId="3" stopIfTrue="0">
      <formula>AND(NOT('QAQC-2021-08-10'!$L$202),'QAQC-2021-08-10'!$C$202="Medium")</formula>
    </cfRule>
    <cfRule type="expression" priority="2656" dxfId="3" stopIfTrue="0">
      <formula>AND(NOT('QAQC-2021-08-10'!$L$337),'QAQC-2021-08-10'!$C$337="Medium")</formula>
    </cfRule>
    <cfRule type="expression" priority="3402" dxfId="3" stopIfTrue="0">
      <formula>AND(NOT('QAQC-2021-08-10'!$L$1083),'QAQC-2021-08-10'!$C$1083="Medium")</formula>
    </cfRule>
    <cfRule type="expression" priority="3689" dxfId="4" stopIfTrue="0">
      <formula>AND(NOT('QAQC-2021-08-10'!$L$202),'QAQC-2021-08-10'!$C$202="Medium Low")</formula>
    </cfRule>
    <cfRule type="expression" priority="3824" dxfId="4" stopIfTrue="0">
      <formula>AND(NOT('QAQC-2021-08-10'!$L$337),'QAQC-2021-08-10'!$C$337="Medium Low")</formula>
    </cfRule>
    <cfRule type="expression" priority="4570" dxfId="4" stopIfTrue="0">
      <formula>AND(NOT('QAQC-2021-08-10'!$L$1083),'QAQC-2021-08-10'!$C$1083="Medium Low")</formula>
    </cfRule>
    <cfRule type="expression" priority="4857" dxfId="5" stopIfTrue="0">
      <formula>AND(NOT('QAQC-2021-08-10'!$L$202),'QAQC-2021-08-10'!$C$202="Low")</formula>
    </cfRule>
    <cfRule type="expression" priority="4992" dxfId="5" stopIfTrue="0">
      <formula>AND(NOT('QAQC-2021-08-10'!$L$337),'QAQC-2021-08-10'!$C$337="Low")</formula>
    </cfRule>
    <cfRule type="expression" priority="5738" dxfId="5" stopIfTrue="0">
      <formula>AND(NOT('QAQC-2021-08-10'!$L$1083),'QAQC-2021-08-10'!$C$1083="Low")</formula>
    </cfRule>
    <cfRule type="expression" priority="6208" dxfId="5" stopIfTrue="0">
      <formula>LEFT(S29&amp;"")="["</formula>
    </cfRule>
    <cfRule type="expression" priority="6481" dxfId="6" stopIfTrue="0">
      <formula>AND(NOT('QAQC-2021-08-10'!$L$202),'QAQC-2021-08-10'!$C$202="Very Low")</formula>
    </cfRule>
    <cfRule type="expression" priority="6616" dxfId="6" stopIfTrue="0">
      <formula>AND(NOT('QAQC-2021-08-10'!$L$337),'QAQC-2021-08-10'!$C$337="Very Low")</formula>
    </cfRule>
    <cfRule type="expression" priority="7362" dxfId="6" stopIfTrue="0">
      <formula>AND(NOT('QAQC-2021-08-10'!$L$1083),'QAQC-2021-08-10'!$C$1083="Very Low")</formula>
    </cfRule>
    <cfRule type="expression" priority="7679" dxfId="1" stopIfTrue="0">
      <formula>AND(NOT('QAQC-2021-08-10'!$L$202),'QAQC-2021-08-10'!$C$202="Good")</formula>
    </cfRule>
    <cfRule type="expression" priority="7814" dxfId="1" stopIfTrue="0">
      <formula>AND(NOT('QAQC-2021-08-10'!$L$337),'QAQC-2021-08-10'!$C$337="Good")</formula>
    </cfRule>
    <cfRule type="expression" priority="8560" dxfId="1" stopIfTrue="0">
      <formula>AND(NOT('QAQC-2021-08-10'!$L$1083),'QAQC-2021-08-10'!$C$1083="Good")</formula>
    </cfRule>
  </conditionalFormatting>
  <conditionalFormatting sqref="G30">
    <cfRule type="expression" priority="186" dxfId="0" stopIfTrue="0">
      <formula>AND(NOT('QAQC-2021-08-10'!$L$203),'QAQC-2021-08-10'!$C$203="Highest")</formula>
    </cfRule>
    <cfRule type="expression" priority="1076" dxfId="0" stopIfTrue="0">
      <formula>AND(NOT('QAQC-2021-08-10'!$L$1093),'QAQC-2021-08-10'!$C$1093="Highest")</formula>
    </cfRule>
    <cfRule type="expression" priority="1354" dxfId="2" stopIfTrue="0">
      <formula>AND(NOT('QAQC-2021-08-10'!$L$203),'QAQC-2021-08-10'!$C$203="High")</formula>
    </cfRule>
    <cfRule type="expression" priority="2244" dxfId="2" stopIfTrue="0">
      <formula>AND(NOT('QAQC-2021-08-10'!$L$1093),'QAQC-2021-08-10'!$C$1093="High")</formula>
    </cfRule>
    <cfRule type="expression" priority="2522" dxfId="3" stopIfTrue="0">
      <formula>AND(NOT('QAQC-2021-08-10'!$L$203),'QAQC-2021-08-10'!$C$203="Medium")</formula>
    </cfRule>
    <cfRule type="expression" priority="3412" dxfId="3" stopIfTrue="0">
      <formula>AND(NOT('QAQC-2021-08-10'!$L$1093),'QAQC-2021-08-10'!$C$1093="Medium")</formula>
    </cfRule>
    <cfRule type="expression" priority="3690" dxfId="4" stopIfTrue="0">
      <formula>AND(NOT('QAQC-2021-08-10'!$L$203),'QAQC-2021-08-10'!$C$203="Medium Low")</formula>
    </cfRule>
    <cfRule type="expression" priority="4580" dxfId="4" stopIfTrue="0">
      <formula>AND(NOT('QAQC-2021-08-10'!$L$1093),'QAQC-2021-08-10'!$C$1093="Medium Low")</formula>
    </cfRule>
    <cfRule type="expression" priority="4858" dxfId="5" stopIfTrue="0">
      <formula>AND(NOT('QAQC-2021-08-10'!$L$203),'QAQC-2021-08-10'!$C$203="Low")</formula>
    </cfRule>
    <cfRule type="expression" priority="5748" dxfId="5" stopIfTrue="0">
      <formula>AND(NOT('QAQC-2021-08-10'!$L$1093),'QAQC-2021-08-10'!$C$1093="Low")</formula>
    </cfRule>
    <cfRule type="expression" priority="6218" dxfId="5" stopIfTrue="0">
      <formula>LEFT(G30&amp;"")="["</formula>
    </cfRule>
    <cfRule type="expression" priority="6482" dxfId="6" stopIfTrue="0">
      <formula>AND(NOT('QAQC-2021-08-10'!$L$203),'QAQC-2021-08-10'!$C$203="Very Low")</formula>
    </cfRule>
    <cfRule type="expression" priority="7372" dxfId="6" stopIfTrue="0">
      <formula>AND(NOT('QAQC-2021-08-10'!$L$1093),'QAQC-2021-08-10'!$C$1093="Very Low")</formula>
    </cfRule>
    <cfRule type="expression" priority="7680" dxfId="1" stopIfTrue="0">
      <formula>AND(NOT('QAQC-2021-08-10'!$L$203),'QAQC-2021-08-10'!$C$203="Good")</formula>
    </cfRule>
    <cfRule type="expression" priority="8570" dxfId="1" stopIfTrue="0">
      <formula>AND(NOT('QAQC-2021-08-10'!$L$1093),'QAQC-2021-08-10'!$C$1093="Good")</formula>
    </cfRule>
  </conditionalFormatting>
  <conditionalFormatting sqref="H30">
    <cfRule type="expression" priority="187" dxfId="0" stopIfTrue="0">
      <formula>AND(NOT('QAQC-2021-08-10'!$L$204),'QAQC-2021-08-10'!$C$204="Highest")</formula>
    </cfRule>
    <cfRule type="expression" priority="1077" dxfId="0" stopIfTrue="0">
      <formula>AND(NOT('QAQC-2021-08-10'!$L$1094),'QAQC-2021-08-10'!$C$1094="Highest")</formula>
    </cfRule>
    <cfRule type="expression" priority="1355" dxfId="2" stopIfTrue="0">
      <formula>AND(NOT('QAQC-2021-08-10'!$L$204),'QAQC-2021-08-10'!$C$204="High")</formula>
    </cfRule>
    <cfRule type="expression" priority="2245" dxfId="2" stopIfTrue="0">
      <formula>AND(NOT('QAQC-2021-08-10'!$L$1094),'QAQC-2021-08-10'!$C$1094="High")</formula>
    </cfRule>
    <cfRule type="expression" priority="2523" dxfId="3" stopIfTrue="0">
      <formula>AND(NOT('QAQC-2021-08-10'!$L$204),'QAQC-2021-08-10'!$C$204="Medium")</formula>
    </cfRule>
    <cfRule type="expression" priority="3413" dxfId="3" stopIfTrue="0">
      <formula>AND(NOT('QAQC-2021-08-10'!$L$1094),'QAQC-2021-08-10'!$C$1094="Medium")</formula>
    </cfRule>
    <cfRule type="expression" priority="3691" dxfId="4" stopIfTrue="0">
      <formula>AND(NOT('QAQC-2021-08-10'!$L$204),'QAQC-2021-08-10'!$C$204="Medium Low")</formula>
    </cfRule>
    <cfRule type="expression" priority="4581" dxfId="4" stopIfTrue="0">
      <formula>AND(NOT('QAQC-2021-08-10'!$L$1094),'QAQC-2021-08-10'!$C$1094="Medium Low")</formula>
    </cfRule>
    <cfRule type="expression" priority="4859" dxfId="5" stopIfTrue="0">
      <formula>AND(NOT('QAQC-2021-08-10'!$L$204),'QAQC-2021-08-10'!$C$204="Low")</formula>
    </cfRule>
    <cfRule type="expression" priority="5749" dxfId="5" stopIfTrue="0">
      <formula>AND(NOT('QAQC-2021-08-10'!$L$1094),'QAQC-2021-08-10'!$C$1094="Low")</formula>
    </cfRule>
    <cfRule type="expression" priority="6219" dxfId="5" stopIfTrue="0">
      <formula>LEFT(H30&amp;"")="["</formula>
    </cfRule>
    <cfRule type="expression" priority="6483" dxfId="6" stopIfTrue="0">
      <formula>AND(NOT('QAQC-2021-08-10'!$L$204),'QAQC-2021-08-10'!$C$204="Very Low")</formula>
    </cfRule>
    <cfRule type="expression" priority="7373" dxfId="6" stopIfTrue="0">
      <formula>AND(NOT('QAQC-2021-08-10'!$L$1094),'QAQC-2021-08-10'!$C$1094="Very Low")</formula>
    </cfRule>
    <cfRule type="expression" priority="7681" dxfId="1" stopIfTrue="0">
      <formula>AND(NOT('QAQC-2021-08-10'!$L$204),'QAQC-2021-08-10'!$C$204="Good")</formula>
    </cfRule>
    <cfRule type="expression" priority="8571" dxfId="1" stopIfTrue="0">
      <formula>AND(NOT('QAQC-2021-08-10'!$L$1094),'QAQC-2021-08-10'!$C$1094="Good")</formula>
    </cfRule>
  </conditionalFormatting>
  <conditionalFormatting sqref="I30">
    <cfRule type="expression" priority="188" dxfId="0" stopIfTrue="0">
      <formula>AND(NOT('QAQC-2021-08-10'!$L$205),'QAQC-2021-08-10'!$C$205="Highest")</formula>
    </cfRule>
    <cfRule type="expression" priority="1078" dxfId="0" stopIfTrue="0">
      <formula>AND(NOT('QAQC-2021-08-10'!$L$1095),'QAQC-2021-08-10'!$C$1095="Highest")</formula>
    </cfRule>
    <cfRule type="expression" priority="1356" dxfId="2" stopIfTrue="0">
      <formula>AND(NOT('QAQC-2021-08-10'!$L$205),'QAQC-2021-08-10'!$C$205="High")</formula>
    </cfRule>
    <cfRule type="expression" priority="2246" dxfId="2" stopIfTrue="0">
      <formula>AND(NOT('QAQC-2021-08-10'!$L$1095),'QAQC-2021-08-10'!$C$1095="High")</formula>
    </cfRule>
    <cfRule type="expression" priority="2524" dxfId="3" stopIfTrue="0">
      <formula>AND(NOT('QAQC-2021-08-10'!$L$205),'QAQC-2021-08-10'!$C$205="Medium")</formula>
    </cfRule>
    <cfRule type="expression" priority="3414" dxfId="3" stopIfTrue="0">
      <formula>AND(NOT('QAQC-2021-08-10'!$L$1095),'QAQC-2021-08-10'!$C$1095="Medium")</formula>
    </cfRule>
    <cfRule type="expression" priority="3692" dxfId="4" stopIfTrue="0">
      <formula>AND(NOT('QAQC-2021-08-10'!$L$205),'QAQC-2021-08-10'!$C$205="Medium Low")</formula>
    </cfRule>
    <cfRule type="expression" priority="4582" dxfId="4" stopIfTrue="0">
      <formula>AND(NOT('QAQC-2021-08-10'!$L$1095),'QAQC-2021-08-10'!$C$1095="Medium Low")</formula>
    </cfRule>
    <cfRule type="expression" priority="4860" dxfId="5" stopIfTrue="0">
      <formula>AND(NOT('QAQC-2021-08-10'!$L$205),'QAQC-2021-08-10'!$C$205="Low")</formula>
    </cfRule>
    <cfRule type="expression" priority="5750" dxfId="5" stopIfTrue="0">
      <formula>AND(NOT('QAQC-2021-08-10'!$L$1095),'QAQC-2021-08-10'!$C$1095="Low")</formula>
    </cfRule>
    <cfRule type="expression" priority="6220" dxfId="5" stopIfTrue="0">
      <formula>LEFT(I30&amp;"")="["</formula>
    </cfRule>
    <cfRule type="expression" priority="6484" dxfId="6" stopIfTrue="0">
      <formula>AND(NOT('QAQC-2021-08-10'!$L$205),'QAQC-2021-08-10'!$C$205="Very Low")</formula>
    </cfRule>
    <cfRule type="expression" priority="7374" dxfId="6" stopIfTrue="0">
      <formula>AND(NOT('QAQC-2021-08-10'!$L$1095),'QAQC-2021-08-10'!$C$1095="Very Low")</formula>
    </cfRule>
    <cfRule type="expression" priority="7682" dxfId="1" stopIfTrue="0">
      <formula>AND(NOT('QAQC-2021-08-10'!$L$205),'QAQC-2021-08-10'!$C$205="Good")</formula>
    </cfRule>
    <cfRule type="expression" priority="8572" dxfId="1" stopIfTrue="0">
      <formula>AND(NOT('QAQC-2021-08-10'!$L$1095),'QAQC-2021-08-10'!$C$1095="Good")</formula>
    </cfRule>
  </conditionalFormatting>
  <conditionalFormatting sqref="Q30">
    <cfRule type="expression" priority="189" dxfId="0" stopIfTrue="0">
      <formula>AND(NOT('QAQC-2021-08-10'!$L$206),'QAQC-2021-08-10'!$C$206="Highest")</formula>
    </cfRule>
    <cfRule type="expression" priority="321" dxfId="0" stopIfTrue="0">
      <formula>AND(NOT('QAQC-2021-08-10'!$L$338),'QAQC-2021-08-10'!$C$338="Highest")</formula>
    </cfRule>
    <cfRule type="expression" priority="1079" dxfId="0" stopIfTrue="0">
      <formula>AND(NOT('QAQC-2021-08-10'!$L$1096),'QAQC-2021-08-10'!$C$1096="Highest")</formula>
    </cfRule>
    <cfRule type="expression" priority="1357" dxfId="2" stopIfTrue="0">
      <formula>AND(NOT('QAQC-2021-08-10'!$L$206),'QAQC-2021-08-10'!$C$206="High")</formula>
    </cfRule>
    <cfRule type="expression" priority="1489" dxfId="2" stopIfTrue="0">
      <formula>AND(NOT('QAQC-2021-08-10'!$L$338),'QAQC-2021-08-10'!$C$338="High")</formula>
    </cfRule>
    <cfRule type="expression" priority="2247" dxfId="2" stopIfTrue="0">
      <formula>AND(NOT('QAQC-2021-08-10'!$L$1096),'QAQC-2021-08-10'!$C$1096="High")</formula>
    </cfRule>
    <cfRule type="expression" priority="2525" dxfId="3" stopIfTrue="0">
      <formula>AND(NOT('QAQC-2021-08-10'!$L$206),'QAQC-2021-08-10'!$C$206="Medium")</formula>
    </cfRule>
    <cfRule type="expression" priority="2657" dxfId="3" stopIfTrue="0">
      <formula>AND(NOT('QAQC-2021-08-10'!$L$338),'QAQC-2021-08-10'!$C$338="Medium")</formula>
    </cfRule>
    <cfRule type="expression" priority="3415" dxfId="3" stopIfTrue="0">
      <formula>AND(NOT('QAQC-2021-08-10'!$L$1096),'QAQC-2021-08-10'!$C$1096="Medium")</formula>
    </cfRule>
    <cfRule type="expression" priority="3693" dxfId="4" stopIfTrue="0">
      <formula>AND(NOT('QAQC-2021-08-10'!$L$206),'QAQC-2021-08-10'!$C$206="Medium Low")</formula>
    </cfRule>
    <cfRule type="expression" priority="3825" dxfId="4" stopIfTrue="0">
      <formula>AND(NOT('QAQC-2021-08-10'!$L$338),'QAQC-2021-08-10'!$C$338="Medium Low")</formula>
    </cfRule>
    <cfRule type="expression" priority="4583" dxfId="4" stopIfTrue="0">
      <formula>AND(NOT('QAQC-2021-08-10'!$L$1096),'QAQC-2021-08-10'!$C$1096="Medium Low")</formula>
    </cfRule>
    <cfRule type="expression" priority="4861" dxfId="5" stopIfTrue="0">
      <formula>AND(NOT('QAQC-2021-08-10'!$L$206),'QAQC-2021-08-10'!$C$206="Low")</formula>
    </cfRule>
    <cfRule type="expression" priority="4993" dxfId="5" stopIfTrue="0">
      <formula>AND(NOT('QAQC-2021-08-10'!$L$338),'QAQC-2021-08-10'!$C$338="Low")</formula>
    </cfRule>
    <cfRule type="expression" priority="5751" dxfId="5" stopIfTrue="0">
      <formula>AND(NOT('QAQC-2021-08-10'!$L$1096),'QAQC-2021-08-10'!$C$1096="Low")</formula>
    </cfRule>
    <cfRule type="expression" priority="6221" dxfId="5" stopIfTrue="0">
      <formula>LEFT(Q30&amp;"")="["</formula>
    </cfRule>
    <cfRule type="expression" priority="6485" dxfId="6" stopIfTrue="0">
      <formula>AND(NOT('QAQC-2021-08-10'!$L$206),'QAQC-2021-08-10'!$C$206="Very Low")</formula>
    </cfRule>
    <cfRule type="expression" priority="6617" dxfId="6" stopIfTrue="0">
      <formula>AND(NOT('QAQC-2021-08-10'!$L$338),'QAQC-2021-08-10'!$C$338="Very Low")</formula>
    </cfRule>
    <cfRule type="expression" priority="7375" dxfId="6" stopIfTrue="0">
      <formula>AND(NOT('QAQC-2021-08-10'!$L$1096),'QAQC-2021-08-10'!$C$1096="Very Low")</formula>
    </cfRule>
    <cfRule type="expression" priority="7683" dxfId="1" stopIfTrue="0">
      <formula>AND(NOT('QAQC-2021-08-10'!$L$206),'QAQC-2021-08-10'!$C$206="Good")</formula>
    </cfRule>
    <cfRule type="expression" priority="7815" dxfId="1" stopIfTrue="0">
      <formula>AND(NOT('QAQC-2021-08-10'!$L$338),'QAQC-2021-08-10'!$C$338="Good")</formula>
    </cfRule>
    <cfRule type="expression" priority="8573" dxfId="1" stopIfTrue="0">
      <formula>AND(NOT('QAQC-2021-08-10'!$L$1096),'QAQC-2021-08-10'!$C$1096="Good")</formula>
    </cfRule>
  </conditionalFormatting>
  <conditionalFormatting sqref="R30">
    <cfRule type="expression" priority="190" dxfId="0" stopIfTrue="0">
      <formula>AND(NOT('QAQC-2021-08-10'!$L$207),'QAQC-2021-08-10'!$C$207="Highest")</formula>
    </cfRule>
    <cfRule type="expression" priority="322" dxfId="0" stopIfTrue="0">
      <formula>AND(NOT('QAQC-2021-08-10'!$L$339),'QAQC-2021-08-10'!$C$339="Highest")</formula>
    </cfRule>
    <cfRule type="expression" priority="1080" dxfId="0" stopIfTrue="0">
      <formula>AND(NOT('QAQC-2021-08-10'!$L$1097),'QAQC-2021-08-10'!$C$1097="Highest")</formula>
    </cfRule>
    <cfRule type="expression" priority="1358" dxfId="2" stopIfTrue="0">
      <formula>AND(NOT('QAQC-2021-08-10'!$L$207),'QAQC-2021-08-10'!$C$207="High")</formula>
    </cfRule>
    <cfRule type="expression" priority="1490" dxfId="2" stopIfTrue="0">
      <formula>AND(NOT('QAQC-2021-08-10'!$L$339),'QAQC-2021-08-10'!$C$339="High")</formula>
    </cfRule>
    <cfRule type="expression" priority="2248" dxfId="2" stopIfTrue="0">
      <formula>AND(NOT('QAQC-2021-08-10'!$L$1097),'QAQC-2021-08-10'!$C$1097="High")</formula>
    </cfRule>
    <cfRule type="expression" priority="2526" dxfId="3" stopIfTrue="0">
      <formula>AND(NOT('QAQC-2021-08-10'!$L$207),'QAQC-2021-08-10'!$C$207="Medium")</formula>
    </cfRule>
    <cfRule type="expression" priority="2658" dxfId="3" stopIfTrue="0">
      <formula>AND(NOT('QAQC-2021-08-10'!$L$339),'QAQC-2021-08-10'!$C$339="Medium")</formula>
    </cfRule>
    <cfRule type="expression" priority="3416" dxfId="3" stopIfTrue="0">
      <formula>AND(NOT('QAQC-2021-08-10'!$L$1097),'QAQC-2021-08-10'!$C$1097="Medium")</formula>
    </cfRule>
    <cfRule type="expression" priority="3694" dxfId="4" stopIfTrue="0">
      <formula>AND(NOT('QAQC-2021-08-10'!$L$207),'QAQC-2021-08-10'!$C$207="Medium Low")</formula>
    </cfRule>
    <cfRule type="expression" priority="3826" dxfId="4" stopIfTrue="0">
      <formula>AND(NOT('QAQC-2021-08-10'!$L$339),'QAQC-2021-08-10'!$C$339="Medium Low")</formula>
    </cfRule>
    <cfRule type="expression" priority="4584" dxfId="4" stopIfTrue="0">
      <formula>AND(NOT('QAQC-2021-08-10'!$L$1097),'QAQC-2021-08-10'!$C$1097="Medium Low")</formula>
    </cfRule>
    <cfRule type="expression" priority="4862" dxfId="5" stopIfTrue="0">
      <formula>AND(NOT('QAQC-2021-08-10'!$L$207),'QAQC-2021-08-10'!$C$207="Low")</formula>
    </cfRule>
    <cfRule type="expression" priority="4994" dxfId="5" stopIfTrue="0">
      <formula>AND(NOT('QAQC-2021-08-10'!$L$339),'QAQC-2021-08-10'!$C$339="Low")</formula>
    </cfRule>
    <cfRule type="expression" priority="5752" dxfId="5" stopIfTrue="0">
      <formula>AND(NOT('QAQC-2021-08-10'!$L$1097),'QAQC-2021-08-10'!$C$1097="Low")</formula>
    </cfRule>
    <cfRule type="expression" priority="6222" dxfId="5" stopIfTrue="0">
      <formula>LEFT(R30&amp;"")="["</formula>
    </cfRule>
    <cfRule type="expression" priority="6486" dxfId="6" stopIfTrue="0">
      <formula>AND(NOT('QAQC-2021-08-10'!$L$207),'QAQC-2021-08-10'!$C$207="Very Low")</formula>
    </cfRule>
    <cfRule type="expression" priority="6618" dxfId="6" stopIfTrue="0">
      <formula>AND(NOT('QAQC-2021-08-10'!$L$339),'QAQC-2021-08-10'!$C$339="Very Low")</formula>
    </cfRule>
    <cfRule type="expression" priority="7376" dxfId="6" stopIfTrue="0">
      <formula>AND(NOT('QAQC-2021-08-10'!$L$1097),'QAQC-2021-08-10'!$C$1097="Very Low")</formula>
    </cfRule>
    <cfRule type="expression" priority="7684" dxfId="1" stopIfTrue="0">
      <formula>AND(NOT('QAQC-2021-08-10'!$L$207),'QAQC-2021-08-10'!$C$207="Good")</formula>
    </cfRule>
    <cfRule type="expression" priority="7816" dxfId="1" stopIfTrue="0">
      <formula>AND(NOT('QAQC-2021-08-10'!$L$339),'QAQC-2021-08-10'!$C$339="Good")</formula>
    </cfRule>
    <cfRule type="expression" priority="8574" dxfId="1" stopIfTrue="0">
      <formula>AND(NOT('QAQC-2021-08-10'!$L$1097),'QAQC-2021-08-10'!$C$1097="Good")</formula>
    </cfRule>
  </conditionalFormatting>
  <conditionalFormatting sqref="S30">
    <cfRule type="expression" priority="191" dxfId="0" stopIfTrue="0">
      <formula>AND(NOT('QAQC-2021-08-10'!$L$208),'QAQC-2021-08-10'!$C$208="Highest")</formula>
    </cfRule>
    <cfRule type="expression" priority="323" dxfId="0" stopIfTrue="0">
      <formula>AND(NOT('QAQC-2021-08-10'!$L$340),'QAQC-2021-08-10'!$C$340="Highest")</formula>
    </cfRule>
    <cfRule type="expression" priority="1081" dxfId="0" stopIfTrue="0">
      <formula>AND(NOT('QAQC-2021-08-10'!$L$1098),'QAQC-2021-08-10'!$C$1098="Highest")</formula>
    </cfRule>
    <cfRule type="expression" priority="1359" dxfId="2" stopIfTrue="0">
      <formula>AND(NOT('QAQC-2021-08-10'!$L$208),'QAQC-2021-08-10'!$C$208="High")</formula>
    </cfRule>
    <cfRule type="expression" priority="1491" dxfId="2" stopIfTrue="0">
      <formula>AND(NOT('QAQC-2021-08-10'!$L$340),'QAQC-2021-08-10'!$C$340="High")</formula>
    </cfRule>
    <cfRule type="expression" priority="2249" dxfId="2" stopIfTrue="0">
      <formula>AND(NOT('QAQC-2021-08-10'!$L$1098),'QAQC-2021-08-10'!$C$1098="High")</formula>
    </cfRule>
    <cfRule type="expression" priority="2527" dxfId="3" stopIfTrue="0">
      <formula>AND(NOT('QAQC-2021-08-10'!$L$208),'QAQC-2021-08-10'!$C$208="Medium")</formula>
    </cfRule>
    <cfRule type="expression" priority="2659" dxfId="3" stopIfTrue="0">
      <formula>AND(NOT('QAQC-2021-08-10'!$L$340),'QAQC-2021-08-10'!$C$340="Medium")</formula>
    </cfRule>
    <cfRule type="expression" priority="3417" dxfId="3" stopIfTrue="0">
      <formula>AND(NOT('QAQC-2021-08-10'!$L$1098),'QAQC-2021-08-10'!$C$1098="Medium")</formula>
    </cfRule>
    <cfRule type="expression" priority="3695" dxfId="4" stopIfTrue="0">
      <formula>AND(NOT('QAQC-2021-08-10'!$L$208),'QAQC-2021-08-10'!$C$208="Medium Low")</formula>
    </cfRule>
    <cfRule type="expression" priority="3827" dxfId="4" stopIfTrue="0">
      <formula>AND(NOT('QAQC-2021-08-10'!$L$340),'QAQC-2021-08-10'!$C$340="Medium Low")</formula>
    </cfRule>
    <cfRule type="expression" priority="4585" dxfId="4" stopIfTrue="0">
      <formula>AND(NOT('QAQC-2021-08-10'!$L$1098),'QAQC-2021-08-10'!$C$1098="Medium Low")</formula>
    </cfRule>
    <cfRule type="expression" priority="4863" dxfId="5" stopIfTrue="0">
      <formula>AND(NOT('QAQC-2021-08-10'!$L$208),'QAQC-2021-08-10'!$C$208="Low")</formula>
    </cfRule>
    <cfRule type="expression" priority="4995" dxfId="5" stopIfTrue="0">
      <formula>AND(NOT('QAQC-2021-08-10'!$L$340),'QAQC-2021-08-10'!$C$340="Low")</formula>
    </cfRule>
    <cfRule type="expression" priority="5753" dxfId="5" stopIfTrue="0">
      <formula>AND(NOT('QAQC-2021-08-10'!$L$1098),'QAQC-2021-08-10'!$C$1098="Low")</formula>
    </cfRule>
    <cfRule type="expression" priority="6223" dxfId="5" stopIfTrue="0">
      <formula>LEFT(S30&amp;"")="["</formula>
    </cfRule>
    <cfRule type="expression" priority="6487" dxfId="6" stopIfTrue="0">
      <formula>AND(NOT('QAQC-2021-08-10'!$L$208),'QAQC-2021-08-10'!$C$208="Very Low")</formula>
    </cfRule>
    <cfRule type="expression" priority="6619" dxfId="6" stopIfTrue="0">
      <formula>AND(NOT('QAQC-2021-08-10'!$L$340),'QAQC-2021-08-10'!$C$340="Very Low")</formula>
    </cfRule>
    <cfRule type="expression" priority="7377" dxfId="6" stopIfTrue="0">
      <formula>AND(NOT('QAQC-2021-08-10'!$L$1098),'QAQC-2021-08-10'!$C$1098="Very Low")</formula>
    </cfRule>
    <cfRule type="expression" priority="7685" dxfId="1" stopIfTrue="0">
      <formula>AND(NOT('QAQC-2021-08-10'!$L$208),'QAQC-2021-08-10'!$C$208="Good")</formula>
    </cfRule>
    <cfRule type="expression" priority="7817" dxfId="1" stopIfTrue="0">
      <formula>AND(NOT('QAQC-2021-08-10'!$L$340),'QAQC-2021-08-10'!$C$340="Good")</formula>
    </cfRule>
    <cfRule type="expression" priority="8575" dxfId="1" stopIfTrue="0">
      <formula>AND(NOT('QAQC-2021-08-10'!$L$1098),'QAQC-2021-08-10'!$C$1098="Good")</formula>
    </cfRule>
  </conditionalFormatting>
  <conditionalFormatting sqref="L4">
    <cfRule type="expression" priority="192" dxfId="0" stopIfTrue="0">
      <formula>AND(NOT('QAQC-2021-08-10'!$L$209),'QAQC-2021-08-10'!$C$209="Highest")</formula>
    </cfRule>
    <cfRule type="expression" priority="1360" dxfId="2" stopIfTrue="0">
      <formula>AND(NOT('QAQC-2021-08-10'!$L$209),'QAQC-2021-08-10'!$C$209="High")</formula>
    </cfRule>
    <cfRule type="expression" priority="2528" dxfId="3" stopIfTrue="0">
      <formula>AND(NOT('QAQC-2021-08-10'!$L$209),'QAQC-2021-08-10'!$C$209="Medium")</formula>
    </cfRule>
    <cfRule type="expression" priority="3696" dxfId="4" stopIfTrue="0">
      <formula>AND(NOT('QAQC-2021-08-10'!$L$209),'QAQC-2021-08-10'!$C$209="Medium Low")</formula>
    </cfRule>
    <cfRule type="expression" priority="4864" dxfId="5" stopIfTrue="0">
      <formula>AND(NOT('QAQC-2021-08-10'!$L$209),'QAQC-2021-08-10'!$C$209="Low")</formula>
    </cfRule>
    <cfRule type="expression" priority="6488" dxfId="6" stopIfTrue="0">
      <formula>AND(NOT('QAQC-2021-08-10'!$L$209),'QAQC-2021-08-10'!$C$209="Very Low")</formula>
    </cfRule>
    <cfRule type="expression" priority="7686" dxfId="1" stopIfTrue="0">
      <formula>AND(NOT('QAQC-2021-08-10'!$L$209),'QAQC-2021-08-10'!$C$209="Good")</formula>
    </cfRule>
  </conditionalFormatting>
  <conditionalFormatting sqref="M4">
    <cfRule type="expression" priority="193" dxfId="0" stopIfTrue="0">
      <formula>AND(NOT('QAQC-2021-08-10'!$L$210),'QAQC-2021-08-10'!$C$210="Highest")</formula>
    </cfRule>
    <cfRule type="expression" priority="1361" dxfId="2" stopIfTrue="0">
      <formula>AND(NOT('QAQC-2021-08-10'!$L$210),'QAQC-2021-08-10'!$C$210="High")</formula>
    </cfRule>
    <cfRule type="expression" priority="2529" dxfId="3" stopIfTrue="0">
      <formula>AND(NOT('QAQC-2021-08-10'!$L$210),'QAQC-2021-08-10'!$C$210="Medium")</formula>
    </cfRule>
    <cfRule type="expression" priority="3697" dxfId="4" stopIfTrue="0">
      <formula>AND(NOT('QAQC-2021-08-10'!$L$210),'QAQC-2021-08-10'!$C$210="Medium Low")</formula>
    </cfRule>
    <cfRule type="expression" priority="4865" dxfId="5" stopIfTrue="0">
      <formula>AND(NOT('QAQC-2021-08-10'!$L$210),'QAQC-2021-08-10'!$C$210="Low")</formula>
    </cfRule>
    <cfRule type="expression" priority="6489" dxfId="6" stopIfTrue="0">
      <formula>AND(NOT('QAQC-2021-08-10'!$L$210),'QAQC-2021-08-10'!$C$210="Very Low")</formula>
    </cfRule>
    <cfRule type="expression" priority="7687" dxfId="1" stopIfTrue="0">
      <formula>AND(NOT('QAQC-2021-08-10'!$L$210),'QAQC-2021-08-10'!$C$210="Good")</formula>
    </cfRule>
  </conditionalFormatting>
  <conditionalFormatting sqref="N4">
    <cfRule type="expression" priority="194" dxfId="0" stopIfTrue="0">
      <formula>AND(NOT('QAQC-2021-08-10'!$L$211),'QAQC-2021-08-10'!$C$211="Highest")</formula>
    </cfRule>
    <cfRule type="expression" priority="1362" dxfId="2" stopIfTrue="0">
      <formula>AND(NOT('QAQC-2021-08-10'!$L$211),'QAQC-2021-08-10'!$C$211="High")</formula>
    </cfRule>
    <cfRule type="expression" priority="2530" dxfId="3" stopIfTrue="0">
      <formula>AND(NOT('QAQC-2021-08-10'!$L$211),'QAQC-2021-08-10'!$C$211="Medium")</formula>
    </cfRule>
    <cfRule type="expression" priority="3698" dxfId="4" stopIfTrue="0">
      <formula>AND(NOT('QAQC-2021-08-10'!$L$211),'QAQC-2021-08-10'!$C$211="Medium Low")</formula>
    </cfRule>
    <cfRule type="expression" priority="4866" dxfId="5" stopIfTrue="0">
      <formula>AND(NOT('QAQC-2021-08-10'!$L$211),'QAQC-2021-08-10'!$C$211="Low")</formula>
    </cfRule>
    <cfRule type="expression" priority="6490" dxfId="6" stopIfTrue="0">
      <formula>AND(NOT('QAQC-2021-08-10'!$L$211),'QAQC-2021-08-10'!$C$211="Very Low")</formula>
    </cfRule>
    <cfRule type="expression" priority="7688" dxfId="1" stopIfTrue="0">
      <formula>AND(NOT('QAQC-2021-08-10'!$L$211),'QAQC-2021-08-10'!$C$211="Good")</formula>
    </cfRule>
  </conditionalFormatting>
  <conditionalFormatting sqref="L5">
    <cfRule type="expression" priority="195" dxfId="0" stopIfTrue="0">
      <formula>AND(NOT('QAQC-2021-08-10'!$L$212),'QAQC-2021-08-10'!$C$212="Highest")</formula>
    </cfRule>
    <cfRule type="expression" priority="1363" dxfId="2" stopIfTrue="0">
      <formula>AND(NOT('QAQC-2021-08-10'!$L$212),'QAQC-2021-08-10'!$C$212="High")</formula>
    </cfRule>
    <cfRule type="expression" priority="2531" dxfId="3" stopIfTrue="0">
      <formula>AND(NOT('QAQC-2021-08-10'!$L$212),'QAQC-2021-08-10'!$C$212="Medium")</formula>
    </cfRule>
    <cfRule type="expression" priority="3699" dxfId="4" stopIfTrue="0">
      <formula>AND(NOT('QAQC-2021-08-10'!$L$212),'QAQC-2021-08-10'!$C$212="Medium Low")</formula>
    </cfRule>
    <cfRule type="expression" priority="4867" dxfId="5" stopIfTrue="0">
      <formula>AND(NOT('QAQC-2021-08-10'!$L$212),'QAQC-2021-08-10'!$C$212="Low")</formula>
    </cfRule>
    <cfRule type="expression" priority="6491" dxfId="6" stopIfTrue="0">
      <formula>AND(NOT('QAQC-2021-08-10'!$L$212),'QAQC-2021-08-10'!$C$212="Very Low")</formula>
    </cfRule>
    <cfRule type="expression" priority="7689" dxfId="1" stopIfTrue="0">
      <formula>AND(NOT('QAQC-2021-08-10'!$L$212),'QAQC-2021-08-10'!$C$212="Good")</formula>
    </cfRule>
  </conditionalFormatting>
  <conditionalFormatting sqref="M5">
    <cfRule type="expression" priority="196" dxfId="0" stopIfTrue="0">
      <formula>AND(NOT('QAQC-2021-08-10'!$L$213),'QAQC-2021-08-10'!$C$213="Highest")</formula>
    </cfRule>
    <cfRule type="expression" priority="1364" dxfId="2" stopIfTrue="0">
      <formula>AND(NOT('QAQC-2021-08-10'!$L$213),'QAQC-2021-08-10'!$C$213="High")</formula>
    </cfRule>
    <cfRule type="expression" priority="2532" dxfId="3" stopIfTrue="0">
      <formula>AND(NOT('QAQC-2021-08-10'!$L$213),'QAQC-2021-08-10'!$C$213="Medium")</formula>
    </cfRule>
    <cfRule type="expression" priority="3700" dxfId="4" stopIfTrue="0">
      <formula>AND(NOT('QAQC-2021-08-10'!$L$213),'QAQC-2021-08-10'!$C$213="Medium Low")</formula>
    </cfRule>
    <cfRule type="expression" priority="4868" dxfId="5" stopIfTrue="0">
      <formula>AND(NOT('QAQC-2021-08-10'!$L$213),'QAQC-2021-08-10'!$C$213="Low")</formula>
    </cfRule>
    <cfRule type="expression" priority="6492" dxfId="6" stopIfTrue="0">
      <formula>AND(NOT('QAQC-2021-08-10'!$L$213),'QAQC-2021-08-10'!$C$213="Very Low")</formula>
    </cfRule>
    <cfRule type="expression" priority="7690" dxfId="1" stopIfTrue="0">
      <formula>AND(NOT('QAQC-2021-08-10'!$L$213),'QAQC-2021-08-10'!$C$213="Good")</formula>
    </cfRule>
  </conditionalFormatting>
  <conditionalFormatting sqref="N5">
    <cfRule type="expression" priority="197" dxfId="0" stopIfTrue="0">
      <formula>AND(NOT('QAQC-2021-08-10'!$L$214),'QAQC-2021-08-10'!$C$214="Highest")</formula>
    </cfRule>
    <cfRule type="expression" priority="1365" dxfId="2" stopIfTrue="0">
      <formula>AND(NOT('QAQC-2021-08-10'!$L$214),'QAQC-2021-08-10'!$C$214="High")</formula>
    </cfRule>
    <cfRule type="expression" priority="2533" dxfId="3" stopIfTrue="0">
      <formula>AND(NOT('QAQC-2021-08-10'!$L$214),'QAQC-2021-08-10'!$C$214="Medium")</formula>
    </cfRule>
    <cfRule type="expression" priority="3701" dxfId="4" stopIfTrue="0">
      <formula>AND(NOT('QAQC-2021-08-10'!$L$214),'QAQC-2021-08-10'!$C$214="Medium Low")</formula>
    </cfRule>
    <cfRule type="expression" priority="4869" dxfId="5" stopIfTrue="0">
      <formula>AND(NOT('QAQC-2021-08-10'!$L$214),'QAQC-2021-08-10'!$C$214="Low")</formula>
    </cfRule>
    <cfRule type="expression" priority="6493" dxfId="6" stopIfTrue="0">
      <formula>AND(NOT('QAQC-2021-08-10'!$L$214),'QAQC-2021-08-10'!$C$214="Very Low")</formula>
    </cfRule>
    <cfRule type="expression" priority="7691" dxfId="1" stopIfTrue="0">
      <formula>AND(NOT('QAQC-2021-08-10'!$L$214),'QAQC-2021-08-10'!$C$214="Good")</formula>
    </cfRule>
  </conditionalFormatting>
  <conditionalFormatting sqref="L6">
    <cfRule type="expression" priority="198" dxfId="0" stopIfTrue="0">
      <formula>AND(NOT('QAQC-2021-08-10'!$L$215),'QAQC-2021-08-10'!$C$215="Highest")</formula>
    </cfRule>
    <cfRule type="expression" priority="1366" dxfId="2" stopIfTrue="0">
      <formula>AND(NOT('QAQC-2021-08-10'!$L$215),'QAQC-2021-08-10'!$C$215="High")</formula>
    </cfRule>
    <cfRule type="expression" priority="2534" dxfId="3" stopIfTrue="0">
      <formula>AND(NOT('QAQC-2021-08-10'!$L$215),'QAQC-2021-08-10'!$C$215="Medium")</formula>
    </cfRule>
    <cfRule type="expression" priority="3702" dxfId="4" stopIfTrue="0">
      <formula>AND(NOT('QAQC-2021-08-10'!$L$215),'QAQC-2021-08-10'!$C$215="Medium Low")</formula>
    </cfRule>
    <cfRule type="expression" priority="4870" dxfId="5" stopIfTrue="0">
      <formula>AND(NOT('QAQC-2021-08-10'!$L$215),'QAQC-2021-08-10'!$C$215="Low")</formula>
    </cfRule>
    <cfRule type="expression" priority="6494" dxfId="6" stopIfTrue="0">
      <formula>AND(NOT('QAQC-2021-08-10'!$L$215),'QAQC-2021-08-10'!$C$215="Very Low")</formula>
    </cfRule>
    <cfRule type="expression" priority="7692" dxfId="1" stopIfTrue="0">
      <formula>AND(NOT('QAQC-2021-08-10'!$L$215),'QAQC-2021-08-10'!$C$215="Good")</formula>
    </cfRule>
  </conditionalFormatting>
  <conditionalFormatting sqref="M6">
    <cfRule type="expression" priority="199" dxfId="0" stopIfTrue="0">
      <formula>AND(NOT('QAQC-2021-08-10'!$L$216),'QAQC-2021-08-10'!$C$216="Highest")</formula>
    </cfRule>
    <cfRule type="expression" priority="1367" dxfId="2" stopIfTrue="0">
      <formula>AND(NOT('QAQC-2021-08-10'!$L$216),'QAQC-2021-08-10'!$C$216="High")</formula>
    </cfRule>
    <cfRule type="expression" priority="2535" dxfId="3" stopIfTrue="0">
      <formula>AND(NOT('QAQC-2021-08-10'!$L$216),'QAQC-2021-08-10'!$C$216="Medium")</formula>
    </cfRule>
    <cfRule type="expression" priority="3703" dxfId="4" stopIfTrue="0">
      <formula>AND(NOT('QAQC-2021-08-10'!$L$216),'QAQC-2021-08-10'!$C$216="Medium Low")</formula>
    </cfRule>
    <cfRule type="expression" priority="4871" dxfId="5" stopIfTrue="0">
      <formula>AND(NOT('QAQC-2021-08-10'!$L$216),'QAQC-2021-08-10'!$C$216="Low")</formula>
    </cfRule>
    <cfRule type="expression" priority="6495" dxfId="6" stopIfTrue="0">
      <formula>AND(NOT('QAQC-2021-08-10'!$L$216),'QAQC-2021-08-10'!$C$216="Very Low")</formula>
    </cfRule>
    <cfRule type="expression" priority="7693" dxfId="1" stopIfTrue="0">
      <formula>AND(NOT('QAQC-2021-08-10'!$L$216),'QAQC-2021-08-10'!$C$216="Good")</formula>
    </cfRule>
  </conditionalFormatting>
  <conditionalFormatting sqref="N6">
    <cfRule type="expression" priority="200" dxfId="0" stopIfTrue="0">
      <formula>AND(NOT('QAQC-2021-08-10'!$L$217),'QAQC-2021-08-10'!$C$217="Highest")</formula>
    </cfRule>
    <cfRule type="expression" priority="1368" dxfId="2" stopIfTrue="0">
      <formula>AND(NOT('QAQC-2021-08-10'!$L$217),'QAQC-2021-08-10'!$C$217="High")</formula>
    </cfRule>
    <cfRule type="expression" priority="2536" dxfId="3" stopIfTrue="0">
      <formula>AND(NOT('QAQC-2021-08-10'!$L$217),'QAQC-2021-08-10'!$C$217="Medium")</formula>
    </cfRule>
    <cfRule type="expression" priority="3704" dxfId="4" stopIfTrue="0">
      <formula>AND(NOT('QAQC-2021-08-10'!$L$217),'QAQC-2021-08-10'!$C$217="Medium Low")</formula>
    </cfRule>
    <cfRule type="expression" priority="4872" dxfId="5" stopIfTrue="0">
      <formula>AND(NOT('QAQC-2021-08-10'!$L$217),'QAQC-2021-08-10'!$C$217="Low")</formula>
    </cfRule>
    <cfRule type="expression" priority="6496" dxfId="6" stopIfTrue="0">
      <formula>AND(NOT('QAQC-2021-08-10'!$L$217),'QAQC-2021-08-10'!$C$217="Very Low")</formula>
    </cfRule>
    <cfRule type="expression" priority="7694" dxfId="1" stopIfTrue="0">
      <formula>AND(NOT('QAQC-2021-08-10'!$L$217),'QAQC-2021-08-10'!$C$217="Good")</formula>
    </cfRule>
  </conditionalFormatting>
  <conditionalFormatting sqref="L7">
    <cfRule type="expression" priority="201" dxfId="0" stopIfTrue="0">
      <formula>AND(NOT('QAQC-2021-08-10'!$L$218),'QAQC-2021-08-10'!$C$218="Highest")</formula>
    </cfRule>
    <cfRule type="expression" priority="1369" dxfId="2" stopIfTrue="0">
      <formula>AND(NOT('QAQC-2021-08-10'!$L$218),'QAQC-2021-08-10'!$C$218="High")</formula>
    </cfRule>
    <cfRule type="expression" priority="2537" dxfId="3" stopIfTrue="0">
      <formula>AND(NOT('QAQC-2021-08-10'!$L$218),'QAQC-2021-08-10'!$C$218="Medium")</formula>
    </cfRule>
    <cfRule type="expression" priority="3705" dxfId="4" stopIfTrue="0">
      <formula>AND(NOT('QAQC-2021-08-10'!$L$218),'QAQC-2021-08-10'!$C$218="Medium Low")</formula>
    </cfRule>
    <cfRule type="expression" priority="4873" dxfId="5" stopIfTrue="0">
      <formula>AND(NOT('QAQC-2021-08-10'!$L$218),'QAQC-2021-08-10'!$C$218="Low")</formula>
    </cfRule>
    <cfRule type="expression" priority="6497" dxfId="6" stopIfTrue="0">
      <formula>AND(NOT('QAQC-2021-08-10'!$L$218),'QAQC-2021-08-10'!$C$218="Very Low")</formula>
    </cfRule>
    <cfRule type="expression" priority="7695" dxfId="1" stopIfTrue="0">
      <formula>AND(NOT('QAQC-2021-08-10'!$L$218),'QAQC-2021-08-10'!$C$218="Good")</formula>
    </cfRule>
  </conditionalFormatting>
  <conditionalFormatting sqref="M7">
    <cfRule type="expression" priority="202" dxfId="0" stopIfTrue="0">
      <formula>AND(NOT('QAQC-2021-08-10'!$L$219),'QAQC-2021-08-10'!$C$219="Highest")</formula>
    </cfRule>
    <cfRule type="expression" priority="1370" dxfId="2" stopIfTrue="0">
      <formula>AND(NOT('QAQC-2021-08-10'!$L$219),'QAQC-2021-08-10'!$C$219="High")</formula>
    </cfRule>
    <cfRule type="expression" priority="2538" dxfId="3" stopIfTrue="0">
      <formula>AND(NOT('QAQC-2021-08-10'!$L$219),'QAQC-2021-08-10'!$C$219="Medium")</formula>
    </cfRule>
    <cfRule type="expression" priority="3706" dxfId="4" stopIfTrue="0">
      <formula>AND(NOT('QAQC-2021-08-10'!$L$219),'QAQC-2021-08-10'!$C$219="Medium Low")</formula>
    </cfRule>
    <cfRule type="expression" priority="4874" dxfId="5" stopIfTrue="0">
      <formula>AND(NOT('QAQC-2021-08-10'!$L$219),'QAQC-2021-08-10'!$C$219="Low")</formula>
    </cfRule>
    <cfRule type="expression" priority="6498" dxfId="6" stopIfTrue="0">
      <formula>AND(NOT('QAQC-2021-08-10'!$L$219),'QAQC-2021-08-10'!$C$219="Very Low")</formula>
    </cfRule>
    <cfRule type="expression" priority="7696" dxfId="1" stopIfTrue="0">
      <formula>AND(NOT('QAQC-2021-08-10'!$L$219),'QAQC-2021-08-10'!$C$219="Good")</formula>
    </cfRule>
  </conditionalFormatting>
  <conditionalFormatting sqref="N7">
    <cfRule type="expression" priority="203" dxfId="0" stopIfTrue="0">
      <formula>AND(NOT('QAQC-2021-08-10'!$L$220),'QAQC-2021-08-10'!$C$220="Highest")</formula>
    </cfRule>
    <cfRule type="expression" priority="1371" dxfId="2" stopIfTrue="0">
      <formula>AND(NOT('QAQC-2021-08-10'!$L$220),'QAQC-2021-08-10'!$C$220="High")</formula>
    </cfRule>
    <cfRule type="expression" priority="2539" dxfId="3" stopIfTrue="0">
      <formula>AND(NOT('QAQC-2021-08-10'!$L$220),'QAQC-2021-08-10'!$C$220="Medium")</formula>
    </cfRule>
    <cfRule type="expression" priority="3707" dxfId="4" stopIfTrue="0">
      <formula>AND(NOT('QAQC-2021-08-10'!$L$220),'QAQC-2021-08-10'!$C$220="Medium Low")</formula>
    </cfRule>
    <cfRule type="expression" priority="4875" dxfId="5" stopIfTrue="0">
      <formula>AND(NOT('QAQC-2021-08-10'!$L$220),'QAQC-2021-08-10'!$C$220="Low")</formula>
    </cfRule>
    <cfRule type="expression" priority="6499" dxfId="6" stopIfTrue="0">
      <formula>AND(NOT('QAQC-2021-08-10'!$L$220),'QAQC-2021-08-10'!$C$220="Very Low")</formula>
    </cfRule>
    <cfRule type="expression" priority="7697" dxfId="1" stopIfTrue="0">
      <formula>AND(NOT('QAQC-2021-08-10'!$L$220),'QAQC-2021-08-10'!$C$220="Good")</formula>
    </cfRule>
  </conditionalFormatting>
  <conditionalFormatting sqref="L8">
    <cfRule type="expression" priority="204" dxfId="0" stopIfTrue="0">
      <formula>AND(NOT('QAQC-2021-08-10'!$L$221),'QAQC-2021-08-10'!$C$221="Highest")</formula>
    </cfRule>
    <cfRule type="expression" priority="1372" dxfId="2" stopIfTrue="0">
      <formula>AND(NOT('QAQC-2021-08-10'!$L$221),'QAQC-2021-08-10'!$C$221="High")</formula>
    </cfRule>
    <cfRule type="expression" priority="2540" dxfId="3" stopIfTrue="0">
      <formula>AND(NOT('QAQC-2021-08-10'!$L$221),'QAQC-2021-08-10'!$C$221="Medium")</formula>
    </cfRule>
    <cfRule type="expression" priority="3708" dxfId="4" stopIfTrue="0">
      <formula>AND(NOT('QAQC-2021-08-10'!$L$221),'QAQC-2021-08-10'!$C$221="Medium Low")</formula>
    </cfRule>
    <cfRule type="expression" priority="4876" dxfId="5" stopIfTrue="0">
      <formula>AND(NOT('QAQC-2021-08-10'!$L$221),'QAQC-2021-08-10'!$C$221="Low")</formula>
    </cfRule>
    <cfRule type="expression" priority="6500" dxfId="6" stopIfTrue="0">
      <formula>AND(NOT('QAQC-2021-08-10'!$L$221),'QAQC-2021-08-10'!$C$221="Very Low")</formula>
    </cfRule>
    <cfRule type="expression" priority="7698" dxfId="1" stopIfTrue="0">
      <formula>AND(NOT('QAQC-2021-08-10'!$L$221),'QAQC-2021-08-10'!$C$221="Good")</formula>
    </cfRule>
  </conditionalFormatting>
  <conditionalFormatting sqref="M8">
    <cfRule type="expression" priority="205" dxfId="0" stopIfTrue="0">
      <formula>AND(NOT('QAQC-2021-08-10'!$L$222),'QAQC-2021-08-10'!$C$222="Highest")</formula>
    </cfRule>
    <cfRule type="expression" priority="1373" dxfId="2" stopIfTrue="0">
      <formula>AND(NOT('QAQC-2021-08-10'!$L$222),'QAQC-2021-08-10'!$C$222="High")</formula>
    </cfRule>
    <cfRule type="expression" priority="2541" dxfId="3" stopIfTrue="0">
      <formula>AND(NOT('QAQC-2021-08-10'!$L$222),'QAQC-2021-08-10'!$C$222="Medium")</formula>
    </cfRule>
    <cfRule type="expression" priority="3709" dxfId="4" stopIfTrue="0">
      <formula>AND(NOT('QAQC-2021-08-10'!$L$222),'QAQC-2021-08-10'!$C$222="Medium Low")</formula>
    </cfRule>
    <cfRule type="expression" priority="4877" dxfId="5" stopIfTrue="0">
      <formula>AND(NOT('QAQC-2021-08-10'!$L$222),'QAQC-2021-08-10'!$C$222="Low")</formula>
    </cfRule>
    <cfRule type="expression" priority="6501" dxfId="6" stopIfTrue="0">
      <formula>AND(NOT('QAQC-2021-08-10'!$L$222),'QAQC-2021-08-10'!$C$222="Very Low")</formula>
    </cfRule>
    <cfRule type="expression" priority="7699" dxfId="1" stopIfTrue="0">
      <formula>AND(NOT('QAQC-2021-08-10'!$L$222),'QAQC-2021-08-10'!$C$222="Good")</formula>
    </cfRule>
  </conditionalFormatting>
  <conditionalFormatting sqref="N8">
    <cfRule type="expression" priority="206" dxfId="0" stopIfTrue="0">
      <formula>AND(NOT('QAQC-2021-08-10'!$L$223),'QAQC-2021-08-10'!$C$223="Highest")</formula>
    </cfRule>
    <cfRule type="expression" priority="1374" dxfId="2" stopIfTrue="0">
      <formula>AND(NOT('QAQC-2021-08-10'!$L$223),'QAQC-2021-08-10'!$C$223="High")</formula>
    </cfRule>
    <cfRule type="expression" priority="2542" dxfId="3" stopIfTrue="0">
      <formula>AND(NOT('QAQC-2021-08-10'!$L$223),'QAQC-2021-08-10'!$C$223="Medium")</formula>
    </cfRule>
    <cfRule type="expression" priority="3710" dxfId="4" stopIfTrue="0">
      <formula>AND(NOT('QAQC-2021-08-10'!$L$223),'QAQC-2021-08-10'!$C$223="Medium Low")</formula>
    </cfRule>
    <cfRule type="expression" priority="4878" dxfId="5" stopIfTrue="0">
      <formula>AND(NOT('QAQC-2021-08-10'!$L$223),'QAQC-2021-08-10'!$C$223="Low")</formula>
    </cfRule>
    <cfRule type="expression" priority="6502" dxfId="6" stopIfTrue="0">
      <formula>AND(NOT('QAQC-2021-08-10'!$L$223),'QAQC-2021-08-10'!$C$223="Very Low")</formula>
    </cfRule>
    <cfRule type="expression" priority="7700" dxfId="1" stopIfTrue="0">
      <formula>AND(NOT('QAQC-2021-08-10'!$L$223),'QAQC-2021-08-10'!$C$223="Good")</formula>
    </cfRule>
  </conditionalFormatting>
  <conditionalFormatting sqref="L9">
    <cfRule type="expression" priority="207" dxfId="0" stopIfTrue="0">
      <formula>AND(NOT('QAQC-2021-08-10'!$L$224),'QAQC-2021-08-10'!$C$224="Highest")</formula>
    </cfRule>
    <cfRule type="expression" priority="1375" dxfId="2" stopIfTrue="0">
      <formula>AND(NOT('QAQC-2021-08-10'!$L$224),'QAQC-2021-08-10'!$C$224="High")</formula>
    </cfRule>
    <cfRule type="expression" priority="2543" dxfId="3" stopIfTrue="0">
      <formula>AND(NOT('QAQC-2021-08-10'!$L$224),'QAQC-2021-08-10'!$C$224="Medium")</formula>
    </cfRule>
    <cfRule type="expression" priority="3711" dxfId="4" stopIfTrue="0">
      <formula>AND(NOT('QAQC-2021-08-10'!$L$224),'QAQC-2021-08-10'!$C$224="Medium Low")</formula>
    </cfRule>
    <cfRule type="expression" priority="4879" dxfId="5" stopIfTrue="0">
      <formula>AND(NOT('QAQC-2021-08-10'!$L$224),'QAQC-2021-08-10'!$C$224="Low")</formula>
    </cfRule>
    <cfRule type="expression" priority="6503" dxfId="6" stopIfTrue="0">
      <formula>AND(NOT('QAQC-2021-08-10'!$L$224),'QAQC-2021-08-10'!$C$224="Very Low")</formula>
    </cfRule>
    <cfRule type="expression" priority="7701" dxfId="1" stopIfTrue="0">
      <formula>AND(NOT('QAQC-2021-08-10'!$L$224),'QAQC-2021-08-10'!$C$224="Good")</formula>
    </cfRule>
  </conditionalFormatting>
  <conditionalFormatting sqref="M9">
    <cfRule type="expression" priority="208" dxfId="0" stopIfTrue="0">
      <formula>AND(NOT('QAQC-2021-08-10'!$L$225),'QAQC-2021-08-10'!$C$225="Highest")</formula>
    </cfRule>
    <cfRule type="expression" priority="1376" dxfId="2" stopIfTrue="0">
      <formula>AND(NOT('QAQC-2021-08-10'!$L$225),'QAQC-2021-08-10'!$C$225="High")</formula>
    </cfRule>
    <cfRule type="expression" priority="2544" dxfId="3" stopIfTrue="0">
      <formula>AND(NOT('QAQC-2021-08-10'!$L$225),'QAQC-2021-08-10'!$C$225="Medium")</formula>
    </cfRule>
    <cfRule type="expression" priority="3712" dxfId="4" stopIfTrue="0">
      <formula>AND(NOT('QAQC-2021-08-10'!$L$225),'QAQC-2021-08-10'!$C$225="Medium Low")</formula>
    </cfRule>
    <cfRule type="expression" priority="4880" dxfId="5" stopIfTrue="0">
      <formula>AND(NOT('QAQC-2021-08-10'!$L$225),'QAQC-2021-08-10'!$C$225="Low")</formula>
    </cfRule>
    <cfRule type="expression" priority="6504" dxfId="6" stopIfTrue="0">
      <formula>AND(NOT('QAQC-2021-08-10'!$L$225),'QAQC-2021-08-10'!$C$225="Very Low")</formula>
    </cfRule>
    <cfRule type="expression" priority="7702" dxfId="1" stopIfTrue="0">
      <formula>AND(NOT('QAQC-2021-08-10'!$L$225),'QAQC-2021-08-10'!$C$225="Good")</formula>
    </cfRule>
  </conditionalFormatting>
  <conditionalFormatting sqref="N9">
    <cfRule type="expression" priority="209" dxfId="0" stopIfTrue="0">
      <formula>AND(NOT('QAQC-2021-08-10'!$L$226),'QAQC-2021-08-10'!$C$226="Highest")</formula>
    </cfRule>
    <cfRule type="expression" priority="1377" dxfId="2" stopIfTrue="0">
      <formula>AND(NOT('QAQC-2021-08-10'!$L$226),'QAQC-2021-08-10'!$C$226="High")</formula>
    </cfRule>
    <cfRule type="expression" priority="2545" dxfId="3" stopIfTrue="0">
      <formula>AND(NOT('QAQC-2021-08-10'!$L$226),'QAQC-2021-08-10'!$C$226="Medium")</formula>
    </cfRule>
    <cfRule type="expression" priority="3713" dxfId="4" stopIfTrue="0">
      <formula>AND(NOT('QAQC-2021-08-10'!$L$226),'QAQC-2021-08-10'!$C$226="Medium Low")</formula>
    </cfRule>
    <cfRule type="expression" priority="4881" dxfId="5" stopIfTrue="0">
      <formula>AND(NOT('QAQC-2021-08-10'!$L$226),'QAQC-2021-08-10'!$C$226="Low")</formula>
    </cfRule>
    <cfRule type="expression" priority="6505" dxfId="6" stopIfTrue="0">
      <formula>AND(NOT('QAQC-2021-08-10'!$L$226),'QAQC-2021-08-10'!$C$226="Very Low")</formula>
    </cfRule>
    <cfRule type="expression" priority="7703" dxfId="1" stopIfTrue="0">
      <formula>AND(NOT('QAQC-2021-08-10'!$L$226),'QAQC-2021-08-10'!$C$226="Good")</formula>
    </cfRule>
  </conditionalFormatting>
  <conditionalFormatting sqref="L10">
    <cfRule type="expression" priority="210" dxfId="0" stopIfTrue="0">
      <formula>AND(NOT('QAQC-2021-08-10'!$L$227),'QAQC-2021-08-10'!$C$227="Highest")</formula>
    </cfRule>
    <cfRule type="expression" priority="1378" dxfId="2" stopIfTrue="0">
      <formula>AND(NOT('QAQC-2021-08-10'!$L$227),'QAQC-2021-08-10'!$C$227="High")</formula>
    </cfRule>
    <cfRule type="expression" priority="2546" dxfId="3" stopIfTrue="0">
      <formula>AND(NOT('QAQC-2021-08-10'!$L$227),'QAQC-2021-08-10'!$C$227="Medium")</formula>
    </cfRule>
    <cfRule type="expression" priority="3714" dxfId="4" stopIfTrue="0">
      <formula>AND(NOT('QAQC-2021-08-10'!$L$227),'QAQC-2021-08-10'!$C$227="Medium Low")</formula>
    </cfRule>
    <cfRule type="expression" priority="4882" dxfId="5" stopIfTrue="0">
      <formula>AND(NOT('QAQC-2021-08-10'!$L$227),'QAQC-2021-08-10'!$C$227="Low")</formula>
    </cfRule>
    <cfRule type="expression" priority="6506" dxfId="6" stopIfTrue="0">
      <formula>AND(NOT('QAQC-2021-08-10'!$L$227),'QAQC-2021-08-10'!$C$227="Very Low")</formula>
    </cfRule>
    <cfRule type="expression" priority="7704" dxfId="1" stopIfTrue="0">
      <formula>AND(NOT('QAQC-2021-08-10'!$L$227),'QAQC-2021-08-10'!$C$227="Good")</formula>
    </cfRule>
  </conditionalFormatting>
  <conditionalFormatting sqref="M10">
    <cfRule type="expression" priority="211" dxfId="0" stopIfTrue="0">
      <formula>AND(NOT('QAQC-2021-08-10'!$L$228),'QAQC-2021-08-10'!$C$228="Highest")</formula>
    </cfRule>
    <cfRule type="expression" priority="1379" dxfId="2" stopIfTrue="0">
      <formula>AND(NOT('QAQC-2021-08-10'!$L$228),'QAQC-2021-08-10'!$C$228="High")</formula>
    </cfRule>
    <cfRule type="expression" priority="2547" dxfId="3" stopIfTrue="0">
      <formula>AND(NOT('QAQC-2021-08-10'!$L$228),'QAQC-2021-08-10'!$C$228="Medium")</formula>
    </cfRule>
    <cfRule type="expression" priority="3715" dxfId="4" stopIfTrue="0">
      <formula>AND(NOT('QAQC-2021-08-10'!$L$228),'QAQC-2021-08-10'!$C$228="Medium Low")</formula>
    </cfRule>
    <cfRule type="expression" priority="4883" dxfId="5" stopIfTrue="0">
      <formula>AND(NOT('QAQC-2021-08-10'!$L$228),'QAQC-2021-08-10'!$C$228="Low")</formula>
    </cfRule>
    <cfRule type="expression" priority="6507" dxfId="6" stopIfTrue="0">
      <formula>AND(NOT('QAQC-2021-08-10'!$L$228),'QAQC-2021-08-10'!$C$228="Very Low")</formula>
    </cfRule>
    <cfRule type="expression" priority="7705" dxfId="1" stopIfTrue="0">
      <formula>AND(NOT('QAQC-2021-08-10'!$L$228),'QAQC-2021-08-10'!$C$228="Good")</formula>
    </cfRule>
  </conditionalFormatting>
  <conditionalFormatting sqref="N10">
    <cfRule type="expression" priority="212" dxfId="0" stopIfTrue="0">
      <formula>AND(NOT('QAQC-2021-08-10'!$L$229),'QAQC-2021-08-10'!$C$229="Highest")</formula>
    </cfRule>
    <cfRule type="expression" priority="1380" dxfId="2" stopIfTrue="0">
      <formula>AND(NOT('QAQC-2021-08-10'!$L$229),'QAQC-2021-08-10'!$C$229="High")</formula>
    </cfRule>
    <cfRule type="expression" priority="2548" dxfId="3" stopIfTrue="0">
      <formula>AND(NOT('QAQC-2021-08-10'!$L$229),'QAQC-2021-08-10'!$C$229="Medium")</formula>
    </cfRule>
    <cfRule type="expression" priority="3716" dxfId="4" stopIfTrue="0">
      <formula>AND(NOT('QAQC-2021-08-10'!$L$229),'QAQC-2021-08-10'!$C$229="Medium Low")</formula>
    </cfRule>
    <cfRule type="expression" priority="4884" dxfId="5" stopIfTrue="0">
      <formula>AND(NOT('QAQC-2021-08-10'!$L$229),'QAQC-2021-08-10'!$C$229="Low")</formula>
    </cfRule>
    <cfRule type="expression" priority="6508" dxfId="6" stopIfTrue="0">
      <formula>AND(NOT('QAQC-2021-08-10'!$L$229),'QAQC-2021-08-10'!$C$229="Very Low")</formula>
    </cfRule>
    <cfRule type="expression" priority="7706" dxfId="1" stopIfTrue="0">
      <formula>AND(NOT('QAQC-2021-08-10'!$L$229),'QAQC-2021-08-10'!$C$229="Good")</formula>
    </cfRule>
  </conditionalFormatting>
  <conditionalFormatting sqref="L11">
    <cfRule type="expression" priority="213" dxfId="0" stopIfTrue="0">
      <formula>AND(NOT('QAQC-2021-08-10'!$L$230),'QAQC-2021-08-10'!$C$230="Highest")</formula>
    </cfRule>
    <cfRule type="expression" priority="1381" dxfId="2" stopIfTrue="0">
      <formula>AND(NOT('QAQC-2021-08-10'!$L$230),'QAQC-2021-08-10'!$C$230="High")</formula>
    </cfRule>
    <cfRule type="expression" priority="2549" dxfId="3" stopIfTrue="0">
      <formula>AND(NOT('QAQC-2021-08-10'!$L$230),'QAQC-2021-08-10'!$C$230="Medium")</formula>
    </cfRule>
    <cfRule type="expression" priority="3717" dxfId="4" stopIfTrue="0">
      <formula>AND(NOT('QAQC-2021-08-10'!$L$230),'QAQC-2021-08-10'!$C$230="Medium Low")</formula>
    </cfRule>
    <cfRule type="expression" priority="4885" dxfId="5" stopIfTrue="0">
      <formula>AND(NOT('QAQC-2021-08-10'!$L$230),'QAQC-2021-08-10'!$C$230="Low")</formula>
    </cfRule>
    <cfRule type="expression" priority="6509" dxfId="6" stopIfTrue="0">
      <formula>AND(NOT('QAQC-2021-08-10'!$L$230),'QAQC-2021-08-10'!$C$230="Very Low")</formula>
    </cfRule>
    <cfRule type="expression" priority="7707" dxfId="1" stopIfTrue="0">
      <formula>AND(NOT('QAQC-2021-08-10'!$L$230),'QAQC-2021-08-10'!$C$230="Good")</formula>
    </cfRule>
  </conditionalFormatting>
  <conditionalFormatting sqref="M11">
    <cfRule type="expression" priority="214" dxfId="0" stopIfTrue="0">
      <formula>AND(NOT('QAQC-2021-08-10'!$L$231),'QAQC-2021-08-10'!$C$231="Highest")</formula>
    </cfRule>
    <cfRule type="expression" priority="1382" dxfId="2" stopIfTrue="0">
      <formula>AND(NOT('QAQC-2021-08-10'!$L$231),'QAQC-2021-08-10'!$C$231="High")</formula>
    </cfRule>
    <cfRule type="expression" priority="2550" dxfId="3" stopIfTrue="0">
      <formula>AND(NOT('QAQC-2021-08-10'!$L$231),'QAQC-2021-08-10'!$C$231="Medium")</formula>
    </cfRule>
    <cfRule type="expression" priority="3718" dxfId="4" stopIfTrue="0">
      <formula>AND(NOT('QAQC-2021-08-10'!$L$231),'QAQC-2021-08-10'!$C$231="Medium Low")</formula>
    </cfRule>
    <cfRule type="expression" priority="4886" dxfId="5" stopIfTrue="0">
      <formula>AND(NOT('QAQC-2021-08-10'!$L$231),'QAQC-2021-08-10'!$C$231="Low")</formula>
    </cfRule>
    <cfRule type="expression" priority="6510" dxfId="6" stopIfTrue="0">
      <formula>AND(NOT('QAQC-2021-08-10'!$L$231),'QAQC-2021-08-10'!$C$231="Very Low")</formula>
    </cfRule>
    <cfRule type="expression" priority="7708" dxfId="1" stopIfTrue="0">
      <formula>AND(NOT('QAQC-2021-08-10'!$L$231),'QAQC-2021-08-10'!$C$231="Good")</formula>
    </cfRule>
  </conditionalFormatting>
  <conditionalFormatting sqref="N11">
    <cfRule type="expression" priority="215" dxfId="0" stopIfTrue="0">
      <formula>AND(NOT('QAQC-2021-08-10'!$L$232),'QAQC-2021-08-10'!$C$232="Highest")</formula>
    </cfRule>
    <cfRule type="expression" priority="1383" dxfId="2" stopIfTrue="0">
      <formula>AND(NOT('QAQC-2021-08-10'!$L$232),'QAQC-2021-08-10'!$C$232="High")</formula>
    </cfRule>
    <cfRule type="expression" priority="2551" dxfId="3" stopIfTrue="0">
      <formula>AND(NOT('QAQC-2021-08-10'!$L$232),'QAQC-2021-08-10'!$C$232="Medium")</formula>
    </cfRule>
    <cfRule type="expression" priority="3719" dxfId="4" stopIfTrue="0">
      <formula>AND(NOT('QAQC-2021-08-10'!$L$232),'QAQC-2021-08-10'!$C$232="Medium Low")</formula>
    </cfRule>
    <cfRule type="expression" priority="4887" dxfId="5" stopIfTrue="0">
      <formula>AND(NOT('QAQC-2021-08-10'!$L$232),'QAQC-2021-08-10'!$C$232="Low")</formula>
    </cfRule>
    <cfRule type="expression" priority="6511" dxfId="6" stopIfTrue="0">
      <formula>AND(NOT('QAQC-2021-08-10'!$L$232),'QAQC-2021-08-10'!$C$232="Very Low")</formula>
    </cfRule>
    <cfRule type="expression" priority="7709" dxfId="1" stopIfTrue="0">
      <formula>AND(NOT('QAQC-2021-08-10'!$L$232),'QAQC-2021-08-10'!$C$232="Good")</formula>
    </cfRule>
  </conditionalFormatting>
  <conditionalFormatting sqref="L12">
    <cfRule type="expression" priority="216" dxfId="0" stopIfTrue="0">
      <formula>AND(NOT('QAQC-2021-08-10'!$L$233),'QAQC-2021-08-10'!$C$233="Highest")</formula>
    </cfRule>
    <cfRule type="expression" priority="1384" dxfId="2" stopIfTrue="0">
      <formula>AND(NOT('QAQC-2021-08-10'!$L$233),'QAQC-2021-08-10'!$C$233="High")</formula>
    </cfRule>
    <cfRule type="expression" priority="2552" dxfId="3" stopIfTrue="0">
      <formula>AND(NOT('QAQC-2021-08-10'!$L$233),'QAQC-2021-08-10'!$C$233="Medium")</formula>
    </cfRule>
    <cfRule type="expression" priority="3720" dxfId="4" stopIfTrue="0">
      <formula>AND(NOT('QAQC-2021-08-10'!$L$233),'QAQC-2021-08-10'!$C$233="Medium Low")</formula>
    </cfRule>
    <cfRule type="expression" priority="4888" dxfId="5" stopIfTrue="0">
      <formula>AND(NOT('QAQC-2021-08-10'!$L$233),'QAQC-2021-08-10'!$C$233="Low")</formula>
    </cfRule>
    <cfRule type="expression" priority="6512" dxfId="6" stopIfTrue="0">
      <formula>AND(NOT('QAQC-2021-08-10'!$L$233),'QAQC-2021-08-10'!$C$233="Very Low")</formula>
    </cfRule>
    <cfRule type="expression" priority="7710" dxfId="1" stopIfTrue="0">
      <formula>AND(NOT('QAQC-2021-08-10'!$L$233),'QAQC-2021-08-10'!$C$233="Good")</formula>
    </cfRule>
  </conditionalFormatting>
  <conditionalFormatting sqref="M12">
    <cfRule type="expression" priority="217" dxfId="0" stopIfTrue="0">
      <formula>AND(NOT('QAQC-2021-08-10'!$L$234),'QAQC-2021-08-10'!$C$234="Highest")</formula>
    </cfRule>
    <cfRule type="expression" priority="1385" dxfId="2" stopIfTrue="0">
      <formula>AND(NOT('QAQC-2021-08-10'!$L$234),'QAQC-2021-08-10'!$C$234="High")</formula>
    </cfRule>
    <cfRule type="expression" priority="2553" dxfId="3" stopIfTrue="0">
      <formula>AND(NOT('QAQC-2021-08-10'!$L$234),'QAQC-2021-08-10'!$C$234="Medium")</formula>
    </cfRule>
    <cfRule type="expression" priority="3721" dxfId="4" stopIfTrue="0">
      <formula>AND(NOT('QAQC-2021-08-10'!$L$234),'QAQC-2021-08-10'!$C$234="Medium Low")</formula>
    </cfRule>
    <cfRule type="expression" priority="4889" dxfId="5" stopIfTrue="0">
      <formula>AND(NOT('QAQC-2021-08-10'!$L$234),'QAQC-2021-08-10'!$C$234="Low")</formula>
    </cfRule>
    <cfRule type="expression" priority="6513" dxfId="6" stopIfTrue="0">
      <formula>AND(NOT('QAQC-2021-08-10'!$L$234),'QAQC-2021-08-10'!$C$234="Very Low")</formula>
    </cfRule>
    <cfRule type="expression" priority="7711" dxfId="1" stopIfTrue="0">
      <formula>AND(NOT('QAQC-2021-08-10'!$L$234),'QAQC-2021-08-10'!$C$234="Good")</formula>
    </cfRule>
  </conditionalFormatting>
  <conditionalFormatting sqref="N12">
    <cfRule type="expression" priority="218" dxfId="0" stopIfTrue="0">
      <formula>AND(NOT('QAQC-2021-08-10'!$L$235),'QAQC-2021-08-10'!$C$235="Highest")</formula>
    </cfRule>
    <cfRule type="expression" priority="1386" dxfId="2" stopIfTrue="0">
      <formula>AND(NOT('QAQC-2021-08-10'!$L$235),'QAQC-2021-08-10'!$C$235="High")</formula>
    </cfRule>
    <cfRule type="expression" priority="2554" dxfId="3" stopIfTrue="0">
      <formula>AND(NOT('QAQC-2021-08-10'!$L$235),'QAQC-2021-08-10'!$C$235="Medium")</formula>
    </cfRule>
    <cfRule type="expression" priority="3722" dxfId="4" stopIfTrue="0">
      <formula>AND(NOT('QAQC-2021-08-10'!$L$235),'QAQC-2021-08-10'!$C$235="Medium Low")</formula>
    </cfRule>
    <cfRule type="expression" priority="4890" dxfId="5" stopIfTrue="0">
      <formula>AND(NOT('QAQC-2021-08-10'!$L$235),'QAQC-2021-08-10'!$C$235="Low")</formula>
    </cfRule>
    <cfRule type="expression" priority="6514" dxfId="6" stopIfTrue="0">
      <formula>AND(NOT('QAQC-2021-08-10'!$L$235),'QAQC-2021-08-10'!$C$235="Very Low")</formula>
    </cfRule>
    <cfRule type="expression" priority="7712" dxfId="1" stopIfTrue="0">
      <formula>AND(NOT('QAQC-2021-08-10'!$L$235),'QAQC-2021-08-10'!$C$235="Good")</formula>
    </cfRule>
  </conditionalFormatting>
  <conditionalFormatting sqref="L13">
    <cfRule type="expression" priority="219" dxfId="0" stopIfTrue="0">
      <formula>AND(NOT('QAQC-2021-08-10'!$L$236),'QAQC-2021-08-10'!$C$236="Highest")</formula>
    </cfRule>
    <cfRule type="expression" priority="1387" dxfId="2" stopIfTrue="0">
      <formula>AND(NOT('QAQC-2021-08-10'!$L$236),'QAQC-2021-08-10'!$C$236="High")</formula>
    </cfRule>
    <cfRule type="expression" priority="2555" dxfId="3" stopIfTrue="0">
      <formula>AND(NOT('QAQC-2021-08-10'!$L$236),'QAQC-2021-08-10'!$C$236="Medium")</formula>
    </cfRule>
    <cfRule type="expression" priority="3723" dxfId="4" stopIfTrue="0">
      <formula>AND(NOT('QAQC-2021-08-10'!$L$236),'QAQC-2021-08-10'!$C$236="Medium Low")</formula>
    </cfRule>
    <cfRule type="expression" priority="4891" dxfId="5" stopIfTrue="0">
      <formula>AND(NOT('QAQC-2021-08-10'!$L$236),'QAQC-2021-08-10'!$C$236="Low")</formula>
    </cfRule>
    <cfRule type="expression" priority="6515" dxfId="6" stopIfTrue="0">
      <formula>AND(NOT('QAQC-2021-08-10'!$L$236),'QAQC-2021-08-10'!$C$236="Very Low")</formula>
    </cfRule>
    <cfRule type="expression" priority="7713" dxfId="1" stopIfTrue="0">
      <formula>AND(NOT('QAQC-2021-08-10'!$L$236),'QAQC-2021-08-10'!$C$236="Good")</formula>
    </cfRule>
  </conditionalFormatting>
  <conditionalFormatting sqref="M13">
    <cfRule type="expression" priority="220" dxfId="0" stopIfTrue="0">
      <formula>AND(NOT('QAQC-2021-08-10'!$L$237),'QAQC-2021-08-10'!$C$237="Highest")</formula>
    </cfRule>
    <cfRule type="expression" priority="1388" dxfId="2" stopIfTrue="0">
      <formula>AND(NOT('QAQC-2021-08-10'!$L$237),'QAQC-2021-08-10'!$C$237="High")</formula>
    </cfRule>
    <cfRule type="expression" priority="2556" dxfId="3" stopIfTrue="0">
      <formula>AND(NOT('QAQC-2021-08-10'!$L$237),'QAQC-2021-08-10'!$C$237="Medium")</formula>
    </cfRule>
    <cfRule type="expression" priority="3724" dxfId="4" stopIfTrue="0">
      <formula>AND(NOT('QAQC-2021-08-10'!$L$237),'QAQC-2021-08-10'!$C$237="Medium Low")</formula>
    </cfRule>
    <cfRule type="expression" priority="4892" dxfId="5" stopIfTrue="0">
      <formula>AND(NOT('QAQC-2021-08-10'!$L$237),'QAQC-2021-08-10'!$C$237="Low")</formula>
    </cfRule>
    <cfRule type="expression" priority="6516" dxfId="6" stopIfTrue="0">
      <formula>AND(NOT('QAQC-2021-08-10'!$L$237),'QAQC-2021-08-10'!$C$237="Very Low")</formula>
    </cfRule>
    <cfRule type="expression" priority="7714" dxfId="1" stopIfTrue="0">
      <formula>AND(NOT('QAQC-2021-08-10'!$L$237),'QAQC-2021-08-10'!$C$237="Good")</formula>
    </cfRule>
  </conditionalFormatting>
  <conditionalFormatting sqref="N13">
    <cfRule type="expression" priority="221" dxfId="0" stopIfTrue="0">
      <formula>AND(NOT('QAQC-2021-08-10'!$L$238),'QAQC-2021-08-10'!$C$238="Highest")</formula>
    </cfRule>
    <cfRule type="expression" priority="1389" dxfId="2" stopIfTrue="0">
      <formula>AND(NOT('QAQC-2021-08-10'!$L$238),'QAQC-2021-08-10'!$C$238="High")</formula>
    </cfRule>
    <cfRule type="expression" priority="2557" dxfId="3" stopIfTrue="0">
      <formula>AND(NOT('QAQC-2021-08-10'!$L$238),'QAQC-2021-08-10'!$C$238="Medium")</formula>
    </cfRule>
    <cfRule type="expression" priority="3725" dxfId="4" stopIfTrue="0">
      <formula>AND(NOT('QAQC-2021-08-10'!$L$238),'QAQC-2021-08-10'!$C$238="Medium Low")</formula>
    </cfRule>
    <cfRule type="expression" priority="4893" dxfId="5" stopIfTrue="0">
      <formula>AND(NOT('QAQC-2021-08-10'!$L$238),'QAQC-2021-08-10'!$C$238="Low")</formula>
    </cfRule>
    <cfRule type="expression" priority="6517" dxfId="6" stopIfTrue="0">
      <formula>AND(NOT('QAQC-2021-08-10'!$L$238),'QAQC-2021-08-10'!$C$238="Very Low")</formula>
    </cfRule>
    <cfRule type="expression" priority="7715" dxfId="1" stopIfTrue="0">
      <formula>AND(NOT('QAQC-2021-08-10'!$L$238),'QAQC-2021-08-10'!$C$238="Good")</formula>
    </cfRule>
  </conditionalFormatting>
  <conditionalFormatting sqref="L14">
    <cfRule type="expression" priority="222" dxfId="0" stopIfTrue="0">
      <formula>AND(NOT('QAQC-2021-08-10'!$L$239),'QAQC-2021-08-10'!$C$239="Highest")</formula>
    </cfRule>
    <cfRule type="expression" priority="1390" dxfId="2" stopIfTrue="0">
      <formula>AND(NOT('QAQC-2021-08-10'!$L$239),'QAQC-2021-08-10'!$C$239="High")</formula>
    </cfRule>
    <cfRule type="expression" priority="2558" dxfId="3" stopIfTrue="0">
      <formula>AND(NOT('QAQC-2021-08-10'!$L$239),'QAQC-2021-08-10'!$C$239="Medium")</formula>
    </cfRule>
    <cfRule type="expression" priority="3726" dxfId="4" stopIfTrue="0">
      <formula>AND(NOT('QAQC-2021-08-10'!$L$239),'QAQC-2021-08-10'!$C$239="Medium Low")</formula>
    </cfRule>
    <cfRule type="expression" priority="4894" dxfId="5" stopIfTrue="0">
      <formula>AND(NOT('QAQC-2021-08-10'!$L$239),'QAQC-2021-08-10'!$C$239="Low")</formula>
    </cfRule>
    <cfRule type="expression" priority="6518" dxfId="6" stopIfTrue="0">
      <formula>AND(NOT('QAQC-2021-08-10'!$L$239),'QAQC-2021-08-10'!$C$239="Very Low")</formula>
    </cfRule>
    <cfRule type="expression" priority="7716" dxfId="1" stopIfTrue="0">
      <formula>AND(NOT('QAQC-2021-08-10'!$L$239),'QAQC-2021-08-10'!$C$239="Good")</formula>
    </cfRule>
  </conditionalFormatting>
  <conditionalFormatting sqref="M14">
    <cfRule type="expression" priority="223" dxfId="0" stopIfTrue="0">
      <formula>AND(NOT('QAQC-2021-08-10'!$L$240),'QAQC-2021-08-10'!$C$240="Highest")</formula>
    </cfRule>
    <cfRule type="expression" priority="1391" dxfId="2" stopIfTrue="0">
      <formula>AND(NOT('QAQC-2021-08-10'!$L$240),'QAQC-2021-08-10'!$C$240="High")</formula>
    </cfRule>
    <cfRule type="expression" priority="2559" dxfId="3" stopIfTrue="0">
      <formula>AND(NOT('QAQC-2021-08-10'!$L$240),'QAQC-2021-08-10'!$C$240="Medium")</formula>
    </cfRule>
    <cfRule type="expression" priority="3727" dxfId="4" stopIfTrue="0">
      <formula>AND(NOT('QAQC-2021-08-10'!$L$240),'QAQC-2021-08-10'!$C$240="Medium Low")</formula>
    </cfRule>
    <cfRule type="expression" priority="4895" dxfId="5" stopIfTrue="0">
      <formula>AND(NOT('QAQC-2021-08-10'!$L$240),'QAQC-2021-08-10'!$C$240="Low")</formula>
    </cfRule>
    <cfRule type="expression" priority="6519" dxfId="6" stopIfTrue="0">
      <formula>AND(NOT('QAQC-2021-08-10'!$L$240),'QAQC-2021-08-10'!$C$240="Very Low")</formula>
    </cfRule>
    <cfRule type="expression" priority="7717" dxfId="1" stopIfTrue="0">
      <formula>AND(NOT('QAQC-2021-08-10'!$L$240),'QAQC-2021-08-10'!$C$240="Good")</formula>
    </cfRule>
  </conditionalFormatting>
  <conditionalFormatting sqref="N14">
    <cfRule type="expression" priority="224" dxfId="0" stopIfTrue="0">
      <formula>AND(NOT('QAQC-2021-08-10'!$L$241),'QAQC-2021-08-10'!$C$241="Highest")</formula>
    </cfRule>
    <cfRule type="expression" priority="1392" dxfId="2" stopIfTrue="0">
      <formula>AND(NOT('QAQC-2021-08-10'!$L$241),'QAQC-2021-08-10'!$C$241="High")</formula>
    </cfRule>
    <cfRule type="expression" priority="2560" dxfId="3" stopIfTrue="0">
      <formula>AND(NOT('QAQC-2021-08-10'!$L$241),'QAQC-2021-08-10'!$C$241="Medium")</formula>
    </cfRule>
    <cfRule type="expression" priority="3728" dxfId="4" stopIfTrue="0">
      <formula>AND(NOT('QAQC-2021-08-10'!$L$241),'QAQC-2021-08-10'!$C$241="Medium Low")</formula>
    </cfRule>
    <cfRule type="expression" priority="4896" dxfId="5" stopIfTrue="0">
      <formula>AND(NOT('QAQC-2021-08-10'!$L$241),'QAQC-2021-08-10'!$C$241="Low")</formula>
    </cfRule>
    <cfRule type="expression" priority="6520" dxfId="6" stopIfTrue="0">
      <formula>AND(NOT('QAQC-2021-08-10'!$L$241),'QAQC-2021-08-10'!$C$241="Very Low")</formula>
    </cfRule>
    <cfRule type="expression" priority="7718" dxfId="1" stopIfTrue="0">
      <formula>AND(NOT('QAQC-2021-08-10'!$L$241),'QAQC-2021-08-10'!$C$241="Good")</formula>
    </cfRule>
  </conditionalFormatting>
  <conditionalFormatting sqref="L15">
    <cfRule type="expression" priority="225" dxfId="0" stopIfTrue="0">
      <formula>AND(NOT('QAQC-2021-08-10'!$L$242),'QAQC-2021-08-10'!$C$242="Highest")</formula>
    </cfRule>
    <cfRule type="expression" priority="1393" dxfId="2" stopIfTrue="0">
      <formula>AND(NOT('QAQC-2021-08-10'!$L$242),'QAQC-2021-08-10'!$C$242="High")</formula>
    </cfRule>
    <cfRule type="expression" priority="2561" dxfId="3" stopIfTrue="0">
      <formula>AND(NOT('QAQC-2021-08-10'!$L$242),'QAQC-2021-08-10'!$C$242="Medium")</formula>
    </cfRule>
    <cfRule type="expression" priority="3729" dxfId="4" stopIfTrue="0">
      <formula>AND(NOT('QAQC-2021-08-10'!$L$242),'QAQC-2021-08-10'!$C$242="Medium Low")</formula>
    </cfRule>
    <cfRule type="expression" priority="4897" dxfId="5" stopIfTrue="0">
      <formula>AND(NOT('QAQC-2021-08-10'!$L$242),'QAQC-2021-08-10'!$C$242="Low")</formula>
    </cfRule>
    <cfRule type="expression" priority="6521" dxfId="6" stopIfTrue="0">
      <formula>AND(NOT('QAQC-2021-08-10'!$L$242),'QAQC-2021-08-10'!$C$242="Very Low")</formula>
    </cfRule>
    <cfRule type="expression" priority="7719" dxfId="1" stopIfTrue="0">
      <formula>AND(NOT('QAQC-2021-08-10'!$L$242),'QAQC-2021-08-10'!$C$242="Good")</formula>
    </cfRule>
  </conditionalFormatting>
  <conditionalFormatting sqref="M15">
    <cfRule type="expression" priority="226" dxfId="0" stopIfTrue="0">
      <formula>AND(NOT('QAQC-2021-08-10'!$L$243),'QAQC-2021-08-10'!$C$243="Highest")</formula>
    </cfRule>
    <cfRule type="expression" priority="1394" dxfId="2" stopIfTrue="0">
      <formula>AND(NOT('QAQC-2021-08-10'!$L$243),'QAQC-2021-08-10'!$C$243="High")</formula>
    </cfRule>
    <cfRule type="expression" priority="2562" dxfId="3" stopIfTrue="0">
      <formula>AND(NOT('QAQC-2021-08-10'!$L$243),'QAQC-2021-08-10'!$C$243="Medium")</formula>
    </cfRule>
    <cfRule type="expression" priority="3730" dxfId="4" stopIfTrue="0">
      <formula>AND(NOT('QAQC-2021-08-10'!$L$243),'QAQC-2021-08-10'!$C$243="Medium Low")</formula>
    </cfRule>
    <cfRule type="expression" priority="4898" dxfId="5" stopIfTrue="0">
      <formula>AND(NOT('QAQC-2021-08-10'!$L$243),'QAQC-2021-08-10'!$C$243="Low")</formula>
    </cfRule>
    <cfRule type="expression" priority="6522" dxfId="6" stopIfTrue="0">
      <formula>AND(NOT('QAQC-2021-08-10'!$L$243),'QAQC-2021-08-10'!$C$243="Very Low")</formula>
    </cfRule>
    <cfRule type="expression" priority="7720" dxfId="1" stopIfTrue="0">
      <formula>AND(NOT('QAQC-2021-08-10'!$L$243),'QAQC-2021-08-10'!$C$243="Good")</formula>
    </cfRule>
  </conditionalFormatting>
  <conditionalFormatting sqref="N15">
    <cfRule type="expression" priority="227" dxfId="0" stopIfTrue="0">
      <formula>AND(NOT('QAQC-2021-08-10'!$L$244),'QAQC-2021-08-10'!$C$244="Highest")</formula>
    </cfRule>
    <cfRule type="expression" priority="1395" dxfId="2" stopIfTrue="0">
      <formula>AND(NOT('QAQC-2021-08-10'!$L$244),'QAQC-2021-08-10'!$C$244="High")</formula>
    </cfRule>
    <cfRule type="expression" priority="2563" dxfId="3" stopIfTrue="0">
      <formula>AND(NOT('QAQC-2021-08-10'!$L$244),'QAQC-2021-08-10'!$C$244="Medium")</formula>
    </cfRule>
    <cfRule type="expression" priority="3731" dxfId="4" stopIfTrue="0">
      <formula>AND(NOT('QAQC-2021-08-10'!$L$244),'QAQC-2021-08-10'!$C$244="Medium Low")</formula>
    </cfRule>
    <cfRule type="expression" priority="4899" dxfId="5" stopIfTrue="0">
      <formula>AND(NOT('QAQC-2021-08-10'!$L$244),'QAQC-2021-08-10'!$C$244="Low")</formula>
    </cfRule>
    <cfRule type="expression" priority="6523" dxfId="6" stopIfTrue="0">
      <formula>AND(NOT('QAQC-2021-08-10'!$L$244),'QAQC-2021-08-10'!$C$244="Very Low")</formula>
    </cfRule>
    <cfRule type="expression" priority="7721" dxfId="1" stopIfTrue="0">
      <formula>AND(NOT('QAQC-2021-08-10'!$L$244),'QAQC-2021-08-10'!$C$244="Good")</formula>
    </cfRule>
  </conditionalFormatting>
  <conditionalFormatting sqref="L16">
    <cfRule type="expression" priority="228" dxfId="0" stopIfTrue="0">
      <formula>AND(NOT('QAQC-2021-08-10'!$L$245),'QAQC-2021-08-10'!$C$245="Highest")</formula>
    </cfRule>
    <cfRule type="expression" priority="1396" dxfId="2" stopIfTrue="0">
      <formula>AND(NOT('QAQC-2021-08-10'!$L$245),'QAQC-2021-08-10'!$C$245="High")</formula>
    </cfRule>
    <cfRule type="expression" priority="2564" dxfId="3" stopIfTrue="0">
      <formula>AND(NOT('QAQC-2021-08-10'!$L$245),'QAQC-2021-08-10'!$C$245="Medium")</formula>
    </cfRule>
    <cfRule type="expression" priority="3732" dxfId="4" stopIfTrue="0">
      <formula>AND(NOT('QAQC-2021-08-10'!$L$245),'QAQC-2021-08-10'!$C$245="Medium Low")</formula>
    </cfRule>
    <cfRule type="expression" priority="4900" dxfId="5" stopIfTrue="0">
      <formula>AND(NOT('QAQC-2021-08-10'!$L$245),'QAQC-2021-08-10'!$C$245="Low")</formula>
    </cfRule>
    <cfRule type="expression" priority="6524" dxfId="6" stopIfTrue="0">
      <formula>AND(NOT('QAQC-2021-08-10'!$L$245),'QAQC-2021-08-10'!$C$245="Very Low")</formula>
    </cfRule>
    <cfRule type="expression" priority="7722" dxfId="1" stopIfTrue="0">
      <formula>AND(NOT('QAQC-2021-08-10'!$L$245),'QAQC-2021-08-10'!$C$245="Good")</formula>
    </cfRule>
  </conditionalFormatting>
  <conditionalFormatting sqref="M16">
    <cfRule type="expression" priority="229" dxfId="0" stopIfTrue="0">
      <formula>AND(NOT('QAQC-2021-08-10'!$L$246),'QAQC-2021-08-10'!$C$246="Highest")</formula>
    </cfRule>
    <cfRule type="expression" priority="1397" dxfId="2" stopIfTrue="0">
      <formula>AND(NOT('QAQC-2021-08-10'!$L$246),'QAQC-2021-08-10'!$C$246="High")</formula>
    </cfRule>
    <cfRule type="expression" priority="2565" dxfId="3" stopIfTrue="0">
      <formula>AND(NOT('QAQC-2021-08-10'!$L$246),'QAQC-2021-08-10'!$C$246="Medium")</formula>
    </cfRule>
    <cfRule type="expression" priority="3733" dxfId="4" stopIfTrue="0">
      <formula>AND(NOT('QAQC-2021-08-10'!$L$246),'QAQC-2021-08-10'!$C$246="Medium Low")</formula>
    </cfRule>
    <cfRule type="expression" priority="4901" dxfId="5" stopIfTrue="0">
      <formula>AND(NOT('QAQC-2021-08-10'!$L$246),'QAQC-2021-08-10'!$C$246="Low")</formula>
    </cfRule>
    <cfRule type="expression" priority="6525" dxfId="6" stopIfTrue="0">
      <formula>AND(NOT('QAQC-2021-08-10'!$L$246),'QAQC-2021-08-10'!$C$246="Very Low")</formula>
    </cfRule>
    <cfRule type="expression" priority="7723" dxfId="1" stopIfTrue="0">
      <formula>AND(NOT('QAQC-2021-08-10'!$L$246),'QAQC-2021-08-10'!$C$246="Good")</formula>
    </cfRule>
  </conditionalFormatting>
  <conditionalFormatting sqref="N16">
    <cfRule type="expression" priority="230" dxfId="0" stopIfTrue="0">
      <formula>AND(NOT('QAQC-2021-08-10'!$L$247),'QAQC-2021-08-10'!$C$247="Highest")</formula>
    </cfRule>
    <cfRule type="expression" priority="1398" dxfId="2" stopIfTrue="0">
      <formula>AND(NOT('QAQC-2021-08-10'!$L$247),'QAQC-2021-08-10'!$C$247="High")</formula>
    </cfRule>
    <cfRule type="expression" priority="2566" dxfId="3" stopIfTrue="0">
      <formula>AND(NOT('QAQC-2021-08-10'!$L$247),'QAQC-2021-08-10'!$C$247="Medium")</formula>
    </cfRule>
    <cfRule type="expression" priority="3734" dxfId="4" stopIfTrue="0">
      <formula>AND(NOT('QAQC-2021-08-10'!$L$247),'QAQC-2021-08-10'!$C$247="Medium Low")</formula>
    </cfRule>
    <cfRule type="expression" priority="4902" dxfId="5" stopIfTrue="0">
      <formula>AND(NOT('QAQC-2021-08-10'!$L$247),'QAQC-2021-08-10'!$C$247="Low")</formula>
    </cfRule>
    <cfRule type="expression" priority="6526" dxfId="6" stopIfTrue="0">
      <formula>AND(NOT('QAQC-2021-08-10'!$L$247),'QAQC-2021-08-10'!$C$247="Very Low")</formula>
    </cfRule>
    <cfRule type="expression" priority="7724" dxfId="1" stopIfTrue="0">
      <formula>AND(NOT('QAQC-2021-08-10'!$L$247),'QAQC-2021-08-10'!$C$247="Good")</formula>
    </cfRule>
  </conditionalFormatting>
  <conditionalFormatting sqref="L18">
    <cfRule type="expression" priority="231" dxfId="0" stopIfTrue="0">
      <formula>AND(NOT('QAQC-2021-08-10'!$L$248),'QAQC-2021-08-10'!$C$248="Highest")</formula>
    </cfRule>
    <cfRule type="expression" priority="1399" dxfId="2" stopIfTrue="0">
      <formula>AND(NOT('QAQC-2021-08-10'!$L$248),'QAQC-2021-08-10'!$C$248="High")</formula>
    </cfRule>
    <cfRule type="expression" priority="2567" dxfId="3" stopIfTrue="0">
      <formula>AND(NOT('QAQC-2021-08-10'!$L$248),'QAQC-2021-08-10'!$C$248="Medium")</formula>
    </cfRule>
    <cfRule type="expression" priority="3735" dxfId="4" stopIfTrue="0">
      <formula>AND(NOT('QAQC-2021-08-10'!$L$248),'QAQC-2021-08-10'!$C$248="Medium Low")</formula>
    </cfRule>
    <cfRule type="expression" priority="4903" dxfId="5" stopIfTrue="0">
      <formula>AND(NOT('QAQC-2021-08-10'!$L$248),'QAQC-2021-08-10'!$C$248="Low")</formula>
    </cfRule>
    <cfRule type="expression" priority="6527" dxfId="6" stopIfTrue="0">
      <formula>AND(NOT('QAQC-2021-08-10'!$L$248),'QAQC-2021-08-10'!$C$248="Very Low")</formula>
    </cfRule>
    <cfRule type="expression" priority="7725" dxfId="1" stopIfTrue="0">
      <formula>AND(NOT('QAQC-2021-08-10'!$L$248),'QAQC-2021-08-10'!$C$248="Good")</formula>
    </cfRule>
  </conditionalFormatting>
  <conditionalFormatting sqref="M18">
    <cfRule type="expression" priority="232" dxfId="0" stopIfTrue="0">
      <formula>AND(NOT('QAQC-2021-08-10'!$L$249),'QAQC-2021-08-10'!$C$249="Highest")</formula>
    </cfRule>
    <cfRule type="expression" priority="1400" dxfId="2" stopIfTrue="0">
      <formula>AND(NOT('QAQC-2021-08-10'!$L$249),'QAQC-2021-08-10'!$C$249="High")</formula>
    </cfRule>
    <cfRule type="expression" priority="2568" dxfId="3" stopIfTrue="0">
      <formula>AND(NOT('QAQC-2021-08-10'!$L$249),'QAQC-2021-08-10'!$C$249="Medium")</formula>
    </cfRule>
    <cfRule type="expression" priority="3736" dxfId="4" stopIfTrue="0">
      <formula>AND(NOT('QAQC-2021-08-10'!$L$249),'QAQC-2021-08-10'!$C$249="Medium Low")</formula>
    </cfRule>
    <cfRule type="expression" priority="4904" dxfId="5" stopIfTrue="0">
      <formula>AND(NOT('QAQC-2021-08-10'!$L$249),'QAQC-2021-08-10'!$C$249="Low")</formula>
    </cfRule>
    <cfRule type="expression" priority="6528" dxfId="6" stopIfTrue="0">
      <formula>AND(NOT('QAQC-2021-08-10'!$L$249),'QAQC-2021-08-10'!$C$249="Very Low")</formula>
    </cfRule>
    <cfRule type="expression" priority="7726" dxfId="1" stopIfTrue="0">
      <formula>AND(NOT('QAQC-2021-08-10'!$L$249),'QAQC-2021-08-10'!$C$249="Good")</formula>
    </cfRule>
  </conditionalFormatting>
  <conditionalFormatting sqref="N18">
    <cfRule type="expression" priority="233" dxfId="0" stopIfTrue="0">
      <formula>AND(NOT('QAQC-2021-08-10'!$L$250),'QAQC-2021-08-10'!$C$250="Highest")</formula>
    </cfRule>
    <cfRule type="expression" priority="1401" dxfId="2" stopIfTrue="0">
      <formula>AND(NOT('QAQC-2021-08-10'!$L$250),'QAQC-2021-08-10'!$C$250="High")</formula>
    </cfRule>
    <cfRule type="expression" priority="2569" dxfId="3" stopIfTrue="0">
      <formula>AND(NOT('QAQC-2021-08-10'!$L$250),'QAQC-2021-08-10'!$C$250="Medium")</formula>
    </cfRule>
    <cfRule type="expression" priority="3737" dxfId="4" stopIfTrue="0">
      <formula>AND(NOT('QAQC-2021-08-10'!$L$250),'QAQC-2021-08-10'!$C$250="Medium Low")</formula>
    </cfRule>
    <cfRule type="expression" priority="4905" dxfId="5" stopIfTrue="0">
      <formula>AND(NOT('QAQC-2021-08-10'!$L$250),'QAQC-2021-08-10'!$C$250="Low")</formula>
    </cfRule>
    <cfRule type="expression" priority="6529" dxfId="6" stopIfTrue="0">
      <formula>AND(NOT('QAQC-2021-08-10'!$L$250),'QAQC-2021-08-10'!$C$250="Very Low")</formula>
    </cfRule>
    <cfRule type="expression" priority="7727" dxfId="1" stopIfTrue="0">
      <formula>AND(NOT('QAQC-2021-08-10'!$L$250),'QAQC-2021-08-10'!$C$250="Good")</formula>
    </cfRule>
  </conditionalFormatting>
  <conditionalFormatting sqref="L19">
    <cfRule type="expression" priority="234" dxfId="0" stopIfTrue="0">
      <formula>AND(NOT('QAQC-2021-08-10'!$L$251),'QAQC-2021-08-10'!$C$251="Highest")</formula>
    </cfRule>
    <cfRule type="expression" priority="1402" dxfId="2" stopIfTrue="0">
      <formula>AND(NOT('QAQC-2021-08-10'!$L$251),'QAQC-2021-08-10'!$C$251="High")</formula>
    </cfRule>
    <cfRule type="expression" priority="2570" dxfId="3" stopIfTrue="0">
      <formula>AND(NOT('QAQC-2021-08-10'!$L$251),'QAQC-2021-08-10'!$C$251="Medium")</formula>
    </cfRule>
    <cfRule type="expression" priority="3738" dxfId="4" stopIfTrue="0">
      <formula>AND(NOT('QAQC-2021-08-10'!$L$251),'QAQC-2021-08-10'!$C$251="Medium Low")</formula>
    </cfRule>
    <cfRule type="expression" priority="4906" dxfId="5" stopIfTrue="0">
      <formula>AND(NOT('QAQC-2021-08-10'!$L$251),'QAQC-2021-08-10'!$C$251="Low")</formula>
    </cfRule>
    <cfRule type="expression" priority="6530" dxfId="6" stopIfTrue="0">
      <formula>AND(NOT('QAQC-2021-08-10'!$L$251),'QAQC-2021-08-10'!$C$251="Very Low")</formula>
    </cfRule>
    <cfRule type="expression" priority="7728" dxfId="1" stopIfTrue="0">
      <formula>AND(NOT('QAQC-2021-08-10'!$L$251),'QAQC-2021-08-10'!$C$251="Good")</formula>
    </cfRule>
  </conditionalFormatting>
  <conditionalFormatting sqref="M19">
    <cfRule type="expression" priority="235" dxfId="0" stopIfTrue="0">
      <formula>AND(NOT('QAQC-2021-08-10'!$L$252),'QAQC-2021-08-10'!$C$252="Highest")</formula>
    </cfRule>
    <cfRule type="expression" priority="1403" dxfId="2" stopIfTrue="0">
      <formula>AND(NOT('QAQC-2021-08-10'!$L$252),'QAQC-2021-08-10'!$C$252="High")</formula>
    </cfRule>
    <cfRule type="expression" priority="2571" dxfId="3" stopIfTrue="0">
      <formula>AND(NOT('QAQC-2021-08-10'!$L$252),'QAQC-2021-08-10'!$C$252="Medium")</formula>
    </cfRule>
    <cfRule type="expression" priority="3739" dxfId="4" stopIfTrue="0">
      <formula>AND(NOT('QAQC-2021-08-10'!$L$252),'QAQC-2021-08-10'!$C$252="Medium Low")</formula>
    </cfRule>
    <cfRule type="expression" priority="4907" dxfId="5" stopIfTrue="0">
      <formula>AND(NOT('QAQC-2021-08-10'!$L$252),'QAQC-2021-08-10'!$C$252="Low")</formula>
    </cfRule>
    <cfRule type="expression" priority="6531" dxfId="6" stopIfTrue="0">
      <formula>AND(NOT('QAQC-2021-08-10'!$L$252),'QAQC-2021-08-10'!$C$252="Very Low")</formula>
    </cfRule>
    <cfRule type="expression" priority="7729" dxfId="1" stopIfTrue="0">
      <formula>AND(NOT('QAQC-2021-08-10'!$L$252),'QAQC-2021-08-10'!$C$252="Good")</formula>
    </cfRule>
  </conditionalFormatting>
  <conditionalFormatting sqref="N19">
    <cfRule type="expression" priority="236" dxfId="0" stopIfTrue="0">
      <formula>AND(NOT('QAQC-2021-08-10'!$L$253),'QAQC-2021-08-10'!$C$253="Highest")</formula>
    </cfRule>
    <cfRule type="expression" priority="1404" dxfId="2" stopIfTrue="0">
      <formula>AND(NOT('QAQC-2021-08-10'!$L$253),'QAQC-2021-08-10'!$C$253="High")</formula>
    </cfRule>
    <cfRule type="expression" priority="2572" dxfId="3" stopIfTrue="0">
      <formula>AND(NOT('QAQC-2021-08-10'!$L$253),'QAQC-2021-08-10'!$C$253="Medium")</formula>
    </cfRule>
    <cfRule type="expression" priority="3740" dxfId="4" stopIfTrue="0">
      <formula>AND(NOT('QAQC-2021-08-10'!$L$253),'QAQC-2021-08-10'!$C$253="Medium Low")</formula>
    </cfRule>
    <cfRule type="expression" priority="4908" dxfId="5" stopIfTrue="0">
      <formula>AND(NOT('QAQC-2021-08-10'!$L$253),'QAQC-2021-08-10'!$C$253="Low")</formula>
    </cfRule>
    <cfRule type="expression" priority="6532" dxfId="6" stopIfTrue="0">
      <formula>AND(NOT('QAQC-2021-08-10'!$L$253),'QAQC-2021-08-10'!$C$253="Very Low")</formula>
    </cfRule>
    <cfRule type="expression" priority="7730" dxfId="1" stopIfTrue="0">
      <formula>AND(NOT('QAQC-2021-08-10'!$L$253),'QAQC-2021-08-10'!$C$253="Good")</formula>
    </cfRule>
  </conditionalFormatting>
  <conditionalFormatting sqref="L20">
    <cfRule type="expression" priority="237" dxfId="0" stopIfTrue="0">
      <formula>AND(NOT('QAQC-2021-08-10'!$L$254),'QAQC-2021-08-10'!$C$254="Highest")</formula>
    </cfRule>
    <cfRule type="expression" priority="1405" dxfId="2" stopIfTrue="0">
      <formula>AND(NOT('QAQC-2021-08-10'!$L$254),'QAQC-2021-08-10'!$C$254="High")</formula>
    </cfRule>
    <cfRule type="expression" priority="2573" dxfId="3" stopIfTrue="0">
      <formula>AND(NOT('QAQC-2021-08-10'!$L$254),'QAQC-2021-08-10'!$C$254="Medium")</formula>
    </cfRule>
    <cfRule type="expression" priority="3741" dxfId="4" stopIfTrue="0">
      <formula>AND(NOT('QAQC-2021-08-10'!$L$254),'QAQC-2021-08-10'!$C$254="Medium Low")</formula>
    </cfRule>
    <cfRule type="expression" priority="4909" dxfId="5" stopIfTrue="0">
      <formula>AND(NOT('QAQC-2021-08-10'!$L$254),'QAQC-2021-08-10'!$C$254="Low")</formula>
    </cfRule>
    <cfRule type="expression" priority="6533" dxfId="6" stopIfTrue="0">
      <formula>AND(NOT('QAQC-2021-08-10'!$L$254),'QAQC-2021-08-10'!$C$254="Very Low")</formula>
    </cfRule>
    <cfRule type="expression" priority="7731" dxfId="1" stopIfTrue="0">
      <formula>AND(NOT('QAQC-2021-08-10'!$L$254),'QAQC-2021-08-10'!$C$254="Good")</formula>
    </cfRule>
  </conditionalFormatting>
  <conditionalFormatting sqref="M20">
    <cfRule type="expression" priority="238" dxfId="0" stopIfTrue="0">
      <formula>AND(NOT('QAQC-2021-08-10'!$L$255),'QAQC-2021-08-10'!$C$255="Highest")</formula>
    </cfRule>
    <cfRule type="expression" priority="1406" dxfId="2" stopIfTrue="0">
      <formula>AND(NOT('QAQC-2021-08-10'!$L$255),'QAQC-2021-08-10'!$C$255="High")</formula>
    </cfRule>
    <cfRule type="expression" priority="2574" dxfId="3" stopIfTrue="0">
      <formula>AND(NOT('QAQC-2021-08-10'!$L$255),'QAQC-2021-08-10'!$C$255="Medium")</formula>
    </cfRule>
    <cfRule type="expression" priority="3742" dxfId="4" stopIfTrue="0">
      <formula>AND(NOT('QAQC-2021-08-10'!$L$255),'QAQC-2021-08-10'!$C$255="Medium Low")</formula>
    </cfRule>
    <cfRule type="expression" priority="4910" dxfId="5" stopIfTrue="0">
      <formula>AND(NOT('QAQC-2021-08-10'!$L$255),'QAQC-2021-08-10'!$C$255="Low")</formula>
    </cfRule>
    <cfRule type="expression" priority="6534" dxfId="6" stopIfTrue="0">
      <formula>AND(NOT('QAQC-2021-08-10'!$L$255),'QAQC-2021-08-10'!$C$255="Very Low")</formula>
    </cfRule>
    <cfRule type="expression" priority="7732" dxfId="1" stopIfTrue="0">
      <formula>AND(NOT('QAQC-2021-08-10'!$L$255),'QAQC-2021-08-10'!$C$255="Good")</formula>
    </cfRule>
  </conditionalFormatting>
  <conditionalFormatting sqref="N20">
    <cfRule type="expression" priority="239" dxfId="0" stopIfTrue="0">
      <formula>AND(NOT('QAQC-2021-08-10'!$L$256),'QAQC-2021-08-10'!$C$256="Highest")</formula>
    </cfRule>
    <cfRule type="expression" priority="1407" dxfId="2" stopIfTrue="0">
      <formula>AND(NOT('QAQC-2021-08-10'!$L$256),'QAQC-2021-08-10'!$C$256="High")</formula>
    </cfRule>
    <cfRule type="expression" priority="2575" dxfId="3" stopIfTrue="0">
      <formula>AND(NOT('QAQC-2021-08-10'!$L$256),'QAQC-2021-08-10'!$C$256="Medium")</formula>
    </cfRule>
    <cfRule type="expression" priority="3743" dxfId="4" stopIfTrue="0">
      <formula>AND(NOT('QAQC-2021-08-10'!$L$256),'QAQC-2021-08-10'!$C$256="Medium Low")</formula>
    </cfRule>
    <cfRule type="expression" priority="4911" dxfId="5" stopIfTrue="0">
      <formula>AND(NOT('QAQC-2021-08-10'!$L$256),'QAQC-2021-08-10'!$C$256="Low")</formula>
    </cfRule>
    <cfRule type="expression" priority="6535" dxfId="6" stopIfTrue="0">
      <formula>AND(NOT('QAQC-2021-08-10'!$L$256),'QAQC-2021-08-10'!$C$256="Very Low")</formula>
    </cfRule>
    <cfRule type="expression" priority="7733" dxfId="1" stopIfTrue="0">
      <formula>AND(NOT('QAQC-2021-08-10'!$L$256),'QAQC-2021-08-10'!$C$256="Good")</formula>
    </cfRule>
  </conditionalFormatting>
  <conditionalFormatting sqref="L21">
    <cfRule type="expression" priority="240" dxfId="0" stopIfTrue="0">
      <formula>AND(NOT('QAQC-2021-08-10'!$L$257),'QAQC-2021-08-10'!$C$257="Highest")</formula>
    </cfRule>
    <cfRule type="expression" priority="1408" dxfId="2" stopIfTrue="0">
      <formula>AND(NOT('QAQC-2021-08-10'!$L$257),'QAQC-2021-08-10'!$C$257="High")</formula>
    </cfRule>
    <cfRule type="expression" priority="2576" dxfId="3" stopIfTrue="0">
      <formula>AND(NOT('QAQC-2021-08-10'!$L$257),'QAQC-2021-08-10'!$C$257="Medium")</formula>
    </cfRule>
    <cfRule type="expression" priority="3744" dxfId="4" stopIfTrue="0">
      <formula>AND(NOT('QAQC-2021-08-10'!$L$257),'QAQC-2021-08-10'!$C$257="Medium Low")</formula>
    </cfRule>
    <cfRule type="expression" priority="4912" dxfId="5" stopIfTrue="0">
      <formula>AND(NOT('QAQC-2021-08-10'!$L$257),'QAQC-2021-08-10'!$C$257="Low")</formula>
    </cfRule>
    <cfRule type="expression" priority="6536" dxfId="6" stopIfTrue="0">
      <formula>AND(NOT('QAQC-2021-08-10'!$L$257),'QAQC-2021-08-10'!$C$257="Very Low")</formula>
    </cfRule>
    <cfRule type="expression" priority="7734" dxfId="1" stopIfTrue="0">
      <formula>AND(NOT('QAQC-2021-08-10'!$L$257),'QAQC-2021-08-10'!$C$257="Good")</formula>
    </cfRule>
  </conditionalFormatting>
  <conditionalFormatting sqref="M21">
    <cfRule type="expression" priority="241" dxfId="0" stopIfTrue="0">
      <formula>AND(NOT('QAQC-2021-08-10'!$L$258),'QAQC-2021-08-10'!$C$258="Highest")</formula>
    </cfRule>
    <cfRule type="expression" priority="1409" dxfId="2" stopIfTrue="0">
      <formula>AND(NOT('QAQC-2021-08-10'!$L$258),'QAQC-2021-08-10'!$C$258="High")</formula>
    </cfRule>
    <cfRule type="expression" priority="2577" dxfId="3" stopIfTrue="0">
      <formula>AND(NOT('QAQC-2021-08-10'!$L$258),'QAQC-2021-08-10'!$C$258="Medium")</formula>
    </cfRule>
    <cfRule type="expression" priority="3745" dxfId="4" stopIfTrue="0">
      <formula>AND(NOT('QAQC-2021-08-10'!$L$258),'QAQC-2021-08-10'!$C$258="Medium Low")</formula>
    </cfRule>
    <cfRule type="expression" priority="4913" dxfId="5" stopIfTrue="0">
      <formula>AND(NOT('QAQC-2021-08-10'!$L$258),'QAQC-2021-08-10'!$C$258="Low")</formula>
    </cfRule>
    <cfRule type="expression" priority="6537" dxfId="6" stopIfTrue="0">
      <formula>AND(NOT('QAQC-2021-08-10'!$L$258),'QAQC-2021-08-10'!$C$258="Very Low")</formula>
    </cfRule>
    <cfRule type="expression" priority="7735" dxfId="1" stopIfTrue="0">
      <formula>AND(NOT('QAQC-2021-08-10'!$L$258),'QAQC-2021-08-10'!$C$258="Good")</formula>
    </cfRule>
  </conditionalFormatting>
  <conditionalFormatting sqref="N21">
    <cfRule type="expression" priority="242" dxfId="0" stopIfTrue="0">
      <formula>AND(NOT('QAQC-2021-08-10'!$L$259),'QAQC-2021-08-10'!$C$259="Highest")</formula>
    </cfRule>
    <cfRule type="expression" priority="1410" dxfId="2" stopIfTrue="0">
      <formula>AND(NOT('QAQC-2021-08-10'!$L$259),'QAQC-2021-08-10'!$C$259="High")</formula>
    </cfRule>
    <cfRule type="expression" priority="2578" dxfId="3" stopIfTrue="0">
      <formula>AND(NOT('QAQC-2021-08-10'!$L$259),'QAQC-2021-08-10'!$C$259="Medium")</formula>
    </cfRule>
    <cfRule type="expression" priority="3746" dxfId="4" stopIfTrue="0">
      <formula>AND(NOT('QAQC-2021-08-10'!$L$259),'QAQC-2021-08-10'!$C$259="Medium Low")</formula>
    </cfRule>
    <cfRule type="expression" priority="4914" dxfId="5" stopIfTrue="0">
      <formula>AND(NOT('QAQC-2021-08-10'!$L$259),'QAQC-2021-08-10'!$C$259="Low")</formula>
    </cfRule>
    <cfRule type="expression" priority="6538" dxfId="6" stopIfTrue="0">
      <formula>AND(NOT('QAQC-2021-08-10'!$L$259),'QAQC-2021-08-10'!$C$259="Very Low")</formula>
    </cfRule>
    <cfRule type="expression" priority="7736" dxfId="1" stopIfTrue="0">
      <formula>AND(NOT('QAQC-2021-08-10'!$L$259),'QAQC-2021-08-10'!$C$259="Good")</formula>
    </cfRule>
  </conditionalFormatting>
  <conditionalFormatting sqref="L22">
    <cfRule type="expression" priority="243" dxfId="0" stopIfTrue="0">
      <formula>AND(NOT('QAQC-2021-08-10'!$L$260),'QAQC-2021-08-10'!$C$260="Highest")</formula>
    </cfRule>
    <cfRule type="expression" priority="1411" dxfId="2" stopIfTrue="0">
      <formula>AND(NOT('QAQC-2021-08-10'!$L$260),'QAQC-2021-08-10'!$C$260="High")</formula>
    </cfRule>
    <cfRule type="expression" priority="2579" dxfId="3" stopIfTrue="0">
      <formula>AND(NOT('QAQC-2021-08-10'!$L$260),'QAQC-2021-08-10'!$C$260="Medium")</formula>
    </cfRule>
    <cfRule type="expression" priority="3747" dxfId="4" stopIfTrue="0">
      <formula>AND(NOT('QAQC-2021-08-10'!$L$260),'QAQC-2021-08-10'!$C$260="Medium Low")</formula>
    </cfRule>
    <cfRule type="expression" priority="4915" dxfId="5" stopIfTrue="0">
      <formula>AND(NOT('QAQC-2021-08-10'!$L$260),'QAQC-2021-08-10'!$C$260="Low")</formula>
    </cfRule>
    <cfRule type="expression" priority="6539" dxfId="6" stopIfTrue="0">
      <formula>AND(NOT('QAQC-2021-08-10'!$L$260),'QAQC-2021-08-10'!$C$260="Very Low")</formula>
    </cfRule>
    <cfRule type="expression" priority="7737" dxfId="1" stopIfTrue="0">
      <formula>AND(NOT('QAQC-2021-08-10'!$L$260),'QAQC-2021-08-10'!$C$260="Good")</formula>
    </cfRule>
  </conditionalFormatting>
  <conditionalFormatting sqref="M22">
    <cfRule type="expression" priority="244" dxfId="0" stopIfTrue="0">
      <formula>AND(NOT('QAQC-2021-08-10'!$L$261),'QAQC-2021-08-10'!$C$261="Highest")</formula>
    </cfRule>
    <cfRule type="expression" priority="1412" dxfId="2" stopIfTrue="0">
      <formula>AND(NOT('QAQC-2021-08-10'!$L$261),'QAQC-2021-08-10'!$C$261="High")</formula>
    </cfRule>
    <cfRule type="expression" priority="2580" dxfId="3" stopIfTrue="0">
      <formula>AND(NOT('QAQC-2021-08-10'!$L$261),'QAQC-2021-08-10'!$C$261="Medium")</formula>
    </cfRule>
    <cfRule type="expression" priority="3748" dxfId="4" stopIfTrue="0">
      <formula>AND(NOT('QAQC-2021-08-10'!$L$261),'QAQC-2021-08-10'!$C$261="Medium Low")</formula>
    </cfRule>
    <cfRule type="expression" priority="4916" dxfId="5" stopIfTrue="0">
      <formula>AND(NOT('QAQC-2021-08-10'!$L$261),'QAQC-2021-08-10'!$C$261="Low")</formula>
    </cfRule>
    <cfRule type="expression" priority="6540" dxfId="6" stopIfTrue="0">
      <formula>AND(NOT('QAQC-2021-08-10'!$L$261),'QAQC-2021-08-10'!$C$261="Very Low")</formula>
    </cfRule>
    <cfRule type="expression" priority="7738" dxfId="1" stopIfTrue="0">
      <formula>AND(NOT('QAQC-2021-08-10'!$L$261),'QAQC-2021-08-10'!$C$261="Good")</formula>
    </cfRule>
  </conditionalFormatting>
  <conditionalFormatting sqref="N22">
    <cfRule type="expression" priority="245" dxfId="0" stopIfTrue="0">
      <formula>AND(NOT('QAQC-2021-08-10'!$L$262),'QAQC-2021-08-10'!$C$262="Highest")</formula>
    </cfRule>
    <cfRule type="expression" priority="1413" dxfId="2" stopIfTrue="0">
      <formula>AND(NOT('QAQC-2021-08-10'!$L$262),'QAQC-2021-08-10'!$C$262="High")</formula>
    </cfRule>
    <cfRule type="expression" priority="2581" dxfId="3" stopIfTrue="0">
      <formula>AND(NOT('QAQC-2021-08-10'!$L$262),'QAQC-2021-08-10'!$C$262="Medium")</formula>
    </cfRule>
    <cfRule type="expression" priority="3749" dxfId="4" stopIfTrue="0">
      <formula>AND(NOT('QAQC-2021-08-10'!$L$262),'QAQC-2021-08-10'!$C$262="Medium Low")</formula>
    </cfRule>
    <cfRule type="expression" priority="4917" dxfId="5" stopIfTrue="0">
      <formula>AND(NOT('QAQC-2021-08-10'!$L$262),'QAQC-2021-08-10'!$C$262="Low")</formula>
    </cfRule>
    <cfRule type="expression" priority="6541" dxfId="6" stopIfTrue="0">
      <formula>AND(NOT('QAQC-2021-08-10'!$L$262),'QAQC-2021-08-10'!$C$262="Very Low")</formula>
    </cfRule>
    <cfRule type="expression" priority="7739" dxfId="1" stopIfTrue="0">
      <formula>AND(NOT('QAQC-2021-08-10'!$L$262),'QAQC-2021-08-10'!$C$262="Good")</formula>
    </cfRule>
  </conditionalFormatting>
  <conditionalFormatting sqref="L23">
    <cfRule type="expression" priority="246" dxfId="0" stopIfTrue="0">
      <formula>AND(NOT('QAQC-2021-08-10'!$L$263),'QAQC-2021-08-10'!$C$263="Highest")</formula>
    </cfRule>
    <cfRule type="expression" priority="1414" dxfId="2" stopIfTrue="0">
      <formula>AND(NOT('QAQC-2021-08-10'!$L$263),'QAQC-2021-08-10'!$C$263="High")</formula>
    </cfRule>
    <cfRule type="expression" priority="2582" dxfId="3" stopIfTrue="0">
      <formula>AND(NOT('QAQC-2021-08-10'!$L$263),'QAQC-2021-08-10'!$C$263="Medium")</formula>
    </cfRule>
    <cfRule type="expression" priority="3750" dxfId="4" stopIfTrue="0">
      <formula>AND(NOT('QAQC-2021-08-10'!$L$263),'QAQC-2021-08-10'!$C$263="Medium Low")</formula>
    </cfRule>
    <cfRule type="expression" priority="4918" dxfId="5" stopIfTrue="0">
      <formula>AND(NOT('QAQC-2021-08-10'!$L$263),'QAQC-2021-08-10'!$C$263="Low")</formula>
    </cfRule>
    <cfRule type="expression" priority="6542" dxfId="6" stopIfTrue="0">
      <formula>AND(NOT('QAQC-2021-08-10'!$L$263),'QAQC-2021-08-10'!$C$263="Very Low")</formula>
    </cfRule>
    <cfRule type="expression" priority="7740" dxfId="1" stopIfTrue="0">
      <formula>AND(NOT('QAQC-2021-08-10'!$L$263),'QAQC-2021-08-10'!$C$263="Good")</formula>
    </cfRule>
  </conditionalFormatting>
  <conditionalFormatting sqref="M23">
    <cfRule type="expression" priority="247" dxfId="0" stopIfTrue="0">
      <formula>AND(NOT('QAQC-2021-08-10'!$L$264),'QAQC-2021-08-10'!$C$264="Highest")</formula>
    </cfRule>
    <cfRule type="expression" priority="1415" dxfId="2" stopIfTrue="0">
      <formula>AND(NOT('QAQC-2021-08-10'!$L$264),'QAQC-2021-08-10'!$C$264="High")</formula>
    </cfRule>
    <cfRule type="expression" priority="2583" dxfId="3" stopIfTrue="0">
      <formula>AND(NOT('QAQC-2021-08-10'!$L$264),'QAQC-2021-08-10'!$C$264="Medium")</formula>
    </cfRule>
    <cfRule type="expression" priority="3751" dxfId="4" stopIfTrue="0">
      <formula>AND(NOT('QAQC-2021-08-10'!$L$264),'QAQC-2021-08-10'!$C$264="Medium Low")</formula>
    </cfRule>
    <cfRule type="expression" priority="4919" dxfId="5" stopIfTrue="0">
      <formula>AND(NOT('QAQC-2021-08-10'!$L$264),'QAQC-2021-08-10'!$C$264="Low")</formula>
    </cfRule>
    <cfRule type="expression" priority="6543" dxfId="6" stopIfTrue="0">
      <formula>AND(NOT('QAQC-2021-08-10'!$L$264),'QAQC-2021-08-10'!$C$264="Very Low")</formula>
    </cfRule>
    <cfRule type="expression" priority="7741" dxfId="1" stopIfTrue="0">
      <formula>AND(NOT('QAQC-2021-08-10'!$L$264),'QAQC-2021-08-10'!$C$264="Good")</formula>
    </cfRule>
  </conditionalFormatting>
  <conditionalFormatting sqref="N23">
    <cfRule type="expression" priority="248" dxfId="0" stopIfTrue="0">
      <formula>AND(NOT('QAQC-2021-08-10'!$L$265),'QAQC-2021-08-10'!$C$265="Highest")</formula>
    </cfRule>
    <cfRule type="expression" priority="1416" dxfId="2" stopIfTrue="0">
      <formula>AND(NOT('QAQC-2021-08-10'!$L$265),'QAQC-2021-08-10'!$C$265="High")</formula>
    </cfRule>
    <cfRule type="expression" priority="2584" dxfId="3" stopIfTrue="0">
      <formula>AND(NOT('QAQC-2021-08-10'!$L$265),'QAQC-2021-08-10'!$C$265="Medium")</formula>
    </cfRule>
    <cfRule type="expression" priority="3752" dxfId="4" stopIfTrue="0">
      <formula>AND(NOT('QAQC-2021-08-10'!$L$265),'QAQC-2021-08-10'!$C$265="Medium Low")</formula>
    </cfRule>
    <cfRule type="expression" priority="4920" dxfId="5" stopIfTrue="0">
      <formula>AND(NOT('QAQC-2021-08-10'!$L$265),'QAQC-2021-08-10'!$C$265="Low")</formula>
    </cfRule>
    <cfRule type="expression" priority="6544" dxfId="6" stopIfTrue="0">
      <formula>AND(NOT('QAQC-2021-08-10'!$L$265),'QAQC-2021-08-10'!$C$265="Very Low")</formula>
    </cfRule>
    <cfRule type="expression" priority="7742" dxfId="1" stopIfTrue="0">
      <formula>AND(NOT('QAQC-2021-08-10'!$L$265),'QAQC-2021-08-10'!$C$265="Good")</formula>
    </cfRule>
  </conditionalFormatting>
  <conditionalFormatting sqref="L24">
    <cfRule type="expression" priority="249" dxfId="0" stopIfTrue="0">
      <formula>AND(NOT('QAQC-2021-08-10'!$L$266),'QAQC-2021-08-10'!$C$266="Highest")</formula>
    </cfRule>
    <cfRule type="expression" priority="1417" dxfId="2" stopIfTrue="0">
      <formula>AND(NOT('QAQC-2021-08-10'!$L$266),'QAQC-2021-08-10'!$C$266="High")</formula>
    </cfRule>
    <cfRule type="expression" priority="2585" dxfId="3" stopIfTrue="0">
      <formula>AND(NOT('QAQC-2021-08-10'!$L$266),'QAQC-2021-08-10'!$C$266="Medium")</formula>
    </cfRule>
    <cfRule type="expression" priority="3753" dxfId="4" stopIfTrue="0">
      <formula>AND(NOT('QAQC-2021-08-10'!$L$266),'QAQC-2021-08-10'!$C$266="Medium Low")</formula>
    </cfRule>
    <cfRule type="expression" priority="4921" dxfId="5" stopIfTrue="0">
      <formula>AND(NOT('QAQC-2021-08-10'!$L$266),'QAQC-2021-08-10'!$C$266="Low")</formula>
    </cfRule>
    <cfRule type="expression" priority="6545" dxfId="6" stopIfTrue="0">
      <formula>AND(NOT('QAQC-2021-08-10'!$L$266),'QAQC-2021-08-10'!$C$266="Very Low")</formula>
    </cfRule>
    <cfRule type="expression" priority="7743" dxfId="1" stopIfTrue="0">
      <formula>AND(NOT('QAQC-2021-08-10'!$L$266),'QAQC-2021-08-10'!$C$266="Good")</formula>
    </cfRule>
  </conditionalFormatting>
  <conditionalFormatting sqref="M24">
    <cfRule type="expression" priority="250" dxfId="0" stopIfTrue="0">
      <formula>AND(NOT('QAQC-2021-08-10'!$L$267),'QAQC-2021-08-10'!$C$267="Highest")</formula>
    </cfRule>
    <cfRule type="expression" priority="1418" dxfId="2" stopIfTrue="0">
      <formula>AND(NOT('QAQC-2021-08-10'!$L$267),'QAQC-2021-08-10'!$C$267="High")</formula>
    </cfRule>
    <cfRule type="expression" priority="2586" dxfId="3" stopIfTrue="0">
      <formula>AND(NOT('QAQC-2021-08-10'!$L$267),'QAQC-2021-08-10'!$C$267="Medium")</formula>
    </cfRule>
    <cfRule type="expression" priority="3754" dxfId="4" stopIfTrue="0">
      <formula>AND(NOT('QAQC-2021-08-10'!$L$267),'QAQC-2021-08-10'!$C$267="Medium Low")</formula>
    </cfRule>
    <cfRule type="expression" priority="4922" dxfId="5" stopIfTrue="0">
      <formula>AND(NOT('QAQC-2021-08-10'!$L$267),'QAQC-2021-08-10'!$C$267="Low")</formula>
    </cfRule>
    <cfRule type="expression" priority="6546" dxfId="6" stopIfTrue="0">
      <formula>AND(NOT('QAQC-2021-08-10'!$L$267),'QAQC-2021-08-10'!$C$267="Very Low")</formula>
    </cfRule>
    <cfRule type="expression" priority="7744" dxfId="1" stopIfTrue="0">
      <formula>AND(NOT('QAQC-2021-08-10'!$L$267),'QAQC-2021-08-10'!$C$267="Good")</formula>
    </cfRule>
  </conditionalFormatting>
  <conditionalFormatting sqref="N24">
    <cfRule type="expression" priority="251" dxfId="0" stopIfTrue="0">
      <formula>AND(NOT('QAQC-2021-08-10'!$L$268),'QAQC-2021-08-10'!$C$268="Highest")</formula>
    </cfRule>
    <cfRule type="expression" priority="1419" dxfId="2" stopIfTrue="0">
      <formula>AND(NOT('QAQC-2021-08-10'!$L$268),'QAQC-2021-08-10'!$C$268="High")</formula>
    </cfRule>
    <cfRule type="expression" priority="2587" dxfId="3" stopIfTrue="0">
      <formula>AND(NOT('QAQC-2021-08-10'!$L$268),'QAQC-2021-08-10'!$C$268="Medium")</formula>
    </cfRule>
    <cfRule type="expression" priority="3755" dxfId="4" stopIfTrue="0">
      <formula>AND(NOT('QAQC-2021-08-10'!$L$268),'QAQC-2021-08-10'!$C$268="Medium Low")</formula>
    </cfRule>
    <cfRule type="expression" priority="4923" dxfId="5" stopIfTrue="0">
      <formula>AND(NOT('QAQC-2021-08-10'!$L$268),'QAQC-2021-08-10'!$C$268="Low")</formula>
    </cfRule>
    <cfRule type="expression" priority="6547" dxfId="6" stopIfTrue="0">
      <formula>AND(NOT('QAQC-2021-08-10'!$L$268),'QAQC-2021-08-10'!$C$268="Very Low")</formula>
    </cfRule>
    <cfRule type="expression" priority="7745" dxfId="1" stopIfTrue="0">
      <formula>AND(NOT('QAQC-2021-08-10'!$L$268),'QAQC-2021-08-10'!$C$268="Good")</formula>
    </cfRule>
  </conditionalFormatting>
  <conditionalFormatting sqref="L25">
    <cfRule type="expression" priority="252" dxfId="0" stopIfTrue="0">
      <formula>AND(NOT('QAQC-2021-08-10'!$L$269),'QAQC-2021-08-10'!$C$269="Highest")</formula>
    </cfRule>
    <cfRule type="expression" priority="1420" dxfId="2" stopIfTrue="0">
      <formula>AND(NOT('QAQC-2021-08-10'!$L$269),'QAQC-2021-08-10'!$C$269="High")</formula>
    </cfRule>
    <cfRule type="expression" priority="2588" dxfId="3" stopIfTrue="0">
      <formula>AND(NOT('QAQC-2021-08-10'!$L$269),'QAQC-2021-08-10'!$C$269="Medium")</formula>
    </cfRule>
    <cfRule type="expression" priority="3756" dxfId="4" stopIfTrue="0">
      <formula>AND(NOT('QAQC-2021-08-10'!$L$269),'QAQC-2021-08-10'!$C$269="Medium Low")</formula>
    </cfRule>
    <cfRule type="expression" priority="4924" dxfId="5" stopIfTrue="0">
      <formula>AND(NOT('QAQC-2021-08-10'!$L$269),'QAQC-2021-08-10'!$C$269="Low")</formula>
    </cfRule>
    <cfRule type="expression" priority="6548" dxfId="6" stopIfTrue="0">
      <formula>AND(NOT('QAQC-2021-08-10'!$L$269),'QAQC-2021-08-10'!$C$269="Very Low")</formula>
    </cfRule>
    <cfRule type="expression" priority="7746" dxfId="1" stopIfTrue="0">
      <formula>AND(NOT('QAQC-2021-08-10'!$L$269),'QAQC-2021-08-10'!$C$269="Good")</formula>
    </cfRule>
  </conditionalFormatting>
  <conditionalFormatting sqref="M25">
    <cfRule type="expression" priority="253" dxfId="0" stopIfTrue="0">
      <formula>AND(NOT('QAQC-2021-08-10'!$L$270),'QAQC-2021-08-10'!$C$270="Highest")</formula>
    </cfRule>
    <cfRule type="expression" priority="1421" dxfId="2" stopIfTrue="0">
      <formula>AND(NOT('QAQC-2021-08-10'!$L$270),'QAQC-2021-08-10'!$C$270="High")</formula>
    </cfRule>
    <cfRule type="expression" priority="2589" dxfId="3" stopIfTrue="0">
      <formula>AND(NOT('QAQC-2021-08-10'!$L$270),'QAQC-2021-08-10'!$C$270="Medium")</formula>
    </cfRule>
    <cfRule type="expression" priority="3757" dxfId="4" stopIfTrue="0">
      <formula>AND(NOT('QAQC-2021-08-10'!$L$270),'QAQC-2021-08-10'!$C$270="Medium Low")</formula>
    </cfRule>
    <cfRule type="expression" priority="4925" dxfId="5" stopIfTrue="0">
      <formula>AND(NOT('QAQC-2021-08-10'!$L$270),'QAQC-2021-08-10'!$C$270="Low")</formula>
    </cfRule>
    <cfRule type="expression" priority="6549" dxfId="6" stopIfTrue="0">
      <formula>AND(NOT('QAQC-2021-08-10'!$L$270),'QAQC-2021-08-10'!$C$270="Very Low")</formula>
    </cfRule>
    <cfRule type="expression" priority="7747" dxfId="1" stopIfTrue="0">
      <formula>AND(NOT('QAQC-2021-08-10'!$L$270),'QAQC-2021-08-10'!$C$270="Good")</formula>
    </cfRule>
  </conditionalFormatting>
  <conditionalFormatting sqref="N25">
    <cfRule type="expression" priority="254" dxfId="0" stopIfTrue="0">
      <formula>AND(NOT('QAQC-2021-08-10'!$L$271),'QAQC-2021-08-10'!$C$271="Highest")</formula>
    </cfRule>
    <cfRule type="expression" priority="1422" dxfId="2" stopIfTrue="0">
      <formula>AND(NOT('QAQC-2021-08-10'!$L$271),'QAQC-2021-08-10'!$C$271="High")</formula>
    </cfRule>
    <cfRule type="expression" priority="2590" dxfId="3" stopIfTrue="0">
      <formula>AND(NOT('QAQC-2021-08-10'!$L$271),'QAQC-2021-08-10'!$C$271="Medium")</formula>
    </cfRule>
    <cfRule type="expression" priority="3758" dxfId="4" stopIfTrue="0">
      <formula>AND(NOT('QAQC-2021-08-10'!$L$271),'QAQC-2021-08-10'!$C$271="Medium Low")</formula>
    </cfRule>
    <cfRule type="expression" priority="4926" dxfId="5" stopIfTrue="0">
      <formula>AND(NOT('QAQC-2021-08-10'!$L$271),'QAQC-2021-08-10'!$C$271="Low")</formula>
    </cfRule>
    <cfRule type="expression" priority="6550" dxfId="6" stopIfTrue="0">
      <formula>AND(NOT('QAQC-2021-08-10'!$L$271),'QAQC-2021-08-10'!$C$271="Very Low")</formula>
    </cfRule>
    <cfRule type="expression" priority="7748" dxfId="1" stopIfTrue="0">
      <formula>AND(NOT('QAQC-2021-08-10'!$L$271),'QAQC-2021-08-10'!$C$271="Good")</formula>
    </cfRule>
  </conditionalFormatting>
  <conditionalFormatting sqref="L26">
    <cfRule type="expression" priority="255" dxfId="0" stopIfTrue="0">
      <formula>AND(NOT('QAQC-2021-08-10'!$L$272),'QAQC-2021-08-10'!$C$272="Highest")</formula>
    </cfRule>
    <cfRule type="expression" priority="1423" dxfId="2" stopIfTrue="0">
      <formula>AND(NOT('QAQC-2021-08-10'!$L$272),'QAQC-2021-08-10'!$C$272="High")</formula>
    </cfRule>
    <cfRule type="expression" priority="2591" dxfId="3" stopIfTrue="0">
      <formula>AND(NOT('QAQC-2021-08-10'!$L$272),'QAQC-2021-08-10'!$C$272="Medium")</formula>
    </cfRule>
    <cfRule type="expression" priority="3759" dxfId="4" stopIfTrue="0">
      <formula>AND(NOT('QAQC-2021-08-10'!$L$272),'QAQC-2021-08-10'!$C$272="Medium Low")</formula>
    </cfRule>
    <cfRule type="expression" priority="4927" dxfId="5" stopIfTrue="0">
      <formula>AND(NOT('QAQC-2021-08-10'!$L$272),'QAQC-2021-08-10'!$C$272="Low")</formula>
    </cfRule>
    <cfRule type="expression" priority="6551" dxfId="6" stopIfTrue="0">
      <formula>AND(NOT('QAQC-2021-08-10'!$L$272),'QAQC-2021-08-10'!$C$272="Very Low")</formula>
    </cfRule>
    <cfRule type="expression" priority="7749" dxfId="1" stopIfTrue="0">
      <formula>AND(NOT('QAQC-2021-08-10'!$L$272),'QAQC-2021-08-10'!$C$272="Good")</formula>
    </cfRule>
  </conditionalFormatting>
  <conditionalFormatting sqref="M26">
    <cfRule type="expression" priority="256" dxfId="0" stopIfTrue="0">
      <formula>AND(NOT('QAQC-2021-08-10'!$L$273),'QAQC-2021-08-10'!$C$273="Highest")</formula>
    </cfRule>
    <cfRule type="expression" priority="1424" dxfId="2" stopIfTrue="0">
      <formula>AND(NOT('QAQC-2021-08-10'!$L$273),'QAQC-2021-08-10'!$C$273="High")</formula>
    </cfRule>
    <cfRule type="expression" priority="2592" dxfId="3" stopIfTrue="0">
      <formula>AND(NOT('QAQC-2021-08-10'!$L$273),'QAQC-2021-08-10'!$C$273="Medium")</formula>
    </cfRule>
    <cfRule type="expression" priority="3760" dxfId="4" stopIfTrue="0">
      <formula>AND(NOT('QAQC-2021-08-10'!$L$273),'QAQC-2021-08-10'!$C$273="Medium Low")</formula>
    </cfRule>
    <cfRule type="expression" priority="4928" dxfId="5" stopIfTrue="0">
      <formula>AND(NOT('QAQC-2021-08-10'!$L$273),'QAQC-2021-08-10'!$C$273="Low")</formula>
    </cfRule>
    <cfRule type="expression" priority="6552" dxfId="6" stopIfTrue="0">
      <formula>AND(NOT('QAQC-2021-08-10'!$L$273),'QAQC-2021-08-10'!$C$273="Very Low")</formula>
    </cfRule>
    <cfRule type="expression" priority="7750" dxfId="1" stopIfTrue="0">
      <formula>AND(NOT('QAQC-2021-08-10'!$L$273),'QAQC-2021-08-10'!$C$273="Good")</formula>
    </cfRule>
  </conditionalFormatting>
  <conditionalFormatting sqref="N26">
    <cfRule type="expression" priority="257" dxfId="0" stopIfTrue="0">
      <formula>AND(NOT('QAQC-2021-08-10'!$L$274),'QAQC-2021-08-10'!$C$274="Highest")</formula>
    </cfRule>
    <cfRule type="expression" priority="1425" dxfId="2" stopIfTrue="0">
      <formula>AND(NOT('QAQC-2021-08-10'!$L$274),'QAQC-2021-08-10'!$C$274="High")</formula>
    </cfRule>
    <cfRule type="expression" priority="2593" dxfId="3" stopIfTrue="0">
      <formula>AND(NOT('QAQC-2021-08-10'!$L$274),'QAQC-2021-08-10'!$C$274="Medium")</formula>
    </cfRule>
    <cfRule type="expression" priority="3761" dxfId="4" stopIfTrue="0">
      <formula>AND(NOT('QAQC-2021-08-10'!$L$274),'QAQC-2021-08-10'!$C$274="Medium Low")</formula>
    </cfRule>
    <cfRule type="expression" priority="4929" dxfId="5" stopIfTrue="0">
      <formula>AND(NOT('QAQC-2021-08-10'!$L$274),'QAQC-2021-08-10'!$C$274="Low")</formula>
    </cfRule>
    <cfRule type="expression" priority="6553" dxfId="6" stopIfTrue="0">
      <formula>AND(NOT('QAQC-2021-08-10'!$L$274),'QAQC-2021-08-10'!$C$274="Very Low")</formula>
    </cfRule>
    <cfRule type="expression" priority="7751" dxfId="1" stopIfTrue="0">
      <formula>AND(NOT('QAQC-2021-08-10'!$L$274),'QAQC-2021-08-10'!$C$274="Good")</formula>
    </cfRule>
  </conditionalFormatting>
  <conditionalFormatting sqref="L27">
    <cfRule type="expression" priority="258" dxfId="0" stopIfTrue="0">
      <formula>AND(NOT('QAQC-2021-08-10'!$L$275),'QAQC-2021-08-10'!$C$275="Highest")</formula>
    </cfRule>
    <cfRule type="expression" priority="1426" dxfId="2" stopIfTrue="0">
      <formula>AND(NOT('QAQC-2021-08-10'!$L$275),'QAQC-2021-08-10'!$C$275="High")</formula>
    </cfRule>
    <cfRule type="expression" priority="2594" dxfId="3" stopIfTrue="0">
      <formula>AND(NOT('QAQC-2021-08-10'!$L$275),'QAQC-2021-08-10'!$C$275="Medium")</formula>
    </cfRule>
    <cfRule type="expression" priority="3762" dxfId="4" stopIfTrue="0">
      <formula>AND(NOT('QAQC-2021-08-10'!$L$275),'QAQC-2021-08-10'!$C$275="Medium Low")</formula>
    </cfRule>
    <cfRule type="expression" priority="4930" dxfId="5" stopIfTrue="0">
      <formula>AND(NOT('QAQC-2021-08-10'!$L$275),'QAQC-2021-08-10'!$C$275="Low")</formula>
    </cfRule>
    <cfRule type="expression" priority="6554" dxfId="6" stopIfTrue="0">
      <formula>AND(NOT('QAQC-2021-08-10'!$L$275),'QAQC-2021-08-10'!$C$275="Very Low")</formula>
    </cfRule>
    <cfRule type="expression" priority="7752" dxfId="1" stopIfTrue="0">
      <formula>AND(NOT('QAQC-2021-08-10'!$L$275),'QAQC-2021-08-10'!$C$275="Good")</formula>
    </cfRule>
  </conditionalFormatting>
  <conditionalFormatting sqref="M27">
    <cfRule type="expression" priority="259" dxfId="0" stopIfTrue="0">
      <formula>AND(NOT('QAQC-2021-08-10'!$L$276),'QAQC-2021-08-10'!$C$276="Highest")</formula>
    </cfRule>
    <cfRule type="expression" priority="1427" dxfId="2" stopIfTrue="0">
      <formula>AND(NOT('QAQC-2021-08-10'!$L$276),'QAQC-2021-08-10'!$C$276="High")</formula>
    </cfRule>
    <cfRule type="expression" priority="2595" dxfId="3" stopIfTrue="0">
      <formula>AND(NOT('QAQC-2021-08-10'!$L$276),'QAQC-2021-08-10'!$C$276="Medium")</formula>
    </cfRule>
    <cfRule type="expression" priority="3763" dxfId="4" stopIfTrue="0">
      <formula>AND(NOT('QAQC-2021-08-10'!$L$276),'QAQC-2021-08-10'!$C$276="Medium Low")</formula>
    </cfRule>
    <cfRule type="expression" priority="4931" dxfId="5" stopIfTrue="0">
      <formula>AND(NOT('QAQC-2021-08-10'!$L$276),'QAQC-2021-08-10'!$C$276="Low")</formula>
    </cfRule>
    <cfRule type="expression" priority="6555" dxfId="6" stopIfTrue="0">
      <formula>AND(NOT('QAQC-2021-08-10'!$L$276),'QAQC-2021-08-10'!$C$276="Very Low")</formula>
    </cfRule>
    <cfRule type="expression" priority="7753" dxfId="1" stopIfTrue="0">
      <formula>AND(NOT('QAQC-2021-08-10'!$L$276),'QAQC-2021-08-10'!$C$276="Good")</formula>
    </cfRule>
  </conditionalFormatting>
  <conditionalFormatting sqref="N27">
    <cfRule type="expression" priority="260" dxfId="0" stopIfTrue="0">
      <formula>AND(NOT('QAQC-2021-08-10'!$L$277),'QAQC-2021-08-10'!$C$277="Highest")</formula>
    </cfRule>
    <cfRule type="expression" priority="1428" dxfId="2" stopIfTrue="0">
      <formula>AND(NOT('QAQC-2021-08-10'!$L$277),'QAQC-2021-08-10'!$C$277="High")</formula>
    </cfRule>
    <cfRule type="expression" priority="2596" dxfId="3" stopIfTrue="0">
      <formula>AND(NOT('QAQC-2021-08-10'!$L$277),'QAQC-2021-08-10'!$C$277="Medium")</formula>
    </cfRule>
    <cfRule type="expression" priority="3764" dxfId="4" stopIfTrue="0">
      <formula>AND(NOT('QAQC-2021-08-10'!$L$277),'QAQC-2021-08-10'!$C$277="Medium Low")</formula>
    </cfRule>
    <cfRule type="expression" priority="4932" dxfId="5" stopIfTrue="0">
      <formula>AND(NOT('QAQC-2021-08-10'!$L$277),'QAQC-2021-08-10'!$C$277="Low")</formula>
    </cfRule>
    <cfRule type="expression" priority="6556" dxfId="6" stopIfTrue="0">
      <formula>AND(NOT('QAQC-2021-08-10'!$L$277),'QAQC-2021-08-10'!$C$277="Very Low")</formula>
    </cfRule>
    <cfRule type="expression" priority="7754" dxfId="1" stopIfTrue="0">
      <formula>AND(NOT('QAQC-2021-08-10'!$L$277),'QAQC-2021-08-10'!$C$277="Good")</formula>
    </cfRule>
  </conditionalFormatting>
  <conditionalFormatting sqref="L28">
    <cfRule type="expression" priority="261" dxfId="0" stopIfTrue="0">
      <formula>AND(NOT('QAQC-2021-08-10'!$L$278),'QAQC-2021-08-10'!$C$278="Highest")</formula>
    </cfRule>
    <cfRule type="expression" priority="1429" dxfId="2" stopIfTrue="0">
      <formula>AND(NOT('QAQC-2021-08-10'!$L$278),'QAQC-2021-08-10'!$C$278="High")</formula>
    </cfRule>
    <cfRule type="expression" priority="2597" dxfId="3" stopIfTrue="0">
      <formula>AND(NOT('QAQC-2021-08-10'!$L$278),'QAQC-2021-08-10'!$C$278="Medium")</formula>
    </cfRule>
    <cfRule type="expression" priority="3765" dxfId="4" stopIfTrue="0">
      <formula>AND(NOT('QAQC-2021-08-10'!$L$278),'QAQC-2021-08-10'!$C$278="Medium Low")</formula>
    </cfRule>
    <cfRule type="expression" priority="4933" dxfId="5" stopIfTrue="0">
      <formula>AND(NOT('QAQC-2021-08-10'!$L$278),'QAQC-2021-08-10'!$C$278="Low")</formula>
    </cfRule>
    <cfRule type="expression" priority="6557" dxfId="6" stopIfTrue="0">
      <formula>AND(NOT('QAQC-2021-08-10'!$L$278),'QAQC-2021-08-10'!$C$278="Very Low")</formula>
    </cfRule>
    <cfRule type="expression" priority="7755" dxfId="1" stopIfTrue="0">
      <formula>AND(NOT('QAQC-2021-08-10'!$L$278),'QAQC-2021-08-10'!$C$278="Good")</formula>
    </cfRule>
  </conditionalFormatting>
  <conditionalFormatting sqref="M28">
    <cfRule type="expression" priority="262" dxfId="0" stopIfTrue="0">
      <formula>AND(NOT('QAQC-2021-08-10'!$L$279),'QAQC-2021-08-10'!$C$279="Highest")</formula>
    </cfRule>
    <cfRule type="expression" priority="1430" dxfId="2" stopIfTrue="0">
      <formula>AND(NOT('QAQC-2021-08-10'!$L$279),'QAQC-2021-08-10'!$C$279="High")</formula>
    </cfRule>
    <cfRule type="expression" priority="2598" dxfId="3" stopIfTrue="0">
      <formula>AND(NOT('QAQC-2021-08-10'!$L$279),'QAQC-2021-08-10'!$C$279="Medium")</formula>
    </cfRule>
    <cfRule type="expression" priority="3766" dxfId="4" stopIfTrue="0">
      <formula>AND(NOT('QAQC-2021-08-10'!$L$279),'QAQC-2021-08-10'!$C$279="Medium Low")</formula>
    </cfRule>
    <cfRule type="expression" priority="4934" dxfId="5" stopIfTrue="0">
      <formula>AND(NOT('QAQC-2021-08-10'!$L$279),'QAQC-2021-08-10'!$C$279="Low")</formula>
    </cfRule>
    <cfRule type="expression" priority="6558" dxfId="6" stopIfTrue="0">
      <formula>AND(NOT('QAQC-2021-08-10'!$L$279),'QAQC-2021-08-10'!$C$279="Very Low")</formula>
    </cfRule>
    <cfRule type="expression" priority="7756" dxfId="1" stopIfTrue="0">
      <formula>AND(NOT('QAQC-2021-08-10'!$L$279),'QAQC-2021-08-10'!$C$279="Good")</formula>
    </cfRule>
  </conditionalFormatting>
  <conditionalFormatting sqref="N28">
    <cfRule type="expression" priority="263" dxfId="0" stopIfTrue="0">
      <formula>AND(NOT('QAQC-2021-08-10'!$L$280),'QAQC-2021-08-10'!$C$280="Highest")</formula>
    </cfRule>
    <cfRule type="expression" priority="1431" dxfId="2" stopIfTrue="0">
      <formula>AND(NOT('QAQC-2021-08-10'!$L$280),'QAQC-2021-08-10'!$C$280="High")</formula>
    </cfRule>
    <cfRule type="expression" priority="2599" dxfId="3" stopIfTrue="0">
      <formula>AND(NOT('QAQC-2021-08-10'!$L$280),'QAQC-2021-08-10'!$C$280="Medium")</formula>
    </cfRule>
    <cfRule type="expression" priority="3767" dxfId="4" stopIfTrue="0">
      <formula>AND(NOT('QAQC-2021-08-10'!$L$280),'QAQC-2021-08-10'!$C$280="Medium Low")</formula>
    </cfRule>
    <cfRule type="expression" priority="4935" dxfId="5" stopIfTrue="0">
      <formula>AND(NOT('QAQC-2021-08-10'!$L$280),'QAQC-2021-08-10'!$C$280="Low")</formula>
    </cfRule>
    <cfRule type="expression" priority="6559" dxfId="6" stopIfTrue="0">
      <formula>AND(NOT('QAQC-2021-08-10'!$L$280),'QAQC-2021-08-10'!$C$280="Very Low")</formula>
    </cfRule>
    <cfRule type="expression" priority="7757" dxfId="1" stopIfTrue="0">
      <formula>AND(NOT('QAQC-2021-08-10'!$L$280),'QAQC-2021-08-10'!$C$280="Good")</formula>
    </cfRule>
  </conditionalFormatting>
  <conditionalFormatting sqref="L29">
    <cfRule type="expression" priority="264" dxfId="0" stopIfTrue="0">
      <formula>AND(NOT('QAQC-2021-08-10'!$L$281),'QAQC-2021-08-10'!$C$281="Highest")</formula>
    </cfRule>
    <cfRule type="expression" priority="1432" dxfId="2" stopIfTrue="0">
      <formula>AND(NOT('QAQC-2021-08-10'!$L$281),'QAQC-2021-08-10'!$C$281="High")</formula>
    </cfRule>
    <cfRule type="expression" priority="2600" dxfId="3" stopIfTrue="0">
      <formula>AND(NOT('QAQC-2021-08-10'!$L$281),'QAQC-2021-08-10'!$C$281="Medium")</formula>
    </cfRule>
    <cfRule type="expression" priority="3768" dxfId="4" stopIfTrue="0">
      <formula>AND(NOT('QAQC-2021-08-10'!$L$281),'QAQC-2021-08-10'!$C$281="Medium Low")</formula>
    </cfRule>
    <cfRule type="expression" priority="4936" dxfId="5" stopIfTrue="0">
      <formula>AND(NOT('QAQC-2021-08-10'!$L$281),'QAQC-2021-08-10'!$C$281="Low")</formula>
    </cfRule>
    <cfRule type="expression" priority="6560" dxfId="6" stopIfTrue="0">
      <formula>AND(NOT('QAQC-2021-08-10'!$L$281),'QAQC-2021-08-10'!$C$281="Very Low")</formula>
    </cfRule>
    <cfRule type="expression" priority="7758" dxfId="1" stopIfTrue="0">
      <formula>AND(NOT('QAQC-2021-08-10'!$L$281),'QAQC-2021-08-10'!$C$281="Good")</formula>
    </cfRule>
  </conditionalFormatting>
  <conditionalFormatting sqref="M29">
    <cfRule type="expression" priority="265" dxfId="0" stopIfTrue="0">
      <formula>AND(NOT('QAQC-2021-08-10'!$L$282),'QAQC-2021-08-10'!$C$282="Highest")</formula>
    </cfRule>
    <cfRule type="expression" priority="1433" dxfId="2" stopIfTrue="0">
      <formula>AND(NOT('QAQC-2021-08-10'!$L$282),'QAQC-2021-08-10'!$C$282="High")</formula>
    </cfRule>
    <cfRule type="expression" priority="2601" dxfId="3" stopIfTrue="0">
      <formula>AND(NOT('QAQC-2021-08-10'!$L$282),'QAQC-2021-08-10'!$C$282="Medium")</formula>
    </cfRule>
    <cfRule type="expression" priority="3769" dxfId="4" stopIfTrue="0">
      <formula>AND(NOT('QAQC-2021-08-10'!$L$282),'QAQC-2021-08-10'!$C$282="Medium Low")</formula>
    </cfRule>
    <cfRule type="expression" priority="4937" dxfId="5" stopIfTrue="0">
      <formula>AND(NOT('QAQC-2021-08-10'!$L$282),'QAQC-2021-08-10'!$C$282="Low")</formula>
    </cfRule>
    <cfRule type="expression" priority="6561" dxfId="6" stopIfTrue="0">
      <formula>AND(NOT('QAQC-2021-08-10'!$L$282),'QAQC-2021-08-10'!$C$282="Very Low")</formula>
    </cfRule>
    <cfRule type="expression" priority="7759" dxfId="1" stopIfTrue="0">
      <formula>AND(NOT('QAQC-2021-08-10'!$L$282),'QAQC-2021-08-10'!$C$282="Good")</formula>
    </cfRule>
  </conditionalFormatting>
  <conditionalFormatting sqref="N29">
    <cfRule type="expression" priority="266" dxfId="0" stopIfTrue="0">
      <formula>AND(NOT('QAQC-2021-08-10'!$L$283),'QAQC-2021-08-10'!$C$283="Highest")</formula>
    </cfRule>
    <cfRule type="expression" priority="1434" dxfId="2" stopIfTrue="0">
      <formula>AND(NOT('QAQC-2021-08-10'!$L$283),'QAQC-2021-08-10'!$C$283="High")</formula>
    </cfRule>
    <cfRule type="expression" priority="2602" dxfId="3" stopIfTrue="0">
      <formula>AND(NOT('QAQC-2021-08-10'!$L$283),'QAQC-2021-08-10'!$C$283="Medium")</formula>
    </cfRule>
    <cfRule type="expression" priority="3770" dxfId="4" stopIfTrue="0">
      <formula>AND(NOT('QAQC-2021-08-10'!$L$283),'QAQC-2021-08-10'!$C$283="Medium Low")</formula>
    </cfRule>
    <cfRule type="expression" priority="4938" dxfId="5" stopIfTrue="0">
      <formula>AND(NOT('QAQC-2021-08-10'!$L$283),'QAQC-2021-08-10'!$C$283="Low")</formula>
    </cfRule>
    <cfRule type="expression" priority="6562" dxfId="6" stopIfTrue="0">
      <formula>AND(NOT('QAQC-2021-08-10'!$L$283),'QAQC-2021-08-10'!$C$283="Very Low")</formula>
    </cfRule>
    <cfRule type="expression" priority="7760" dxfId="1" stopIfTrue="0">
      <formula>AND(NOT('QAQC-2021-08-10'!$L$283),'QAQC-2021-08-10'!$C$283="Good")</formula>
    </cfRule>
  </conditionalFormatting>
  <conditionalFormatting sqref="L30">
    <cfRule type="expression" priority="267" dxfId="0" stopIfTrue="0">
      <formula>AND(NOT('QAQC-2021-08-10'!$L$284),'QAQC-2021-08-10'!$C$284="Highest")</formula>
    </cfRule>
    <cfRule type="expression" priority="1435" dxfId="2" stopIfTrue="0">
      <formula>AND(NOT('QAQC-2021-08-10'!$L$284),'QAQC-2021-08-10'!$C$284="High")</formula>
    </cfRule>
    <cfRule type="expression" priority="2603" dxfId="3" stopIfTrue="0">
      <formula>AND(NOT('QAQC-2021-08-10'!$L$284),'QAQC-2021-08-10'!$C$284="Medium")</formula>
    </cfRule>
    <cfRule type="expression" priority="3771" dxfId="4" stopIfTrue="0">
      <formula>AND(NOT('QAQC-2021-08-10'!$L$284),'QAQC-2021-08-10'!$C$284="Medium Low")</formula>
    </cfRule>
    <cfRule type="expression" priority="4939" dxfId="5" stopIfTrue="0">
      <formula>AND(NOT('QAQC-2021-08-10'!$L$284),'QAQC-2021-08-10'!$C$284="Low")</formula>
    </cfRule>
    <cfRule type="expression" priority="6563" dxfId="6" stopIfTrue="0">
      <formula>AND(NOT('QAQC-2021-08-10'!$L$284),'QAQC-2021-08-10'!$C$284="Very Low")</formula>
    </cfRule>
    <cfRule type="expression" priority="7761" dxfId="1" stopIfTrue="0">
      <formula>AND(NOT('QAQC-2021-08-10'!$L$284),'QAQC-2021-08-10'!$C$284="Good")</formula>
    </cfRule>
  </conditionalFormatting>
  <conditionalFormatting sqref="M30">
    <cfRule type="expression" priority="268" dxfId="0" stopIfTrue="0">
      <formula>AND(NOT('QAQC-2021-08-10'!$L$285),'QAQC-2021-08-10'!$C$285="Highest")</formula>
    </cfRule>
    <cfRule type="expression" priority="1436" dxfId="2" stopIfTrue="0">
      <formula>AND(NOT('QAQC-2021-08-10'!$L$285),'QAQC-2021-08-10'!$C$285="High")</formula>
    </cfRule>
    <cfRule type="expression" priority="2604" dxfId="3" stopIfTrue="0">
      <formula>AND(NOT('QAQC-2021-08-10'!$L$285),'QAQC-2021-08-10'!$C$285="Medium")</formula>
    </cfRule>
    <cfRule type="expression" priority="3772" dxfId="4" stopIfTrue="0">
      <formula>AND(NOT('QAQC-2021-08-10'!$L$285),'QAQC-2021-08-10'!$C$285="Medium Low")</formula>
    </cfRule>
    <cfRule type="expression" priority="4940" dxfId="5" stopIfTrue="0">
      <formula>AND(NOT('QAQC-2021-08-10'!$L$285),'QAQC-2021-08-10'!$C$285="Low")</formula>
    </cfRule>
    <cfRule type="expression" priority="6564" dxfId="6" stopIfTrue="0">
      <formula>AND(NOT('QAQC-2021-08-10'!$L$285),'QAQC-2021-08-10'!$C$285="Very Low")</formula>
    </cfRule>
    <cfRule type="expression" priority="7762" dxfId="1" stopIfTrue="0">
      <formula>AND(NOT('QAQC-2021-08-10'!$L$285),'QAQC-2021-08-10'!$C$285="Good")</formula>
    </cfRule>
  </conditionalFormatting>
  <conditionalFormatting sqref="N30">
    <cfRule type="expression" priority="269" dxfId="0" stopIfTrue="0">
      <formula>AND(NOT('QAQC-2021-08-10'!$L$286),'QAQC-2021-08-10'!$C$286="Highest")</formula>
    </cfRule>
    <cfRule type="expression" priority="1437" dxfId="2" stopIfTrue="0">
      <formula>AND(NOT('QAQC-2021-08-10'!$L$286),'QAQC-2021-08-10'!$C$286="High")</formula>
    </cfRule>
    <cfRule type="expression" priority="2605" dxfId="3" stopIfTrue="0">
      <formula>AND(NOT('QAQC-2021-08-10'!$L$286),'QAQC-2021-08-10'!$C$286="Medium")</formula>
    </cfRule>
    <cfRule type="expression" priority="3773" dxfId="4" stopIfTrue="0">
      <formula>AND(NOT('QAQC-2021-08-10'!$L$286),'QAQC-2021-08-10'!$C$286="Medium Low")</formula>
    </cfRule>
    <cfRule type="expression" priority="4941" dxfId="5" stopIfTrue="0">
      <formula>AND(NOT('QAQC-2021-08-10'!$L$286),'QAQC-2021-08-10'!$C$286="Low")</formula>
    </cfRule>
    <cfRule type="expression" priority="6565" dxfId="6" stopIfTrue="0">
      <formula>AND(NOT('QAQC-2021-08-10'!$L$286),'QAQC-2021-08-10'!$C$286="Very Low")</formula>
    </cfRule>
    <cfRule type="expression" priority="7763" dxfId="1" stopIfTrue="0">
      <formula>AND(NOT('QAQC-2021-08-10'!$L$286),'QAQC-2021-08-10'!$C$286="Good")</formula>
    </cfRule>
  </conditionalFormatting>
  <conditionalFormatting sqref="Q14">
    <cfRule type="expression" priority="288" dxfId="0" stopIfTrue="0">
      <formula>AND(NOT('QAQC-2021-08-10'!$L$305),'QAQC-2021-08-10'!$C$305="Highest")</formula>
    </cfRule>
    <cfRule type="expression" priority="854" dxfId="0" stopIfTrue="0">
      <formula>AND(NOT('QAQC-2021-08-10'!$L$871),'QAQC-2021-08-10'!$C$871="Highest")</formula>
    </cfRule>
    <cfRule type="expression" priority="1456" dxfId="2" stopIfTrue="0">
      <formula>AND(NOT('QAQC-2021-08-10'!$L$305),'QAQC-2021-08-10'!$C$305="High")</formula>
    </cfRule>
    <cfRule type="expression" priority="2022" dxfId="2" stopIfTrue="0">
      <formula>AND(NOT('QAQC-2021-08-10'!$L$871),'QAQC-2021-08-10'!$C$871="High")</formula>
    </cfRule>
    <cfRule type="expression" priority="2624" dxfId="3" stopIfTrue="0">
      <formula>AND(NOT('QAQC-2021-08-10'!$L$305),'QAQC-2021-08-10'!$C$305="Medium")</formula>
    </cfRule>
    <cfRule type="expression" priority="3190" dxfId="3" stopIfTrue="0">
      <formula>AND(NOT('QAQC-2021-08-10'!$L$871),'QAQC-2021-08-10'!$C$871="Medium")</formula>
    </cfRule>
    <cfRule type="expression" priority="3792" dxfId="4" stopIfTrue="0">
      <formula>AND(NOT('QAQC-2021-08-10'!$L$305),'QAQC-2021-08-10'!$C$305="Medium Low")</formula>
    </cfRule>
    <cfRule type="expression" priority="4358" dxfId="4" stopIfTrue="0">
      <formula>AND(NOT('QAQC-2021-08-10'!$L$871),'QAQC-2021-08-10'!$C$871="Medium Low")</formula>
    </cfRule>
    <cfRule type="expression" priority="4960" dxfId="5" stopIfTrue="0">
      <formula>AND(NOT('QAQC-2021-08-10'!$L$305),'QAQC-2021-08-10'!$C$305="Low")</formula>
    </cfRule>
    <cfRule type="expression" priority="5526" dxfId="5" stopIfTrue="0">
      <formula>AND(NOT('QAQC-2021-08-10'!$L$871),'QAQC-2021-08-10'!$C$871="Low")</formula>
    </cfRule>
    <cfRule type="expression" priority="5996" dxfId="5" stopIfTrue="0">
      <formula>LEFT(Q14&amp;"")="["</formula>
    </cfRule>
    <cfRule type="expression" priority="6584" dxfId="6" stopIfTrue="0">
      <formula>AND(NOT('QAQC-2021-08-10'!$L$305),'QAQC-2021-08-10'!$C$305="Very Low")</formula>
    </cfRule>
    <cfRule type="expression" priority="7150" dxfId="6" stopIfTrue="0">
      <formula>AND(NOT('QAQC-2021-08-10'!$L$871),'QAQC-2021-08-10'!$C$871="Very Low")</formula>
    </cfRule>
    <cfRule type="expression" priority="7782" dxfId="1" stopIfTrue="0">
      <formula>AND(NOT('QAQC-2021-08-10'!$L$305),'QAQC-2021-08-10'!$C$305="Good")</formula>
    </cfRule>
    <cfRule type="expression" priority="8348" dxfId="1" stopIfTrue="0">
      <formula>AND(NOT('QAQC-2021-08-10'!$L$871),'QAQC-2021-08-10'!$C$871="Good")</formula>
    </cfRule>
  </conditionalFormatting>
  <conditionalFormatting sqref="R14">
    <cfRule type="expression" priority="289" dxfId="0" stopIfTrue="0">
      <formula>AND(NOT('QAQC-2021-08-10'!$L$306),'QAQC-2021-08-10'!$C$306="Highest")</formula>
    </cfRule>
    <cfRule type="expression" priority="855" dxfId="0" stopIfTrue="0">
      <formula>AND(NOT('QAQC-2021-08-10'!$L$872),'QAQC-2021-08-10'!$C$872="Highest")</formula>
    </cfRule>
    <cfRule type="expression" priority="1457" dxfId="2" stopIfTrue="0">
      <formula>AND(NOT('QAQC-2021-08-10'!$L$306),'QAQC-2021-08-10'!$C$306="High")</formula>
    </cfRule>
    <cfRule type="expression" priority="2023" dxfId="2" stopIfTrue="0">
      <formula>AND(NOT('QAQC-2021-08-10'!$L$872),'QAQC-2021-08-10'!$C$872="High")</formula>
    </cfRule>
    <cfRule type="expression" priority="2625" dxfId="3" stopIfTrue="0">
      <formula>AND(NOT('QAQC-2021-08-10'!$L$306),'QAQC-2021-08-10'!$C$306="Medium")</formula>
    </cfRule>
    <cfRule type="expression" priority="3191" dxfId="3" stopIfTrue="0">
      <formula>AND(NOT('QAQC-2021-08-10'!$L$872),'QAQC-2021-08-10'!$C$872="Medium")</formula>
    </cfRule>
    <cfRule type="expression" priority="3793" dxfId="4" stopIfTrue="0">
      <formula>AND(NOT('QAQC-2021-08-10'!$L$306),'QAQC-2021-08-10'!$C$306="Medium Low")</formula>
    </cfRule>
    <cfRule type="expression" priority="4359" dxfId="4" stopIfTrue="0">
      <formula>AND(NOT('QAQC-2021-08-10'!$L$872),'QAQC-2021-08-10'!$C$872="Medium Low")</formula>
    </cfRule>
    <cfRule type="expression" priority="4961" dxfId="5" stopIfTrue="0">
      <formula>AND(NOT('QAQC-2021-08-10'!$L$306),'QAQC-2021-08-10'!$C$306="Low")</formula>
    </cfRule>
    <cfRule type="expression" priority="5527" dxfId="5" stopIfTrue="0">
      <formula>AND(NOT('QAQC-2021-08-10'!$L$872),'QAQC-2021-08-10'!$C$872="Low")</formula>
    </cfRule>
    <cfRule type="expression" priority="5997" dxfId="5" stopIfTrue="0">
      <formula>LEFT(R14&amp;"")="["</formula>
    </cfRule>
    <cfRule type="expression" priority="6585" dxfId="6" stopIfTrue="0">
      <formula>AND(NOT('QAQC-2021-08-10'!$L$306),'QAQC-2021-08-10'!$C$306="Very Low")</formula>
    </cfRule>
    <cfRule type="expression" priority="7151" dxfId="6" stopIfTrue="0">
      <formula>AND(NOT('QAQC-2021-08-10'!$L$872),'QAQC-2021-08-10'!$C$872="Very Low")</formula>
    </cfRule>
    <cfRule type="expression" priority="7783" dxfId="1" stopIfTrue="0">
      <formula>AND(NOT('QAQC-2021-08-10'!$L$306),'QAQC-2021-08-10'!$C$306="Good")</formula>
    </cfRule>
    <cfRule type="expression" priority="8349" dxfId="1" stopIfTrue="0">
      <formula>AND(NOT('QAQC-2021-08-10'!$L$872),'QAQC-2021-08-10'!$C$872="Good")</formula>
    </cfRule>
  </conditionalFormatting>
  <conditionalFormatting sqref="S14">
    <cfRule type="expression" priority="290" dxfId="0" stopIfTrue="0">
      <formula>AND(NOT('QAQC-2021-08-10'!$L$307),'QAQC-2021-08-10'!$C$307="Highest")</formula>
    </cfRule>
    <cfRule type="expression" priority="856" dxfId="0" stopIfTrue="0">
      <formula>AND(NOT('QAQC-2021-08-10'!$L$873),'QAQC-2021-08-10'!$C$873="Highest")</formula>
    </cfRule>
    <cfRule type="expression" priority="1458" dxfId="2" stopIfTrue="0">
      <formula>AND(NOT('QAQC-2021-08-10'!$L$307),'QAQC-2021-08-10'!$C$307="High")</formula>
    </cfRule>
    <cfRule type="expression" priority="2024" dxfId="2" stopIfTrue="0">
      <formula>AND(NOT('QAQC-2021-08-10'!$L$873),'QAQC-2021-08-10'!$C$873="High")</formula>
    </cfRule>
    <cfRule type="expression" priority="2626" dxfId="3" stopIfTrue="0">
      <formula>AND(NOT('QAQC-2021-08-10'!$L$307),'QAQC-2021-08-10'!$C$307="Medium")</formula>
    </cfRule>
    <cfRule type="expression" priority="3192" dxfId="3" stopIfTrue="0">
      <formula>AND(NOT('QAQC-2021-08-10'!$L$873),'QAQC-2021-08-10'!$C$873="Medium")</formula>
    </cfRule>
    <cfRule type="expression" priority="3794" dxfId="4" stopIfTrue="0">
      <formula>AND(NOT('QAQC-2021-08-10'!$L$307),'QAQC-2021-08-10'!$C$307="Medium Low")</formula>
    </cfRule>
    <cfRule type="expression" priority="4360" dxfId="4" stopIfTrue="0">
      <formula>AND(NOT('QAQC-2021-08-10'!$L$873),'QAQC-2021-08-10'!$C$873="Medium Low")</formula>
    </cfRule>
    <cfRule type="expression" priority="4962" dxfId="5" stopIfTrue="0">
      <formula>AND(NOT('QAQC-2021-08-10'!$L$307),'QAQC-2021-08-10'!$C$307="Low")</formula>
    </cfRule>
    <cfRule type="expression" priority="5528" dxfId="5" stopIfTrue="0">
      <formula>AND(NOT('QAQC-2021-08-10'!$L$873),'QAQC-2021-08-10'!$C$873="Low")</formula>
    </cfRule>
    <cfRule type="expression" priority="5998" dxfId="5" stopIfTrue="0">
      <formula>LEFT(S14&amp;"")="["</formula>
    </cfRule>
    <cfRule type="expression" priority="6586" dxfId="6" stopIfTrue="0">
      <formula>AND(NOT('QAQC-2021-08-10'!$L$307),'QAQC-2021-08-10'!$C$307="Very Low")</formula>
    </cfRule>
    <cfRule type="expression" priority="7152" dxfId="6" stopIfTrue="0">
      <formula>AND(NOT('QAQC-2021-08-10'!$L$873),'QAQC-2021-08-10'!$C$873="Very Low")</formula>
    </cfRule>
    <cfRule type="expression" priority="7784" dxfId="1" stopIfTrue="0">
      <formula>AND(NOT('QAQC-2021-08-10'!$L$307),'QAQC-2021-08-10'!$C$307="Good")</formula>
    </cfRule>
    <cfRule type="expression" priority="8350" dxfId="1" stopIfTrue="0">
      <formula>AND(NOT('QAQC-2021-08-10'!$L$873),'QAQC-2021-08-10'!$C$873="Good")</formula>
    </cfRule>
  </conditionalFormatting>
  <conditionalFormatting sqref="Q28">
    <cfRule type="expression" priority="315" dxfId="0" stopIfTrue="0">
      <formula>AND(NOT('QAQC-2021-08-10'!$L$332),'QAQC-2021-08-10'!$C$332="Highest")</formula>
    </cfRule>
    <cfRule type="expression" priority="1049" dxfId="0" stopIfTrue="0">
      <formula>AND(NOT('QAQC-2021-08-10'!$L$1066),'QAQC-2021-08-10'!$C$1066="Highest")</formula>
    </cfRule>
    <cfRule type="expression" priority="1483" dxfId="2" stopIfTrue="0">
      <formula>AND(NOT('QAQC-2021-08-10'!$L$332),'QAQC-2021-08-10'!$C$332="High")</formula>
    </cfRule>
    <cfRule type="expression" priority="2217" dxfId="2" stopIfTrue="0">
      <formula>AND(NOT('QAQC-2021-08-10'!$L$1066),'QAQC-2021-08-10'!$C$1066="High")</formula>
    </cfRule>
    <cfRule type="expression" priority="2651" dxfId="3" stopIfTrue="0">
      <formula>AND(NOT('QAQC-2021-08-10'!$L$332),'QAQC-2021-08-10'!$C$332="Medium")</formula>
    </cfRule>
    <cfRule type="expression" priority="3385" dxfId="3" stopIfTrue="0">
      <formula>AND(NOT('QAQC-2021-08-10'!$L$1066),'QAQC-2021-08-10'!$C$1066="Medium")</formula>
    </cfRule>
    <cfRule type="expression" priority="3819" dxfId="4" stopIfTrue="0">
      <formula>AND(NOT('QAQC-2021-08-10'!$L$332),'QAQC-2021-08-10'!$C$332="Medium Low")</formula>
    </cfRule>
    <cfRule type="expression" priority="4553" dxfId="4" stopIfTrue="0">
      <formula>AND(NOT('QAQC-2021-08-10'!$L$1066),'QAQC-2021-08-10'!$C$1066="Medium Low")</formula>
    </cfRule>
    <cfRule type="expression" priority="4987" dxfId="5" stopIfTrue="0">
      <formula>AND(NOT('QAQC-2021-08-10'!$L$332),'QAQC-2021-08-10'!$C$332="Low")</formula>
    </cfRule>
    <cfRule type="expression" priority="5721" dxfId="5" stopIfTrue="0">
      <formula>AND(NOT('QAQC-2021-08-10'!$L$1066),'QAQC-2021-08-10'!$C$1066="Low")</formula>
    </cfRule>
    <cfRule type="expression" priority="6191" dxfId="5" stopIfTrue="0">
      <formula>LEFT(Q28&amp;"")="["</formula>
    </cfRule>
    <cfRule type="expression" priority="6611" dxfId="6" stopIfTrue="0">
      <formula>AND(NOT('QAQC-2021-08-10'!$L$332),'QAQC-2021-08-10'!$C$332="Very Low")</formula>
    </cfRule>
    <cfRule type="expression" priority="7345" dxfId="6" stopIfTrue="0">
      <formula>AND(NOT('QAQC-2021-08-10'!$L$1066),'QAQC-2021-08-10'!$C$1066="Very Low")</formula>
    </cfRule>
    <cfRule type="expression" priority="7809" dxfId="1" stopIfTrue="0">
      <formula>AND(NOT('QAQC-2021-08-10'!$L$332),'QAQC-2021-08-10'!$C$332="Good")</formula>
    </cfRule>
    <cfRule type="expression" priority="8543" dxfId="1" stopIfTrue="0">
      <formula>AND(NOT('QAQC-2021-08-10'!$L$1066),'QAQC-2021-08-10'!$C$1066="Good")</formula>
    </cfRule>
  </conditionalFormatting>
  <conditionalFormatting sqref="R28">
    <cfRule type="expression" priority="316" dxfId="0" stopIfTrue="0">
      <formula>AND(NOT('QAQC-2021-08-10'!$L$333),'QAQC-2021-08-10'!$C$333="Highest")</formula>
    </cfRule>
    <cfRule type="expression" priority="1050" dxfId="0" stopIfTrue="0">
      <formula>AND(NOT('QAQC-2021-08-10'!$L$1067),'QAQC-2021-08-10'!$C$1067="Highest")</formula>
    </cfRule>
    <cfRule type="expression" priority="1484" dxfId="2" stopIfTrue="0">
      <formula>AND(NOT('QAQC-2021-08-10'!$L$333),'QAQC-2021-08-10'!$C$333="High")</formula>
    </cfRule>
    <cfRule type="expression" priority="2218" dxfId="2" stopIfTrue="0">
      <formula>AND(NOT('QAQC-2021-08-10'!$L$1067),'QAQC-2021-08-10'!$C$1067="High")</formula>
    </cfRule>
    <cfRule type="expression" priority="2652" dxfId="3" stopIfTrue="0">
      <formula>AND(NOT('QAQC-2021-08-10'!$L$333),'QAQC-2021-08-10'!$C$333="Medium")</formula>
    </cfRule>
    <cfRule type="expression" priority="3386" dxfId="3" stopIfTrue="0">
      <formula>AND(NOT('QAQC-2021-08-10'!$L$1067),'QAQC-2021-08-10'!$C$1067="Medium")</formula>
    </cfRule>
    <cfRule type="expression" priority="3820" dxfId="4" stopIfTrue="0">
      <formula>AND(NOT('QAQC-2021-08-10'!$L$333),'QAQC-2021-08-10'!$C$333="Medium Low")</formula>
    </cfRule>
    <cfRule type="expression" priority="4554" dxfId="4" stopIfTrue="0">
      <formula>AND(NOT('QAQC-2021-08-10'!$L$1067),'QAQC-2021-08-10'!$C$1067="Medium Low")</formula>
    </cfRule>
    <cfRule type="expression" priority="4988" dxfId="5" stopIfTrue="0">
      <formula>AND(NOT('QAQC-2021-08-10'!$L$333),'QAQC-2021-08-10'!$C$333="Low")</formula>
    </cfRule>
    <cfRule type="expression" priority="5722" dxfId="5" stopIfTrue="0">
      <formula>AND(NOT('QAQC-2021-08-10'!$L$1067),'QAQC-2021-08-10'!$C$1067="Low")</formula>
    </cfRule>
    <cfRule type="expression" priority="6192" dxfId="5" stopIfTrue="0">
      <formula>LEFT(R28&amp;"")="["</formula>
    </cfRule>
    <cfRule type="expression" priority="6612" dxfId="6" stopIfTrue="0">
      <formula>AND(NOT('QAQC-2021-08-10'!$L$333),'QAQC-2021-08-10'!$C$333="Very Low")</formula>
    </cfRule>
    <cfRule type="expression" priority="7346" dxfId="6" stopIfTrue="0">
      <formula>AND(NOT('QAQC-2021-08-10'!$L$1067),'QAQC-2021-08-10'!$C$1067="Very Low")</formula>
    </cfRule>
    <cfRule type="expression" priority="7810" dxfId="1" stopIfTrue="0">
      <formula>AND(NOT('QAQC-2021-08-10'!$L$333),'QAQC-2021-08-10'!$C$333="Good")</formula>
    </cfRule>
    <cfRule type="expression" priority="8544" dxfId="1" stopIfTrue="0">
      <formula>AND(NOT('QAQC-2021-08-10'!$L$1067),'QAQC-2021-08-10'!$C$1067="Good")</formula>
    </cfRule>
  </conditionalFormatting>
  <conditionalFormatting sqref="S28">
    <cfRule type="expression" priority="317" dxfId="0" stopIfTrue="0">
      <formula>AND(NOT('QAQC-2021-08-10'!$L$334),'QAQC-2021-08-10'!$C$334="Highest")</formula>
    </cfRule>
    <cfRule type="expression" priority="1051" dxfId="0" stopIfTrue="0">
      <formula>AND(NOT('QAQC-2021-08-10'!$L$1068),'QAQC-2021-08-10'!$C$1068="Highest")</formula>
    </cfRule>
    <cfRule type="expression" priority="1485" dxfId="2" stopIfTrue="0">
      <formula>AND(NOT('QAQC-2021-08-10'!$L$334),'QAQC-2021-08-10'!$C$334="High")</formula>
    </cfRule>
    <cfRule type="expression" priority="2219" dxfId="2" stopIfTrue="0">
      <formula>AND(NOT('QAQC-2021-08-10'!$L$1068),'QAQC-2021-08-10'!$C$1068="High")</formula>
    </cfRule>
    <cfRule type="expression" priority="2653" dxfId="3" stopIfTrue="0">
      <formula>AND(NOT('QAQC-2021-08-10'!$L$334),'QAQC-2021-08-10'!$C$334="Medium")</formula>
    </cfRule>
    <cfRule type="expression" priority="3387" dxfId="3" stopIfTrue="0">
      <formula>AND(NOT('QAQC-2021-08-10'!$L$1068),'QAQC-2021-08-10'!$C$1068="Medium")</formula>
    </cfRule>
    <cfRule type="expression" priority="3821" dxfId="4" stopIfTrue="0">
      <formula>AND(NOT('QAQC-2021-08-10'!$L$334),'QAQC-2021-08-10'!$C$334="Medium Low")</formula>
    </cfRule>
    <cfRule type="expression" priority="4555" dxfId="4" stopIfTrue="0">
      <formula>AND(NOT('QAQC-2021-08-10'!$L$1068),'QAQC-2021-08-10'!$C$1068="Medium Low")</formula>
    </cfRule>
    <cfRule type="expression" priority="4989" dxfId="5" stopIfTrue="0">
      <formula>AND(NOT('QAQC-2021-08-10'!$L$334),'QAQC-2021-08-10'!$C$334="Low")</formula>
    </cfRule>
    <cfRule type="expression" priority="5723" dxfId="5" stopIfTrue="0">
      <formula>AND(NOT('QAQC-2021-08-10'!$L$1068),'QAQC-2021-08-10'!$C$1068="Low")</formula>
    </cfRule>
    <cfRule type="expression" priority="6193" dxfId="5" stopIfTrue="0">
      <formula>LEFT(S28&amp;"")="["</formula>
    </cfRule>
    <cfRule type="expression" priority="6613" dxfId="6" stopIfTrue="0">
      <formula>AND(NOT('QAQC-2021-08-10'!$L$334),'QAQC-2021-08-10'!$C$334="Very Low")</formula>
    </cfRule>
    <cfRule type="expression" priority="7347" dxfId="6" stopIfTrue="0">
      <formula>AND(NOT('QAQC-2021-08-10'!$L$1068),'QAQC-2021-08-10'!$C$1068="Very Low")</formula>
    </cfRule>
    <cfRule type="expression" priority="7811" dxfId="1" stopIfTrue="0">
      <formula>AND(NOT('QAQC-2021-08-10'!$L$334),'QAQC-2021-08-10'!$C$334="Good")</formula>
    </cfRule>
    <cfRule type="expression" priority="8545" dxfId="1" stopIfTrue="0">
      <formula>AND(NOT('QAQC-2021-08-10'!$L$1068),'QAQC-2021-08-10'!$C$1068="Good")</formula>
    </cfRule>
  </conditionalFormatting>
  <conditionalFormatting sqref="BU4">
    <cfRule type="expression" priority="324" dxfId="0" stopIfTrue="0">
      <formula>AND(NOT('QAQC-2021-08-10'!$L$341),'QAQC-2021-08-10'!$C$341="Highest")</formula>
    </cfRule>
    <cfRule type="expression" priority="1492" dxfId="2" stopIfTrue="0">
      <formula>AND(NOT('QAQC-2021-08-10'!$L$341),'QAQC-2021-08-10'!$C$341="High")</formula>
    </cfRule>
    <cfRule type="expression" priority="2660" dxfId="3" stopIfTrue="0">
      <formula>AND(NOT('QAQC-2021-08-10'!$L$341),'QAQC-2021-08-10'!$C$341="Medium")</formula>
    </cfRule>
    <cfRule type="expression" priority="3828" dxfId="4" stopIfTrue="0">
      <formula>AND(NOT('QAQC-2021-08-10'!$L$341),'QAQC-2021-08-10'!$C$341="Medium Low")</formula>
    </cfRule>
    <cfRule type="expression" priority="4996" dxfId="5" stopIfTrue="0">
      <formula>AND(NOT('QAQC-2021-08-10'!$L$341),'QAQC-2021-08-10'!$C$341="Low")</formula>
    </cfRule>
    <cfRule type="expression" priority="6620" dxfId="6" stopIfTrue="0">
      <formula>AND(NOT('QAQC-2021-08-10'!$L$341),'QAQC-2021-08-10'!$C$341="Very Low")</formula>
    </cfRule>
    <cfRule type="expression" priority="7818" dxfId="1" stopIfTrue="0">
      <formula>AND(NOT('QAQC-2021-08-10'!$L$341),'QAQC-2021-08-10'!$C$341="Good")</formula>
    </cfRule>
  </conditionalFormatting>
  <conditionalFormatting sqref="BU5">
    <cfRule type="expression" priority="325" dxfId="0" stopIfTrue="0">
      <formula>AND(NOT('QAQC-2021-08-10'!$L$342),'QAQC-2021-08-10'!$C$342="Highest")</formula>
    </cfRule>
    <cfRule type="expression" priority="1493" dxfId="2" stopIfTrue="0">
      <formula>AND(NOT('QAQC-2021-08-10'!$L$342),'QAQC-2021-08-10'!$C$342="High")</formula>
    </cfRule>
    <cfRule type="expression" priority="2661" dxfId="3" stopIfTrue="0">
      <formula>AND(NOT('QAQC-2021-08-10'!$L$342),'QAQC-2021-08-10'!$C$342="Medium")</formula>
    </cfRule>
    <cfRule type="expression" priority="3829" dxfId="4" stopIfTrue="0">
      <formula>AND(NOT('QAQC-2021-08-10'!$L$342),'QAQC-2021-08-10'!$C$342="Medium Low")</formula>
    </cfRule>
    <cfRule type="expression" priority="4997" dxfId="5" stopIfTrue="0">
      <formula>AND(NOT('QAQC-2021-08-10'!$L$342),'QAQC-2021-08-10'!$C$342="Low")</formula>
    </cfRule>
    <cfRule type="expression" priority="6621" dxfId="6" stopIfTrue="0">
      <formula>AND(NOT('QAQC-2021-08-10'!$L$342),'QAQC-2021-08-10'!$C$342="Very Low")</formula>
    </cfRule>
    <cfRule type="expression" priority="7819" dxfId="1" stopIfTrue="0">
      <formula>AND(NOT('QAQC-2021-08-10'!$L$342),'QAQC-2021-08-10'!$C$342="Good")</formula>
    </cfRule>
  </conditionalFormatting>
  <conditionalFormatting sqref="BU6">
    <cfRule type="expression" priority="326" dxfId="0" stopIfTrue="0">
      <formula>AND(NOT('QAQC-2021-08-10'!$L$343),'QAQC-2021-08-10'!$C$343="Highest")</formula>
    </cfRule>
    <cfRule type="expression" priority="1494" dxfId="2" stopIfTrue="0">
      <formula>AND(NOT('QAQC-2021-08-10'!$L$343),'QAQC-2021-08-10'!$C$343="High")</formula>
    </cfRule>
    <cfRule type="expression" priority="2662" dxfId="3" stopIfTrue="0">
      <formula>AND(NOT('QAQC-2021-08-10'!$L$343),'QAQC-2021-08-10'!$C$343="Medium")</formula>
    </cfRule>
    <cfRule type="expression" priority="3830" dxfId="4" stopIfTrue="0">
      <formula>AND(NOT('QAQC-2021-08-10'!$L$343),'QAQC-2021-08-10'!$C$343="Medium Low")</formula>
    </cfRule>
    <cfRule type="expression" priority="4998" dxfId="5" stopIfTrue="0">
      <formula>AND(NOT('QAQC-2021-08-10'!$L$343),'QAQC-2021-08-10'!$C$343="Low")</formula>
    </cfRule>
    <cfRule type="expression" priority="6622" dxfId="6" stopIfTrue="0">
      <formula>AND(NOT('QAQC-2021-08-10'!$L$343),'QAQC-2021-08-10'!$C$343="Very Low")</formula>
    </cfRule>
    <cfRule type="expression" priority="7820" dxfId="1" stopIfTrue="0">
      <formula>AND(NOT('QAQC-2021-08-10'!$L$343),'QAQC-2021-08-10'!$C$343="Good")</formula>
    </cfRule>
  </conditionalFormatting>
  <conditionalFormatting sqref="BU7">
    <cfRule type="expression" priority="327" dxfId="0" stopIfTrue="0">
      <formula>AND(NOT('QAQC-2021-08-10'!$L$344),'QAQC-2021-08-10'!$C$344="Highest")</formula>
    </cfRule>
    <cfRule type="expression" priority="1495" dxfId="2" stopIfTrue="0">
      <formula>AND(NOT('QAQC-2021-08-10'!$L$344),'QAQC-2021-08-10'!$C$344="High")</formula>
    </cfRule>
    <cfRule type="expression" priority="2663" dxfId="3" stopIfTrue="0">
      <formula>AND(NOT('QAQC-2021-08-10'!$L$344),'QAQC-2021-08-10'!$C$344="Medium")</formula>
    </cfRule>
    <cfRule type="expression" priority="3831" dxfId="4" stopIfTrue="0">
      <formula>AND(NOT('QAQC-2021-08-10'!$L$344),'QAQC-2021-08-10'!$C$344="Medium Low")</formula>
    </cfRule>
    <cfRule type="expression" priority="4999" dxfId="5" stopIfTrue="0">
      <formula>AND(NOT('QAQC-2021-08-10'!$L$344),'QAQC-2021-08-10'!$C$344="Low")</formula>
    </cfRule>
    <cfRule type="expression" priority="6623" dxfId="6" stopIfTrue="0">
      <formula>AND(NOT('QAQC-2021-08-10'!$L$344),'QAQC-2021-08-10'!$C$344="Very Low")</formula>
    </cfRule>
    <cfRule type="expression" priority="7821" dxfId="1" stopIfTrue="0">
      <formula>AND(NOT('QAQC-2021-08-10'!$L$344),'QAQC-2021-08-10'!$C$344="Good")</formula>
    </cfRule>
  </conditionalFormatting>
  <conditionalFormatting sqref="BU8">
    <cfRule type="expression" priority="328" dxfId="0" stopIfTrue="0">
      <formula>AND(NOT('QAQC-2021-08-10'!$L$345),'QAQC-2021-08-10'!$C$345="Highest")</formula>
    </cfRule>
    <cfRule type="expression" priority="1496" dxfId="2" stopIfTrue="0">
      <formula>AND(NOT('QAQC-2021-08-10'!$L$345),'QAQC-2021-08-10'!$C$345="High")</formula>
    </cfRule>
    <cfRule type="expression" priority="2664" dxfId="3" stopIfTrue="0">
      <formula>AND(NOT('QAQC-2021-08-10'!$L$345),'QAQC-2021-08-10'!$C$345="Medium")</formula>
    </cfRule>
    <cfRule type="expression" priority="3832" dxfId="4" stopIfTrue="0">
      <formula>AND(NOT('QAQC-2021-08-10'!$L$345),'QAQC-2021-08-10'!$C$345="Medium Low")</formula>
    </cfRule>
    <cfRule type="expression" priority="5000" dxfId="5" stopIfTrue="0">
      <formula>AND(NOT('QAQC-2021-08-10'!$L$345),'QAQC-2021-08-10'!$C$345="Low")</formula>
    </cfRule>
    <cfRule type="expression" priority="6624" dxfId="6" stopIfTrue="0">
      <formula>AND(NOT('QAQC-2021-08-10'!$L$345),'QAQC-2021-08-10'!$C$345="Very Low")</formula>
    </cfRule>
    <cfRule type="expression" priority="7822" dxfId="1" stopIfTrue="0">
      <formula>AND(NOT('QAQC-2021-08-10'!$L$345),'QAQC-2021-08-10'!$C$345="Good")</formula>
    </cfRule>
  </conditionalFormatting>
  <conditionalFormatting sqref="BU9">
    <cfRule type="expression" priority="329" dxfId="0" stopIfTrue="0">
      <formula>AND(NOT('QAQC-2021-08-10'!$L$346),'QAQC-2021-08-10'!$C$346="Highest")</formula>
    </cfRule>
    <cfRule type="expression" priority="1497" dxfId="2" stopIfTrue="0">
      <formula>AND(NOT('QAQC-2021-08-10'!$L$346),'QAQC-2021-08-10'!$C$346="High")</formula>
    </cfRule>
    <cfRule type="expression" priority="2665" dxfId="3" stopIfTrue="0">
      <formula>AND(NOT('QAQC-2021-08-10'!$L$346),'QAQC-2021-08-10'!$C$346="Medium")</formula>
    </cfRule>
    <cfRule type="expression" priority="3833" dxfId="4" stopIfTrue="0">
      <formula>AND(NOT('QAQC-2021-08-10'!$L$346),'QAQC-2021-08-10'!$C$346="Medium Low")</formula>
    </cfRule>
    <cfRule type="expression" priority="5001" dxfId="5" stopIfTrue="0">
      <formula>AND(NOT('QAQC-2021-08-10'!$L$346),'QAQC-2021-08-10'!$C$346="Low")</formula>
    </cfRule>
    <cfRule type="expression" priority="6625" dxfId="6" stopIfTrue="0">
      <formula>AND(NOT('QAQC-2021-08-10'!$L$346),'QAQC-2021-08-10'!$C$346="Very Low")</formula>
    </cfRule>
    <cfRule type="expression" priority="7823" dxfId="1" stopIfTrue="0">
      <formula>AND(NOT('QAQC-2021-08-10'!$L$346),'QAQC-2021-08-10'!$C$346="Good")</formula>
    </cfRule>
  </conditionalFormatting>
  <conditionalFormatting sqref="BU10">
    <cfRule type="expression" priority="330" dxfId="0" stopIfTrue="0">
      <formula>AND(NOT('QAQC-2021-08-10'!$L$347),'QAQC-2021-08-10'!$C$347="Highest")</formula>
    </cfRule>
    <cfRule type="expression" priority="1498" dxfId="2" stopIfTrue="0">
      <formula>AND(NOT('QAQC-2021-08-10'!$L$347),'QAQC-2021-08-10'!$C$347="High")</formula>
    </cfRule>
    <cfRule type="expression" priority="2666" dxfId="3" stopIfTrue="0">
      <formula>AND(NOT('QAQC-2021-08-10'!$L$347),'QAQC-2021-08-10'!$C$347="Medium")</formula>
    </cfRule>
    <cfRule type="expression" priority="3834" dxfId="4" stopIfTrue="0">
      <formula>AND(NOT('QAQC-2021-08-10'!$L$347),'QAQC-2021-08-10'!$C$347="Medium Low")</formula>
    </cfRule>
    <cfRule type="expression" priority="5002" dxfId="5" stopIfTrue="0">
      <formula>AND(NOT('QAQC-2021-08-10'!$L$347),'QAQC-2021-08-10'!$C$347="Low")</formula>
    </cfRule>
    <cfRule type="expression" priority="6626" dxfId="6" stopIfTrue="0">
      <formula>AND(NOT('QAQC-2021-08-10'!$L$347),'QAQC-2021-08-10'!$C$347="Very Low")</formula>
    </cfRule>
    <cfRule type="expression" priority="7824" dxfId="1" stopIfTrue="0">
      <formula>AND(NOT('QAQC-2021-08-10'!$L$347),'QAQC-2021-08-10'!$C$347="Good")</formula>
    </cfRule>
  </conditionalFormatting>
  <conditionalFormatting sqref="BU11">
    <cfRule type="expression" priority="331" dxfId="0" stopIfTrue="0">
      <formula>AND(NOT('QAQC-2021-08-10'!$L$348),'QAQC-2021-08-10'!$C$348="Highest")</formula>
    </cfRule>
    <cfRule type="expression" priority="1499" dxfId="2" stopIfTrue="0">
      <formula>AND(NOT('QAQC-2021-08-10'!$L$348),'QAQC-2021-08-10'!$C$348="High")</formula>
    </cfRule>
    <cfRule type="expression" priority="2667" dxfId="3" stopIfTrue="0">
      <formula>AND(NOT('QAQC-2021-08-10'!$L$348),'QAQC-2021-08-10'!$C$348="Medium")</formula>
    </cfRule>
    <cfRule type="expression" priority="3835" dxfId="4" stopIfTrue="0">
      <formula>AND(NOT('QAQC-2021-08-10'!$L$348),'QAQC-2021-08-10'!$C$348="Medium Low")</formula>
    </cfRule>
    <cfRule type="expression" priority="5003" dxfId="5" stopIfTrue="0">
      <formula>AND(NOT('QAQC-2021-08-10'!$L$348),'QAQC-2021-08-10'!$C$348="Low")</formula>
    </cfRule>
    <cfRule type="expression" priority="6627" dxfId="6" stopIfTrue="0">
      <formula>AND(NOT('QAQC-2021-08-10'!$L$348),'QAQC-2021-08-10'!$C$348="Very Low")</formula>
    </cfRule>
    <cfRule type="expression" priority="7825" dxfId="1" stopIfTrue="0">
      <formula>AND(NOT('QAQC-2021-08-10'!$L$348),'QAQC-2021-08-10'!$C$348="Good")</formula>
    </cfRule>
  </conditionalFormatting>
  <conditionalFormatting sqref="BU12">
    <cfRule type="expression" priority="332" dxfId="0" stopIfTrue="0">
      <formula>AND(NOT('QAQC-2021-08-10'!$L$349),'QAQC-2021-08-10'!$C$349="Highest")</formula>
    </cfRule>
    <cfRule type="expression" priority="1500" dxfId="2" stopIfTrue="0">
      <formula>AND(NOT('QAQC-2021-08-10'!$L$349),'QAQC-2021-08-10'!$C$349="High")</formula>
    </cfRule>
    <cfRule type="expression" priority="2668" dxfId="3" stopIfTrue="0">
      <formula>AND(NOT('QAQC-2021-08-10'!$L$349),'QAQC-2021-08-10'!$C$349="Medium")</formula>
    </cfRule>
    <cfRule type="expression" priority="3836" dxfId="4" stopIfTrue="0">
      <formula>AND(NOT('QAQC-2021-08-10'!$L$349),'QAQC-2021-08-10'!$C$349="Medium Low")</formula>
    </cfRule>
    <cfRule type="expression" priority="5004" dxfId="5" stopIfTrue="0">
      <formula>AND(NOT('QAQC-2021-08-10'!$L$349),'QAQC-2021-08-10'!$C$349="Low")</formula>
    </cfRule>
    <cfRule type="expression" priority="6628" dxfId="6" stopIfTrue="0">
      <formula>AND(NOT('QAQC-2021-08-10'!$L$349),'QAQC-2021-08-10'!$C$349="Very Low")</formula>
    </cfRule>
    <cfRule type="expression" priority="7826" dxfId="1" stopIfTrue="0">
      <formula>AND(NOT('QAQC-2021-08-10'!$L$349),'QAQC-2021-08-10'!$C$349="Good")</formula>
    </cfRule>
  </conditionalFormatting>
  <conditionalFormatting sqref="BU13">
    <cfRule type="expression" priority="333" dxfId="0" stopIfTrue="0">
      <formula>AND(NOT('QAQC-2021-08-10'!$L$350),'QAQC-2021-08-10'!$C$350="Highest")</formula>
    </cfRule>
    <cfRule type="expression" priority="1501" dxfId="2" stopIfTrue="0">
      <formula>AND(NOT('QAQC-2021-08-10'!$L$350),'QAQC-2021-08-10'!$C$350="High")</formula>
    </cfRule>
    <cfRule type="expression" priority="2669" dxfId="3" stopIfTrue="0">
      <formula>AND(NOT('QAQC-2021-08-10'!$L$350),'QAQC-2021-08-10'!$C$350="Medium")</formula>
    </cfRule>
    <cfRule type="expression" priority="3837" dxfId="4" stopIfTrue="0">
      <formula>AND(NOT('QAQC-2021-08-10'!$L$350),'QAQC-2021-08-10'!$C$350="Medium Low")</formula>
    </cfRule>
    <cfRule type="expression" priority="5005" dxfId="5" stopIfTrue="0">
      <formula>AND(NOT('QAQC-2021-08-10'!$L$350),'QAQC-2021-08-10'!$C$350="Low")</formula>
    </cfRule>
    <cfRule type="expression" priority="6629" dxfId="6" stopIfTrue="0">
      <formula>AND(NOT('QAQC-2021-08-10'!$L$350),'QAQC-2021-08-10'!$C$350="Very Low")</formula>
    </cfRule>
    <cfRule type="expression" priority="7827" dxfId="1" stopIfTrue="0">
      <formula>AND(NOT('QAQC-2021-08-10'!$L$350),'QAQC-2021-08-10'!$C$350="Good")</formula>
    </cfRule>
  </conditionalFormatting>
  <conditionalFormatting sqref="BU14">
    <cfRule type="expression" priority="334" dxfId="0" stopIfTrue="0">
      <formula>AND(NOT('QAQC-2021-08-10'!$L$351),'QAQC-2021-08-10'!$C$351="Highest")</formula>
    </cfRule>
    <cfRule type="expression" priority="1502" dxfId="2" stopIfTrue="0">
      <formula>AND(NOT('QAQC-2021-08-10'!$L$351),'QAQC-2021-08-10'!$C$351="High")</formula>
    </cfRule>
    <cfRule type="expression" priority="2670" dxfId="3" stopIfTrue="0">
      <formula>AND(NOT('QAQC-2021-08-10'!$L$351),'QAQC-2021-08-10'!$C$351="Medium")</formula>
    </cfRule>
    <cfRule type="expression" priority="3838" dxfId="4" stopIfTrue="0">
      <formula>AND(NOT('QAQC-2021-08-10'!$L$351),'QAQC-2021-08-10'!$C$351="Medium Low")</formula>
    </cfRule>
    <cfRule type="expression" priority="5006" dxfId="5" stopIfTrue="0">
      <formula>AND(NOT('QAQC-2021-08-10'!$L$351),'QAQC-2021-08-10'!$C$351="Low")</formula>
    </cfRule>
    <cfRule type="expression" priority="6630" dxfId="6" stopIfTrue="0">
      <formula>AND(NOT('QAQC-2021-08-10'!$L$351),'QAQC-2021-08-10'!$C$351="Very Low")</formula>
    </cfRule>
    <cfRule type="expression" priority="7828" dxfId="1" stopIfTrue="0">
      <formula>AND(NOT('QAQC-2021-08-10'!$L$351),'QAQC-2021-08-10'!$C$351="Good")</formula>
    </cfRule>
  </conditionalFormatting>
  <conditionalFormatting sqref="BU15">
    <cfRule type="expression" priority="335" dxfId="0" stopIfTrue="0">
      <formula>AND(NOT('QAQC-2021-08-10'!$L$352),'QAQC-2021-08-10'!$C$352="Highest")</formula>
    </cfRule>
    <cfRule type="expression" priority="1503" dxfId="2" stopIfTrue="0">
      <formula>AND(NOT('QAQC-2021-08-10'!$L$352),'QAQC-2021-08-10'!$C$352="High")</formula>
    </cfRule>
    <cfRule type="expression" priority="2671" dxfId="3" stopIfTrue="0">
      <formula>AND(NOT('QAQC-2021-08-10'!$L$352),'QAQC-2021-08-10'!$C$352="Medium")</formula>
    </cfRule>
    <cfRule type="expression" priority="3839" dxfId="4" stopIfTrue="0">
      <formula>AND(NOT('QAQC-2021-08-10'!$L$352),'QAQC-2021-08-10'!$C$352="Medium Low")</formula>
    </cfRule>
    <cfRule type="expression" priority="5007" dxfId="5" stopIfTrue="0">
      <formula>AND(NOT('QAQC-2021-08-10'!$L$352),'QAQC-2021-08-10'!$C$352="Low")</formula>
    </cfRule>
    <cfRule type="expression" priority="6631" dxfId="6" stopIfTrue="0">
      <formula>AND(NOT('QAQC-2021-08-10'!$L$352),'QAQC-2021-08-10'!$C$352="Very Low")</formula>
    </cfRule>
    <cfRule type="expression" priority="7829" dxfId="1" stopIfTrue="0">
      <formula>AND(NOT('QAQC-2021-08-10'!$L$352),'QAQC-2021-08-10'!$C$352="Good")</formula>
    </cfRule>
  </conditionalFormatting>
  <conditionalFormatting sqref="BU16">
    <cfRule type="expression" priority="336" dxfId="0" stopIfTrue="0">
      <formula>AND(NOT('QAQC-2021-08-10'!$L$353),'QAQC-2021-08-10'!$C$353="Highest")</formula>
    </cfRule>
    <cfRule type="expression" priority="1504" dxfId="2" stopIfTrue="0">
      <formula>AND(NOT('QAQC-2021-08-10'!$L$353),'QAQC-2021-08-10'!$C$353="High")</formula>
    </cfRule>
    <cfRule type="expression" priority="2672" dxfId="3" stopIfTrue="0">
      <formula>AND(NOT('QAQC-2021-08-10'!$L$353),'QAQC-2021-08-10'!$C$353="Medium")</formula>
    </cfRule>
    <cfRule type="expression" priority="3840" dxfId="4" stopIfTrue="0">
      <formula>AND(NOT('QAQC-2021-08-10'!$L$353),'QAQC-2021-08-10'!$C$353="Medium Low")</formula>
    </cfRule>
    <cfRule type="expression" priority="5008" dxfId="5" stopIfTrue="0">
      <formula>AND(NOT('QAQC-2021-08-10'!$L$353),'QAQC-2021-08-10'!$C$353="Low")</formula>
    </cfRule>
    <cfRule type="expression" priority="6632" dxfId="6" stopIfTrue="0">
      <formula>AND(NOT('QAQC-2021-08-10'!$L$353),'QAQC-2021-08-10'!$C$353="Very Low")</formula>
    </cfRule>
    <cfRule type="expression" priority="7830" dxfId="1" stopIfTrue="0">
      <formula>AND(NOT('QAQC-2021-08-10'!$L$353),'QAQC-2021-08-10'!$C$353="Good")</formula>
    </cfRule>
  </conditionalFormatting>
  <conditionalFormatting sqref="BU18">
    <cfRule type="expression" priority="337" dxfId="0" stopIfTrue="0">
      <formula>AND(NOT('QAQC-2021-08-10'!$L$354),'QAQC-2021-08-10'!$C$354="Highest")</formula>
    </cfRule>
    <cfRule type="expression" priority="1505" dxfId="2" stopIfTrue="0">
      <formula>AND(NOT('QAQC-2021-08-10'!$L$354),'QAQC-2021-08-10'!$C$354="High")</formula>
    </cfRule>
    <cfRule type="expression" priority="2673" dxfId="3" stopIfTrue="0">
      <formula>AND(NOT('QAQC-2021-08-10'!$L$354),'QAQC-2021-08-10'!$C$354="Medium")</formula>
    </cfRule>
    <cfRule type="expression" priority="3841" dxfId="4" stopIfTrue="0">
      <formula>AND(NOT('QAQC-2021-08-10'!$L$354),'QAQC-2021-08-10'!$C$354="Medium Low")</formula>
    </cfRule>
    <cfRule type="expression" priority="5009" dxfId="5" stopIfTrue="0">
      <formula>AND(NOT('QAQC-2021-08-10'!$L$354),'QAQC-2021-08-10'!$C$354="Low")</formula>
    </cfRule>
    <cfRule type="expression" priority="6633" dxfId="6" stopIfTrue="0">
      <formula>AND(NOT('QAQC-2021-08-10'!$L$354),'QAQC-2021-08-10'!$C$354="Very Low")</formula>
    </cfRule>
    <cfRule type="expression" priority="7831" dxfId="1" stopIfTrue="0">
      <formula>AND(NOT('QAQC-2021-08-10'!$L$354),'QAQC-2021-08-10'!$C$354="Good")</formula>
    </cfRule>
  </conditionalFormatting>
  <conditionalFormatting sqref="BU19">
    <cfRule type="expression" priority="338" dxfId="0" stopIfTrue="0">
      <formula>AND(NOT('QAQC-2021-08-10'!$L$355),'QAQC-2021-08-10'!$C$355="Highest")</formula>
    </cfRule>
    <cfRule type="expression" priority="1506" dxfId="2" stopIfTrue="0">
      <formula>AND(NOT('QAQC-2021-08-10'!$L$355),'QAQC-2021-08-10'!$C$355="High")</formula>
    </cfRule>
    <cfRule type="expression" priority="2674" dxfId="3" stopIfTrue="0">
      <formula>AND(NOT('QAQC-2021-08-10'!$L$355),'QAQC-2021-08-10'!$C$355="Medium")</formula>
    </cfRule>
    <cfRule type="expression" priority="3842" dxfId="4" stopIfTrue="0">
      <formula>AND(NOT('QAQC-2021-08-10'!$L$355),'QAQC-2021-08-10'!$C$355="Medium Low")</formula>
    </cfRule>
    <cfRule type="expression" priority="5010" dxfId="5" stopIfTrue="0">
      <formula>AND(NOT('QAQC-2021-08-10'!$L$355),'QAQC-2021-08-10'!$C$355="Low")</formula>
    </cfRule>
    <cfRule type="expression" priority="6634" dxfId="6" stopIfTrue="0">
      <formula>AND(NOT('QAQC-2021-08-10'!$L$355),'QAQC-2021-08-10'!$C$355="Very Low")</formula>
    </cfRule>
    <cfRule type="expression" priority="7832" dxfId="1" stopIfTrue="0">
      <formula>AND(NOT('QAQC-2021-08-10'!$L$355),'QAQC-2021-08-10'!$C$355="Good")</formula>
    </cfRule>
  </conditionalFormatting>
  <conditionalFormatting sqref="BU20">
    <cfRule type="expression" priority="339" dxfId="0" stopIfTrue="0">
      <formula>AND(NOT('QAQC-2021-08-10'!$L$356),'QAQC-2021-08-10'!$C$356="Highest")</formula>
    </cfRule>
    <cfRule type="expression" priority="1507" dxfId="2" stopIfTrue="0">
      <formula>AND(NOT('QAQC-2021-08-10'!$L$356),'QAQC-2021-08-10'!$C$356="High")</formula>
    </cfRule>
    <cfRule type="expression" priority="2675" dxfId="3" stopIfTrue="0">
      <formula>AND(NOT('QAQC-2021-08-10'!$L$356),'QAQC-2021-08-10'!$C$356="Medium")</formula>
    </cfRule>
    <cfRule type="expression" priority="3843" dxfId="4" stopIfTrue="0">
      <formula>AND(NOT('QAQC-2021-08-10'!$L$356),'QAQC-2021-08-10'!$C$356="Medium Low")</formula>
    </cfRule>
    <cfRule type="expression" priority="5011" dxfId="5" stopIfTrue="0">
      <formula>AND(NOT('QAQC-2021-08-10'!$L$356),'QAQC-2021-08-10'!$C$356="Low")</formula>
    </cfRule>
    <cfRule type="expression" priority="6635" dxfId="6" stopIfTrue="0">
      <formula>AND(NOT('QAQC-2021-08-10'!$L$356),'QAQC-2021-08-10'!$C$356="Very Low")</formula>
    </cfRule>
    <cfRule type="expression" priority="7833" dxfId="1" stopIfTrue="0">
      <formula>AND(NOT('QAQC-2021-08-10'!$L$356),'QAQC-2021-08-10'!$C$356="Good")</formula>
    </cfRule>
  </conditionalFormatting>
  <conditionalFormatting sqref="BU21">
    <cfRule type="expression" priority="340" dxfId="0" stopIfTrue="0">
      <formula>AND(NOT('QAQC-2021-08-10'!$L$357),'QAQC-2021-08-10'!$C$357="Highest")</formula>
    </cfRule>
    <cfRule type="expression" priority="1508" dxfId="2" stopIfTrue="0">
      <formula>AND(NOT('QAQC-2021-08-10'!$L$357),'QAQC-2021-08-10'!$C$357="High")</formula>
    </cfRule>
    <cfRule type="expression" priority="2676" dxfId="3" stopIfTrue="0">
      <formula>AND(NOT('QAQC-2021-08-10'!$L$357),'QAQC-2021-08-10'!$C$357="Medium")</formula>
    </cfRule>
    <cfRule type="expression" priority="3844" dxfId="4" stopIfTrue="0">
      <formula>AND(NOT('QAQC-2021-08-10'!$L$357),'QAQC-2021-08-10'!$C$357="Medium Low")</formula>
    </cfRule>
    <cfRule type="expression" priority="5012" dxfId="5" stopIfTrue="0">
      <formula>AND(NOT('QAQC-2021-08-10'!$L$357),'QAQC-2021-08-10'!$C$357="Low")</formula>
    </cfRule>
    <cfRule type="expression" priority="6636" dxfId="6" stopIfTrue="0">
      <formula>AND(NOT('QAQC-2021-08-10'!$L$357),'QAQC-2021-08-10'!$C$357="Very Low")</formula>
    </cfRule>
    <cfRule type="expression" priority="7834" dxfId="1" stopIfTrue="0">
      <formula>AND(NOT('QAQC-2021-08-10'!$L$357),'QAQC-2021-08-10'!$C$357="Good")</formula>
    </cfRule>
  </conditionalFormatting>
  <conditionalFormatting sqref="BU22">
    <cfRule type="expression" priority="341" dxfId="0" stopIfTrue="0">
      <formula>AND(NOT('QAQC-2021-08-10'!$L$358),'QAQC-2021-08-10'!$C$358="Highest")</formula>
    </cfRule>
    <cfRule type="expression" priority="1509" dxfId="2" stopIfTrue="0">
      <formula>AND(NOT('QAQC-2021-08-10'!$L$358),'QAQC-2021-08-10'!$C$358="High")</formula>
    </cfRule>
    <cfRule type="expression" priority="2677" dxfId="3" stopIfTrue="0">
      <formula>AND(NOT('QAQC-2021-08-10'!$L$358),'QAQC-2021-08-10'!$C$358="Medium")</formula>
    </cfRule>
    <cfRule type="expression" priority="3845" dxfId="4" stopIfTrue="0">
      <formula>AND(NOT('QAQC-2021-08-10'!$L$358),'QAQC-2021-08-10'!$C$358="Medium Low")</formula>
    </cfRule>
    <cfRule type="expression" priority="5013" dxfId="5" stopIfTrue="0">
      <formula>AND(NOT('QAQC-2021-08-10'!$L$358),'QAQC-2021-08-10'!$C$358="Low")</formula>
    </cfRule>
    <cfRule type="expression" priority="6637" dxfId="6" stopIfTrue="0">
      <formula>AND(NOT('QAQC-2021-08-10'!$L$358),'QAQC-2021-08-10'!$C$358="Very Low")</formula>
    </cfRule>
    <cfRule type="expression" priority="7835" dxfId="1" stopIfTrue="0">
      <formula>AND(NOT('QAQC-2021-08-10'!$L$358),'QAQC-2021-08-10'!$C$358="Good")</formula>
    </cfRule>
  </conditionalFormatting>
  <conditionalFormatting sqref="BU23">
    <cfRule type="expression" priority="342" dxfId="0" stopIfTrue="0">
      <formula>AND(NOT('QAQC-2021-08-10'!$L$359),'QAQC-2021-08-10'!$C$359="Highest")</formula>
    </cfRule>
    <cfRule type="expression" priority="1510" dxfId="2" stopIfTrue="0">
      <formula>AND(NOT('QAQC-2021-08-10'!$L$359),'QAQC-2021-08-10'!$C$359="High")</formula>
    </cfRule>
    <cfRule type="expression" priority="2678" dxfId="3" stopIfTrue="0">
      <formula>AND(NOT('QAQC-2021-08-10'!$L$359),'QAQC-2021-08-10'!$C$359="Medium")</formula>
    </cfRule>
    <cfRule type="expression" priority="3846" dxfId="4" stopIfTrue="0">
      <formula>AND(NOT('QAQC-2021-08-10'!$L$359),'QAQC-2021-08-10'!$C$359="Medium Low")</formula>
    </cfRule>
    <cfRule type="expression" priority="5014" dxfId="5" stopIfTrue="0">
      <formula>AND(NOT('QAQC-2021-08-10'!$L$359),'QAQC-2021-08-10'!$C$359="Low")</formula>
    </cfRule>
    <cfRule type="expression" priority="6638" dxfId="6" stopIfTrue="0">
      <formula>AND(NOT('QAQC-2021-08-10'!$L$359),'QAQC-2021-08-10'!$C$359="Very Low")</formula>
    </cfRule>
    <cfRule type="expression" priority="7836" dxfId="1" stopIfTrue="0">
      <formula>AND(NOT('QAQC-2021-08-10'!$L$359),'QAQC-2021-08-10'!$C$359="Good")</formula>
    </cfRule>
  </conditionalFormatting>
  <conditionalFormatting sqref="BU24">
    <cfRule type="expression" priority="343" dxfId="0" stopIfTrue="0">
      <formula>AND(NOT('QAQC-2021-08-10'!$L$360),'QAQC-2021-08-10'!$C$360="Highest")</formula>
    </cfRule>
    <cfRule type="expression" priority="1511" dxfId="2" stopIfTrue="0">
      <formula>AND(NOT('QAQC-2021-08-10'!$L$360),'QAQC-2021-08-10'!$C$360="High")</formula>
    </cfRule>
    <cfRule type="expression" priority="2679" dxfId="3" stopIfTrue="0">
      <formula>AND(NOT('QAQC-2021-08-10'!$L$360),'QAQC-2021-08-10'!$C$360="Medium")</formula>
    </cfRule>
    <cfRule type="expression" priority="3847" dxfId="4" stopIfTrue="0">
      <formula>AND(NOT('QAQC-2021-08-10'!$L$360),'QAQC-2021-08-10'!$C$360="Medium Low")</formula>
    </cfRule>
    <cfRule type="expression" priority="5015" dxfId="5" stopIfTrue="0">
      <formula>AND(NOT('QAQC-2021-08-10'!$L$360),'QAQC-2021-08-10'!$C$360="Low")</formula>
    </cfRule>
    <cfRule type="expression" priority="6639" dxfId="6" stopIfTrue="0">
      <formula>AND(NOT('QAQC-2021-08-10'!$L$360),'QAQC-2021-08-10'!$C$360="Very Low")</formula>
    </cfRule>
    <cfRule type="expression" priority="7837" dxfId="1" stopIfTrue="0">
      <formula>AND(NOT('QAQC-2021-08-10'!$L$360),'QAQC-2021-08-10'!$C$360="Good")</formula>
    </cfRule>
  </conditionalFormatting>
  <conditionalFormatting sqref="BU25">
    <cfRule type="expression" priority="344" dxfId="0" stopIfTrue="0">
      <formula>AND(NOT('QAQC-2021-08-10'!$L$361),'QAQC-2021-08-10'!$C$361="Highest")</formula>
    </cfRule>
    <cfRule type="expression" priority="1512" dxfId="2" stopIfTrue="0">
      <formula>AND(NOT('QAQC-2021-08-10'!$L$361),'QAQC-2021-08-10'!$C$361="High")</formula>
    </cfRule>
    <cfRule type="expression" priority="2680" dxfId="3" stopIfTrue="0">
      <formula>AND(NOT('QAQC-2021-08-10'!$L$361),'QAQC-2021-08-10'!$C$361="Medium")</formula>
    </cfRule>
    <cfRule type="expression" priority="3848" dxfId="4" stopIfTrue="0">
      <formula>AND(NOT('QAQC-2021-08-10'!$L$361),'QAQC-2021-08-10'!$C$361="Medium Low")</formula>
    </cfRule>
    <cfRule type="expression" priority="5016" dxfId="5" stopIfTrue="0">
      <formula>AND(NOT('QAQC-2021-08-10'!$L$361),'QAQC-2021-08-10'!$C$361="Low")</formula>
    </cfRule>
    <cfRule type="expression" priority="6640" dxfId="6" stopIfTrue="0">
      <formula>AND(NOT('QAQC-2021-08-10'!$L$361),'QAQC-2021-08-10'!$C$361="Very Low")</formula>
    </cfRule>
    <cfRule type="expression" priority="7838" dxfId="1" stopIfTrue="0">
      <formula>AND(NOT('QAQC-2021-08-10'!$L$361),'QAQC-2021-08-10'!$C$361="Good")</formula>
    </cfRule>
  </conditionalFormatting>
  <conditionalFormatting sqref="BU26">
    <cfRule type="expression" priority="345" dxfId="0" stopIfTrue="0">
      <formula>AND(NOT('QAQC-2021-08-10'!$L$362),'QAQC-2021-08-10'!$C$362="Highest")</formula>
    </cfRule>
    <cfRule type="expression" priority="1513" dxfId="2" stopIfTrue="0">
      <formula>AND(NOT('QAQC-2021-08-10'!$L$362),'QAQC-2021-08-10'!$C$362="High")</formula>
    </cfRule>
    <cfRule type="expression" priority="2681" dxfId="3" stopIfTrue="0">
      <formula>AND(NOT('QAQC-2021-08-10'!$L$362),'QAQC-2021-08-10'!$C$362="Medium")</formula>
    </cfRule>
    <cfRule type="expression" priority="3849" dxfId="4" stopIfTrue="0">
      <formula>AND(NOT('QAQC-2021-08-10'!$L$362),'QAQC-2021-08-10'!$C$362="Medium Low")</formula>
    </cfRule>
    <cfRule type="expression" priority="5017" dxfId="5" stopIfTrue="0">
      <formula>AND(NOT('QAQC-2021-08-10'!$L$362),'QAQC-2021-08-10'!$C$362="Low")</formula>
    </cfRule>
    <cfRule type="expression" priority="6641" dxfId="6" stopIfTrue="0">
      <formula>AND(NOT('QAQC-2021-08-10'!$L$362),'QAQC-2021-08-10'!$C$362="Very Low")</formula>
    </cfRule>
    <cfRule type="expression" priority="7839" dxfId="1" stopIfTrue="0">
      <formula>AND(NOT('QAQC-2021-08-10'!$L$362),'QAQC-2021-08-10'!$C$362="Good")</formula>
    </cfRule>
  </conditionalFormatting>
  <conditionalFormatting sqref="BU27">
    <cfRule type="expression" priority="346" dxfId="0" stopIfTrue="0">
      <formula>AND(NOT('QAQC-2021-08-10'!$L$363),'QAQC-2021-08-10'!$C$363="Highest")</formula>
    </cfRule>
    <cfRule type="expression" priority="1514" dxfId="2" stopIfTrue="0">
      <formula>AND(NOT('QAQC-2021-08-10'!$L$363),'QAQC-2021-08-10'!$C$363="High")</formula>
    </cfRule>
    <cfRule type="expression" priority="2682" dxfId="3" stopIfTrue="0">
      <formula>AND(NOT('QAQC-2021-08-10'!$L$363),'QAQC-2021-08-10'!$C$363="Medium")</formula>
    </cfRule>
    <cfRule type="expression" priority="3850" dxfId="4" stopIfTrue="0">
      <formula>AND(NOT('QAQC-2021-08-10'!$L$363),'QAQC-2021-08-10'!$C$363="Medium Low")</formula>
    </cfRule>
    <cfRule type="expression" priority="5018" dxfId="5" stopIfTrue="0">
      <formula>AND(NOT('QAQC-2021-08-10'!$L$363),'QAQC-2021-08-10'!$C$363="Low")</formula>
    </cfRule>
    <cfRule type="expression" priority="6642" dxfId="6" stopIfTrue="0">
      <formula>AND(NOT('QAQC-2021-08-10'!$L$363),'QAQC-2021-08-10'!$C$363="Very Low")</formula>
    </cfRule>
    <cfRule type="expression" priority="7840" dxfId="1" stopIfTrue="0">
      <formula>AND(NOT('QAQC-2021-08-10'!$L$363),'QAQC-2021-08-10'!$C$363="Good")</formula>
    </cfRule>
  </conditionalFormatting>
  <conditionalFormatting sqref="BU28">
    <cfRule type="expression" priority="347" dxfId="0" stopIfTrue="0">
      <formula>AND(NOT('QAQC-2021-08-10'!$L$364),'QAQC-2021-08-10'!$C$364="Highest")</formula>
    </cfRule>
    <cfRule type="expression" priority="1515" dxfId="2" stopIfTrue="0">
      <formula>AND(NOT('QAQC-2021-08-10'!$L$364),'QAQC-2021-08-10'!$C$364="High")</formula>
    </cfRule>
    <cfRule type="expression" priority="2683" dxfId="3" stopIfTrue="0">
      <formula>AND(NOT('QAQC-2021-08-10'!$L$364),'QAQC-2021-08-10'!$C$364="Medium")</formula>
    </cfRule>
    <cfRule type="expression" priority="3851" dxfId="4" stopIfTrue="0">
      <formula>AND(NOT('QAQC-2021-08-10'!$L$364),'QAQC-2021-08-10'!$C$364="Medium Low")</formula>
    </cfRule>
    <cfRule type="expression" priority="5019" dxfId="5" stopIfTrue="0">
      <formula>AND(NOT('QAQC-2021-08-10'!$L$364),'QAQC-2021-08-10'!$C$364="Low")</formula>
    </cfRule>
    <cfRule type="expression" priority="6643" dxfId="6" stopIfTrue="0">
      <formula>AND(NOT('QAQC-2021-08-10'!$L$364),'QAQC-2021-08-10'!$C$364="Very Low")</formula>
    </cfRule>
    <cfRule type="expression" priority="7841" dxfId="1" stopIfTrue="0">
      <formula>AND(NOT('QAQC-2021-08-10'!$L$364),'QAQC-2021-08-10'!$C$364="Good")</formula>
    </cfRule>
  </conditionalFormatting>
  <conditionalFormatting sqref="BU29">
    <cfRule type="expression" priority="348" dxfId="0" stopIfTrue="0">
      <formula>AND(NOT('QAQC-2021-08-10'!$L$365),'QAQC-2021-08-10'!$C$365="Highest")</formula>
    </cfRule>
    <cfRule type="expression" priority="1516" dxfId="2" stopIfTrue="0">
      <formula>AND(NOT('QAQC-2021-08-10'!$L$365),'QAQC-2021-08-10'!$C$365="High")</formula>
    </cfRule>
    <cfRule type="expression" priority="2684" dxfId="3" stopIfTrue="0">
      <formula>AND(NOT('QAQC-2021-08-10'!$L$365),'QAQC-2021-08-10'!$C$365="Medium")</formula>
    </cfRule>
    <cfRule type="expression" priority="3852" dxfId="4" stopIfTrue="0">
      <formula>AND(NOT('QAQC-2021-08-10'!$L$365),'QAQC-2021-08-10'!$C$365="Medium Low")</formula>
    </cfRule>
    <cfRule type="expression" priority="5020" dxfId="5" stopIfTrue="0">
      <formula>AND(NOT('QAQC-2021-08-10'!$L$365),'QAQC-2021-08-10'!$C$365="Low")</formula>
    </cfRule>
    <cfRule type="expression" priority="6644" dxfId="6" stopIfTrue="0">
      <formula>AND(NOT('QAQC-2021-08-10'!$L$365),'QAQC-2021-08-10'!$C$365="Very Low")</formula>
    </cfRule>
    <cfRule type="expression" priority="7842" dxfId="1" stopIfTrue="0">
      <formula>AND(NOT('QAQC-2021-08-10'!$L$365),'QAQC-2021-08-10'!$C$365="Good")</formula>
    </cfRule>
  </conditionalFormatting>
  <conditionalFormatting sqref="BU30">
    <cfRule type="expression" priority="349" dxfId="0" stopIfTrue="0">
      <formula>AND(NOT('QAQC-2021-08-10'!$L$366),'QAQC-2021-08-10'!$C$366="Highest")</formula>
    </cfRule>
    <cfRule type="expression" priority="1517" dxfId="2" stopIfTrue="0">
      <formula>AND(NOT('QAQC-2021-08-10'!$L$366),'QAQC-2021-08-10'!$C$366="High")</formula>
    </cfRule>
    <cfRule type="expression" priority="2685" dxfId="3" stopIfTrue="0">
      <formula>AND(NOT('QAQC-2021-08-10'!$L$366),'QAQC-2021-08-10'!$C$366="Medium")</formula>
    </cfRule>
    <cfRule type="expression" priority="3853" dxfId="4" stopIfTrue="0">
      <formula>AND(NOT('QAQC-2021-08-10'!$L$366),'QAQC-2021-08-10'!$C$366="Medium Low")</formula>
    </cfRule>
    <cfRule type="expression" priority="5021" dxfId="5" stopIfTrue="0">
      <formula>AND(NOT('QAQC-2021-08-10'!$L$366),'QAQC-2021-08-10'!$C$366="Low")</formula>
    </cfRule>
    <cfRule type="expression" priority="6645" dxfId="6" stopIfTrue="0">
      <formula>AND(NOT('QAQC-2021-08-10'!$L$366),'QAQC-2021-08-10'!$C$366="Very Low")</formula>
    </cfRule>
    <cfRule type="expression" priority="7843" dxfId="1" stopIfTrue="0">
      <formula>AND(NOT('QAQC-2021-08-10'!$L$366),'QAQC-2021-08-10'!$C$366="Good")</formula>
    </cfRule>
  </conditionalFormatting>
  <conditionalFormatting sqref="BV4">
    <cfRule type="expression" priority="350" dxfId="0" stopIfTrue="0">
      <formula>AND(NOT('QAQC-2021-08-10'!$L$367),'QAQC-2021-08-10'!$C$367="Highest")</formula>
    </cfRule>
    <cfRule type="expression" priority="1518" dxfId="2" stopIfTrue="0">
      <formula>AND(NOT('QAQC-2021-08-10'!$L$367),'QAQC-2021-08-10'!$C$367="High")</formula>
    </cfRule>
    <cfRule type="expression" priority="2686" dxfId="3" stopIfTrue="0">
      <formula>AND(NOT('QAQC-2021-08-10'!$L$367),'QAQC-2021-08-10'!$C$367="Medium")</formula>
    </cfRule>
    <cfRule type="expression" priority="3854" dxfId="4" stopIfTrue="0">
      <formula>AND(NOT('QAQC-2021-08-10'!$L$367),'QAQC-2021-08-10'!$C$367="Medium Low")</formula>
    </cfRule>
    <cfRule type="expression" priority="5022" dxfId="5" stopIfTrue="0">
      <formula>AND(NOT('QAQC-2021-08-10'!$L$367),'QAQC-2021-08-10'!$C$367="Low")</formula>
    </cfRule>
    <cfRule type="expression" priority="6646" dxfId="6" stopIfTrue="0">
      <formula>AND(NOT('QAQC-2021-08-10'!$L$367),'QAQC-2021-08-10'!$C$367="Very Low")</formula>
    </cfRule>
    <cfRule type="expression" priority="7844" dxfId="1" stopIfTrue="0">
      <formula>AND(NOT('QAQC-2021-08-10'!$L$367),'QAQC-2021-08-10'!$C$367="Good")</formula>
    </cfRule>
  </conditionalFormatting>
  <conditionalFormatting sqref="BV5">
    <cfRule type="expression" priority="351" dxfId="0" stopIfTrue="0">
      <formula>AND(NOT('QAQC-2021-08-10'!$L$368),'QAQC-2021-08-10'!$C$368="Highest")</formula>
    </cfRule>
    <cfRule type="expression" priority="1519" dxfId="2" stopIfTrue="0">
      <formula>AND(NOT('QAQC-2021-08-10'!$L$368),'QAQC-2021-08-10'!$C$368="High")</formula>
    </cfRule>
    <cfRule type="expression" priority="2687" dxfId="3" stopIfTrue="0">
      <formula>AND(NOT('QAQC-2021-08-10'!$L$368),'QAQC-2021-08-10'!$C$368="Medium")</formula>
    </cfRule>
    <cfRule type="expression" priority="3855" dxfId="4" stopIfTrue="0">
      <formula>AND(NOT('QAQC-2021-08-10'!$L$368),'QAQC-2021-08-10'!$C$368="Medium Low")</formula>
    </cfRule>
    <cfRule type="expression" priority="5023" dxfId="5" stopIfTrue="0">
      <formula>AND(NOT('QAQC-2021-08-10'!$L$368),'QAQC-2021-08-10'!$C$368="Low")</formula>
    </cfRule>
    <cfRule type="expression" priority="6647" dxfId="6" stopIfTrue="0">
      <formula>AND(NOT('QAQC-2021-08-10'!$L$368),'QAQC-2021-08-10'!$C$368="Very Low")</formula>
    </cfRule>
    <cfRule type="expression" priority="7845" dxfId="1" stopIfTrue="0">
      <formula>AND(NOT('QAQC-2021-08-10'!$L$368),'QAQC-2021-08-10'!$C$368="Good")</formula>
    </cfRule>
  </conditionalFormatting>
  <conditionalFormatting sqref="BV6">
    <cfRule type="expression" priority="352" dxfId="0" stopIfTrue="0">
      <formula>AND(NOT('QAQC-2021-08-10'!$L$369),'QAQC-2021-08-10'!$C$369="Highest")</formula>
    </cfRule>
    <cfRule type="expression" priority="1520" dxfId="2" stopIfTrue="0">
      <formula>AND(NOT('QAQC-2021-08-10'!$L$369),'QAQC-2021-08-10'!$C$369="High")</formula>
    </cfRule>
    <cfRule type="expression" priority="2688" dxfId="3" stopIfTrue="0">
      <formula>AND(NOT('QAQC-2021-08-10'!$L$369),'QAQC-2021-08-10'!$C$369="Medium")</formula>
    </cfRule>
    <cfRule type="expression" priority="3856" dxfId="4" stopIfTrue="0">
      <formula>AND(NOT('QAQC-2021-08-10'!$L$369),'QAQC-2021-08-10'!$C$369="Medium Low")</formula>
    </cfRule>
    <cfRule type="expression" priority="5024" dxfId="5" stopIfTrue="0">
      <formula>AND(NOT('QAQC-2021-08-10'!$L$369),'QAQC-2021-08-10'!$C$369="Low")</formula>
    </cfRule>
    <cfRule type="expression" priority="6648" dxfId="6" stopIfTrue="0">
      <formula>AND(NOT('QAQC-2021-08-10'!$L$369),'QAQC-2021-08-10'!$C$369="Very Low")</formula>
    </cfRule>
    <cfRule type="expression" priority="7846" dxfId="1" stopIfTrue="0">
      <formula>AND(NOT('QAQC-2021-08-10'!$L$369),'QAQC-2021-08-10'!$C$369="Good")</formula>
    </cfRule>
  </conditionalFormatting>
  <conditionalFormatting sqref="BV7">
    <cfRule type="expression" priority="353" dxfId="0" stopIfTrue="0">
      <formula>AND(NOT('QAQC-2021-08-10'!$L$370),'QAQC-2021-08-10'!$C$370="Highest")</formula>
    </cfRule>
    <cfRule type="expression" priority="1521" dxfId="2" stopIfTrue="0">
      <formula>AND(NOT('QAQC-2021-08-10'!$L$370),'QAQC-2021-08-10'!$C$370="High")</formula>
    </cfRule>
    <cfRule type="expression" priority="2689" dxfId="3" stopIfTrue="0">
      <formula>AND(NOT('QAQC-2021-08-10'!$L$370),'QAQC-2021-08-10'!$C$370="Medium")</formula>
    </cfRule>
    <cfRule type="expression" priority="3857" dxfId="4" stopIfTrue="0">
      <formula>AND(NOT('QAQC-2021-08-10'!$L$370),'QAQC-2021-08-10'!$C$370="Medium Low")</formula>
    </cfRule>
    <cfRule type="expression" priority="5025" dxfId="5" stopIfTrue="0">
      <formula>AND(NOT('QAQC-2021-08-10'!$L$370),'QAQC-2021-08-10'!$C$370="Low")</formula>
    </cfRule>
    <cfRule type="expression" priority="6649" dxfId="6" stopIfTrue="0">
      <formula>AND(NOT('QAQC-2021-08-10'!$L$370),'QAQC-2021-08-10'!$C$370="Very Low")</formula>
    </cfRule>
    <cfRule type="expression" priority="7847" dxfId="1" stopIfTrue="0">
      <formula>AND(NOT('QAQC-2021-08-10'!$L$370),'QAQC-2021-08-10'!$C$370="Good")</formula>
    </cfRule>
  </conditionalFormatting>
  <conditionalFormatting sqref="BV8">
    <cfRule type="expression" priority="354" dxfId="0" stopIfTrue="0">
      <formula>AND(NOT('QAQC-2021-08-10'!$L$371),'QAQC-2021-08-10'!$C$371="Highest")</formula>
    </cfRule>
    <cfRule type="expression" priority="1522" dxfId="2" stopIfTrue="0">
      <formula>AND(NOT('QAQC-2021-08-10'!$L$371),'QAQC-2021-08-10'!$C$371="High")</formula>
    </cfRule>
    <cfRule type="expression" priority="2690" dxfId="3" stopIfTrue="0">
      <formula>AND(NOT('QAQC-2021-08-10'!$L$371),'QAQC-2021-08-10'!$C$371="Medium")</formula>
    </cfRule>
    <cfRule type="expression" priority="3858" dxfId="4" stopIfTrue="0">
      <formula>AND(NOT('QAQC-2021-08-10'!$L$371),'QAQC-2021-08-10'!$C$371="Medium Low")</formula>
    </cfRule>
    <cfRule type="expression" priority="5026" dxfId="5" stopIfTrue="0">
      <formula>AND(NOT('QAQC-2021-08-10'!$L$371),'QAQC-2021-08-10'!$C$371="Low")</formula>
    </cfRule>
    <cfRule type="expression" priority="6650" dxfId="6" stopIfTrue="0">
      <formula>AND(NOT('QAQC-2021-08-10'!$L$371),'QAQC-2021-08-10'!$C$371="Very Low")</formula>
    </cfRule>
    <cfRule type="expression" priority="7848" dxfId="1" stopIfTrue="0">
      <formula>AND(NOT('QAQC-2021-08-10'!$L$371),'QAQC-2021-08-10'!$C$371="Good")</formula>
    </cfRule>
  </conditionalFormatting>
  <conditionalFormatting sqref="BV9">
    <cfRule type="expression" priority="355" dxfId="0" stopIfTrue="0">
      <formula>AND(NOT('QAQC-2021-08-10'!$L$372),'QAQC-2021-08-10'!$C$372="Highest")</formula>
    </cfRule>
    <cfRule type="expression" priority="1523" dxfId="2" stopIfTrue="0">
      <formula>AND(NOT('QAQC-2021-08-10'!$L$372),'QAQC-2021-08-10'!$C$372="High")</formula>
    </cfRule>
    <cfRule type="expression" priority="2691" dxfId="3" stopIfTrue="0">
      <formula>AND(NOT('QAQC-2021-08-10'!$L$372),'QAQC-2021-08-10'!$C$372="Medium")</formula>
    </cfRule>
    <cfRule type="expression" priority="3859" dxfId="4" stopIfTrue="0">
      <formula>AND(NOT('QAQC-2021-08-10'!$L$372),'QAQC-2021-08-10'!$C$372="Medium Low")</formula>
    </cfRule>
    <cfRule type="expression" priority="5027" dxfId="5" stopIfTrue="0">
      <formula>AND(NOT('QAQC-2021-08-10'!$L$372),'QAQC-2021-08-10'!$C$372="Low")</formula>
    </cfRule>
    <cfRule type="expression" priority="6651" dxfId="6" stopIfTrue="0">
      <formula>AND(NOT('QAQC-2021-08-10'!$L$372),'QAQC-2021-08-10'!$C$372="Very Low")</formula>
    </cfRule>
    <cfRule type="expression" priority="7849" dxfId="1" stopIfTrue="0">
      <formula>AND(NOT('QAQC-2021-08-10'!$L$372),'QAQC-2021-08-10'!$C$372="Good")</formula>
    </cfRule>
  </conditionalFormatting>
  <conditionalFormatting sqref="BV10">
    <cfRule type="expression" priority="356" dxfId="0" stopIfTrue="0">
      <formula>AND(NOT('QAQC-2021-08-10'!$L$373),'QAQC-2021-08-10'!$C$373="Highest")</formula>
    </cfRule>
    <cfRule type="expression" priority="1524" dxfId="2" stopIfTrue="0">
      <formula>AND(NOT('QAQC-2021-08-10'!$L$373),'QAQC-2021-08-10'!$C$373="High")</formula>
    </cfRule>
    <cfRule type="expression" priority="2692" dxfId="3" stopIfTrue="0">
      <formula>AND(NOT('QAQC-2021-08-10'!$L$373),'QAQC-2021-08-10'!$C$373="Medium")</formula>
    </cfRule>
    <cfRule type="expression" priority="3860" dxfId="4" stopIfTrue="0">
      <formula>AND(NOT('QAQC-2021-08-10'!$L$373),'QAQC-2021-08-10'!$C$373="Medium Low")</formula>
    </cfRule>
    <cfRule type="expression" priority="5028" dxfId="5" stopIfTrue="0">
      <formula>AND(NOT('QAQC-2021-08-10'!$L$373),'QAQC-2021-08-10'!$C$373="Low")</formula>
    </cfRule>
    <cfRule type="expression" priority="6652" dxfId="6" stopIfTrue="0">
      <formula>AND(NOT('QAQC-2021-08-10'!$L$373),'QAQC-2021-08-10'!$C$373="Very Low")</formula>
    </cfRule>
    <cfRule type="expression" priority="7850" dxfId="1" stopIfTrue="0">
      <formula>AND(NOT('QAQC-2021-08-10'!$L$373),'QAQC-2021-08-10'!$C$373="Good")</formula>
    </cfRule>
  </conditionalFormatting>
  <conditionalFormatting sqref="BV11">
    <cfRule type="expression" priority="357" dxfId="0" stopIfTrue="0">
      <formula>AND(NOT('QAQC-2021-08-10'!$L$374),'QAQC-2021-08-10'!$C$374="Highest")</formula>
    </cfRule>
    <cfRule type="expression" priority="1525" dxfId="2" stopIfTrue="0">
      <formula>AND(NOT('QAQC-2021-08-10'!$L$374),'QAQC-2021-08-10'!$C$374="High")</formula>
    </cfRule>
    <cfRule type="expression" priority="2693" dxfId="3" stopIfTrue="0">
      <formula>AND(NOT('QAQC-2021-08-10'!$L$374),'QAQC-2021-08-10'!$C$374="Medium")</formula>
    </cfRule>
    <cfRule type="expression" priority="3861" dxfId="4" stopIfTrue="0">
      <formula>AND(NOT('QAQC-2021-08-10'!$L$374),'QAQC-2021-08-10'!$C$374="Medium Low")</formula>
    </cfRule>
    <cfRule type="expression" priority="5029" dxfId="5" stopIfTrue="0">
      <formula>AND(NOT('QAQC-2021-08-10'!$L$374),'QAQC-2021-08-10'!$C$374="Low")</formula>
    </cfRule>
    <cfRule type="expression" priority="6653" dxfId="6" stopIfTrue="0">
      <formula>AND(NOT('QAQC-2021-08-10'!$L$374),'QAQC-2021-08-10'!$C$374="Very Low")</formula>
    </cfRule>
    <cfRule type="expression" priority="7851" dxfId="1" stopIfTrue="0">
      <formula>AND(NOT('QAQC-2021-08-10'!$L$374),'QAQC-2021-08-10'!$C$374="Good")</formula>
    </cfRule>
  </conditionalFormatting>
  <conditionalFormatting sqref="BV12">
    <cfRule type="expression" priority="358" dxfId="0" stopIfTrue="0">
      <formula>AND(NOT('QAQC-2021-08-10'!$L$375),'QAQC-2021-08-10'!$C$375="Highest")</formula>
    </cfRule>
    <cfRule type="expression" priority="1526" dxfId="2" stopIfTrue="0">
      <formula>AND(NOT('QAQC-2021-08-10'!$L$375),'QAQC-2021-08-10'!$C$375="High")</formula>
    </cfRule>
    <cfRule type="expression" priority="2694" dxfId="3" stopIfTrue="0">
      <formula>AND(NOT('QAQC-2021-08-10'!$L$375),'QAQC-2021-08-10'!$C$375="Medium")</formula>
    </cfRule>
    <cfRule type="expression" priority="3862" dxfId="4" stopIfTrue="0">
      <formula>AND(NOT('QAQC-2021-08-10'!$L$375),'QAQC-2021-08-10'!$C$375="Medium Low")</formula>
    </cfRule>
    <cfRule type="expression" priority="5030" dxfId="5" stopIfTrue="0">
      <formula>AND(NOT('QAQC-2021-08-10'!$L$375),'QAQC-2021-08-10'!$C$375="Low")</formula>
    </cfRule>
    <cfRule type="expression" priority="6654" dxfId="6" stopIfTrue="0">
      <formula>AND(NOT('QAQC-2021-08-10'!$L$375),'QAQC-2021-08-10'!$C$375="Very Low")</formula>
    </cfRule>
    <cfRule type="expression" priority="7852" dxfId="1" stopIfTrue="0">
      <formula>AND(NOT('QAQC-2021-08-10'!$L$375),'QAQC-2021-08-10'!$C$375="Good")</formula>
    </cfRule>
  </conditionalFormatting>
  <conditionalFormatting sqref="BV13">
    <cfRule type="expression" priority="359" dxfId="0" stopIfTrue="0">
      <formula>AND(NOT('QAQC-2021-08-10'!$L$376),'QAQC-2021-08-10'!$C$376="Highest")</formula>
    </cfRule>
    <cfRule type="expression" priority="1527" dxfId="2" stopIfTrue="0">
      <formula>AND(NOT('QAQC-2021-08-10'!$L$376),'QAQC-2021-08-10'!$C$376="High")</formula>
    </cfRule>
    <cfRule type="expression" priority="2695" dxfId="3" stopIfTrue="0">
      <formula>AND(NOT('QAQC-2021-08-10'!$L$376),'QAQC-2021-08-10'!$C$376="Medium")</formula>
    </cfRule>
    <cfRule type="expression" priority="3863" dxfId="4" stopIfTrue="0">
      <formula>AND(NOT('QAQC-2021-08-10'!$L$376),'QAQC-2021-08-10'!$C$376="Medium Low")</formula>
    </cfRule>
    <cfRule type="expression" priority="5031" dxfId="5" stopIfTrue="0">
      <formula>AND(NOT('QAQC-2021-08-10'!$L$376),'QAQC-2021-08-10'!$C$376="Low")</formula>
    </cfRule>
    <cfRule type="expression" priority="6655" dxfId="6" stopIfTrue="0">
      <formula>AND(NOT('QAQC-2021-08-10'!$L$376),'QAQC-2021-08-10'!$C$376="Very Low")</formula>
    </cfRule>
    <cfRule type="expression" priority="7853" dxfId="1" stopIfTrue="0">
      <formula>AND(NOT('QAQC-2021-08-10'!$L$376),'QAQC-2021-08-10'!$C$376="Good")</formula>
    </cfRule>
  </conditionalFormatting>
  <conditionalFormatting sqref="BV14">
    <cfRule type="expression" priority="360" dxfId="0" stopIfTrue="0">
      <formula>AND(NOT('QAQC-2021-08-10'!$L$377),'QAQC-2021-08-10'!$C$377="Highest")</formula>
    </cfRule>
    <cfRule type="expression" priority="1528" dxfId="2" stopIfTrue="0">
      <formula>AND(NOT('QAQC-2021-08-10'!$L$377),'QAQC-2021-08-10'!$C$377="High")</formula>
    </cfRule>
    <cfRule type="expression" priority="2696" dxfId="3" stopIfTrue="0">
      <formula>AND(NOT('QAQC-2021-08-10'!$L$377),'QAQC-2021-08-10'!$C$377="Medium")</formula>
    </cfRule>
    <cfRule type="expression" priority="3864" dxfId="4" stopIfTrue="0">
      <formula>AND(NOT('QAQC-2021-08-10'!$L$377),'QAQC-2021-08-10'!$C$377="Medium Low")</formula>
    </cfRule>
    <cfRule type="expression" priority="5032" dxfId="5" stopIfTrue="0">
      <formula>AND(NOT('QAQC-2021-08-10'!$L$377),'QAQC-2021-08-10'!$C$377="Low")</formula>
    </cfRule>
    <cfRule type="expression" priority="6656" dxfId="6" stopIfTrue="0">
      <formula>AND(NOT('QAQC-2021-08-10'!$L$377),'QAQC-2021-08-10'!$C$377="Very Low")</formula>
    </cfRule>
    <cfRule type="expression" priority="7854" dxfId="1" stopIfTrue="0">
      <formula>AND(NOT('QAQC-2021-08-10'!$L$377),'QAQC-2021-08-10'!$C$377="Good")</formula>
    </cfRule>
  </conditionalFormatting>
  <conditionalFormatting sqref="BV15">
    <cfRule type="expression" priority="361" dxfId="0" stopIfTrue="0">
      <formula>AND(NOT('QAQC-2021-08-10'!$L$378),'QAQC-2021-08-10'!$C$378="Highest")</formula>
    </cfRule>
    <cfRule type="expression" priority="1529" dxfId="2" stopIfTrue="0">
      <formula>AND(NOT('QAQC-2021-08-10'!$L$378),'QAQC-2021-08-10'!$C$378="High")</formula>
    </cfRule>
    <cfRule type="expression" priority="2697" dxfId="3" stopIfTrue="0">
      <formula>AND(NOT('QAQC-2021-08-10'!$L$378),'QAQC-2021-08-10'!$C$378="Medium")</formula>
    </cfRule>
    <cfRule type="expression" priority="3865" dxfId="4" stopIfTrue="0">
      <formula>AND(NOT('QAQC-2021-08-10'!$L$378),'QAQC-2021-08-10'!$C$378="Medium Low")</formula>
    </cfRule>
    <cfRule type="expression" priority="5033" dxfId="5" stopIfTrue="0">
      <formula>AND(NOT('QAQC-2021-08-10'!$L$378),'QAQC-2021-08-10'!$C$378="Low")</formula>
    </cfRule>
    <cfRule type="expression" priority="6657" dxfId="6" stopIfTrue="0">
      <formula>AND(NOT('QAQC-2021-08-10'!$L$378),'QAQC-2021-08-10'!$C$378="Very Low")</formula>
    </cfRule>
    <cfRule type="expression" priority="7855" dxfId="1" stopIfTrue="0">
      <formula>AND(NOT('QAQC-2021-08-10'!$L$378),'QAQC-2021-08-10'!$C$378="Good")</formula>
    </cfRule>
  </conditionalFormatting>
  <conditionalFormatting sqref="BV16">
    <cfRule type="expression" priority="362" dxfId="0" stopIfTrue="0">
      <formula>AND(NOT('QAQC-2021-08-10'!$L$379),'QAQC-2021-08-10'!$C$379="Highest")</formula>
    </cfRule>
    <cfRule type="expression" priority="1530" dxfId="2" stopIfTrue="0">
      <formula>AND(NOT('QAQC-2021-08-10'!$L$379),'QAQC-2021-08-10'!$C$379="High")</formula>
    </cfRule>
    <cfRule type="expression" priority="2698" dxfId="3" stopIfTrue="0">
      <formula>AND(NOT('QAQC-2021-08-10'!$L$379),'QAQC-2021-08-10'!$C$379="Medium")</formula>
    </cfRule>
    <cfRule type="expression" priority="3866" dxfId="4" stopIfTrue="0">
      <formula>AND(NOT('QAQC-2021-08-10'!$L$379),'QAQC-2021-08-10'!$C$379="Medium Low")</formula>
    </cfRule>
    <cfRule type="expression" priority="5034" dxfId="5" stopIfTrue="0">
      <formula>AND(NOT('QAQC-2021-08-10'!$L$379),'QAQC-2021-08-10'!$C$379="Low")</formula>
    </cfRule>
    <cfRule type="expression" priority="6658" dxfId="6" stopIfTrue="0">
      <formula>AND(NOT('QAQC-2021-08-10'!$L$379),'QAQC-2021-08-10'!$C$379="Very Low")</formula>
    </cfRule>
    <cfRule type="expression" priority="7856" dxfId="1" stopIfTrue="0">
      <formula>AND(NOT('QAQC-2021-08-10'!$L$379),'QAQC-2021-08-10'!$C$379="Good")</formula>
    </cfRule>
  </conditionalFormatting>
  <conditionalFormatting sqref="BV18">
    <cfRule type="expression" priority="363" dxfId="0" stopIfTrue="0">
      <formula>AND(NOT('QAQC-2021-08-10'!$L$380),'QAQC-2021-08-10'!$C$380="Highest")</formula>
    </cfRule>
    <cfRule type="expression" priority="1531" dxfId="2" stopIfTrue="0">
      <formula>AND(NOT('QAQC-2021-08-10'!$L$380),'QAQC-2021-08-10'!$C$380="High")</formula>
    </cfRule>
    <cfRule type="expression" priority="2699" dxfId="3" stopIfTrue="0">
      <formula>AND(NOT('QAQC-2021-08-10'!$L$380),'QAQC-2021-08-10'!$C$380="Medium")</formula>
    </cfRule>
    <cfRule type="expression" priority="3867" dxfId="4" stopIfTrue="0">
      <formula>AND(NOT('QAQC-2021-08-10'!$L$380),'QAQC-2021-08-10'!$C$380="Medium Low")</formula>
    </cfRule>
    <cfRule type="expression" priority="5035" dxfId="5" stopIfTrue="0">
      <formula>AND(NOT('QAQC-2021-08-10'!$L$380),'QAQC-2021-08-10'!$C$380="Low")</formula>
    </cfRule>
    <cfRule type="expression" priority="6659" dxfId="6" stopIfTrue="0">
      <formula>AND(NOT('QAQC-2021-08-10'!$L$380),'QAQC-2021-08-10'!$C$380="Very Low")</formula>
    </cfRule>
    <cfRule type="expression" priority="7857" dxfId="1" stopIfTrue="0">
      <formula>AND(NOT('QAQC-2021-08-10'!$L$380),'QAQC-2021-08-10'!$C$380="Good")</formula>
    </cfRule>
  </conditionalFormatting>
  <conditionalFormatting sqref="BV19">
    <cfRule type="expression" priority="364" dxfId="0" stopIfTrue="0">
      <formula>AND(NOT('QAQC-2021-08-10'!$L$381),'QAQC-2021-08-10'!$C$381="Highest")</formula>
    </cfRule>
    <cfRule type="expression" priority="1532" dxfId="2" stopIfTrue="0">
      <formula>AND(NOT('QAQC-2021-08-10'!$L$381),'QAQC-2021-08-10'!$C$381="High")</formula>
    </cfRule>
    <cfRule type="expression" priority="2700" dxfId="3" stopIfTrue="0">
      <formula>AND(NOT('QAQC-2021-08-10'!$L$381),'QAQC-2021-08-10'!$C$381="Medium")</formula>
    </cfRule>
    <cfRule type="expression" priority="3868" dxfId="4" stopIfTrue="0">
      <formula>AND(NOT('QAQC-2021-08-10'!$L$381),'QAQC-2021-08-10'!$C$381="Medium Low")</formula>
    </cfRule>
    <cfRule type="expression" priority="5036" dxfId="5" stopIfTrue="0">
      <formula>AND(NOT('QAQC-2021-08-10'!$L$381),'QAQC-2021-08-10'!$C$381="Low")</formula>
    </cfRule>
    <cfRule type="expression" priority="6660" dxfId="6" stopIfTrue="0">
      <formula>AND(NOT('QAQC-2021-08-10'!$L$381),'QAQC-2021-08-10'!$C$381="Very Low")</formula>
    </cfRule>
    <cfRule type="expression" priority="7858" dxfId="1" stopIfTrue="0">
      <formula>AND(NOT('QAQC-2021-08-10'!$L$381),'QAQC-2021-08-10'!$C$381="Good")</formula>
    </cfRule>
  </conditionalFormatting>
  <conditionalFormatting sqref="BV20">
    <cfRule type="expression" priority="365" dxfId="0" stopIfTrue="0">
      <formula>AND(NOT('QAQC-2021-08-10'!$L$382),'QAQC-2021-08-10'!$C$382="Highest")</formula>
    </cfRule>
    <cfRule type="expression" priority="1533" dxfId="2" stopIfTrue="0">
      <formula>AND(NOT('QAQC-2021-08-10'!$L$382),'QAQC-2021-08-10'!$C$382="High")</formula>
    </cfRule>
    <cfRule type="expression" priority="2701" dxfId="3" stopIfTrue="0">
      <formula>AND(NOT('QAQC-2021-08-10'!$L$382),'QAQC-2021-08-10'!$C$382="Medium")</formula>
    </cfRule>
    <cfRule type="expression" priority="3869" dxfId="4" stopIfTrue="0">
      <formula>AND(NOT('QAQC-2021-08-10'!$L$382),'QAQC-2021-08-10'!$C$382="Medium Low")</formula>
    </cfRule>
    <cfRule type="expression" priority="5037" dxfId="5" stopIfTrue="0">
      <formula>AND(NOT('QAQC-2021-08-10'!$L$382),'QAQC-2021-08-10'!$C$382="Low")</formula>
    </cfRule>
    <cfRule type="expression" priority="6661" dxfId="6" stopIfTrue="0">
      <formula>AND(NOT('QAQC-2021-08-10'!$L$382),'QAQC-2021-08-10'!$C$382="Very Low")</formula>
    </cfRule>
    <cfRule type="expression" priority="7859" dxfId="1" stopIfTrue="0">
      <formula>AND(NOT('QAQC-2021-08-10'!$L$382),'QAQC-2021-08-10'!$C$382="Good")</formula>
    </cfRule>
  </conditionalFormatting>
  <conditionalFormatting sqref="BV21">
    <cfRule type="expression" priority="366" dxfId="0" stopIfTrue="0">
      <formula>AND(NOT('QAQC-2021-08-10'!$L$383),'QAQC-2021-08-10'!$C$383="Highest")</formula>
    </cfRule>
    <cfRule type="expression" priority="1534" dxfId="2" stopIfTrue="0">
      <formula>AND(NOT('QAQC-2021-08-10'!$L$383),'QAQC-2021-08-10'!$C$383="High")</formula>
    </cfRule>
    <cfRule type="expression" priority="2702" dxfId="3" stopIfTrue="0">
      <formula>AND(NOT('QAQC-2021-08-10'!$L$383),'QAQC-2021-08-10'!$C$383="Medium")</formula>
    </cfRule>
    <cfRule type="expression" priority="3870" dxfId="4" stopIfTrue="0">
      <formula>AND(NOT('QAQC-2021-08-10'!$L$383),'QAQC-2021-08-10'!$C$383="Medium Low")</formula>
    </cfRule>
    <cfRule type="expression" priority="5038" dxfId="5" stopIfTrue="0">
      <formula>AND(NOT('QAQC-2021-08-10'!$L$383),'QAQC-2021-08-10'!$C$383="Low")</formula>
    </cfRule>
    <cfRule type="expression" priority="6662" dxfId="6" stopIfTrue="0">
      <formula>AND(NOT('QAQC-2021-08-10'!$L$383),'QAQC-2021-08-10'!$C$383="Very Low")</formula>
    </cfRule>
    <cfRule type="expression" priority="7860" dxfId="1" stopIfTrue="0">
      <formula>AND(NOT('QAQC-2021-08-10'!$L$383),'QAQC-2021-08-10'!$C$383="Good")</formula>
    </cfRule>
  </conditionalFormatting>
  <conditionalFormatting sqref="BV22">
    <cfRule type="expression" priority="367" dxfId="0" stopIfTrue="0">
      <formula>AND(NOT('QAQC-2021-08-10'!$L$384),'QAQC-2021-08-10'!$C$384="Highest")</formula>
    </cfRule>
    <cfRule type="expression" priority="1535" dxfId="2" stopIfTrue="0">
      <formula>AND(NOT('QAQC-2021-08-10'!$L$384),'QAQC-2021-08-10'!$C$384="High")</formula>
    </cfRule>
    <cfRule type="expression" priority="2703" dxfId="3" stopIfTrue="0">
      <formula>AND(NOT('QAQC-2021-08-10'!$L$384),'QAQC-2021-08-10'!$C$384="Medium")</formula>
    </cfRule>
    <cfRule type="expression" priority="3871" dxfId="4" stopIfTrue="0">
      <formula>AND(NOT('QAQC-2021-08-10'!$L$384),'QAQC-2021-08-10'!$C$384="Medium Low")</formula>
    </cfRule>
    <cfRule type="expression" priority="5039" dxfId="5" stopIfTrue="0">
      <formula>AND(NOT('QAQC-2021-08-10'!$L$384),'QAQC-2021-08-10'!$C$384="Low")</formula>
    </cfRule>
    <cfRule type="expression" priority="6663" dxfId="6" stopIfTrue="0">
      <formula>AND(NOT('QAQC-2021-08-10'!$L$384),'QAQC-2021-08-10'!$C$384="Very Low")</formula>
    </cfRule>
    <cfRule type="expression" priority="7861" dxfId="1" stopIfTrue="0">
      <formula>AND(NOT('QAQC-2021-08-10'!$L$384),'QAQC-2021-08-10'!$C$384="Good")</formula>
    </cfRule>
  </conditionalFormatting>
  <conditionalFormatting sqref="BV23">
    <cfRule type="expression" priority="368" dxfId="0" stopIfTrue="0">
      <formula>AND(NOT('QAQC-2021-08-10'!$L$385),'QAQC-2021-08-10'!$C$385="Highest")</formula>
    </cfRule>
    <cfRule type="expression" priority="1536" dxfId="2" stopIfTrue="0">
      <formula>AND(NOT('QAQC-2021-08-10'!$L$385),'QAQC-2021-08-10'!$C$385="High")</formula>
    </cfRule>
    <cfRule type="expression" priority="2704" dxfId="3" stopIfTrue="0">
      <formula>AND(NOT('QAQC-2021-08-10'!$L$385),'QAQC-2021-08-10'!$C$385="Medium")</formula>
    </cfRule>
    <cfRule type="expression" priority="3872" dxfId="4" stopIfTrue="0">
      <formula>AND(NOT('QAQC-2021-08-10'!$L$385),'QAQC-2021-08-10'!$C$385="Medium Low")</formula>
    </cfRule>
    <cfRule type="expression" priority="5040" dxfId="5" stopIfTrue="0">
      <formula>AND(NOT('QAQC-2021-08-10'!$L$385),'QAQC-2021-08-10'!$C$385="Low")</formula>
    </cfRule>
    <cfRule type="expression" priority="6664" dxfId="6" stopIfTrue="0">
      <formula>AND(NOT('QAQC-2021-08-10'!$L$385),'QAQC-2021-08-10'!$C$385="Very Low")</formula>
    </cfRule>
    <cfRule type="expression" priority="7862" dxfId="1" stopIfTrue="0">
      <formula>AND(NOT('QAQC-2021-08-10'!$L$385),'QAQC-2021-08-10'!$C$385="Good")</formula>
    </cfRule>
  </conditionalFormatting>
  <conditionalFormatting sqref="BV24">
    <cfRule type="expression" priority="369" dxfId="0" stopIfTrue="0">
      <formula>AND(NOT('QAQC-2021-08-10'!$L$386),'QAQC-2021-08-10'!$C$386="Highest")</formula>
    </cfRule>
    <cfRule type="expression" priority="1537" dxfId="2" stopIfTrue="0">
      <formula>AND(NOT('QAQC-2021-08-10'!$L$386),'QAQC-2021-08-10'!$C$386="High")</formula>
    </cfRule>
    <cfRule type="expression" priority="2705" dxfId="3" stopIfTrue="0">
      <formula>AND(NOT('QAQC-2021-08-10'!$L$386),'QAQC-2021-08-10'!$C$386="Medium")</formula>
    </cfRule>
    <cfRule type="expression" priority="3873" dxfId="4" stopIfTrue="0">
      <formula>AND(NOT('QAQC-2021-08-10'!$L$386),'QAQC-2021-08-10'!$C$386="Medium Low")</formula>
    </cfRule>
    <cfRule type="expression" priority="5041" dxfId="5" stopIfTrue="0">
      <formula>AND(NOT('QAQC-2021-08-10'!$L$386),'QAQC-2021-08-10'!$C$386="Low")</formula>
    </cfRule>
    <cfRule type="expression" priority="6665" dxfId="6" stopIfTrue="0">
      <formula>AND(NOT('QAQC-2021-08-10'!$L$386),'QAQC-2021-08-10'!$C$386="Very Low")</formula>
    </cfRule>
    <cfRule type="expression" priority="7863" dxfId="1" stopIfTrue="0">
      <formula>AND(NOT('QAQC-2021-08-10'!$L$386),'QAQC-2021-08-10'!$C$386="Good")</formula>
    </cfRule>
  </conditionalFormatting>
  <conditionalFormatting sqref="BV25">
    <cfRule type="expression" priority="370" dxfId="0" stopIfTrue="0">
      <formula>AND(NOT('QAQC-2021-08-10'!$L$387),'QAQC-2021-08-10'!$C$387="Highest")</formula>
    </cfRule>
    <cfRule type="expression" priority="1538" dxfId="2" stopIfTrue="0">
      <formula>AND(NOT('QAQC-2021-08-10'!$L$387),'QAQC-2021-08-10'!$C$387="High")</formula>
    </cfRule>
    <cfRule type="expression" priority="2706" dxfId="3" stopIfTrue="0">
      <formula>AND(NOT('QAQC-2021-08-10'!$L$387),'QAQC-2021-08-10'!$C$387="Medium")</formula>
    </cfRule>
    <cfRule type="expression" priority="3874" dxfId="4" stopIfTrue="0">
      <formula>AND(NOT('QAQC-2021-08-10'!$L$387),'QAQC-2021-08-10'!$C$387="Medium Low")</formula>
    </cfRule>
    <cfRule type="expression" priority="5042" dxfId="5" stopIfTrue="0">
      <formula>AND(NOT('QAQC-2021-08-10'!$L$387),'QAQC-2021-08-10'!$C$387="Low")</formula>
    </cfRule>
    <cfRule type="expression" priority="6666" dxfId="6" stopIfTrue="0">
      <formula>AND(NOT('QAQC-2021-08-10'!$L$387),'QAQC-2021-08-10'!$C$387="Very Low")</formula>
    </cfRule>
    <cfRule type="expression" priority="7864" dxfId="1" stopIfTrue="0">
      <formula>AND(NOT('QAQC-2021-08-10'!$L$387),'QAQC-2021-08-10'!$C$387="Good")</formula>
    </cfRule>
  </conditionalFormatting>
  <conditionalFormatting sqref="BV26">
    <cfRule type="expression" priority="371" dxfId="0" stopIfTrue="0">
      <formula>AND(NOT('QAQC-2021-08-10'!$L$388),'QAQC-2021-08-10'!$C$388="Highest")</formula>
    </cfRule>
    <cfRule type="expression" priority="1539" dxfId="2" stopIfTrue="0">
      <formula>AND(NOT('QAQC-2021-08-10'!$L$388),'QAQC-2021-08-10'!$C$388="High")</formula>
    </cfRule>
    <cfRule type="expression" priority="2707" dxfId="3" stopIfTrue="0">
      <formula>AND(NOT('QAQC-2021-08-10'!$L$388),'QAQC-2021-08-10'!$C$388="Medium")</formula>
    </cfRule>
    <cfRule type="expression" priority="3875" dxfId="4" stopIfTrue="0">
      <formula>AND(NOT('QAQC-2021-08-10'!$L$388),'QAQC-2021-08-10'!$C$388="Medium Low")</formula>
    </cfRule>
    <cfRule type="expression" priority="5043" dxfId="5" stopIfTrue="0">
      <formula>AND(NOT('QAQC-2021-08-10'!$L$388),'QAQC-2021-08-10'!$C$388="Low")</formula>
    </cfRule>
    <cfRule type="expression" priority="6667" dxfId="6" stopIfTrue="0">
      <formula>AND(NOT('QAQC-2021-08-10'!$L$388),'QAQC-2021-08-10'!$C$388="Very Low")</formula>
    </cfRule>
    <cfRule type="expression" priority="7865" dxfId="1" stopIfTrue="0">
      <formula>AND(NOT('QAQC-2021-08-10'!$L$388),'QAQC-2021-08-10'!$C$388="Good")</formula>
    </cfRule>
  </conditionalFormatting>
  <conditionalFormatting sqref="BV27">
    <cfRule type="expression" priority="372" dxfId="0" stopIfTrue="0">
      <formula>AND(NOT('QAQC-2021-08-10'!$L$389),'QAQC-2021-08-10'!$C$389="Highest")</formula>
    </cfRule>
    <cfRule type="expression" priority="1540" dxfId="2" stopIfTrue="0">
      <formula>AND(NOT('QAQC-2021-08-10'!$L$389),'QAQC-2021-08-10'!$C$389="High")</formula>
    </cfRule>
    <cfRule type="expression" priority="2708" dxfId="3" stopIfTrue="0">
      <formula>AND(NOT('QAQC-2021-08-10'!$L$389),'QAQC-2021-08-10'!$C$389="Medium")</formula>
    </cfRule>
    <cfRule type="expression" priority="3876" dxfId="4" stopIfTrue="0">
      <formula>AND(NOT('QAQC-2021-08-10'!$L$389),'QAQC-2021-08-10'!$C$389="Medium Low")</formula>
    </cfRule>
    <cfRule type="expression" priority="5044" dxfId="5" stopIfTrue="0">
      <formula>AND(NOT('QAQC-2021-08-10'!$L$389),'QAQC-2021-08-10'!$C$389="Low")</formula>
    </cfRule>
    <cfRule type="expression" priority="6668" dxfId="6" stopIfTrue="0">
      <formula>AND(NOT('QAQC-2021-08-10'!$L$389),'QAQC-2021-08-10'!$C$389="Very Low")</formula>
    </cfRule>
    <cfRule type="expression" priority="7866" dxfId="1" stopIfTrue="0">
      <formula>AND(NOT('QAQC-2021-08-10'!$L$389),'QAQC-2021-08-10'!$C$389="Good")</formula>
    </cfRule>
  </conditionalFormatting>
  <conditionalFormatting sqref="BV28">
    <cfRule type="expression" priority="373" dxfId="0" stopIfTrue="0">
      <formula>AND(NOT('QAQC-2021-08-10'!$L$390),'QAQC-2021-08-10'!$C$390="Highest")</formula>
    </cfRule>
    <cfRule type="expression" priority="1541" dxfId="2" stopIfTrue="0">
      <formula>AND(NOT('QAQC-2021-08-10'!$L$390),'QAQC-2021-08-10'!$C$390="High")</formula>
    </cfRule>
    <cfRule type="expression" priority="2709" dxfId="3" stopIfTrue="0">
      <formula>AND(NOT('QAQC-2021-08-10'!$L$390),'QAQC-2021-08-10'!$C$390="Medium")</formula>
    </cfRule>
    <cfRule type="expression" priority="3877" dxfId="4" stopIfTrue="0">
      <formula>AND(NOT('QAQC-2021-08-10'!$L$390),'QAQC-2021-08-10'!$C$390="Medium Low")</formula>
    </cfRule>
    <cfRule type="expression" priority="5045" dxfId="5" stopIfTrue="0">
      <formula>AND(NOT('QAQC-2021-08-10'!$L$390),'QAQC-2021-08-10'!$C$390="Low")</formula>
    </cfRule>
    <cfRule type="expression" priority="6669" dxfId="6" stopIfTrue="0">
      <formula>AND(NOT('QAQC-2021-08-10'!$L$390),'QAQC-2021-08-10'!$C$390="Very Low")</formula>
    </cfRule>
    <cfRule type="expression" priority="7867" dxfId="1" stopIfTrue="0">
      <formula>AND(NOT('QAQC-2021-08-10'!$L$390),'QAQC-2021-08-10'!$C$390="Good")</formula>
    </cfRule>
  </conditionalFormatting>
  <conditionalFormatting sqref="BV29">
    <cfRule type="expression" priority="374" dxfId="0" stopIfTrue="0">
      <formula>AND(NOT('QAQC-2021-08-10'!$L$391),'QAQC-2021-08-10'!$C$391="Highest")</formula>
    </cfRule>
    <cfRule type="expression" priority="1542" dxfId="2" stopIfTrue="0">
      <formula>AND(NOT('QAQC-2021-08-10'!$L$391),'QAQC-2021-08-10'!$C$391="High")</formula>
    </cfRule>
    <cfRule type="expression" priority="2710" dxfId="3" stopIfTrue="0">
      <formula>AND(NOT('QAQC-2021-08-10'!$L$391),'QAQC-2021-08-10'!$C$391="Medium")</formula>
    </cfRule>
    <cfRule type="expression" priority="3878" dxfId="4" stopIfTrue="0">
      <formula>AND(NOT('QAQC-2021-08-10'!$L$391),'QAQC-2021-08-10'!$C$391="Medium Low")</formula>
    </cfRule>
    <cfRule type="expression" priority="5046" dxfId="5" stopIfTrue="0">
      <formula>AND(NOT('QAQC-2021-08-10'!$L$391),'QAQC-2021-08-10'!$C$391="Low")</formula>
    </cfRule>
    <cfRule type="expression" priority="6670" dxfId="6" stopIfTrue="0">
      <formula>AND(NOT('QAQC-2021-08-10'!$L$391),'QAQC-2021-08-10'!$C$391="Very Low")</formula>
    </cfRule>
    <cfRule type="expression" priority="7868" dxfId="1" stopIfTrue="0">
      <formula>AND(NOT('QAQC-2021-08-10'!$L$391),'QAQC-2021-08-10'!$C$391="Good")</formula>
    </cfRule>
  </conditionalFormatting>
  <conditionalFormatting sqref="BV30">
    <cfRule type="expression" priority="375" dxfId="0" stopIfTrue="0">
      <formula>AND(NOT('QAQC-2021-08-10'!$L$392),'QAQC-2021-08-10'!$C$392="Highest")</formula>
    </cfRule>
    <cfRule type="expression" priority="1543" dxfId="2" stopIfTrue="0">
      <formula>AND(NOT('QAQC-2021-08-10'!$L$392),'QAQC-2021-08-10'!$C$392="High")</formula>
    </cfRule>
    <cfRule type="expression" priority="2711" dxfId="3" stopIfTrue="0">
      <formula>AND(NOT('QAQC-2021-08-10'!$L$392),'QAQC-2021-08-10'!$C$392="Medium")</formula>
    </cfRule>
    <cfRule type="expression" priority="3879" dxfId="4" stopIfTrue="0">
      <formula>AND(NOT('QAQC-2021-08-10'!$L$392),'QAQC-2021-08-10'!$C$392="Medium Low")</formula>
    </cfRule>
    <cfRule type="expression" priority="5047" dxfId="5" stopIfTrue="0">
      <formula>AND(NOT('QAQC-2021-08-10'!$L$392),'QAQC-2021-08-10'!$C$392="Low")</formula>
    </cfRule>
    <cfRule type="expression" priority="6671" dxfId="6" stopIfTrue="0">
      <formula>AND(NOT('QAQC-2021-08-10'!$L$392),'QAQC-2021-08-10'!$C$392="Very Low")</formula>
    </cfRule>
    <cfRule type="expression" priority="7869" dxfId="1" stopIfTrue="0">
      <formula>AND(NOT('QAQC-2021-08-10'!$L$392),'QAQC-2021-08-10'!$C$392="Good")</formula>
    </cfRule>
  </conditionalFormatting>
  <conditionalFormatting sqref="J4">
    <cfRule type="expression" priority="376" dxfId="0" stopIfTrue="0">
      <formula>AND(NOT('QAQC-2021-08-10'!$L$393),'QAQC-2021-08-10'!$C$393="Highest")</formula>
    </cfRule>
    <cfRule type="expression" priority="1544" dxfId="2" stopIfTrue="0">
      <formula>AND(NOT('QAQC-2021-08-10'!$L$393),'QAQC-2021-08-10'!$C$393="High")</formula>
    </cfRule>
    <cfRule type="expression" priority="2712" dxfId="3" stopIfTrue="0">
      <formula>AND(NOT('QAQC-2021-08-10'!$L$393),'QAQC-2021-08-10'!$C$393="Medium")</formula>
    </cfRule>
    <cfRule type="expression" priority="3880" dxfId="4" stopIfTrue="0">
      <formula>AND(NOT('QAQC-2021-08-10'!$L$393),'QAQC-2021-08-10'!$C$393="Medium Low")</formula>
    </cfRule>
    <cfRule type="expression" priority="5048" dxfId="5" stopIfTrue="0">
      <formula>AND(NOT('QAQC-2021-08-10'!$L$393),'QAQC-2021-08-10'!$C$393="Low")</formula>
    </cfRule>
    <cfRule type="expression" priority="6672" dxfId="6" stopIfTrue="0">
      <formula>AND(NOT('QAQC-2021-08-10'!$L$393),'QAQC-2021-08-10'!$C$393="Very Low")</formula>
    </cfRule>
    <cfRule type="expression" priority="7870" dxfId="1" stopIfTrue="0">
      <formula>AND(NOT('QAQC-2021-08-10'!$L$393),'QAQC-2021-08-10'!$C$393="Good")</formula>
    </cfRule>
  </conditionalFormatting>
  <conditionalFormatting sqref="J5">
    <cfRule type="expression" priority="377" dxfId="0" stopIfTrue="0">
      <formula>AND(NOT('QAQC-2021-08-10'!$L$394),'QAQC-2021-08-10'!$C$394="Highest")</formula>
    </cfRule>
    <cfRule type="expression" priority="1545" dxfId="2" stopIfTrue="0">
      <formula>AND(NOT('QAQC-2021-08-10'!$L$394),'QAQC-2021-08-10'!$C$394="High")</formula>
    </cfRule>
    <cfRule type="expression" priority="2713" dxfId="3" stopIfTrue="0">
      <formula>AND(NOT('QAQC-2021-08-10'!$L$394),'QAQC-2021-08-10'!$C$394="Medium")</formula>
    </cfRule>
    <cfRule type="expression" priority="3881" dxfId="4" stopIfTrue="0">
      <formula>AND(NOT('QAQC-2021-08-10'!$L$394),'QAQC-2021-08-10'!$C$394="Medium Low")</formula>
    </cfRule>
    <cfRule type="expression" priority="5049" dxfId="5" stopIfTrue="0">
      <formula>AND(NOT('QAQC-2021-08-10'!$L$394),'QAQC-2021-08-10'!$C$394="Low")</formula>
    </cfRule>
    <cfRule type="expression" priority="6673" dxfId="6" stopIfTrue="0">
      <formula>AND(NOT('QAQC-2021-08-10'!$L$394),'QAQC-2021-08-10'!$C$394="Very Low")</formula>
    </cfRule>
    <cfRule type="expression" priority="7871" dxfId="1" stopIfTrue="0">
      <formula>AND(NOT('QAQC-2021-08-10'!$L$394),'QAQC-2021-08-10'!$C$394="Good")</formula>
    </cfRule>
  </conditionalFormatting>
  <conditionalFormatting sqref="J6">
    <cfRule type="expression" priority="378" dxfId="0" stopIfTrue="0">
      <formula>AND(NOT('QAQC-2021-08-10'!$L$395),'QAQC-2021-08-10'!$C$395="Highest")</formula>
    </cfRule>
    <cfRule type="expression" priority="1546" dxfId="2" stopIfTrue="0">
      <formula>AND(NOT('QAQC-2021-08-10'!$L$395),'QAQC-2021-08-10'!$C$395="High")</formula>
    </cfRule>
    <cfRule type="expression" priority="2714" dxfId="3" stopIfTrue="0">
      <formula>AND(NOT('QAQC-2021-08-10'!$L$395),'QAQC-2021-08-10'!$C$395="Medium")</formula>
    </cfRule>
    <cfRule type="expression" priority="3882" dxfId="4" stopIfTrue="0">
      <formula>AND(NOT('QAQC-2021-08-10'!$L$395),'QAQC-2021-08-10'!$C$395="Medium Low")</formula>
    </cfRule>
    <cfRule type="expression" priority="5050" dxfId="5" stopIfTrue="0">
      <formula>AND(NOT('QAQC-2021-08-10'!$L$395),'QAQC-2021-08-10'!$C$395="Low")</formula>
    </cfRule>
    <cfRule type="expression" priority="6674" dxfId="6" stopIfTrue="0">
      <formula>AND(NOT('QAQC-2021-08-10'!$L$395),'QAQC-2021-08-10'!$C$395="Very Low")</formula>
    </cfRule>
    <cfRule type="expression" priority="7872" dxfId="1" stopIfTrue="0">
      <formula>AND(NOT('QAQC-2021-08-10'!$L$395),'QAQC-2021-08-10'!$C$395="Good")</formula>
    </cfRule>
  </conditionalFormatting>
  <conditionalFormatting sqref="J7">
    <cfRule type="expression" priority="379" dxfId="0" stopIfTrue="0">
      <formula>AND(NOT('QAQC-2021-08-10'!$L$396),'QAQC-2021-08-10'!$C$396="Highest")</formula>
    </cfRule>
    <cfRule type="expression" priority="1547" dxfId="2" stopIfTrue="0">
      <formula>AND(NOT('QAQC-2021-08-10'!$L$396),'QAQC-2021-08-10'!$C$396="High")</formula>
    </cfRule>
    <cfRule type="expression" priority="2715" dxfId="3" stopIfTrue="0">
      <formula>AND(NOT('QAQC-2021-08-10'!$L$396),'QAQC-2021-08-10'!$C$396="Medium")</formula>
    </cfRule>
    <cfRule type="expression" priority="3883" dxfId="4" stopIfTrue="0">
      <formula>AND(NOT('QAQC-2021-08-10'!$L$396),'QAQC-2021-08-10'!$C$396="Medium Low")</formula>
    </cfRule>
    <cfRule type="expression" priority="5051" dxfId="5" stopIfTrue="0">
      <formula>AND(NOT('QAQC-2021-08-10'!$L$396),'QAQC-2021-08-10'!$C$396="Low")</formula>
    </cfRule>
    <cfRule type="expression" priority="6675" dxfId="6" stopIfTrue="0">
      <formula>AND(NOT('QAQC-2021-08-10'!$L$396),'QAQC-2021-08-10'!$C$396="Very Low")</formula>
    </cfRule>
    <cfRule type="expression" priority="7873" dxfId="1" stopIfTrue="0">
      <formula>AND(NOT('QAQC-2021-08-10'!$L$396),'QAQC-2021-08-10'!$C$396="Good")</formula>
    </cfRule>
  </conditionalFormatting>
  <conditionalFormatting sqref="J8">
    <cfRule type="expression" priority="380" dxfId="0" stopIfTrue="0">
      <formula>AND(NOT('QAQC-2021-08-10'!$L$397),'QAQC-2021-08-10'!$C$397="Highest")</formula>
    </cfRule>
    <cfRule type="expression" priority="1548" dxfId="2" stopIfTrue="0">
      <formula>AND(NOT('QAQC-2021-08-10'!$L$397),'QAQC-2021-08-10'!$C$397="High")</formula>
    </cfRule>
    <cfRule type="expression" priority="2716" dxfId="3" stopIfTrue="0">
      <formula>AND(NOT('QAQC-2021-08-10'!$L$397),'QAQC-2021-08-10'!$C$397="Medium")</formula>
    </cfRule>
    <cfRule type="expression" priority="3884" dxfId="4" stopIfTrue="0">
      <formula>AND(NOT('QAQC-2021-08-10'!$L$397),'QAQC-2021-08-10'!$C$397="Medium Low")</formula>
    </cfRule>
    <cfRule type="expression" priority="5052" dxfId="5" stopIfTrue="0">
      <formula>AND(NOT('QAQC-2021-08-10'!$L$397),'QAQC-2021-08-10'!$C$397="Low")</formula>
    </cfRule>
    <cfRule type="expression" priority="6676" dxfId="6" stopIfTrue="0">
      <formula>AND(NOT('QAQC-2021-08-10'!$L$397),'QAQC-2021-08-10'!$C$397="Very Low")</formula>
    </cfRule>
    <cfRule type="expression" priority="7874" dxfId="1" stopIfTrue="0">
      <formula>AND(NOT('QAQC-2021-08-10'!$L$397),'QAQC-2021-08-10'!$C$397="Good")</formula>
    </cfRule>
  </conditionalFormatting>
  <conditionalFormatting sqref="J9">
    <cfRule type="expression" priority="381" dxfId="0" stopIfTrue="0">
      <formula>AND(NOT('QAQC-2021-08-10'!$L$398),'QAQC-2021-08-10'!$C$398="Highest")</formula>
    </cfRule>
    <cfRule type="expression" priority="1549" dxfId="2" stopIfTrue="0">
      <formula>AND(NOT('QAQC-2021-08-10'!$L$398),'QAQC-2021-08-10'!$C$398="High")</formula>
    </cfRule>
    <cfRule type="expression" priority="2717" dxfId="3" stopIfTrue="0">
      <formula>AND(NOT('QAQC-2021-08-10'!$L$398),'QAQC-2021-08-10'!$C$398="Medium")</formula>
    </cfRule>
    <cfRule type="expression" priority="3885" dxfId="4" stopIfTrue="0">
      <formula>AND(NOT('QAQC-2021-08-10'!$L$398),'QAQC-2021-08-10'!$C$398="Medium Low")</formula>
    </cfRule>
    <cfRule type="expression" priority="5053" dxfId="5" stopIfTrue="0">
      <formula>AND(NOT('QAQC-2021-08-10'!$L$398),'QAQC-2021-08-10'!$C$398="Low")</formula>
    </cfRule>
    <cfRule type="expression" priority="6677" dxfId="6" stopIfTrue="0">
      <formula>AND(NOT('QAQC-2021-08-10'!$L$398),'QAQC-2021-08-10'!$C$398="Very Low")</formula>
    </cfRule>
    <cfRule type="expression" priority="7875" dxfId="1" stopIfTrue="0">
      <formula>AND(NOT('QAQC-2021-08-10'!$L$398),'QAQC-2021-08-10'!$C$398="Good")</formula>
    </cfRule>
  </conditionalFormatting>
  <conditionalFormatting sqref="J10">
    <cfRule type="expression" priority="382" dxfId="0" stopIfTrue="0">
      <formula>AND(NOT('QAQC-2021-08-10'!$L$399),'QAQC-2021-08-10'!$C$399="Highest")</formula>
    </cfRule>
    <cfRule type="expression" priority="1550" dxfId="2" stopIfTrue="0">
      <formula>AND(NOT('QAQC-2021-08-10'!$L$399),'QAQC-2021-08-10'!$C$399="High")</formula>
    </cfRule>
    <cfRule type="expression" priority="2718" dxfId="3" stopIfTrue="0">
      <formula>AND(NOT('QAQC-2021-08-10'!$L$399),'QAQC-2021-08-10'!$C$399="Medium")</formula>
    </cfRule>
    <cfRule type="expression" priority="3886" dxfId="4" stopIfTrue="0">
      <formula>AND(NOT('QAQC-2021-08-10'!$L$399),'QAQC-2021-08-10'!$C$399="Medium Low")</formula>
    </cfRule>
    <cfRule type="expression" priority="5054" dxfId="5" stopIfTrue="0">
      <formula>AND(NOT('QAQC-2021-08-10'!$L$399),'QAQC-2021-08-10'!$C$399="Low")</formula>
    </cfRule>
    <cfRule type="expression" priority="6678" dxfId="6" stopIfTrue="0">
      <formula>AND(NOT('QAQC-2021-08-10'!$L$399),'QAQC-2021-08-10'!$C$399="Very Low")</formula>
    </cfRule>
    <cfRule type="expression" priority="7876" dxfId="1" stopIfTrue="0">
      <formula>AND(NOT('QAQC-2021-08-10'!$L$399),'QAQC-2021-08-10'!$C$399="Good")</formula>
    </cfRule>
  </conditionalFormatting>
  <conditionalFormatting sqref="J11">
    <cfRule type="expression" priority="383" dxfId="0" stopIfTrue="0">
      <formula>AND(NOT('QAQC-2021-08-10'!$L$400),'QAQC-2021-08-10'!$C$400="Highest")</formula>
    </cfRule>
    <cfRule type="expression" priority="1551" dxfId="2" stopIfTrue="0">
      <formula>AND(NOT('QAQC-2021-08-10'!$L$400),'QAQC-2021-08-10'!$C$400="High")</formula>
    </cfRule>
    <cfRule type="expression" priority="2719" dxfId="3" stopIfTrue="0">
      <formula>AND(NOT('QAQC-2021-08-10'!$L$400),'QAQC-2021-08-10'!$C$400="Medium")</formula>
    </cfRule>
    <cfRule type="expression" priority="3887" dxfId="4" stopIfTrue="0">
      <formula>AND(NOT('QAQC-2021-08-10'!$L$400),'QAQC-2021-08-10'!$C$400="Medium Low")</formula>
    </cfRule>
    <cfRule type="expression" priority="5055" dxfId="5" stopIfTrue="0">
      <formula>AND(NOT('QAQC-2021-08-10'!$L$400),'QAQC-2021-08-10'!$C$400="Low")</formula>
    </cfRule>
    <cfRule type="expression" priority="6679" dxfId="6" stopIfTrue="0">
      <formula>AND(NOT('QAQC-2021-08-10'!$L$400),'QAQC-2021-08-10'!$C$400="Very Low")</formula>
    </cfRule>
    <cfRule type="expression" priority="7877" dxfId="1" stopIfTrue="0">
      <formula>AND(NOT('QAQC-2021-08-10'!$L$400),'QAQC-2021-08-10'!$C$400="Good")</formula>
    </cfRule>
  </conditionalFormatting>
  <conditionalFormatting sqref="J12">
    <cfRule type="expression" priority="384" dxfId="0" stopIfTrue="0">
      <formula>AND(NOT('QAQC-2021-08-10'!$L$401),'QAQC-2021-08-10'!$C$401="Highest")</formula>
    </cfRule>
    <cfRule type="expression" priority="1552" dxfId="2" stopIfTrue="0">
      <formula>AND(NOT('QAQC-2021-08-10'!$L$401),'QAQC-2021-08-10'!$C$401="High")</formula>
    </cfRule>
    <cfRule type="expression" priority="2720" dxfId="3" stopIfTrue="0">
      <formula>AND(NOT('QAQC-2021-08-10'!$L$401),'QAQC-2021-08-10'!$C$401="Medium")</formula>
    </cfRule>
    <cfRule type="expression" priority="3888" dxfId="4" stopIfTrue="0">
      <formula>AND(NOT('QAQC-2021-08-10'!$L$401),'QAQC-2021-08-10'!$C$401="Medium Low")</formula>
    </cfRule>
    <cfRule type="expression" priority="5056" dxfId="5" stopIfTrue="0">
      <formula>AND(NOT('QAQC-2021-08-10'!$L$401),'QAQC-2021-08-10'!$C$401="Low")</formula>
    </cfRule>
    <cfRule type="expression" priority="6680" dxfId="6" stopIfTrue="0">
      <formula>AND(NOT('QAQC-2021-08-10'!$L$401),'QAQC-2021-08-10'!$C$401="Very Low")</formula>
    </cfRule>
    <cfRule type="expression" priority="7878" dxfId="1" stopIfTrue="0">
      <formula>AND(NOT('QAQC-2021-08-10'!$L$401),'QAQC-2021-08-10'!$C$401="Good")</formula>
    </cfRule>
  </conditionalFormatting>
  <conditionalFormatting sqref="J13">
    <cfRule type="expression" priority="385" dxfId="0" stopIfTrue="0">
      <formula>AND(NOT('QAQC-2021-08-10'!$L$402),'QAQC-2021-08-10'!$C$402="Highest")</formula>
    </cfRule>
    <cfRule type="expression" priority="1553" dxfId="2" stopIfTrue="0">
      <formula>AND(NOT('QAQC-2021-08-10'!$L$402),'QAQC-2021-08-10'!$C$402="High")</formula>
    </cfRule>
    <cfRule type="expression" priority="2721" dxfId="3" stopIfTrue="0">
      <formula>AND(NOT('QAQC-2021-08-10'!$L$402),'QAQC-2021-08-10'!$C$402="Medium")</formula>
    </cfRule>
    <cfRule type="expression" priority="3889" dxfId="4" stopIfTrue="0">
      <formula>AND(NOT('QAQC-2021-08-10'!$L$402),'QAQC-2021-08-10'!$C$402="Medium Low")</formula>
    </cfRule>
    <cfRule type="expression" priority="5057" dxfId="5" stopIfTrue="0">
      <formula>AND(NOT('QAQC-2021-08-10'!$L$402),'QAQC-2021-08-10'!$C$402="Low")</formula>
    </cfRule>
    <cfRule type="expression" priority="6681" dxfId="6" stopIfTrue="0">
      <formula>AND(NOT('QAQC-2021-08-10'!$L$402),'QAQC-2021-08-10'!$C$402="Very Low")</formula>
    </cfRule>
    <cfRule type="expression" priority="7879" dxfId="1" stopIfTrue="0">
      <formula>AND(NOT('QAQC-2021-08-10'!$L$402),'QAQC-2021-08-10'!$C$402="Good")</formula>
    </cfRule>
  </conditionalFormatting>
  <conditionalFormatting sqref="J14">
    <cfRule type="expression" priority="386" dxfId="0" stopIfTrue="0">
      <formula>AND(NOT('QAQC-2021-08-10'!$L$403),'QAQC-2021-08-10'!$C$403="Highest")</formula>
    </cfRule>
    <cfRule type="expression" priority="1554" dxfId="2" stopIfTrue="0">
      <formula>AND(NOT('QAQC-2021-08-10'!$L$403),'QAQC-2021-08-10'!$C$403="High")</formula>
    </cfRule>
    <cfRule type="expression" priority="2722" dxfId="3" stopIfTrue="0">
      <formula>AND(NOT('QAQC-2021-08-10'!$L$403),'QAQC-2021-08-10'!$C$403="Medium")</formula>
    </cfRule>
    <cfRule type="expression" priority="3890" dxfId="4" stopIfTrue="0">
      <formula>AND(NOT('QAQC-2021-08-10'!$L$403),'QAQC-2021-08-10'!$C$403="Medium Low")</formula>
    </cfRule>
    <cfRule type="expression" priority="5058" dxfId="5" stopIfTrue="0">
      <formula>AND(NOT('QAQC-2021-08-10'!$L$403),'QAQC-2021-08-10'!$C$403="Low")</formula>
    </cfRule>
    <cfRule type="expression" priority="6682" dxfId="6" stopIfTrue="0">
      <formula>AND(NOT('QAQC-2021-08-10'!$L$403),'QAQC-2021-08-10'!$C$403="Very Low")</formula>
    </cfRule>
    <cfRule type="expression" priority="7880" dxfId="1" stopIfTrue="0">
      <formula>AND(NOT('QAQC-2021-08-10'!$L$403),'QAQC-2021-08-10'!$C$403="Good")</formula>
    </cfRule>
  </conditionalFormatting>
  <conditionalFormatting sqref="J15">
    <cfRule type="expression" priority="387" dxfId="0" stopIfTrue="0">
      <formula>AND(NOT('QAQC-2021-08-10'!$L$404),'QAQC-2021-08-10'!$C$404="Highest")</formula>
    </cfRule>
    <cfRule type="expression" priority="1555" dxfId="2" stopIfTrue="0">
      <formula>AND(NOT('QAQC-2021-08-10'!$L$404),'QAQC-2021-08-10'!$C$404="High")</formula>
    </cfRule>
    <cfRule type="expression" priority="2723" dxfId="3" stopIfTrue="0">
      <formula>AND(NOT('QAQC-2021-08-10'!$L$404),'QAQC-2021-08-10'!$C$404="Medium")</formula>
    </cfRule>
    <cfRule type="expression" priority="3891" dxfId="4" stopIfTrue="0">
      <formula>AND(NOT('QAQC-2021-08-10'!$L$404),'QAQC-2021-08-10'!$C$404="Medium Low")</formula>
    </cfRule>
    <cfRule type="expression" priority="5059" dxfId="5" stopIfTrue="0">
      <formula>AND(NOT('QAQC-2021-08-10'!$L$404),'QAQC-2021-08-10'!$C$404="Low")</formula>
    </cfRule>
    <cfRule type="expression" priority="6683" dxfId="6" stopIfTrue="0">
      <formula>AND(NOT('QAQC-2021-08-10'!$L$404),'QAQC-2021-08-10'!$C$404="Very Low")</formula>
    </cfRule>
    <cfRule type="expression" priority="7881" dxfId="1" stopIfTrue="0">
      <formula>AND(NOT('QAQC-2021-08-10'!$L$404),'QAQC-2021-08-10'!$C$404="Good")</formula>
    </cfRule>
  </conditionalFormatting>
  <conditionalFormatting sqref="J16">
    <cfRule type="expression" priority="388" dxfId="0" stopIfTrue="0">
      <formula>AND(NOT('QAQC-2021-08-10'!$L$405),'QAQC-2021-08-10'!$C$405="Highest")</formula>
    </cfRule>
    <cfRule type="expression" priority="1556" dxfId="2" stopIfTrue="0">
      <formula>AND(NOT('QAQC-2021-08-10'!$L$405),'QAQC-2021-08-10'!$C$405="High")</formula>
    </cfRule>
    <cfRule type="expression" priority="2724" dxfId="3" stopIfTrue="0">
      <formula>AND(NOT('QAQC-2021-08-10'!$L$405),'QAQC-2021-08-10'!$C$405="Medium")</formula>
    </cfRule>
    <cfRule type="expression" priority="3892" dxfId="4" stopIfTrue="0">
      <formula>AND(NOT('QAQC-2021-08-10'!$L$405),'QAQC-2021-08-10'!$C$405="Medium Low")</formula>
    </cfRule>
    <cfRule type="expression" priority="5060" dxfId="5" stopIfTrue="0">
      <formula>AND(NOT('QAQC-2021-08-10'!$L$405),'QAQC-2021-08-10'!$C$405="Low")</formula>
    </cfRule>
    <cfRule type="expression" priority="6684" dxfId="6" stopIfTrue="0">
      <formula>AND(NOT('QAQC-2021-08-10'!$L$405),'QAQC-2021-08-10'!$C$405="Very Low")</formula>
    </cfRule>
    <cfRule type="expression" priority="7882" dxfId="1" stopIfTrue="0">
      <formula>AND(NOT('QAQC-2021-08-10'!$L$405),'QAQC-2021-08-10'!$C$405="Good")</formula>
    </cfRule>
  </conditionalFormatting>
  <conditionalFormatting sqref="AC4">
    <cfRule type="expression" priority="389" dxfId="0" stopIfTrue="0">
      <formula>AND(NOT('QAQC-2021-08-10'!$L$406),'QAQC-2021-08-10'!$C$406="Highest")</formula>
    </cfRule>
    <cfRule type="expression" priority="1557" dxfId="2" stopIfTrue="0">
      <formula>AND(NOT('QAQC-2021-08-10'!$L$406),'QAQC-2021-08-10'!$C$406="High")</formula>
    </cfRule>
    <cfRule type="expression" priority="2725" dxfId="3" stopIfTrue="0">
      <formula>AND(NOT('QAQC-2021-08-10'!$L$406),'QAQC-2021-08-10'!$C$406="Medium")</formula>
    </cfRule>
    <cfRule type="expression" priority="3893" dxfId="4" stopIfTrue="0">
      <formula>AND(NOT('QAQC-2021-08-10'!$L$406),'QAQC-2021-08-10'!$C$406="Medium Low")</formula>
    </cfRule>
    <cfRule type="expression" priority="5061" dxfId="5" stopIfTrue="0">
      <formula>AND(NOT('QAQC-2021-08-10'!$L$406),'QAQC-2021-08-10'!$C$406="Low")</formula>
    </cfRule>
    <cfRule type="expression" priority="6685" dxfId="6" stopIfTrue="0">
      <formula>AND(NOT('QAQC-2021-08-10'!$L$406),'QAQC-2021-08-10'!$C$406="Very Low")</formula>
    </cfRule>
    <cfRule type="expression" priority="7883" dxfId="1" stopIfTrue="0">
      <formula>AND(NOT('QAQC-2021-08-10'!$L$406),'QAQC-2021-08-10'!$C$406="Good")</formula>
    </cfRule>
  </conditionalFormatting>
  <conditionalFormatting sqref="AD4">
    <cfRule type="expression" priority="390" dxfId="0" stopIfTrue="0">
      <formula>AND(NOT('QAQC-2021-08-10'!$L$407),'QAQC-2021-08-10'!$C$407="Highest")</formula>
    </cfRule>
    <cfRule type="expression" priority="1558" dxfId="2" stopIfTrue="0">
      <formula>AND(NOT('QAQC-2021-08-10'!$L$407),'QAQC-2021-08-10'!$C$407="High")</formula>
    </cfRule>
    <cfRule type="expression" priority="2726" dxfId="3" stopIfTrue="0">
      <formula>AND(NOT('QAQC-2021-08-10'!$L$407),'QAQC-2021-08-10'!$C$407="Medium")</formula>
    </cfRule>
    <cfRule type="expression" priority="3894" dxfId="4" stopIfTrue="0">
      <formula>AND(NOT('QAQC-2021-08-10'!$L$407),'QAQC-2021-08-10'!$C$407="Medium Low")</formula>
    </cfRule>
    <cfRule type="expression" priority="5062" dxfId="5" stopIfTrue="0">
      <formula>AND(NOT('QAQC-2021-08-10'!$L$407),'QAQC-2021-08-10'!$C$407="Low")</formula>
    </cfRule>
    <cfRule type="expression" priority="6686" dxfId="6" stopIfTrue="0">
      <formula>AND(NOT('QAQC-2021-08-10'!$L$407),'QAQC-2021-08-10'!$C$407="Very Low")</formula>
    </cfRule>
    <cfRule type="expression" priority="7884" dxfId="1" stopIfTrue="0">
      <formula>AND(NOT('QAQC-2021-08-10'!$L$407),'QAQC-2021-08-10'!$C$407="Good")</formula>
    </cfRule>
  </conditionalFormatting>
  <conditionalFormatting sqref="AE4">
    <cfRule type="expression" priority="391" dxfId="0" stopIfTrue="0">
      <formula>AND(NOT('QAQC-2021-08-10'!$L$408),'QAQC-2021-08-10'!$C$408="Highest")</formula>
    </cfRule>
    <cfRule type="expression" priority="1559" dxfId="2" stopIfTrue="0">
      <formula>AND(NOT('QAQC-2021-08-10'!$L$408),'QAQC-2021-08-10'!$C$408="High")</formula>
    </cfRule>
    <cfRule type="expression" priority="2727" dxfId="3" stopIfTrue="0">
      <formula>AND(NOT('QAQC-2021-08-10'!$L$408),'QAQC-2021-08-10'!$C$408="Medium")</formula>
    </cfRule>
    <cfRule type="expression" priority="3895" dxfId="4" stopIfTrue="0">
      <formula>AND(NOT('QAQC-2021-08-10'!$L$408),'QAQC-2021-08-10'!$C$408="Medium Low")</formula>
    </cfRule>
    <cfRule type="expression" priority="5063" dxfId="5" stopIfTrue="0">
      <formula>AND(NOT('QAQC-2021-08-10'!$L$408),'QAQC-2021-08-10'!$C$408="Low")</formula>
    </cfRule>
    <cfRule type="expression" priority="6687" dxfId="6" stopIfTrue="0">
      <formula>AND(NOT('QAQC-2021-08-10'!$L$408),'QAQC-2021-08-10'!$C$408="Very Low")</formula>
    </cfRule>
    <cfRule type="expression" priority="7885" dxfId="1" stopIfTrue="0">
      <formula>AND(NOT('QAQC-2021-08-10'!$L$408),'QAQC-2021-08-10'!$C$408="Good")</formula>
    </cfRule>
  </conditionalFormatting>
  <conditionalFormatting sqref="AC5">
    <cfRule type="expression" priority="392" dxfId="0" stopIfTrue="0">
      <formula>AND(NOT('QAQC-2021-08-10'!$L$409),'QAQC-2021-08-10'!$C$409="Highest")</formula>
    </cfRule>
    <cfRule type="expression" priority="1560" dxfId="2" stopIfTrue="0">
      <formula>AND(NOT('QAQC-2021-08-10'!$L$409),'QAQC-2021-08-10'!$C$409="High")</formula>
    </cfRule>
    <cfRule type="expression" priority="2728" dxfId="3" stopIfTrue="0">
      <formula>AND(NOT('QAQC-2021-08-10'!$L$409),'QAQC-2021-08-10'!$C$409="Medium")</formula>
    </cfRule>
    <cfRule type="expression" priority="3896" dxfId="4" stopIfTrue="0">
      <formula>AND(NOT('QAQC-2021-08-10'!$L$409),'QAQC-2021-08-10'!$C$409="Medium Low")</formula>
    </cfRule>
    <cfRule type="expression" priority="5064" dxfId="5" stopIfTrue="0">
      <formula>AND(NOT('QAQC-2021-08-10'!$L$409),'QAQC-2021-08-10'!$C$409="Low")</formula>
    </cfRule>
    <cfRule type="expression" priority="6688" dxfId="6" stopIfTrue="0">
      <formula>AND(NOT('QAQC-2021-08-10'!$L$409),'QAQC-2021-08-10'!$C$409="Very Low")</formula>
    </cfRule>
    <cfRule type="expression" priority="7886" dxfId="1" stopIfTrue="0">
      <formula>AND(NOT('QAQC-2021-08-10'!$L$409),'QAQC-2021-08-10'!$C$409="Good")</formula>
    </cfRule>
  </conditionalFormatting>
  <conditionalFormatting sqref="AD5">
    <cfRule type="expression" priority="393" dxfId="0" stopIfTrue="0">
      <formula>AND(NOT('QAQC-2021-08-10'!$L$410),'QAQC-2021-08-10'!$C$410="Highest")</formula>
    </cfRule>
    <cfRule type="expression" priority="1561" dxfId="2" stopIfTrue="0">
      <formula>AND(NOT('QAQC-2021-08-10'!$L$410),'QAQC-2021-08-10'!$C$410="High")</formula>
    </cfRule>
    <cfRule type="expression" priority="2729" dxfId="3" stopIfTrue="0">
      <formula>AND(NOT('QAQC-2021-08-10'!$L$410),'QAQC-2021-08-10'!$C$410="Medium")</formula>
    </cfRule>
    <cfRule type="expression" priority="3897" dxfId="4" stopIfTrue="0">
      <formula>AND(NOT('QAQC-2021-08-10'!$L$410),'QAQC-2021-08-10'!$C$410="Medium Low")</formula>
    </cfRule>
    <cfRule type="expression" priority="5065" dxfId="5" stopIfTrue="0">
      <formula>AND(NOT('QAQC-2021-08-10'!$L$410),'QAQC-2021-08-10'!$C$410="Low")</formula>
    </cfRule>
    <cfRule type="expression" priority="6689" dxfId="6" stopIfTrue="0">
      <formula>AND(NOT('QAQC-2021-08-10'!$L$410),'QAQC-2021-08-10'!$C$410="Very Low")</formula>
    </cfRule>
    <cfRule type="expression" priority="7887" dxfId="1" stopIfTrue="0">
      <formula>AND(NOT('QAQC-2021-08-10'!$L$410),'QAQC-2021-08-10'!$C$410="Good")</formula>
    </cfRule>
  </conditionalFormatting>
  <conditionalFormatting sqref="AE5">
    <cfRule type="expression" priority="394" dxfId="0" stopIfTrue="0">
      <formula>AND(NOT('QAQC-2021-08-10'!$L$411),'QAQC-2021-08-10'!$C$411="Highest")</formula>
    </cfRule>
    <cfRule type="expression" priority="1562" dxfId="2" stopIfTrue="0">
      <formula>AND(NOT('QAQC-2021-08-10'!$L$411),'QAQC-2021-08-10'!$C$411="High")</formula>
    </cfRule>
    <cfRule type="expression" priority="2730" dxfId="3" stopIfTrue="0">
      <formula>AND(NOT('QAQC-2021-08-10'!$L$411),'QAQC-2021-08-10'!$C$411="Medium")</formula>
    </cfRule>
    <cfRule type="expression" priority="3898" dxfId="4" stopIfTrue="0">
      <formula>AND(NOT('QAQC-2021-08-10'!$L$411),'QAQC-2021-08-10'!$C$411="Medium Low")</formula>
    </cfRule>
    <cfRule type="expression" priority="5066" dxfId="5" stopIfTrue="0">
      <formula>AND(NOT('QAQC-2021-08-10'!$L$411),'QAQC-2021-08-10'!$C$411="Low")</formula>
    </cfRule>
    <cfRule type="expression" priority="6690" dxfId="6" stopIfTrue="0">
      <formula>AND(NOT('QAQC-2021-08-10'!$L$411),'QAQC-2021-08-10'!$C$411="Very Low")</formula>
    </cfRule>
    <cfRule type="expression" priority="7888" dxfId="1" stopIfTrue="0">
      <formula>AND(NOT('QAQC-2021-08-10'!$L$411),'QAQC-2021-08-10'!$C$411="Good")</formula>
    </cfRule>
  </conditionalFormatting>
  <conditionalFormatting sqref="AC6">
    <cfRule type="expression" priority="395" dxfId="0" stopIfTrue="0">
      <formula>AND(NOT('QAQC-2021-08-10'!$L$412),'QAQC-2021-08-10'!$C$412="Highest")</formula>
    </cfRule>
    <cfRule type="expression" priority="1563" dxfId="2" stopIfTrue="0">
      <formula>AND(NOT('QAQC-2021-08-10'!$L$412),'QAQC-2021-08-10'!$C$412="High")</formula>
    </cfRule>
    <cfRule type="expression" priority="2731" dxfId="3" stopIfTrue="0">
      <formula>AND(NOT('QAQC-2021-08-10'!$L$412),'QAQC-2021-08-10'!$C$412="Medium")</formula>
    </cfRule>
    <cfRule type="expression" priority="3899" dxfId="4" stopIfTrue="0">
      <formula>AND(NOT('QAQC-2021-08-10'!$L$412),'QAQC-2021-08-10'!$C$412="Medium Low")</formula>
    </cfRule>
    <cfRule type="expression" priority="5067" dxfId="5" stopIfTrue="0">
      <formula>AND(NOT('QAQC-2021-08-10'!$L$412),'QAQC-2021-08-10'!$C$412="Low")</formula>
    </cfRule>
    <cfRule type="expression" priority="6691" dxfId="6" stopIfTrue="0">
      <formula>AND(NOT('QAQC-2021-08-10'!$L$412),'QAQC-2021-08-10'!$C$412="Very Low")</formula>
    </cfRule>
    <cfRule type="expression" priority="7889" dxfId="1" stopIfTrue="0">
      <formula>AND(NOT('QAQC-2021-08-10'!$L$412),'QAQC-2021-08-10'!$C$412="Good")</formula>
    </cfRule>
  </conditionalFormatting>
  <conditionalFormatting sqref="AD6">
    <cfRule type="expression" priority="396" dxfId="0" stopIfTrue="0">
      <formula>AND(NOT('QAQC-2021-08-10'!$L$413),'QAQC-2021-08-10'!$C$413="Highest")</formula>
    </cfRule>
    <cfRule type="expression" priority="1564" dxfId="2" stopIfTrue="0">
      <formula>AND(NOT('QAQC-2021-08-10'!$L$413),'QAQC-2021-08-10'!$C$413="High")</formula>
    </cfRule>
    <cfRule type="expression" priority="2732" dxfId="3" stopIfTrue="0">
      <formula>AND(NOT('QAQC-2021-08-10'!$L$413),'QAQC-2021-08-10'!$C$413="Medium")</formula>
    </cfRule>
    <cfRule type="expression" priority="3900" dxfId="4" stopIfTrue="0">
      <formula>AND(NOT('QAQC-2021-08-10'!$L$413),'QAQC-2021-08-10'!$C$413="Medium Low")</formula>
    </cfRule>
    <cfRule type="expression" priority="5068" dxfId="5" stopIfTrue="0">
      <formula>AND(NOT('QAQC-2021-08-10'!$L$413),'QAQC-2021-08-10'!$C$413="Low")</formula>
    </cfRule>
    <cfRule type="expression" priority="6692" dxfId="6" stopIfTrue="0">
      <formula>AND(NOT('QAQC-2021-08-10'!$L$413),'QAQC-2021-08-10'!$C$413="Very Low")</formula>
    </cfRule>
    <cfRule type="expression" priority="7890" dxfId="1" stopIfTrue="0">
      <formula>AND(NOT('QAQC-2021-08-10'!$L$413),'QAQC-2021-08-10'!$C$413="Good")</formula>
    </cfRule>
  </conditionalFormatting>
  <conditionalFormatting sqref="AE6">
    <cfRule type="expression" priority="397" dxfId="0" stopIfTrue="0">
      <formula>AND(NOT('QAQC-2021-08-10'!$L$414),'QAQC-2021-08-10'!$C$414="Highest")</formula>
    </cfRule>
    <cfRule type="expression" priority="1565" dxfId="2" stopIfTrue="0">
      <formula>AND(NOT('QAQC-2021-08-10'!$L$414),'QAQC-2021-08-10'!$C$414="High")</formula>
    </cfRule>
    <cfRule type="expression" priority="2733" dxfId="3" stopIfTrue="0">
      <formula>AND(NOT('QAQC-2021-08-10'!$L$414),'QAQC-2021-08-10'!$C$414="Medium")</formula>
    </cfRule>
    <cfRule type="expression" priority="3901" dxfId="4" stopIfTrue="0">
      <formula>AND(NOT('QAQC-2021-08-10'!$L$414),'QAQC-2021-08-10'!$C$414="Medium Low")</formula>
    </cfRule>
    <cfRule type="expression" priority="5069" dxfId="5" stopIfTrue="0">
      <formula>AND(NOT('QAQC-2021-08-10'!$L$414),'QAQC-2021-08-10'!$C$414="Low")</formula>
    </cfRule>
    <cfRule type="expression" priority="6693" dxfId="6" stopIfTrue="0">
      <formula>AND(NOT('QAQC-2021-08-10'!$L$414),'QAQC-2021-08-10'!$C$414="Very Low")</formula>
    </cfRule>
    <cfRule type="expression" priority="7891" dxfId="1" stopIfTrue="0">
      <formula>AND(NOT('QAQC-2021-08-10'!$L$414),'QAQC-2021-08-10'!$C$414="Good")</formula>
    </cfRule>
  </conditionalFormatting>
  <conditionalFormatting sqref="AC7">
    <cfRule type="expression" priority="398" dxfId="0" stopIfTrue="0">
      <formula>AND(NOT('QAQC-2021-08-10'!$L$415),'QAQC-2021-08-10'!$C$415="Highest")</formula>
    </cfRule>
    <cfRule type="expression" priority="1566" dxfId="2" stopIfTrue="0">
      <formula>AND(NOT('QAQC-2021-08-10'!$L$415),'QAQC-2021-08-10'!$C$415="High")</formula>
    </cfRule>
    <cfRule type="expression" priority="2734" dxfId="3" stopIfTrue="0">
      <formula>AND(NOT('QAQC-2021-08-10'!$L$415),'QAQC-2021-08-10'!$C$415="Medium")</formula>
    </cfRule>
    <cfRule type="expression" priority="3902" dxfId="4" stopIfTrue="0">
      <formula>AND(NOT('QAQC-2021-08-10'!$L$415),'QAQC-2021-08-10'!$C$415="Medium Low")</formula>
    </cfRule>
    <cfRule type="expression" priority="5070" dxfId="5" stopIfTrue="0">
      <formula>AND(NOT('QAQC-2021-08-10'!$L$415),'QAQC-2021-08-10'!$C$415="Low")</formula>
    </cfRule>
    <cfRule type="expression" priority="6694" dxfId="6" stopIfTrue="0">
      <formula>AND(NOT('QAQC-2021-08-10'!$L$415),'QAQC-2021-08-10'!$C$415="Very Low")</formula>
    </cfRule>
    <cfRule type="expression" priority="7892" dxfId="1" stopIfTrue="0">
      <formula>AND(NOT('QAQC-2021-08-10'!$L$415),'QAQC-2021-08-10'!$C$415="Good")</formula>
    </cfRule>
  </conditionalFormatting>
  <conditionalFormatting sqref="AD7">
    <cfRule type="expression" priority="399" dxfId="0" stopIfTrue="0">
      <formula>AND(NOT('QAQC-2021-08-10'!$L$416),'QAQC-2021-08-10'!$C$416="Highest")</formula>
    </cfRule>
    <cfRule type="expression" priority="1567" dxfId="2" stopIfTrue="0">
      <formula>AND(NOT('QAQC-2021-08-10'!$L$416),'QAQC-2021-08-10'!$C$416="High")</formula>
    </cfRule>
    <cfRule type="expression" priority="2735" dxfId="3" stopIfTrue="0">
      <formula>AND(NOT('QAQC-2021-08-10'!$L$416),'QAQC-2021-08-10'!$C$416="Medium")</formula>
    </cfRule>
    <cfRule type="expression" priority="3903" dxfId="4" stopIfTrue="0">
      <formula>AND(NOT('QAQC-2021-08-10'!$L$416),'QAQC-2021-08-10'!$C$416="Medium Low")</formula>
    </cfRule>
    <cfRule type="expression" priority="5071" dxfId="5" stopIfTrue="0">
      <formula>AND(NOT('QAQC-2021-08-10'!$L$416),'QAQC-2021-08-10'!$C$416="Low")</formula>
    </cfRule>
    <cfRule type="expression" priority="6695" dxfId="6" stopIfTrue="0">
      <formula>AND(NOT('QAQC-2021-08-10'!$L$416),'QAQC-2021-08-10'!$C$416="Very Low")</formula>
    </cfRule>
    <cfRule type="expression" priority="7893" dxfId="1" stopIfTrue="0">
      <formula>AND(NOT('QAQC-2021-08-10'!$L$416),'QAQC-2021-08-10'!$C$416="Good")</formula>
    </cfRule>
  </conditionalFormatting>
  <conditionalFormatting sqref="AE7">
    <cfRule type="expression" priority="400" dxfId="0" stopIfTrue="0">
      <formula>AND(NOT('QAQC-2021-08-10'!$L$417),'QAQC-2021-08-10'!$C$417="Highest")</formula>
    </cfRule>
    <cfRule type="expression" priority="1568" dxfId="2" stopIfTrue="0">
      <formula>AND(NOT('QAQC-2021-08-10'!$L$417),'QAQC-2021-08-10'!$C$417="High")</formula>
    </cfRule>
    <cfRule type="expression" priority="2736" dxfId="3" stopIfTrue="0">
      <formula>AND(NOT('QAQC-2021-08-10'!$L$417),'QAQC-2021-08-10'!$C$417="Medium")</formula>
    </cfRule>
    <cfRule type="expression" priority="3904" dxfId="4" stopIfTrue="0">
      <formula>AND(NOT('QAQC-2021-08-10'!$L$417),'QAQC-2021-08-10'!$C$417="Medium Low")</formula>
    </cfRule>
    <cfRule type="expression" priority="5072" dxfId="5" stopIfTrue="0">
      <formula>AND(NOT('QAQC-2021-08-10'!$L$417),'QAQC-2021-08-10'!$C$417="Low")</formula>
    </cfRule>
    <cfRule type="expression" priority="6696" dxfId="6" stopIfTrue="0">
      <formula>AND(NOT('QAQC-2021-08-10'!$L$417),'QAQC-2021-08-10'!$C$417="Very Low")</formula>
    </cfRule>
    <cfRule type="expression" priority="7894" dxfId="1" stopIfTrue="0">
      <formula>AND(NOT('QAQC-2021-08-10'!$L$417),'QAQC-2021-08-10'!$C$417="Good")</formula>
    </cfRule>
  </conditionalFormatting>
  <conditionalFormatting sqref="AC8">
    <cfRule type="expression" priority="401" dxfId="0" stopIfTrue="0">
      <formula>AND(NOT('QAQC-2021-08-10'!$L$418),'QAQC-2021-08-10'!$C$418="Highest")</formula>
    </cfRule>
    <cfRule type="expression" priority="1569" dxfId="2" stopIfTrue="0">
      <formula>AND(NOT('QAQC-2021-08-10'!$L$418),'QAQC-2021-08-10'!$C$418="High")</formula>
    </cfRule>
    <cfRule type="expression" priority="2737" dxfId="3" stopIfTrue="0">
      <formula>AND(NOT('QAQC-2021-08-10'!$L$418),'QAQC-2021-08-10'!$C$418="Medium")</formula>
    </cfRule>
    <cfRule type="expression" priority="3905" dxfId="4" stopIfTrue="0">
      <formula>AND(NOT('QAQC-2021-08-10'!$L$418),'QAQC-2021-08-10'!$C$418="Medium Low")</formula>
    </cfRule>
    <cfRule type="expression" priority="5073" dxfId="5" stopIfTrue="0">
      <formula>AND(NOT('QAQC-2021-08-10'!$L$418),'QAQC-2021-08-10'!$C$418="Low")</formula>
    </cfRule>
    <cfRule type="expression" priority="6697" dxfId="6" stopIfTrue="0">
      <formula>AND(NOT('QAQC-2021-08-10'!$L$418),'QAQC-2021-08-10'!$C$418="Very Low")</formula>
    </cfRule>
    <cfRule type="expression" priority="7895" dxfId="1" stopIfTrue="0">
      <formula>AND(NOT('QAQC-2021-08-10'!$L$418),'QAQC-2021-08-10'!$C$418="Good")</formula>
    </cfRule>
  </conditionalFormatting>
  <conditionalFormatting sqref="AD8">
    <cfRule type="expression" priority="402" dxfId="0" stopIfTrue="0">
      <formula>AND(NOT('QAQC-2021-08-10'!$L$419),'QAQC-2021-08-10'!$C$419="Highest")</formula>
    </cfRule>
    <cfRule type="expression" priority="1570" dxfId="2" stopIfTrue="0">
      <formula>AND(NOT('QAQC-2021-08-10'!$L$419),'QAQC-2021-08-10'!$C$419="High")</formula>
    </cfRule>
    <cfRule type="expression" priority="2738" dxfId="3" stopIfTrue="0">
      <formula>AND(NOT('QAQC-2021-08-10'!$L$419),'QAQC-2021-08-10'!$C$419="Medium")</formula>
    </cfRule>
    <cfRule type="expression" priority="3906" dxfId="4" stopIfTrue="0">
      <formula>AND(NOT('QAQC-2021-08-10'!$L$419),'QAQC-2021-08-10'!$C$419="Medium Low")</formula>
    </cfRule>
    <cfRule type="expression" priority="5074" dxfId="5" stopIfTrue="0">
      <formula>AND(NOT('QAQC-2021-08-10'!$L$419),'QAQC-2021-08-10'!$C$419="Low")</formula>
    </cfRule>
    <cfRule type="expression" priority="6698" dxfId="6" stopIfTrue="0">
      <formula>AND(NOT('QAQC-2021-08-10'!$L$419),'QAQC-2021-08-10'!$C$419="Very Low")</formula>
    </cfRule>
    <cfRule type="expression" priority="7896" dxfId="1" stopIfTrue="0">
      <formula>AND(NOT('QAQC-2021-08-10'!$L$419),'QAQC-2021-08-10'!$C$419="Good")</formula>
    </cfRule>
  </conditionalFormatting>
  <conditionalFormatting sqref="AE8">
    <cfRule type="expression" priority="403" dxfId="0" stopIfTrue="0">
      <formula>AND(NOT('QAQC-2021-08-10'!$L$420),'QAQC-2021-08-10'!$C$420="Highest")</formula>
    </cfRule>
    <cfRule type="expression" priority="1571" dxfId="2" stopIfTrue="0">
      <formula>AND(NOT('QAQC-2021-08-10'!$L$420),'QAQC-2021-08-10'!$C$420="High")</formula>
    </cfRule>
    <cfRule type="expression" priority="2739" dxfId="3" stopIfTrue="0">
      <formula>AND(NOT('QAQC-2021-08-10'!$L$420),'QAQC-2021-08-10'!$C$420="Medium")</formula>
    </cfRule>
    <cfRule type="expression" priority="3907" dxfId="4" stopIfTrue="0">
      <formula>AND(NOT('QAQC-2021-08-10'!$L$420),'QAQC-2021-08-10'!$C$420="Medium Low")</formula>
    </cfRule>
    <cfRule type="expression" priority="5075" dxfId="5" stopIfTrue="0">
      <formula>AND(NOT('QAQC-2021-08-10'!$L$420),'QAQC-2021-08-10'!$C$420="Low")</formula>
    </cfRule>
    <cfRule type="expression" priority="6699" dxfId="6" stopIfTrue="0">
      <formula>AND(NOT('QAQC-2021-08-10'!$L$420),'QAQC-2021-08-10'!$C$420="Very Low")</formula>
    </cfRule>
    <cfRule type="expression" priority="7897" dxfId="1" stopIfTrue="0">
      <formula>AND(NOT('QAQC-2021-08-10'!$L$420),'QAQC-2021-08-10'!$C$420="Good")</formula>
    </cfRule>
  </conditionalFormatting>
  <conditionalFormatting sqref="AC9">
    <cfRule type="expression" priority="404" dxfId="0" stopIfTrue="0">
      <formula>AND(NOT('QAQC-2021-08-10'!$L$421),'QAQC-2021-08-10'!$C$421="Highest")</formula>
    </cfRule>
    <cfRule type="expression" priority="1572" dxfId="2" stopIfTrue="0">
      <formula>AND(NOT('QAQC-2021-08-10'!$L$421),'QAQC-2021-08-10'!$C$421="High")</formula>
    </cfRule>
    <cfRule type="expression" priority="2740" dxfId="3" stopIfTrue="0">
      <formula>AND(NOT('QAQC-2021-08-10'!$L$421),'QAQC-2021-08-10'!$C$421="Medium")</formula>
    </cfRule>
    <cfRule type="expression" priority="3908" dxfId="4" stopIfTrue="0">
      <formula>AND(NOT('QAQC-2021-08-10'!$L$421),'QAQC-2021-08-10'!$C$421="Medium Low")</formula>
    </cfRule>
    <cfRule type="expression" priority="5076" dxfId="5" stopIfTrue="0">
      <formula>AND(NOT('QAQC-2021-08-10'!$L$421),'QAQC-2021-08-10'!$C$421="Low")</formula>
    </cfRule>
    <cfRule type="expression" priority="6700" dxfId="6" stopIfTrue="0">
      <formula>AND(NOT('QAQC-2021-08-10'!$L$421),'QAQC-2021-08-10'!$C$421="Very Low")</formula>
    </cfRule>
    <cfRule type="expression" priority="7898" dxfId="1" stopIfTrue="0">
      <formula>AND(NOT('QAQC-2021-08-10'!$L$421),'QAQC-2021-08-10'!$C$421="Good")</formula>
    </cfRule>
  </conditionalFormatting>
  <conditionalFormatting sqref="AD9">
    <cfRule type="expression" priority="405" dxfId="0" stopIfTrue="0">
      <formula>AND(NOT('QAQC-2021-08-10'!$L$422),'QAQC-2021-08-10'!$C$422="Highest")</formula>
    </cfRule>
    <cfRule type="expression" priority="1573" dxfId="2" stopIfTrue="0">
      <formula>AND(NOT('QAQC-2021-08-10'!$L$422),'QAQC-2021-08-10'!$C$422="High")</formula>
    </cfRule>
    <cfRule type="expression" priority="2741" dxfId="3" stopIfTrue="0">
      <formula>AND(NOT('QAQC-2021-08-10'!$L$422),'QAQC-2021-08-10'!$C$422="Medium")</formula>
    </cfRule>
    <cfRule type="expression" priority="3909" dxfId="4" stopIfTrue="0">
      <formula>AND(NOT('QAQC-2021-08-10'!$L$422),'QAQC-2021-08-10'!$C$422="Medium Low")</formula>
    </cfRule>
    <cfRule type="expression" priority="5077" dxfId="5" stopIfTrue="0">
      <formula>AND(NOT('QAQC-2021-08-10'!$L$422),'QAQC-2021-08-10'!$C$422="Low")</formula>
    </cfRule>
    <cfRule type="expression" priority="6701" dxfId="6" stopIfTrue="0">
      <formula>AND(NOT('QAQC-2021-08-10'!$L$422),'QAQC-2021-08-10'!$C$422="Very Low")</formula>
    </cfRule>
    <cfRule type="expression" priority="7899" dxfId="1" stopIfTrue="0">
      <formula>AND(NOT('QAQC-2021-08-10'!$L$422),'QAQC-2021-08-10'!$C$422="Good")</formula>
    </cfRule>
  </conditionalFormatting>
  <conditionalFormatting sqref="AE9">
    <cfRule type="expression" priority="406" dxfId="0" stopIfTrue="0">
      <formula>AND(NOT('QAQC-2021-08-10'!$L$423),'QAQC-2021-08-10'!$C$423="Highest")</formula>
    </cfRule>
    <cfRule type="expression" priority="1574" dxfId="2" stopIfTrue="0">
      <formula>AND(NOT('QAQC-2021-08-10'!$L$423),'QAQC-2021-08-10'!$C$423="High")</formula>
    </cfRule>
    <cfRule type="expression" priority="2742" dxfId="3" stopIfTrue="0">
      <formula>AND(NOT('QAQC-2021-08-10'!$L$423),'QAQC-2021-08-10'!$C$423="Medium")</formula>
    </cfRule>
    <cfRule type="expression" priority="3910" dxfId="4" stopIfTrue="0">
      <formula>AND(NOT('QAQC-2021-08-10'!$L$423),'QAQC-2021-08-10'!$C$423="Medium Low")</formula>
    </cfRule>
    <cfRule type="expression" priority="5078" dxfId="5" stopIfTrue="0">
      <formula>AND(NOT('QAQC-2021-08-10'!$L$423),'QAQC-2021-08-10'!$C$423="Low")</formula>
    </cfRule>
    <cfRule type="expression" priority="6702" dxfId="6" stopIfTrue="0">
      <formula>AND(NOT('QAQC-2021-08-10'!$L$423),'QAQC-2021-08-10'!$C$423="Very Low")</formula>
    </cfRule>
    <cfRule type="expression" priority="7900" dxfId="1" stopIfTrue="0">
      <formula>AND(NOT('QAQC-2021-08-10'!$L$423),'QAQC-2021-08-10'!$C$423="Good")</formula>
    </cfRule>
  </conditionalFormatting>
  <conditionalFormatting sqref="AC10">
    <cfRule type="expression" priority="407" dxfId="0" stopIfTrue="0">
      <formula>AND(NOT('QAQC-2021-08-10'!$L$424),'QAQC-2021-08-10'!$C$424="Highest")</formula>
    </cfRule>
    <cfRule type="expression" priority="1575" dxfId="2" stopIfTrue="0">
      <formula>AND(NOT('QAQC-2021-08-10'!$L$424),'QAQC-2021-08-10'!$C$424="High")</formula>
    </cfRule>
    <cfRule type="expression" priority="2743" dxfId="3" stopIfTrue="0">
      <formula>AND(NOT('QAQC-2021-08-10'!$L$424),'QAQC-2021-08-10'!$C$424="Medium")</formula>
    </cfRule>
    <cfRule type="expression" priority="3911" dxfId="4" stopIfTrue="0">
      <formula>AND(NOT('QAQC-2021-08-10'!$L$424),'QAQC-2021-08-10'!$C$424="Medium Low")</formula>
    </cfRule>
    <cfRule type="expression" priority="5079" dxfId="5" stopIfTrue="0">
      <formula>AND(NOT('QAQC-2021-08-10'!$L$424),'QAQC-2021-08-10'!$C$424="Low")</formula>
    </cfRule>
    <cfRule type="expression" priority="6703" dxfId="6" stopIfTrue="0">
      <formula>AND(NOT('QAQC-2021-08-10'!$L$424),'QAQC-2021-08-10'!$C$424="Very Low")</formula>
    </cfRule>
    <cfRule type="expression" priority="7901" dxfId="1" stopIfTrue="0">
      <formula>AND(NOT('QAQC-2021-08-10'!$L$424),'QAQC-2021-08-10'!$C$424="Good")</formula>
    </cfRule>
  </conditionalFormatting>
  <conditionalFormatting sqref="AD10">
    <cfRule type="expression" priority="408" dxfId="0" stopIfTrue="0">
      <formula>AND(NOT('QAQC-2021-08-10'!$L$425),'QAQC-2021-08-10'!$C$425="Highest")</formula>
    </cfRule>
    <cfRule type="expression" priority="1576" dxfId="2" stopIfTrue="0">
      <formula>AND(NOT('QAQC-2021-08-10'!$L$425),'QAQC-2021-08-10'!$C$425="High")</formula>
    </cfRule>
    <cfRule type="expression" priority="2744" dxfId="3" stopIfTrue="0">
      <formula>AND(NOT('QAQC-2021-08-10'!$L$425),'QAQC-2021-08-10'!$C$425="Medium")</formula>
    </cfRule>
    <cfRule type="expression" priority="3912" dxfId="4" stopIfTrue="0">
      <formula>AND(NOT('QAQC-2021-08-10'!$L$425),'QAQC-2021-08-10'!$C$425="Medium Low")</formula>
    </cfRule>
    <cfRule type="expression" priority="5080" dxfId="5" stopIfTrue="0">
      <formula>AND(NOT('QAQC-2021-08-10'!$L$425),'QAQC-2021-08-10'!$C$425="Low")</formula>
    </cfRule>
    <cfRule type="expression" priority="6704" dxfId="6" stopIfTrue="0">
      <formula>AND(NOT('QAQC-2021-08-10'!$L$425),'QAQC-2021-08-10'!$C$425="Very Low")</formula>
    </cfRule>
    <cfRule type="expression" priority="7902" dxfId="1" stopIfTrue="0">
      <formula>AND(NOT('QAQC-2021-08-10'!$L$425),'QAQC-2021-08-10'!$C$425="Good")</formula>
    </cfRule>
  </conditionalFormatting>
  <conditionalFormatting sqref="AE10">
    <cfRule type="expression" priority="409" dxfId="0" stopIfTrue="0">
      <formula>AND(NOT('QAQC-2021-08-10'!$L$426),'QAQC-2021-08-10'!$C$426="Highest")</formula>
    </cfRule>
    <cfRule type="expression" priority="1577" dxfId="2" stopIfTrue="0">
      <formula>AND(NOT('QAQC-2021-08-10'!$L$426),'QAQC-2021-08-10'!$C$426="High")</formula>
    </cfRule>
    <cfRule type="expression" priority="2745" dxfId="3" stopIfTrue="0">
      <formula>AND(NOT('QAQC-2021-08-10'!$L$426),'QAQC-2021-08-10'!$C$426="Medium")</formula>
    </cfRule>
    <cfRule type="expression" priority="3913" dxfId="4" stopIfTrue="0">
      <formula>AND(NOT('QAQC-2021-08-10'!$L$426),'QAQC-2021-08-10'!$C$426="Medium Low")</formula>
    </cfRule>
    <cfRule type="expression" priority="5081" dxfId="5" stopIfTrue="0">
      <formula>AND(NOT('QAQC-2021-08-10'!$L$426),'QAQC-2021-08-10'!$C$426="Low")</formula>
    </cfRule>
    <cfRule type="expression" priority="6705" dxfId="6" stopIfTrue="0">
      <formula>AND(NOT('QAQC-2021-08-10'!$L$426),'QAQC-2021-08-10'!$C$426="Very Low")</formula>
    </cfRule>
    <cfRule type="expression" priority="7903" dxfId="1" stopIfTrue="0">
      <formula>AND(NOT('QAQC-2021-08-10'!$L$426),'QAQC-2021-08-10'!$C$426="Good")</formula>
    </cfRule>
  </conditionalFormatting>
  <conditionalFormatting sqref="AC11">
    <cfRule type="expression" priority="410" dxfId="0" stopIfTrue="0">
      <formula>AND(NOT('QAQC-2021-08-10'!$L$427),'QAQC-2021-08-10'!$C$427="Highest")</formula>
    </cfRule>
    <cfRule type="expression" priority="1578" dxfId="2" stopIfTrue="0">
      <formula>AND(NOT('QAQC-2021-08-10'!$L$427),'QAQC-2021-08-10'!$C$427="High")</formula>
    </cfRule>
    <cfRule type="expression" priority="2746" dxfId="3" stopIfTrue="0">
      <formula>AND(NOT('QAQC-2021-08-10'!$L$427),'QAQC-2021-08-10'!$C$427="Medium")</formula>
    </cfRule>
    <cfRule type="expression" priority="3914" dxfId="4" stopIfTrue="0">
      <formula>AND(NOT('QAQC-2021-08-10'!$L$427),'QAQC-2021-08-10'!$C$427="Medium Low")</formula>
    </cfRule>
    <cfRule type="expression" priority="5082" dxfId="5" stopIfTrue="0">
      <formula>AND(NOT('QAQC-2021-08-10'!$L$427),'QAQC-2021-08-10'!$C$427="Low")</formula>
    </cfRule>
    <cfRule type="expression" priority="6706" dxfId="6" stopIfTrue="0">
      <formula>AND(NOT('QAQC-2021-08-10'!$L$427),'QAQC-2021-08-10'!$C$427="Very Low")</formula>
    </cfRule>
    <cfRule type="expression" priority="7904" dxfId="1" stopIfTrue="0">
      <formula>AND(NOT('QAQC-2021-08-10'!$L$427),'QAQC-2021-08-10'!$C$427="Good")</formula>
    </cfRule>
  </conditionalFormatting>
  <conditionalFormatting sqref="AD11">
    <cfRule type="expression" priority="411" dxfId="0" stopIfTrue="0">
      <formula>AND(NOT('QAQC-2021-08-10'!$L$428),'QAQC-2021-08-10'!$C$428="Highest")</formula>
    </cfRule>
    <cfRule type="expression" priority="1579" dxfId="2" stopIfTrue="0">
      <formula>AND(NOT('QAQC-2021-08-10'!$L$428),'QAQC-2021-08-10'!$C$428="High")</formula>
    </cfRule>
    <cfRule type="expression" priority="2747" dxfId="3" stopIfTrue="0">
      <formula>AND(NOT('QAQC-2021-08-10'!$L$428),'QAQC-2021-08-10'!$C$428="Medium")</formula>
    </cfRule>
    <cfRule type="expression" priority="3915" dxfId="4" stopIfTrue="0">
      <formula>AND(NOT('QAQC-2021-08-10'!$L$428),'QAQC-2021-08-10'!$C$428="Medium Low")</formula>
    </cfRule>
    <cfRule type="expression" priority="5083" dxfId="5" stopIfTrue="0">
      <formula>AND(NOT('QAQC-2021-08-10'!$L$428),'QAQC-2021-08-10'!$C$428="Low")</formula>
    </cfRule>
    <cfRule type="expression" priority="6707" dxfId="6" stopIfTrue="0">
      <formula>AND(NOT('QAQC-2021-08-10'!$L$428),'QAQC-2021-08-10'!$C$428="Very Low")</formula>
    </cfRule>
    <cfRule type="expression" priority="7905" dxfId="1" stopIfTrue="0">
      <formula>AND(NOT('QAQC-2021-08-10'!$L$428),'QAQC-2021-08-10'!$C$428="Good")</formula>
    </cfRule>
  </conditionalFormatting>
  <conditionalFormatting sqref="AE11">
    <cfRule type="expression" priority="412" dxfId="0" stopIfTrue="0">
      <formula>AND(NOT('QAQC-2021-08-10'!$L$429),'QAQC-2021-08-10'!$C$429="Highest")</formula>
    </cfRule>
    <cfRule type="expression" priority="1580" dxfId="2" stopIfTrue="0">
      <formula>AND(NOT('QAQC-2021-08-10'!$L$429),'QAQC-2021-08-10'!$C$429="High")</formula>
    </cfRule>
    <cfRule type="expression" priority="2748" dxfId="3" stopIfTrue="0">
      <formula>AND(NOT('QAQC-2021-08-10'!$L$429),'QAQC-2021-08-10'!$C$429="Medium")</formula>
    </cfRule>
    <cfRule type="expression" priority="3916" dxfId="4" stopIfTrue="0">
      <formula>AND(NOT('QAQC-2021-08-10'!$L$429),'QAQC-2021-08-10'!$C$429="Medium Low")</formula>
    </cfRule>
    <cfRule type="expression" priority="5084" dxfId="5" stopIfTrue="0">
      <formula>AND(NOT('QAQC-2021-08-10'!$L$429),'QAQC-2021-08-10'!$C$429="Low")</formula>
    </cfRule>
    <cfRule type="expression" priority="6708" dxfId="6" stopIfTrue="0">
      <formula>AND(NOT('QAQC-2021-08-10'!$L$429),'QAQC-2021-08-10'!$C$429="Very Low")</formula>
    </cfRule>
    <cfRule type="expression" priority="7906" dxfId="1" stopIfTrue="0">
      <formula>AND(NOT('QAQC-2021-08-10'!$L$429),'QAQC-2021-08-10'!$C$429="Good")</formula>
    </cfRule>
  </conditionalFormatting>
  <conditionalFormatting sqref="AC12">
    <cfRule type="expression" priority="413" dxfId="0" stopIfTrue="0">
      <formula>AND(NOT('QAQC-2021-08-10'!$L$430),'QAQC-2021-08-10'!$C$430="Highest")</formula>
    </cfRule>
    <cfRule type="expression" priority="1581" dxfId="2" stopIfTrue="0">
      <formula>AND(NOT('QAQC-2021-08-10'!$L$430),'QAQC-2021-08-10'!$C$430="High")</formula>
    </cfRule>
    <cfRule type="expression" priority="2749" dxfId="3" stopIfTrue="0">
      <formula>AND(NOT('QAQC-2021-08-10'!$L$430),'QAQC-2021-08-10'!$C$430="Medium")</formula>
    </cfRule>
    <cfRule type="expression" priority="3917" dxfId="4" stopIfTrue="0">
      <formula>AND(NOT('QAQC-2021-08-10'!$L$430),'QAQC-2021-08-10'!$C$430="Medium Low")</formula>
    </cfRule>
    <cfRule type="expression" priority="5085" dxfId="5" stopIfTrue="0">
      <formula>AND(NOT('QAQC-2021-08-10'!$L$430),'QAQC-2021-08-10'!$C$430="Low")</formula>
    </cfRule>
    <cfRule type="expression" priority="6709" dxfId="6" stopIfTrue="0">
      <formula>AND(NOT('QAQC-2021-08-10'!$L$430),'QAQC-2021-08-10'!$C$430="Very Low")</formula>
    </cfRule>
    <cfRule type="expression" priority="7907" dxfId="1" stopIfTrue="0">
      <formula>AND(NOT('QAQC-2021-08-10'!$L$430),'QAQC-2021-08-10'!$C$430="Good")</formula>
    </cfRule>
  </conditionalFormatting>
  <conditionalFormatting sqref="AD12">
    <cfRule type="expression" priority="414" dxfId="0" stopIfTrue="0">
      <formula>AND(NOT('QAQC-2021-08-10'!$L$431),'QAQC-2021-08-10'!$C$431="Highest")</formula>
    </cfRule>
    <cfRule type="expression" priority="1582" dxfId="2" stopIfTrue="0">
      <formula>AND(NOT('QAQC-2021-08-10'!$L$431),'QAQC-2021-08-10'!$C$431="High")</formula>
    </cfRule>
    <cfRule type="expression" priority="2750" dxfId="3" stopIfTrue="0">
      <formula>AND(NOT('QAQC-2021-08-10'!$L$431),'QAQC-2021-08-10'!$C$431="Medium")</formula>
    </cfRule>
    <cfRule type="expression" priority="3918" dxfId="4" stopIfTrue="0">
      <formula>AND(NOT('QAQC-2021-08-10'!$L$431),'QAQC-2021-08-10'!$C$431="Medium Low")</formula>
    </cfRule>
    <cfRule type="expression" priority="5086" dxfId="5" stopIfTrue="0">
      <formula>AND(NOT('QAQC-2021-08-10'!$L$431),'QAQC-2021-08-10'!$C$431="Low")</formula>
    </cfRule>
    <cfRule type="expression" priority="6710" dxfId="6" stopIfTrue="0">
      <formula>AND(NOT('QAQC-2021-08-10'!$L$431),'QAQC-2021-08-10'!$C$431="Very Low")</formula>
    </cfRule>
    <cfRule type="expression" priority="7908" dxfId="1" stopIfTrue="0">
      <formula>AND(NOT('QAQC-2021-08-10'!$L$431),'QAQC-2021-08-10'!$C$431="Good")</formula>
    </cfRule>
  </conditionalFormatting>
  <conditionalFormatting sqref="AE12">
    <cfRule type="expression" priority="415" dxfId="0" stopIfTrue="0">
      <formula>AND(NOT('QAQC-2021-08-10'!$L$432),'QAQC-2021-08-10'!$C$432="Highest")</formula>
    </cfRule>
    <cfRule type="expression" priority="1583" dxfId="2" stopIfTrue="0">
      <formula>AND(NOT('QAQC-2021-08-10'!$L$432),'QAQC-2021-08-10'!$C$432="High")</formula>
    </cfRule>
    <cfRule type="expression" priority="2751" dxfId="3" stopIfTrue="0">
      <formula>AND(NOT('QAQC-2021-08-10'!$L$432),'QAQC-2021-08-10'!$C$432="Medium")</formula>
    </cfRule>
    <cfRule type="expression" priority="3919" dxfId="4" stopIfTrue="0">
      <formula>AND(NOT('QAQC-2021-08-10'!$L$432),'QAQC-2021-08-10'!$C$432="Medium Low")</formula>
    </cfRule>
    <cfRule type="expression" priority="5087" dxfId="5" stopIfTrue="0">
      <formula>AND(NOT('QAQC-2021-08-10'!$L$432),'QAQC-2021-08-10'!$C$432="Low")</formula>
    </cfRule>
    <cfRule type="expression" priority="6711" dxfId="6" stopIfTrue="0">
      <formula>AND(NOT('QAQC-2021-08-10'!$L$432),'QAQC-2021-08-10'!$C$432="Very Low")</formula>
    </cfRule>
    <cfRule type="expression" priority="7909" dxfId="1" stopIfTrue="0">
      <formula>AND(NOT('QAQC-2021-08-10'!$L$432),'QAQC-2021-08-10'!$C$432="Good")</formula>
    </cfRule>
  </conditionalFormatting>
  <conditionalFormatting sqref="AC13">
    <cfRule type="expression" priority="416" dxfId="0" stopIfTrue="0">
      <formula>AND(NOT('QAQC-2021-08-10'!$L$433),'QAQC-2021-08-10'!$C$433="Highest")</formula>
    </cfRule>
    <cfRule type="expression" priority="1584" dxfId="2" stopIfTrue="0">
      <formula>AND(NOT('QAQC-2021-08-10'!$L$433),'QAQC-2021-08-10'!$C$433="High")</formula>
    </cfRule>
    <cfRule type="expression" priority="2752" dxfId="3" stopIfTrue="0">
      <formula>AND(NOT('QAQC-2021-08-10'!$L$433),'QAQC-2021-08-10'!$C$433="Medium")</formula>
    </cfRule>
    <cfRule type="expression" priority="3920" dxfId="4" stopIfTrue="0">
      <formula>AND(NOT('QAQC-2021-08-10'!$L$433),'QAQC-2021-08-10'!$C$433="Medium Low")</formula>
    </cfRule>
    <cfRule type="expression" priority="5088" dxfId="5" stopIfTrue="0">
      <formula>AND(NOT('QAQC-2021-08-10'!$L$433),'QAQC-2021-08-10'!$C$433="Low")</formula>
    </cfRule>
    <cfRule type="expression" priority="6712" dxfId="6" stopIfTrue="0">
      <formula>AND(NOT('QAQC-2021-08-10'!$L$433),'QAQC-2021-08-10'!$C$433="Very Low")</formula>
    </cfRule>
    <cfRule type="expression" priority="7910" dxfId="1" stopIfTrue="0">
      <formula>AND(NOT('QAQC-2021-08-10'!$L$433),'QAQC-2021-08-10'!$C$433="Good")</formula>
    </cfRule>
  </conditionalFormatting>
  <conditionalFormatting sqref="AD13">
    <cfRule type="expression" priority="417" dxfId="0" stopIfTrue="0">
      <formula>AND(NOT('QAQC-2021-08-10'!$L$434),'QAQC-2021-08-10'!$C$434="Highest")</formula>
    </cfRule>
    <cfRule type="expression" priority="1585" dxfId="2" stopIfTrue="0">
      <formula>AND(NOT('QAQC-2021-08-10'!$L$434),'QAQC-2021-08-10'!$C$434="High")</formula>
    </cfRule>
    <cfRule type="expression" priority="2753" dxfId="3" stopIfTrue="0">
      <formula>AND(NOT('QAQC-2021-08-10'!$L$434),'QAQC-2021-08-10'!$C$434="Medium")</formula>
    </cfRule>
    <cfRule type="expression" priority="3921" dxfId="4" stopIfTrue="0">
      <formula>AND(NOT('QAQC-2021-08-10'!$L$434),'QAQC-2021-08-10'!$C$434="Medium Low")</formula>
    </cfRule>
    <cfRule type="expression" priority="5089" dxfId="5" stopIfTrue="0">
      <formula>AND(NOT('QAQC-2021-08-10'!$L$434),'QAQC-2021-08-10'!$C$434="Low")</formula>
    </cfRule>
    <cfRule type="expression" priority="6713" dxfId="6" stopIfTrue="0">
      <formula>AND(NOT('QAQC-2021-08-10'!$L$434),'QAQC-2021-08-10'!$C$434="Very Low")</formula>
    </cfRule>
    <cfRule type="expression" priority="7911" dxfId="1" stopIfTrue="0">
      <formula>AND(NOT('QAQC-2021-08-10'!$L$434),'QAQC-2021-08-10'!$C$434="Good")</formula>
    </cfRule>
  </conditionalFormatting>
  <conditionalFormatting sqref="AE13">
    <cfRule type="expression" priority="418" dxfId="0" stopIfTrue="0">
      <formula>AND(NOT('QAQC-2021-08-10'!$L$435),'QAQC-2021-08-10'!$C$435="Highest")</formula>
    </cfRule>
    <cfRule type="expression" priority="1586" dxfId="2" stopIfTrue="0">
      <formula>AND(NOT('QAQC-2021-08-10'!$L$435),'QAQC-2021-08-10'!$C$435="High")</formula>
    </cfRule>
    <cfRule type="expression" priority="2754" dxfId="3" stopIfTrue="0">
      <formula>AND(NOT('QAQC-2021-08-10'!$L$435),'QAQC-2021-08-10'!$C$435="Medium")</formula>
    </cfRule>
    <cfRule type="expression" priority="3922" dxfId="4" stopIfTrue="0">
      <formula>AND(NOT('QAQC-2021-08-10'!$L$435),'QAQC-2021-08-10'!$C$435="Medium Low")</formula>
    </cfRule>
    <cfRule type="expression" priority="5090" dxfId="5" stopIfTrue="0">
      <formula>AND(NOT('QAQC-2021-08-10'!$L$435),'QAQC-2021-08-10'!$C$435="Low")</formula>
    </cfRule>
    <cfRule type="expression" priority="6714" dxfId="6" stopIfTrue="0">
      <formula>AND(NOT('QAQC-2021-08-10'!$L$435),'QAQC-2021-08-10'!$C$435="Very Low")</formula>
    </cfRule>
    <cfRule type="expression" priority="7912" dxfId="1" stopIfTrue="0">
      <formula>AND(NOT('QAQC-2021-08-10'!$L$435),'QAQC-2021-08-10'!$C$435="Good")</formula>
    </cfRule>
  </conditionalFormatting>
  <conditionalFormatting sqref="AC14">
    <cfRule type="expression" priority="419" dxfId="0" stopIfTrue="0">
      <formula>AND(NOT('QAQC-2021-08-10'!$L$436),'QAQC-2021-08-10'!$C$436="Highest")</formula>
    </cfRule>
    <cfRule type="expression" priority="1587" dxfId="2" stopIfTrue="0">
      <formula>AND(NOT('QAQC-2021-08-10'!$L$436),'QAQC-2021-08-10'!$C$436="High")</formula>
    </cfRule>
    <cfRule type="expression" priority="2755" dxfId="3" stopIfTrue="0">
      <formula>AND(NOT('QAQC-2021-08-10'!$L$436),'QAQC-2021-08-10'!$C$436="Medium")</formula>
    </cfRule>
    <cfRule type="expression" priority="3923" dxfId="4" stopIfTrue="0">
      <formula>AND(NOT('QAQC-2021-08-10'!$L$436),'QAQC-2021-08-10'!$C$436="Medium Low")</formula>
    </cfRule>
    <cfRule type="expression" priority="5091" dxfId="5" stopIfTrue="0">
      <formula>AND(NOT('QAQC-2021-08-10'!$L$436),'QAQC-2021-08-10'!$C$436="Low")</formula>
    </cfRule>
    <cfRule type="expression" priority="6715" dxfId="6" stopIfTrue="0">
      <formula>AND(NOT('QAQC-2021-08-10'!$L$436),'QAQC-2021-08-10'!$C$436="Very Low")</formula>
    </cfRule>
    <cfRule type="expression" priority="7913" dxfId="1" stopIfTrue="0">
      <formula>AND(NOT('QAQC-2021-08-10'!$L$436),'QAQC-2021-08-10'!$C$436="Good")</formula>
    </cfRule>
  </conditionalFormatting>
  <conditionalFormatting sqref="AD14">
    <cfRule type="expression" priority="420" dxfId="0" stopIfTrue="0">
      <formula>AND(NOT('QAQC-2021-08-10'!$L$437),'QAQC-2021-08-10'!$C$437="Highest")</formula>
    </cfRule>
    <cfRule type="expression" priority="1588" dxfId="2" stopIfTrue="0">
      <formula>AND(NOT('QAQC-2021-08-10'!$L$437),'QAQC-2021-08-10'!$C$437="High")</formula>
    </cfRule>
    <cfRule type="expression" priority="2756" dxfId="3" stopIfTrue="0">
      <formula>AND(NOT('QAQC-2021-08-10'!$L$437),'QAQC-2021-08-10'!$C$437="Medium")</formula>
    </cfRule>
    <cfRule type="expression" priority="3924" dxfId="4" stopIfTrue="0">
      <formula>AND(NOT('QAQC-2021-08-10'!$L$437),'QAQC-2021-08-10'!$C$437="Medium Low")</formula>
    </cfRule>
    <cfRule type="expression" priority="5092" dxfId="5" stopIfTrue="0">
      <formula>AND(NOT('QAQC-2021-08-10'!$L$437),'QAQC-2021-08-10'!$C$437="Low")</formula>
    </cfRule>
    <cfRule type="expression" priority="6716" dxfId="6" stopIfTrue="0">
      <formula>AND(NOT('QAQC-2021-08-10'!$L$437),'QAQC-2021-08-10'!$C$437="Very Low")</formula>
    </cfRule>
    <cfRule type="expression" priority="7914" dxfId="1" stopIfTrue="0">
      <formula>AND(NOT('QAQC-2021-08-10'!$L$437),'QAQC-2021-08-10'!$C$437="Good")</formula>
    </cfRule>
  </conditionalFormatting>
  <conditionalFormatting sqref="AE14">
    <cfRule type="expression" priority="421" dxfId="0" stopIfTrue="0">
      <formula>AND(NOT('QAQC-2021-08-10'!$L$438),'QAQC-2021-08-10'!$C$438="Highest")</formula>
    </cfRule>
    <cfRule type="expression" priority="1589" dxfId="2" stopIfTrue="0">
      <formula>AND(NOT('QAQC-2021-08-10'!$L$438),'QAQC-2021-08-10'!$C$438="High")</formula>
    </cfRule>
    <cfRule type="expression" priority="2757" dxfId="3" stopIfTrue="0">
      <formula>AND(NOT('QAQC-2021-08-10'!$L$438),'QAQC-2021-08-10'!$C$438="Medium")</formula>
    </cfRule>
    <cfRule type="expression" priority="3925" dxfId="4" stopIfTrue="0">
      <formula>AND(NOT('QAQC-2021-08-10'!$L$438),'QAQC-2021-08-10'!$C$438="Medium Low")</formula>
    </cfRule>
    <cfRule type="expression" priority="5093" dxfId="5" stopIfTrue="0">
      <formula>AND(NOT('QAQC-2021-08-10'!$L$438),'QAQC-2021-08-10'!$C$438="Low")</formula>
    </cfRule>
    <cfRule type="expression" priority="6717" dxfId="6" stopIfTrue="0">
      <formula>AND(NOT('QAQC-2021-08-10'!$L$438),'QAQC-2021-08-10'!$C$438="Very Low")</formula>
    </cfRule>
    <cfRule type="expression" priority="7915" dxfId="1" stopIfTrue="0">
      <formula>AND(NOT('QAQC-2021-08-10'!$L$438),'QAQC-2021-08-10'!$C$438="Good")</formula>
    </cfRule>
  </conditionalFormatting>
  <conditionalFormatting sqref="AC15">
    <cfRule type="expression" priority="422" dxfId="0" stopIfTrue="0">
      <formula>AND(NOT('QAQC-2021-08-10'!$L$439),'QAQC-2021-08-10'!$C$439="Highest")</formula>
    </cfRule>
    <cfRule type="expression" priority="1590" dxfId="2" stopIfTrue="0">
      <formula>AND(NOT('QAQC-2021-08-10'!$L$439),'QAQC-2021-08-10'!$C$439="High")</formula>
    </cfRule>
    <cfRule type="expression" priority="2758" dxfId="3" stopIfTrue="0">
      <formula>AND(NOT('QAQC-2021-08-10'!$L$439),'QAQC-2021-08-10'!$C$439="Medium")</formula>
    </cfRule>
    <cfRule type="expression" priority="3926" dxfId="4" stopIfTrue="0">
      <formula>AND(NOT('QAQC-2021-08-10'!$L$439),'QAQC-2021-08-10'!$C$439="Medium Low")</formula>
    </cfRule>
    <cfRule type="expression" priority="5094" dxfId="5" stopIfTrue="0">
      <formula>AND(NOT('QAQC-2021-08-10'!$L$439),'QAQC-2021-08-10'!$C$439="Low")</formula>
    </cfRule>
    <cfRule type="expression" priority="6718" dxfId="6" stopIfTrue="0">
      <formula>AND(NOT('QAQC-2021-08-10'!$L$439),'QAQC-2021-08-10'!$C$439="Very Low")</formula>
    </cfRule>
    <cfRule type="expression" priority="7916" dxfId="1" stopIfTrue="0">
      <formula>AND(NOT('QAQC-2021-08-10'!$L$439),'QAQC-2021-08-10'!$C$439="Good")</formula>
    </cfRule>
  </conditionalFormatting>
  <conditionalFormatting sqref="AD15">
    <cfRule type="expression" priority="423" dxfId="0" stopIfTrue="0">
      <formula>AND(NOT('QAQC-2021-08-10'!$L$440),'QAQC-2021-08-10'!$C$440="Highest")</formula>
    </cfRule>
    <cfRule type="expression" priority="1591" dxfId="2" stopIfTrue="0">
      <formula>AND(NOT('QAQC-2021-08-10'!$L$440),'QAQC-2021-08-10'!$C$440="High")</formula>
    </cfRule>
    <cfRule type="expression" priority="2759" dxfId="3" stopIfTrue="0">
      <formula>AND(NOT('QAQC-2021-08-10'!$L$440),'QAQC-2021-08-10'!$C$440="Medium")</formula>
    </cfRule>
    <cfRule type="expression" priority="3927" dxfId="4" stopIfTrue="0">
      <formula>AND(NOT('QAQC-2021-08-10'!$L$440),'QAQC-2021-08-10'!$C$440="Medium Low")</formula>
    </cfRule>
    <cfRule type="expression" priority="5095" dxfId="5" stopIfTrue="0">
      <formula>AND(NOT('QAQC-2021-08-10'!$L$440),'QAQC-2021-08-10'!$C$440="Low")</formula>
    </cfRule>
    <cfRule type="expression" priority="6719" dxfId="6" stopIfTrue="0">
      <formula>AND(NOT('QAQC-2021-08-10'!$L$440),'QAQC-2021-08-10'!$C$440="Very Low")</formula>
    </cfRule>
    <cfRule type="expression" priority="7917" dxfId="1" stopIfTrue="0">
      <formula>AND(NOT('QAQC-2021-08-10'!$L$440),'QAQC-2021-08-10'!$C$440="Good")</formula>
    </cfRule>
  </conditionalFormatting>
  <conditionalFormatting sqref="AE15">
    <cfRule type="expression" priority="424" dxfId="0" stopIfTrue="0">
      <formula>AND(NOT('QAQC-2021-08-10'!$L$441),'QAQC-2021-08-10'!$C$441="Highest")</formula>
    </cfRule>
    <cfRule type="expression" priority="1592" dxfId="2" stopIfTrue="0">
      <formula>AND(NOT('QAQC-2021-08-10'!$L$441),'QAQC-2021-08-10'!$C$441="High")</formula>
    </cfRule>
    <cfRule type="expression" priority="2760" dxfId="3" stopIfTrue="0">
      <formula>AND(NOT('QAQC-2021-08-10'!$L$441),'QAQC-2021-08-10'!$C$441="Medium")</formula>
    </cfRule>
    <cfRule type="expression" priority="3928" dxfId="4" stopIfTrue="0">
      <formula>AND(NOT('QAQC-2021-08-10'!$L$441),'QAQC-2021-08-10'!$C$441="Medium Low")</formula>
    </cfRule>
    <cfRule type="expression" priority="5096" dxfId="5" stopIfTrue="0">
      <formula>AND(NOT('QAQC-2021-08-10'!$L$441),'QAQC-2021-08-10'!$C$441="Low")</formula>
    </cfRule>
    <cfRule type="expression" priority="6720" dxfId="6" stopIfTrue="0">
      <formula>AND(NOT('QAQC-2021-08-10'!$L$441),'QAQC-2021-08-10'!$C$441="Very Low")</formula>
    </cfRule>
    <cfRule type="expression" priority="7918" dxfId="1" stopIfTrue="0">
      <formula>AND(NOT('QAQC-2021-08-10'!$L$441),'QAQC-2021-08-10'!$C$441="Good")</formula>
    </cfRule>
  </conditionalFormatting>
  <conditionalFormatting sqref="AC16">
    <cfRule type="expression" priority="425" dxfId="0" stopIfTrue="0">
      <formula>AND(NOT('QAQC-2021-08-10'!$L$442),'QAQC-2021-08-10'!$C$442="Highest")</formula>
    </cfRule>
    <cfRule type="expression" priority="1593" dxfId="2" stopIfTrue="0">
      <formula>AND(NOT('QAQC-2021-08-10'!$L$442),'QAQC-2021-08-10'!$C$442="High")</formula>
    </cfRule>
    <cfRule type="expression" priority="2761" dxfId="3" stopIfTrue="0">
      <formula>AND(NOT('QAQC-2021-08-10'!$L$442),'QAQC-2021-08-10'!$C$442="Medium")</formula>
    </cfRule>
    <cfRule type="expression" priority="3929" dxfId="4" stopIfTrue="0">
      <formula>AND(NOT('QAQC-2021-08-10'!$L$442),'QAQC-2021-08-10'!$C$442="Medium Low")</formula>
    </cfRule>
    <cfRule type="expression" priority="5097" dxfId="5" stopIfTrue="0">
      <formula>AND(NOT('QAQC-2021-08-10'!$L$442),'QAQC-2021-08-10'!$C$442="Low")</formula>
    </cfRule>
    <cfRule type="expression" priority="6721" dxfId="6" stopIfTrue="0">
      <formula>AND(NOT('QAQC-2021-08-10'!$L$442),'QAQC-2021-08-10'!$C$442="Very Low")</formula>
    </cfRule>
    <cfRule type="expression" priority="7919" dxfId="1" stopIfTrue="0">
      <formula>AND(NOT('QAQC-2021-08-10'!$L$442),'QAQC-2021-08-10'!$C$442="Good")</formula>
    </cfRule>
  </conditionalFormatting>
  <conditionalFormatting sqref="AD16">
    <cfRule type="expression" priority="426" dxfId="0" stopIfTrue="0">
      <formula>AND(NOT('QAQC-2021-08-10'!$L$443),'QAQC-2021-08-10'!$C$443="Highest")</formula>
    </cfRule>
    <cfRule type="expression" priority="1594" dxfId="2" stopIfTrue="0">
      <formula>AND(NOT('QAQC-2021-08-10'!$L$443),'QAQC-2021-08-10'!$C$443="High")</formula>
    </cfRule>
    <cfRule type="expression" priority="2762" dxfId="3" stopIfTrue="0">
      <formula>AND(NOT('QAQC-2021-08-10'!$L$443),'QAQC-2021-08-10'!$C$443="Medium")</formula>
    </cfRule>
    <cfRule type="expression" priority="3930" dxfId="4" stopIfTrue="0">
      <formula>AND(NOT('QAQC-2021-08-10'!$L$443),'QAQC-2021-08-10'!$C$443="Medium Low")</formula>
    </cfRule>
    <cfRule type="expression" priority="5098" dxfId="5" stopIfTrue="0">
      <formula>AND(NOT('QAQC-2021-08-10'!$L$443),'QAQC-2021-08-10'!$C$443="Low")</formula>
    </cfRule>
    <cfRule type="expression" priority="6722" dxfId="6" stopIfTrue="0">
      <formula>AND(NOT('QAQC-2021-08-10'!$L$443),'QAQC-2021-08-10'!$C$443="Very Low")</formula>
    </cfRule>
    <cfRule type="expression" priority="7920" dxfId="1" stopIfTrue="0">
      <formula>AND(NOT('QAQC-2021-08-10'!$L$443),'QAQC-2021-08-10'!$C$443="Good")</formula>
    </cfRule>
  </conditionalFormatting>
  <conditionalFormatting sqref="AE16">
    <cfRule type="expression" priority="427" dxfId="0" stopIfTrue="0">
      <formula>AND(NOT('QAQC-2021-08-10'!$L$444),'QAQC-2021-08-10'!$C$444="Highest")</formula>
    </cfRule>
    <cfRule type="expression" priority="1595" dxfId="2" stopIfTrue="0">
      <formula>AND(NOT('QAQC-2021-08-10'!$L$444),'QAQC-2021-08-10'!$C$444="High")</formula>
    </cfRule>
    <cfRule type="expression" priority="2763" dxfId="3" stopIfTrue="0">
      <formula>AND(NOT('QAQC-2021-08-10'!$L$444),'QAQC-2021-08-10'!$C$444="Medium")</formula>
    </cfRule>
    <cfRule type="expression" priority="3931" dxfId="4" stopIfTrue="0">
      <formula>AND(NOT('QAQC-2021-08-10'!$L$444),'QAQC-2021-08-10'!$C$444="Medium Low")</formula>
    </cfRule>
    <cfRule type="expression" priority="5099" dxfId="5" stopIfTrue="0">
      <formula>AND(NOT('QAQC-2021-08-10'!$L$444),'QAQC-2021-08-10'!$C$444="Low")</formula>
    </cfRule>
    <cfRule type="expression" priority="6723" dxfId="6" stopIfTrue="0">
      <formula>AND(NOT('QAQC-2021-08-10'!$L$444),'QAQC-2021-08-10'!$C$444="Very Low")</formula>
    </cfRule>
    <cfRule type="expression" priority="7921" dxfId="1" stopIfTrue="0">
      <formula>AND(NOT('QAQC-2021-08-10'!$L$444),'QAQC-2021-08-10'!$C$444="Good")</formula>
    </cfRule>
  </conditionalFormatting>
  <conditionalFormatting sqref="AC18">
    <cfRule type="expression" priority="428" dxfId="0" stopIfTrue="0">
      <formula>AND(NOT('QAQC-2021-08-10'!$L$445),'QAQC-2021-08-10'!$C$445="Highest")</formula>
    </cfRule>
    <cfRule type="expression" priority="1596" dxfId="2" stopIfTrue="0">
      <formula>AND(NOT('QAQC-2021-08-10'!$L$445),'QAQC-2021-08-10'!$C$445="High")</formula>
    </cfRule>
    <cfRule type="expression" priority="2764" dxfId="3" stopIfTrue="0">
      <formula>AND(NOT('QAQC-2021-08-10'!$L$445),'QAQC-2021-08-10'!$C$445="Medium")</formula>
    </cfRule>
    <cfRule type="expression" priority="3932" dxfId="4" stopIfTrue="0">
      <formula>AND(NOT('QAQC-2021-08-10'!$L$445),'QAQC-2021-08-10'!$C$445="Medium Low")</formula>
    </cfRule>
    <cfRule type="expression" priority="5100" dxfId="5" stopIfTrue="0">
      <formula>AND(NOT('QAQC-2021-08-10'!$L$445),'QAQC-2021-08-10'!$C$445="Low")</formula>
    </cfRule>
    <cfRule type="expression" priority="6724" dxfId="6" stopIfTrue="0">
      <formula>AND(NOT('QAQC-2021-08-10'!$L$445),'QAQC-2021-08-10'!$C$445="Very Low")</formula>
    </cfRule>
    <cfRule type="expression" priority="7922" dxfId="1" stopIfTrue="0">
      <formula>AND(NOT('QAQC-2021-08-10'!$L$445),'QAQC-2021-08-10'!$C$445="Good")</formula>
    </cfRule>
  </conditionalFormatting>
  <conditionalFormatting sqref="AD18">
    <cfRule type="expression" priority="429" dxfId="0" stopIfTrue="0">
      <formula>AND(NOT('QAQC-2021-08-10'!$L$446),'QAQC-2021-08-10'!$C$446="Highest")</formula>
    </cfRule>
    <cfRule type="expression" priority="1597" dxfId="2" stopIfTrue="0">
      <formula>AND(NOT('QAQC-2021-08-10'!$L$446),'QAQC-2021-08-10'!$C$446="High")</formula>
    </cfRule>
    <cfRule type="expression" priority="2765" dxfId="3" stopIfTrue="0">
      <formula>AND(NOT('QAQC-2021-08-10'!$L$446),'QAQC-2021-08-10'!$C$446="Medium")</formula>
    </cfRule>
    <cfRule type="expression" priority="3933" dxfId="4" stopIfTrue="0">
      <formula>AND(NOT('QAQC-2021-08-10'!$L$446),'QAQC-2021-08-10'!$C$446="Medium Low")</formula>
    </cfRule>
    <cfRule type="expression" priority="5101" dxfId="5" stopIfTrue="0">
      <formula>AND(NOT('QAQC-2021-08-10'!$L$446),'QAQC-2021-08-10'!$C$446="Low")</formula>
    </cfRule>
    <cfRule type="expression" priority="6725" dxfId="6" stopIfTrue="0">
      <formula>AND(NOT('QAQC-2021-08-10'!$L$446),'QAQC-2021-08-10'!$C$446="Very Low")</formula>
    </cfRule>
    <cfRule type="expression" priority="7923" dxfId="1" stopIfTrue="0">
      <formula>AND(NOT('QAQC-2021-08-10'!$L$446),'QAQC-2021-08-10'!$C$446="Good")</formula>
    </cfRule>
  </conditionalFormatting>
  <conditionalFormatting sqref="AE18">
    <cfRule type="expression" priority="430" dxfId="0" stopIfTrue="0">
      <formula>AND(NOT('QAQC-2021-08-10'!$L$447),'QAQC-2021-08-10'!$C$447="Highest")</formula>
    </cfRule>
    <cfRule type="expression" priority="1598" dxfId="2" stopIfTrue="0">
      <formula>AND(NOT('QAQC-2021-08-10'!$L$447),'QAQC-2021-08-10'!$C$447="High")</formula>
    </cfRule>
    <cfRule type="expression" priority="2766" dxfId="3" stopIfTrue="0">
      <formula>AND(NOT('QAQC-2021-08-10'!$L$447),'QAQC-2021-08-10'!$C$447="Medium")</formula>
    </cfRule>
    <cfRule type="expression" priority="3934" dxfId="4" stopIfTrue="0">
      <formula>AND(NOT('QAQC-2021-08-10'!$L$447),'QAQC-2021-08-10'!$C$447="Medium Low")</formula>
    </cfRule>
    <cfRule type="expression" priority="5102" dxfId="5" stopIfTrue="0">
      <formula>AND(NOT('QAQC-2021-08-10'!$L$447),'QAQC-2021-08-10'!$C$447="Low")</formula>
    </cfRule>
    <cfRule type="expression" priority="6726" dxfId="6" stopIfTrue="0">
      <formula>AND(NOT('QAQC-2021-08-10'!$L$447),'QAQC-2021-08-10'!$C$447="Very Low")</formula>
    </cfRule>
    <cfRule type="expression" priority="7924" dxfId="1" stopIfTrue="0">
      <formula>AND(NOT('QAQC-2021-08-10'!$L$447),'QAQC-2021-08-10'!$C$447="Good")</formula>
    </cfRule>
  </conditionalFormatting>
  <conditionalFormatting sqref="AC19">
    <cfRule type="expression" priority="431" dxfId="0" stopIfTrue="0">
      <formula>AND(NOT('QAQC-2021-08-10'!$L$448),'QAQC-2021-08-10'!$C$448="Highest")</formula>
    </cfRule>
    <cfRule type="expression" priority="1599" dxfId="2" stopIfTrue="0">
      <formula>AND(NOT('QAQC-2021-08-10'!$L$448),'QAQC-2021-08-10'!$C$448="High")</formula>
    </cfRule>
    <cfRule type="expression" priority="2767" dxfId="3" stopIfTrue="0">
      <formula>AND(NOT('QAQC-2021-08-10'!$L$448),'QAQC-2021-08-10'!$C$448="Medium")</formula>
    </cfRule>
    <cfRule type="expression" priority="3935" dxfId="4" stopIfTrue="0">
      <formula>AND(NOT('QAQC-2021-08-10'!$L$448),'QAQC-2021-08-10'!$C$448="Medium Low")</formula>
    </cfRule>
    <cfRule type="expression" priority="5103" dxfId="5" stopIfTrue="0">
      <formula>AND(NOT('QAQC-2021-08-10'!$L$448),'QAQC-2021-08-10'!$C$448="Low")</formula>
    </cfRule>
    <cfRule type="expression" priority="6727" dxfId="6" stopIfTrue="0">
      <formula>AND(NOT('QAQC-2021-08-10'!$L$448),'QAQC-2021-08-10'!$C$448="Very Low")</formula>
    </cfRule>
    <cfRule type="expression" priority="7925" dxfId="1" stopIfTrue="0">
      <formula>AND(NOT('QAQC-2021-08-10'!$L$448),'QAQC-2021-08-10'!$C$448="Good")</formula>
    </cfRule>
  </conditionalFormatting>
  <conditionalFormatting sqref="AD19">
    <cfRule type="expression" priority="432" dxfId="0" stopIfTrue="0">
      <formula>AND(NOT('QAQC-2021-08-10'!$L$449),'QAQC-2021-08-10'!$C$449="Highest")</formula>
    </cfRule>
    <cfRule type="expression" priority="1600" dxfId="2" stopIfTrue="0">
      <formula>AND(NOT('QAQC-2021-08-10'!$L$449),'QAQC-2021-08-10'!$C$449="High")</formula>
    </cfRule>
    <cfRule type="expression" priority="2768" dxfId="3" stopIfTrue="0">
      <formula>AND(NOT('QAQC-2021-08-10'!$L$449),'QAQC-2021-08-10'!$C$449="Medium")</formula>
    </cfRule>
    <cfRule type="expression" priority="3936" dxfId="4" stopIfTrue="0">
      <formula>AND(NOT('QAQC-2021-08-10'!$L$449),'QAQC-2021-08-10'!$C$449="Medium Low")</formula>
    </cfRule>
    <cfRule type="expression" priority="5104" dxfId="5" stopIfTrue="0">
      <formula>AND(NOT('QAQC-2021-08-10'!$L$449),'QAQC-2021-08-10'!$C$449="Low")</formula>
    </cfRule>
    <cfRule type="expression" priority="6728" dxfId="6" stopIfTrue="0">
      <formula>AND(NOT('QAQC-2021-08-10'!$L$449),'QAQC-2021-08-10'!$C$449="Very Low")</formula>
    </cfRule>
    <cfRule type="expression" priority="7926" dxfId="1" stopIfTrue="0">
      <formula>AND(NOT('QAQC-2021-08-10'!$L$449),'QAQC-2021-08-10'!$C$449="Good")</formula>
    </cfRule>
  </conditionalFormatting>
  <conditionalFormatting sqref="AE19">
    <cfRule type="expression" priority="433" dxfId="0" stopIfTrue="0">
      <formula>AND(NOT('QAQC-2021-08-10'!$L$450),'QAQC-2021-08-10'!$C$450="Highest")</formula>
    </cfRule>
    <cfRule type="expression" priority="1601" dxfId="2" stopIfTrue="0">
      <formula>AND(NOT('QAQC-2021-08-10'!$L$450),'QAQC-2021-08-10'!$C$450="High")</formula>
    </cfRule>
    <cfRule type="expression" priority="2769" dxfId="3" stopIfTrue="0">
      <formula>AND(NOT('QAQC-2021-08-10'!$L$450),'QAQC-2021-08-10'!$C$450="Medium")</formula>
    </cfRule>
    <cfRule type="expression" priority="3937" dxfId="4" stopIfTrue="0">
      <formula>AND(NOT('QAQC-2021-08-10'!$L$450),'QAQC-2021-08-10'!$C$450="Medium Low")</formula>
    </cfRule>
    <cfRule type="expression" priority="5105" dxfId="5" stopIfTrue="0">
      <formula>AND(NOT('QAQC-2021-08-10'!$L$450),'QAQC-2021-08-10'!$C$450="Low")</formula>
    </cfRule>
    <cfRule type="expression" priority="6729" dxfId="6" stopIfTrue="0">
      <formula>AND(NOT('QAQC-2021-08-10'!$L$450),'QAQC-2021-08-10'!$C$450="Very Low")</formula>
    </cfRule>
    <cfRule type="expression" priority="7927" dxfId="1" stopIfTrue="0">
      <formula>AND(NOT('QAQC-2021-08-10'!$L$450),'QAQC-2021-08-10'!$C$450="Good")</formula>
    </cfRule>
  </conditionalFormatting>
  <conditionalFormatting sqref="AC20">
    <cfRule type="expression" priority="434" dxfId="0" stopIfTrue="0">
      <formula>AND(NOT('QAQC-2021-08-10'!$L$451),'QAQC-2021-08-10'!$C$451="Highest")</formula>
    </cfRule>
    <cfRule type="expression" priority="1602" dxfId="2" stopIfTrue="0">
      <formula>AND(NOT('QAQC-2021-08-10'!$L$451),'QAQC-2021-08-10'!$C$451="High")</formula>
    </cfRule>
    <cfRule type="expression" priority="2770" dxfId="3" stopIfTrue="0">
      <formula>AND(NOT('QAQC-2021-08-10'!$L$451),'QAQC-2021-08-10'!$C$451="Medium")</formula>
    </cfRule>
    <cfRule type="expression" priority="3938" dxfId="4" stopIfTrue="0">
      <formula>AND(NOT('QAQC-2021-08-10'!$L$451),'QAQC-2021-08-10'!$C$451="Medium Low")</formula>
    </cfRule>
    <cfRule type="expression" priority="5106" dxfId="5" stopIfTrue="0">
      <formula>AND(NOT('QAQC-2021-08-10'!$L$451),'QAQC-2021-08-10'!$C$451="Low")</formula>
    </cfRule>
    <cfRule type="expression" priority="6730" dxfId="6" stopIfTrue="0">
      <formula>AND(NOT('QAQC-2021-08-10'!$L$451),'QAQC-2021-08-10'!$C$451="Very Low")</formula>
    </cfRule>
    <cfRule type="expression" priority="7928" dxfId="1" stopIfTrue="0">
      <formula>AND(NOT('QAQC-2021-08-10'!$L$451),'QAQC-2021-08-10'!$C$451="Good")</formula>
    </cfRule>
  </conditionalFormatting>
  <conditionalFormatting sqref="AD20">
    <cfRule type="expression" priority="435" dxfId="0" stopIfTrue="0">
      <formula>AND(NOT('QAQC-2021-08-10'!$L$452),'QAQC-2021-08-10'!$C$452="Highest")</formula>
    </cfRule>
    <cfRule type="expression" priority="1603" dxfId="2" stopIfTrue="0">
      <formula>AND(NOT('QAQC-2021-08-10'!$L$452),'QAQC-2021-08-10'!$C$452="High")</formula>
    </cfRule>
    <cfRule type="expression" priority="2771" dxfId="3" stopIfTrue="0">
      <formula>AND(NOT('QAQC-2021-08-10'!$L$452),'QAQC-2021-08-10'!$C$452="Medium")</formula>
    </cfRule>
    <cfRule type="expression" priority="3939" dxfId="4" stopIfTrue="0">
      <formula>AND(NOT('QAQC-2021-08-10'!$L$452),'QAQC-2021-08-10'!$C$452="Medium Low")</formula>
    </cfRule>
    <cfRule type="expression" priority="5107" dxfId="5" stopIfTrue="0">
      <formula>AND(NOT('QAQC-2021-08-10'!$L$452),'QAQC-2021-08-10'!$C$452="Low")</formula>
    </cfRule>
    <cfRule type="expression" priority="6731" dxfId="6" stopIfTrue="0">
      <formula>AND(NOT('QAQC-2021-08-10'!$L$452),'QAQC-2021-08-10'!$C$452="Very Low")</formula>
    </cfRule>
    <cfRule type="expression" priority="7929" dxfId="1" stopIfTrue="0">
      <formula>AND(NOT('QAQC-2021-08-10'!$L$452),'QAQC-2021-08-10'!$C$452="Good")</formula>
    </cfRule>
  </conditionalFormatting>
  <conditionalFormatting sqref="AE20">
    <cfRule type="expression" priority="436" dxfId="0" stopIfTrue="0">
      <formula>AND(NOT('QAQC-2021-08-10'!$L$453),'QAQC-2021-08-10'!$C$453="Highest")</formula>
    </cfRule>
    <cfRule type="expression" priority="1604" dxfId="2" stopIfTrue="0">
      <formula>AND(NOT('QAQC-2021-08-10'!$L$453),'QAQC-2021-08-10'!$C$453="High")</formula>
    </cfRule>
    <cfRule type="expression" priority="2772" dxfId="3" stopIfTrue="0">
      <formula>AND(NOT('QAQC-2021-08-10'!$L$453),'QAQC-2021-08-10'!$C$453="Medium")</formula>
    </cfRule>
    <cfRule type="expression" priority="3940" dxfId="4" stopIfTrue="0">
      <formula>AND(NOT('QAQC-2021-08-10'!$L$453),'QAQC-2021-08-10'!$C$453="Medium Low")</formula>
    </cfRule>
    <cfRule type="expression" priority="5108" dxfId="5" stopIfTrue="0">
      <formula>AND(NOT('QAQC-2021-08-10'!$L$453),'QAQC-2021-08-10'!$C$453="Low")</formula>
    </cfRule>
    <cfRule type="expression" priority="6732" dxfId="6" stopIfTrue="0">
      <formula>AND(NOT('QAQC-2021-08-10'!$L$453),'QAQC-2021-08-10'!$C$453="Very Low")</formula>
    </cfRule>
    <cfRule type="expression" priority="7930" dxfId="1" stopIfTrue="0">
      <formula>AND(NOT('QAQC-2021-08-10'!$L$453),'QAQC-2021-08-10'!$C$453="Good")</formula>
    </cfRule>
  </conditionalFormatting>
  <conditionalFormatting sqref="AC21">
    <cfRule type="expression" priority="437" dxfId="0" stopIfTrue="0">
      <formula>AND(NOT('QAQC-2021-08-10'!$L$454),'QAQC-2021-08-10'!$C$454="Highest")</formula>
    </cfRule>
    <cfRule type="expression" priority="1605" dxfId="2" stopIfTrue="0">
      <formula>AND(NOT('QAQC-2021-08-10'!$L$454),'QAQC-2021-08-10'!$C$454="High")</formula>
    </cfRule>
    <cfRule type="expression" priority="2773" dxfId="3" stopIfTrue="0">
      <formula>AND(NOT('QAQC-2021-08-10'!$L$454),'QAQC-2021-08-10'!$C$454="Medium")</formula>
    </cfRule>
    <cfRule type="expression" priority="3941" dxfId="4" stopIfTrue="0">
      <formula>AND(NOT('QAQC-2021-08-10'!$L$454),'QAQC-2021-08-10'!$C$454="Medium Low")</formula>
    </cfRule>
    <cfRule type="expression" priority="5109" dxfId="5" stopIfTrue="0">
      <formula>AND(NOT('QAQC-2021-08-10'!$L$454),'QAQC-2021-08-10'!$C$454="Low")</formula>
    </cfRule>
    <cfRule type="expression" priority="6733" dxfId="6" stopIfTrue="0">
      <formula>AND(NOT('QAQC-2021-08-10'!$L$454),'QAQC-2021-08-10'!$C$454="Very Low")</formula>
    </cfRule>
    <cfRule type="expression" priority="7931" dxfId="1" stopIfTrue="0">
      <formula>AND(NOT('QAQC-2021-08-10'!$L$454),'QAQC-2021-08-10'!$C$454="Good")</formula>
    </cfRule>
  </conditionalFormatting>
  <conditionalFormatting sqref="AD21">
    <cfRule type="expression" priority="438" dxfId="0" stopIfTrue="0">
      <formula>AND(NOT('QAQC-2021-08-10'!$L$455),'QAQC-2021-08-10'!$C$455="Highest")</formula>
    </cfRule>
    <cfRule type="expression" priority="1606" dxfId="2" stopIfTrue="0">
      <formula>AND(NOT('QAQC-2021-08-10'!$L$455),'QAQC-2021-08-10'!$C$455="High")</formula>
    </cfRule>
    <cfRule type="expression" priority="2774" dxfId="3" stopIfTrue="0">
      <formula>AND(NOT('QAQC-2021-08-10'!$L$455),'QAQC-2021-08-10'!$C$455="Medium")</formula>
    </cfRule>
    <cfRule type="expression" priority="3942" dxfId="4" stopIfTrue="0">
      <formula>AND(NOT('QAQC-2021-08-10'!$L$455),'QAQC-2021-08-10'!$C$455="Medium Low")</formula>
    </cfRule>
    <cfRule type="expression" priority="5110" dxfId="5" stopIfTrue="0">
      <formula>AND(NOT('QAQC-2021-08-10'!$L$455),'QAQC-2021-08-10'!$C$455="Low")</formula>
    </cfRule>
    <cfRule type="expression" priority="6734" dxfId="6" stopIfTrue="0">
      <formula>AND(NOT('QAQC-2021-08-10'!$L$455),'QAQC-2021-08-10'!$C$455="Very Low")</formula>
    </cfRule>
    <cfRule type="expression" priority="7932" dxfId="1" stopIfTrue="0">
      <formula>AND(NOT('QAQC-2021-08-10'!$L$455),'QAQC-2021-08-10'!$C$455="Good")</formula>
    </cfRule>
  </conditionalFormatting>
  <conditionalFormatting sqref="AE21">
    <cfRule type="expression" priority="439" dxfId="0" stopIfTrue="0">
      <formula>AND(NOT('QAQC-2021-08-10'!$L$456),'QAQC-2021-08-10'!$C$456="Highest")</formula>
    </cfRule>
    <cfRule type="expression" priority="1607" dxfId="2" stopIfTrue="0">
      <formula>AND(NOT('QAQC-2021-08-10'!$L$456),'QAQC-2021-08-10'!$C$456="High")</formula>
    </cfRule>
    <cfRule type="expression" priority="2775" dxfId="3" stopIfTrue="0">
      <formula>AND(NOT('QAQC-2021-08-10'!$L$456),'QAQC-2021-08-10'!$C$456="Medium")</formula>
    </cfRule>
    <cfRule type="expression" priority="3943" dxfId="4" stopIfTrue="0">
      <formula>AND(NOT('QAQC-2021-08-10'!$L$456),'QAQC-2021-08-10'!$C$456="Medium Low")</formula>
    </cfRule>
    <cfRule type="expression" priority="5111" dxfId="5" stopIfTrue="0">
      <formula>AND(NOT('QAQC-2021-08-10'!$L$456),'QAQC-2021-08-10'!$C$456="Low")</formula>
    </cfRule>
    <cfRule type="expression" priority="6735" dxfId="6" stopIfTrue="0">
      <formula>AND(NOT('QAQC-2021-08-10'!$L$456),'QAQC-2021-08-10'!$C$456="Very Low")</formula>
    </cfRule>
    <cfRule type="expression" priority="7933" dxfId="1" stopIfTrue="0">
      <formula>AND(NOT('QAQC-2021-08-10'!$L$456),'QAQC-2021-08-10'!$C$456="Good")</formula>
    </cfRule>
  </conditionalFormatting>
  <conditionalFormatting sqref="AC22">
    <cfRule type="expression" priority="440" dxfId="0" stopIfTrue="0">
      <formula>AND(NOT('QAQC-2021-08-10'!$L$457),'QAQC-2021-08-10'!$C$457="Highest")</formula>
    </cfRule>
    <cfRule type="expression" priority="1608" dxfId="2" stopIfTrue="0">
      <formula>AND(NOT('QAQC-2021-08-10'!$L$457),'QAQC-2021-08-10'!$C$457="High")</formula>
    </cfRule>
    <cfRule type="expression" priority="2776" dxfId="3" stopIfTrue="0">
      <formula>AND(NOT('QAQC-2021-08-10'!$L$457),'QAQC-2021-08-10'!$C$457="Medium")</formula>
    </cfRule>
    <cfRule type="expression" priority="3944" dxfId="4" stopIfTrue="0">
      <formula>AND(NOT('QAQC-2021-08-10'!$L$457),'QAQC-2021-08-10'!$C$457="Medium Low")</formula>
    </cfRule>
    <cfRule type="expression" priority="5112" dxfId="5" stopIfTrue="0">
      <formula>AND(NOT('QAQC-2021-08-10'!$L$457),'QAQC-2021-08-10'!$C$457="Low")</formula>
    </cfRule>
    <cfRule type="expression" priority="6736" dxfId="6" stopIfTrue="0">
      <formula>AND(NOT('QAQC-2021-08-10'!$L$457),'QAQC-2021-08-10'!$C$457="Very Low")</formula>
    </cfRule>
    <cfRule type="expression" priority="7934" dxfId="1" stopIfTrue="0">
      <formula>AND(NOT('QAQC-2021-08-10'!$L$457),'QAQC-2021-08-10'!$C$457="Good")</formula>
    </cfRule>
  </conditionalFormatting>
  <conditionalFormatting sqref="AD22">
    <cfRule type="expression" priority="441" dxfId="0" stopIfTrue="0">
      <formula>AND(NOT('QAQC-2021-08-10'!$L$458),'QAQC-2021-08-10'!$C$458="Highest")</formula>
    </cfRule>
    <cfRule type="expression" priority="1609" dxfId="2" stopIfTrue="0">
      <formula>AND(NOT('QAQC-2021-08-10'!$L$458),'QAQC-2021-08-10'!$C$458="High")</formula>
    </cfRule>
    <cfRule type="expression" priority="2777" dxfId="3" stopIfTrue="0">
      <formula>AND(NOT('QAQC-2021-08-10'!$L$458),'QAQC-2021-08-10'!$C$458="Medium")</formula>
    </cfRule>
    <cfRule type="expression" priority="3945" dxfId="4" stopIfTrue="0">
      <formula>AND(NOT('QAQC-2021-08-10'!$L$458),'QAQC-2021-08-10'!$C$458="Medium Low")</formula>
    </cfRule>
    <cfRule type="expression" priority="5113" dxfId="5" stopIfTrue="0">
      <formula>AND(NOT('QAQC-2021-08-10'!$L$458),'QAQC-2021-08-10'!$C$458="Low")</formula>
    </cfRule>
    <cfRule type="expression" priority="6737" dxfId="6" stopIfTrue="0">
      <formula>AND(NOT('QAQC-2021-08-10'!$L$458),'QAQC-2021-08-10'!$C$458="Very Low")</formula>
    </cfRule>
    <cfRule type="expression" priority="7935" dxfId="1" stopIfTrue="0">
      <formula>AND(NOT('QAQC-2021-08-10'!$L$458),'QAQC-2021-08-10'!$C$458="Good")</formula>
    </cfRule>
  </conditionalFormatting>
  <conditionalFormatting sqref="AE22">
    <cfRule type="expression" priority="442" dxfId="0" stopIfTrue="0">
      <formula>AND(NOT('QAQC-2021-08-10'!$L$459),'QAQC-2021-08-10'!$C$459="Highest")</formula>
    </cfRule>
    <cfRule type="expression" priority="1610" dxfId="2" stopIfTrue="0">
      <formula>AND(NOT('QAQC-2021-08-10'!$L$459),'QAQC-2021-08-10'!$C$459="High")</formula>
    </cfRule>
    <cfRule type="expression" priority="2778" dxfId="3" stopIfTrue="0">
      <formula>AND(NOT('QAQC-2021-08-10'!$L$459),'QAQC-2021-08-10'!$C$459="Medium")</formula>
    </cfRule>
    <cfRule type="expression" priority="3946" dxfId="4" stopIfTrue="0">
      <formula>AND(NOT('QAQC-2021-08-10'!$L$459),'QAQC-2021-08-10'!$C$459="Medium Low")</formula>
    </cfRule>
    <cfRule type="expression" priority="5114" dxfId="5" stopIfTrue="0">
      <formula>AND(NOT('QAQC-2021-08-10'!$L$459),'QAQC-2021-08-10'!$C$459="Low")</formula>
    </cfRule>
    <cfRule type="expression" priority="6738" dxfId="6" stopIfTrue="0">
      <formula>AND(NOT('QAQC-2021-08-10'!$L$459),'QAQC-2021-08-10'!$C$459="Very Low")</formula>
    </cfRule>
    <cfRule type="expression" priority="7936" dxfId="1" stopIfTrue="0">
      <formula>AND(NOT('QAQC-2021-08-10'!$L$459),'QAQC-2021-08-10'!$C$459="Good")</formula>
    </cfRule>
  </conditionalFormatting>
  <conditionalFormatting sqref="AC23">
    <cfRule type="expression" priority="443" dxfId="0" stopIfTrue="0">
      <formula>AND(NOT('QAQC-2021-08-10'!$L$460),'QAQC-2021-08-10'!$C$460="Highest")</formula>
    </cfRule>
    <cfRule type="expression" priority="1611" dxfId="2" stopIfTrue="0">
      <formula>AND(NOT('QAQC-2021-08-10'!$L$460),'QAQC-2021-08-10'!$C$460="High")</formula>
    </cfRule>
    <cfRule type="expression" priority="2779" dxfId="3" stopIfTrue="0">
      <formula>AND(NOT('QAQC-2021-08-10'!$L$460),'QAQC-2021-08-10'!$C$460="Medium")</formula>
    </cfRule>
    <cfRule type="expression" priority="3947" dxfId="4" stopIfTrue="0">
      <formula>AND(NOT('QAQC-2021-08-10'!$L$460),'QAQC-2021-08-10'!$C$460="Medium Low")</formula>
    </cfRule>
    <cfRule type="expression" priority="5115" dxfId="5" stopIfTrue="0">
      <formula>AND(NOT('QAQC-2021-08-10'!$L$460),'QAQC-2021-08-10'!$C$460="Low")</formula>
    </cfRule>
    <cfRule type="expression" priority="6739" dxfId="6" stopIfTrue="0">
      <formula>AND(NOT('QAQC-2021-08-10'!$L$460),'QAQC-2021-08-10'!$C$460="Very Low")</formula>
    </cfRule>
    <cfRule type="expression" priority="7937" dxfId="1" stopIfTrue="0">
      <formula>AND(NOT('QAQC-2021-08-10'!$L$460),'QAQC-2021-08-10'!$C$460="Good")</formula>
    </cfRule>
  </conditionalFormatting>
  <conditionalFormatting sqref="AD23">
    <cfRule type="expression" priority="444" dxfId="0" stopIfTrue="0">
      <formula>AND(NOT('QAQC-2021-08-10'!$L$461),'QAQC-2021-08-10'!$C$461="Highest")</formula>
    </cfRule>
    <cfRule type="expression" priority="1612" dxfId="2" stopIfTrue="0">
      <formula>AND(NOT('QAQC-2021-08-10'!$L$461),'QAQC-2021-08-10'!$C$461="High")</formula>
    </cfRule>
    <cfRule type="expression" priority="2780" dxfId="3" stopIfTrue="0">
      <formula>AND(NOT('QAQC-2021-08-10'!$L$461),'QAQC-2021-08-10'!$C$461="Medium")</formula>
    </cfRule>
    <cfRule type="expression" priority="3948" dxfId="4" stopIfTrue="0">
      <formula>AND(NOT('QAQC-2021-08-10'!$L$461),'QAQC-2021-08-10'!$C$461="Medium Low")</formula>
    </cfRule>
    <cfRule type="expression" priority="5116" dxfId="5" stopIfTrue="0">
      <formula>AND(NOT('QAQC-2021-08-10'!$L$461),'QAQC-2021-08-10'!$C$461="Low")</formula>
    </cfRule>
    <cfRule type="expression" priority="6740" dxfId="6" stopIfTrue="0">
      <formula>AND(NOT('QAQC-2021-08-10'!$L$461),'QAQC-2021-08-10'!$C$461="Very Low")</formula>
    </cfRule>
    <cfRule type="expression" priority="7938" dxfId="1" stopIfTrue="0">
      <formula>AND(NOT('QAQC-2021-08-10'!$L$461),'QAQC-2021-08-10'!$C$461="Good")</formula>
    </cfRule>
  </conditionalFormatting>
  <conditionalFormatting sqref="AE23">
    <cfRule type="expression" priority="445" dxfId="0" stopIfTrue="0">
      <formula>AND(NOT('QAQC-2021-08-10'!$L$462),'QAQC-2021-08-10'!$C$462="Highest")</formula>
    </cfRule>
    <cfRule type="expression" priority="1613" dxfId="2" stopIfTrue="0">
      <formula>AND(NOT('QAQC-2021-08-10'!$L$462),'QAQC-2021-08-10'!$C$462="High")</formula>
    </cfRule>
    <cfRule type="expression" priority="2781" dxfId="3" stopIfTrue="0">
      <formula>AND(NOT('QAQC-2021-08-10'!$L$462),'QAQC-2021-08-10'!$C$462="Medium")</formula>
    </cfRule>
    <cfRule type="expression" priority="3949" dxfId="4" stopIfTrue="0">
      <formula>AND(NOT('QAQC-2021-08-10'!$L$462),'QAQC-2021-08-10'!$C$462="Medium Low")</formula>
    </cfRule>
    <cfRule type="expression" priority="5117" dxfId="5" stopIfTrue="0">
      <formula>AND(NOT('QAQC-2021-08-10'!$L$462),'QAQC-2021-08-10'!$C$462="Low")</formula>
    </cfRule>
    <cfRule type="expression" priority="6741" dxfId="6" stopIfTrue="0">
      <formula>AND(NOT('QAQC-2021-08-10'!$L$462),'QAQC-2021-08-10'!$C$462="Very Low")</formula>
    </cfRule>
    <cfRule type="expression" priority="7939" dxfId="1" stopIfTrue="0">
      <formula>AND(NOT('QAQC-2021-08-10'!$L$462),'QAQC-2021-08-10'!$C$462="Good")</formula>
    </cfRule>
  </conditionalFormatting>
  <conditionalFormatting sqref="AC24">
    <cfRule type="expression" priority="446" dxfId="0" stopIfTrue="0">
      <formula>AND(NOT('QAQC-2021-08-10'!$L$463),'QAQC-2021-08-10'!$C$463="Highest")</formula>
    </cfRule>
    <cfRule type="expression" priority="1614" dxfId="2" stopIfTrue="0">
      <formula>AND(NOT('QAQC-2021-08-10'!$L$463),'QAQC-2021-08-10'!$C$463="High")</formula>
    </cfRule>
    <cfRule type="expression" priority="2782" dxfId="3" stopIfTrue="0">
      <formula>AND(NOT('QAQC-2021-08-10'!$L$463),'QAQC-2021-08-10'!$C$463="Medium")</formula>
    </cfRule>
    <cfRule type="expression" priority="3950" dxfId="4" stopIfTrue="0">
      <formula>AND(NOT('QAQC-2021-08-10'!$L$463),'QAQC-2021-08-10'!$C$463="Medium Low")</formula>
    </cfRule>
    <cfRule type="expression" priority="5118" dxfId="5" stopIfTrue="0">
      <formula>AND(NOT('QAQC-2021-08-10'!$L$463),'QAQC-2021-08-10'!$C$463="Low")</formula>
    </cfRule>
    <cfRule type="expression" priority="6742" dxfId="6" stopIfTrue="0">
      <formula>AND(NOT('QAQC-2021-08-10'!$L$463),'QAQC-2021-08-10'!$C$463="Very Low")</formula>
    </cfRule>
    <cfRule type="expression" priority="7940" dxfId="1" stopIfTrue="0">
      <formula>AND(NOT('QAQC-2021-08-10'!$L$463),'QAQC-2021-08-10'!$C$463="Good")</formula>
    </cfRule>
  </conditionalFormatting>
  <conditionalFormatting sqref="AD24">
    <cfRule type="expression" priority="447" dxfId="0" stopIfTrue="0">
      <formula>AND(NOT('QAQC-2021-08-10'!$L$464),'QAQC-2021-08-10'!$C$464="Highest")</formula>
    </cfRule>
    <cfRule type="expression" priority="1615" dxfId="2" stopIfTrue="0">
      <formula>AND(NOT('QAQC-2021-08-10'!$L$464),'QAQC-2021-08-10'!$C$464="High")</formula>
    </cfRule>
    <cfRule type="expression" priority="2783" dxfId="3" stopIfTrue="0">
      <formula>AND(NOT('QAQC-2021-08-10'!$L$464),'QAQC-2021-08-10'!$C$464="Medium")</formula>
    </cfRule>
    <cfRule type="expression" priority="3951" dxfId="4" stopIfTrue="0">
      <formula>AND(NOT('QAQC-2021-08-10'!$L$464),'QAQC-2021-08-10'!$C$464="Medium Low")</formula>
    </cfRule>
    <cfRule type="expression" priority="5119" dxfId="5" stopIfTrue="0">
      <formula>AND(NOT('QAQC-2021-08-10'!$L$464),'QAQC-2021-08-10'!$C$464="Low")</formula>
    </cfRule>
    <cfRule type="expression" priority="6743" dxfId="6" stopIfTrue="0">
      <formula>AND(NOT('QAQC-2021-08-10'!$L$464),'QAQC-2021-08-10'!$C$464="Very Low")</formula>
    </cfRule>
    <cfRule type="expression" priority="7941" dxfId="1" stopIfTrue="0">
      <formula>AND(NOT('QAQC-2021-08-10'!$L$464),'QAQC-2021-08-10'!$C$464="Good")</formula>
    </cfRule>
  </conditionalFormatting>
  <conditionalFormatting sqref="AE24">
    <cfRule type="expression" priority="448" dxfId="0" stopIfTrue="0">
      <formula>AND(NOT('QAQC-2021-08-10'!$L$465),'QAQC-2021-08-10'!$C$465="Highest")</formula>
    </cfRule>
    <cfRule type="expression" priority="1616" dxfId="2" stopIfTrue="0">
      <formula>AND(NOT('QAQC-2021-08-10'!$L$465),'QAQC-2021-08-10'!$C$465="High")</formula>
    </cfRule>
    <cfRule type="expression" priority="2784" dxfId="3" stopIfTrue="0">
      <formula>AND(NOT('QAQC-2021-08-10'!$L$465),'QAQC-2021-08-10'!$C$465="Medium")</formula>
    </cfRule>
    <cfRule type="expression" priority="3952" dxfId="4" stopIfTrue="0">
      <formula>AND(NOT('QAQC-2021-08-10'!$L$465),'QAQC-2021-08-10'!$C$465="Medium Low")</formula>
    </cfRule>
    <cfRule type="expression" priority="5120" dxfId="5" stopIfTrue="0">
      <formula>AND(NOT('QAQC-2021-08-10'!$L$465),'QAQC-2021-08-10'!$C$465="Low")</formula>
    </cfRule>
    <cfRule type="expression" priority="6744" dxfId="6" stopIfTrue="0">
      <formula>AND(NOT('QAQC-2021-08-10'!$L$465),'QAQC-2021-08-10'!$C$465="Very Low")</formula>
    </cfRule>
    <cfRule type="expression" priority="7942" dxfId="1" stopIfTrue="0">
      <formula>AND(NOT('QAQC-2021-08-10'!$L$465),'QAQC-2021-08-10'!$C$465="Good")</formula>
    </cfRule>
  </conditionalFormatting>
  <conditionalFormatting sqref="AC25">
    <cfRule type="expression" priority="449" dxfId="0" stopIfTrue="0">
      <formula>AND(NOT('QAQC-2021-08-10'!$L$466),'QAQC-2021-08-10'!$C$466="Highest")</formula>
    </cfRule>
    <cfRule type="expression" priority="1617" dxfId="2" stopIfTrue="0">
      <formula>AND(NOT('QAQC-2021-08-10'!$L$466),'QAQC-2021-08-10'!$C$466="High")</formula>
    </cfRule>
    <cfRule type="expression" priority="2785" dxfId="3" stopIfTrue="0">
      <formula>AND(NOT('QAQC-2021-08-10'!$L$466),'QAQC-2021-08-10'!$C$466="Medium")</formula>
    </cfRule>
    <cfRule type="expression" priority="3953" dxfId="4" stopIfTrue="0">
      <formula>AND(NOT('QAQC-2021-08-10'!$L$466),'QAQC-2021-08-10'!$C$466="Medium Low")</formula>
    </cfRule>
    <cfRule type="expression" priority="5121" dxfId="5" stopIfTrue="0">
      <formula>AND(NOT('QAQC-2021-08-10'!$L$466),'QAQC-2021-08-10'!$C$466="Low")</formula>
    </cfRule>
    <cfRule type="expression" priority="6745" dxfId="6" stopIfTrue="0">
      <formula>AND(NOT('QAQC-2021-08-10'!$L$466),'QAQC-2021-08-10'!$C$466="Very Low")</formula>
    </cfRule>
    <cfRule type="expression" priority="7943" dxfId="1" stopIfTrue="0">
      <formula>AND(NOT('QAQC-2021-08-10'!$L$466),'QAQC-2021-08-10'!$C$466="Good")</formula>
    </cfRule>
  </conditionalFormatting>
  <conditionalFormatting sqref="AD25">
    <cfRule type="expression" priority="450" dxfId="0" stopIfTrue="0">
      <formula>AND(NOT('QAQC-2021-08-10'!$L$467),'QAQC-2021-08-10'!$C$467="Highest")</formula>
    </cfRule>
    <cfRule type="expression" priority="1618" dxfId="2" stopIfTrue="0">
      <formula>AND(NOT('QAQC-2021-08-10'!$L$467),'QAQC-2021-08-10'!$C$467="High")</formula>
    </cfRule>
    <cfRule type="expression" priority="2786" dxfId="3" stopIfTrue="0">
      <formula>AND(NOT('QAQC-2021-08-10'!$L$467),'QAQC-2021-08-10'!$C$467="Medium")</formula>
    </cfRule>
    <cfRule type="expression" priority="3954" dxfId="4" stopIfTrue="0">
      <formula>AND(NOT('QAQC-2021-08-10'!$L$467),'QAQC-2021-08-10'!$C$467="Medium Low")</formula>
    </cfRule>
    <cfRule type="expression" priority="5122" dxfId="5" stopIfTrue="0">
      <formula>AND(NOT('QAQC-2021-08-10'!$L$467),'QAQC-2021-08-10'!$C$467="Low")</formula>
    </cfRule>
    <cfRule type="expression" priority="6746" dxfId="6" stopIfTrue="0">
      <formula>AND(NOT('QAQC-2021-08-10'!$L$467),'QAQC-2021-08-10'!$C$467="Very Low")</formula>
    </cfRule>
    <cfRule type="expression" priority="7944" dxfId="1" stopIfTrue="0">
      <formula>AND(NOT('QAQC-2021-08-10'!$L$467),'QAQC-2021-08-10'!$C$467="Good")</formula>
    </cfRule>
  </conditionalFormatting>
  <conditionalFormatting sqref="AE25">
    <cfRule type="expression" priority="451" dxfId="0" stopIfTrue="0">
      <formula>AND(NOT('QAQC-2021-08-10'!$L$468),'QAQC-2021-08-10'!$C$468="Highest")</formula>
    </cfRule>
    <cfRule type="expression" priority="1619" dxfId="2" stopIfTrue="0">
      <formula>AND(NOT('QAQC-2021-08-10'!$L$468),'QAQC-2021-08-10'!$C$468="High")</formula>
    </cfRule>
    <cfRule type="expression" priority="2787" dxfId="3" stopIfTrue="0">
      <formula>AND(NOT('QAQC-2021-08-10'!$L$468),'QAQC-2021-08-10'!$C$468="Medium")</formula>
    </cfRule>
    <cfRule type="expression" priority="3955" dxfId="4" stopIfTrue="0">
      <formula>AND(NOT('QAQC-2021-08-10'!$L$468),'QAQC-2021-08-10'!$C$468="Medium Low")</formula>
    </cfRule>
    <cfRule type="expression" priority="5123" dxfId="5" stopIfTrue="0">
      <formula>AND(NOT('QAQC-2021-08-10'!$L$468),'QAQC-2021-08-10'!$C$468="Low")</formula>
    </cfRule>
    <cfRule type="expression" priority="6747" dxfId="6" stopIfTrue="0">
      <formula>AND(NOT('QAQC-2021-08-10'!$L$468),'QAQC-2021-08-10'!$C$468="Very Low")</formula>
    </cfRule>
    <cfRule type="expression" priority="7945" dxfId="1" stopIfTrue="0">
      <formula>AND(NOT('QAQC-2021-08-10'!$L$468),'QAQC-2021-08-10'!$C$468="Good")</formula>
    </cfRule>
  </conditionalFormatting>
  <conditionalFormatting sqref="AC26">
    <cfRule type="expression" priority="452" dxfId="0" stopIfTrue="0">
      <formula>AND(NOT('QAQC-2021-08-10'!$L$469),'QAQC-2021-08-10'!$C$469="Highest")</formula>
    </cfRule>
    <cfRule type="expression" priority="1620" dxfId="2" stopIfTrue="0">
      <formula>AND(NOT('QAQC-2021-08-10'!$L$469),'QAQC-2021-08-10'!$C$469="High")</formula>
    </cfRule>
    <cfRule type="expression" priority="2788" dxfId="3" stopIfTrue="0">
      <formula>AND(NOT('QAQC-2021-08-10'!$L$469),'QAQC-2021-08-10'!$C$469="Medium")</formula>
    </cfRule>
    <cfRule type="expression" priority="3956" dxfId="4" stopIfTrue="0">
      <formula>AND(NOT('QAQC-2021-08-10'!$L$469),'QAQC-2021-08-10'!$C$469="Medium Low")</formula>
    </cfRule>
    <cfRule type="expression" priority="5124" dxfId="5" stopIfTrue="0">
      <formula>AND(NOT('QAQC-2021-08-10'!$L$469),'QAQC-2021-08-10'!$C$469="Low")</formula>
    </cfRule>
    <cfRule type="expression" priority="6748" dxfId="6" stopIfTrue="0">
      <formula>AND(NOT('QAQC-2021-08-10'!$L$469),'QAQC-2021-08-10'!$C$469="Very Low")</formula>
    </cfRule>
    <cfRule type="expression" priority="7946" dxfId="1" stopIfTrue="0">
      <formula>AND(NOT('QAQC-2021-08-10'!$L$469),'QAQC-2021-08-10'!$C$469="Good")</formula>
    </cfRule>
  </conditionalFormatting>
  <conditionalFormatting sqref="AD26">
    <cfRule type="expression" priority="453" dxfId="0" stopIfTrue="0">
      <formula>AND(NOT('QAQC-2021-08-10'!$L$470),'QAQC-2021-08-10'!$C$470="Highest")</formula>
    </cfRule>
    <cfRule type="expression" priority="1621" dxfId="2" stopIfTrue="0">
      <formula>AND(NOT('QAQC-2021-08-10'!$L$470),'QAQC-2021-08-10'!$C$470="High")</formula>
    </cfRule>
    <cfRule type="expression" priority="2789" dxfId="3" stopIfTrue="0">
      <formula>AND(NOT('QAQC-2021-08-10'!$L$470),'QAQC-2021-08-10'!$C$470="Medium")</formula>
    </cfRule>
    <cfRule type="expression" priority="3957" dxfId="4" stopIfTrue="0">
      <formula>AND(NOT('QAQC-2021-08-10'!$L$470),'QAQC-2021-08-10'!$C$470="Medium Low")</formula>
    </cfRule>
    <cfRule type="expression" priority="5125" dxfId="5" stopIfTrue="0">
      <formula>AND(NOT('QAQC-2021-08-10'!$L$470),'QAQC-2021-08-10'!$C$470="Low")</formula>
    </cfRule>
    <cfRule type="expression" priority="6749" dxfId="6" stopIfTrue="0">
      <formula>AND(NOT('QAQC-2021-08-10'!$L$470),'QAQC-2021-08-10'!$C$470="Very Low")</formula>
    </cfRule>
    <cfRule type="expression" priority="7947" dxfId="1" stopIfTrue="0">
      <formula>AND(NOT('QAQC-2021-08-10'!$L$470),'QAQC-2021-08-10'!$C$470="Good")</formula>
    </cfRule>
  </conditionalFormatting>
  <conditionalFormatting sqref="AE26">
    <cfRule type="expression" priority="454" dxfId="0" stopIfTrue="0">
      <formula>AND(NOT('QAQC-2021-08-10'!$L$471),'QAQC-2021-08-10'!$C$471="Highest")</formula>
    </cfRule>
    <cfRule type="expression" priority="1622" dxfId="2" stopIfTrue="0">
      <formula>AND(NOT('QAQC-2021-08-10'!$L$471),'QAQC-2021-08-10'!$C$471="High")</formula>
    </cfRule>
    <cfRule type="expression" priority="2790" dxfId="3" stopIfTrue="0">
      <formula>AND(NOT('QAQC-2021-08-10'!$L$471),'QAQC-2021-08-10'!$C$471="Medium")</formula>
    </cfRule>
    <cfRule type="expression" priority="3958" dxfId="4" stopIfTrue="0">
      <formula>AND(NOT('QAQC-2021-08-10'!$L$471),'QAQC-2021-08-10'!$C$471="Medium Low")</formula>
    </cfRule>
    <cfRule type="expression" priority="5126" dxfId="5" stopIfTrue="0">
      <formula>AND(NOT('QAQC-2021-08-10'!$L$471),'QAQC-2021-08-10'!$C$471="Low")</formula>
    </cfRule>
    <cfRule type="expression" priority="6750" dxfId="6" stopIfTrue="0">
      <formula>AND(NOT('QAQC-2021-08-10'!$L$471),'QAQC-2021-08-10'!$C$471="Very Low")</formula>
    </cfRule>
    <cfRule type="expression" priority="7948" dxfId="1" stopIfTrue="0">
      <formula>AND(NOT('QAQC-2021-08-10'!$L$471),'QAQC-2021-08-10'!$C$471="Good")</formula>
    </cfRule>
  </conditionalFormatting>
  <conditionalFormatting sqref="AC27">
    <cfRule type="expression" priority="455" dxfId="0" stopIfTrue="0">
      <formula>AND(NOT('QAQC-2021-08-10'!$L$472),'QAQC-2021-08-10'!$C$472="Highest")</formula>
    </cfRule>
    <cfRule type="expression" priority="1623" dxfId="2" stopIfTrue="0">
      <formula>AND(NOT('QAQC-2021-08-10'!$L$472),'QAQC-2021-08-10'!$C$472="High")</formula>
    </cfRule>
    <cfRule type="expression" priority="2791" dxfId="3" stopIfTrue="0">
      <formula>AND(NOT('QAQC-2021-08-10'!$L$472),'QAQC-2021-08-10'!$C$472="Medium")</formula>
    </cfRule>
    <cfRule type="expression" priority="3959" dxfId="4" stopIfTrue="0">
      <formula>AND(NOT('QAQC-2021-08-10'!$L$472),'QAQC-2021-08-10'!$C$472="Medium Low")</formula>
    </cfRule>
    <cfRule type="expression" priority="5127" dxfId="5" stopIfTrue="0">
      <formula>AND(NOT('QAQC-2021-08-10'!$L$472),'QAQC-2021-08-10'!$C$472="Low")</formula>
    </cfRule>
    <cfRule type="expression" priority="6751" dxfId="6" stopIfTrue="0">
      <formula>AND(NOT('QAQC-2021-08-10'!$L$472),'QAQC-2021-08-10'!$C$472="Very Low")</formula>
    </cfRule>
    <cfRule type="expression" priority="7949" dxfId="1" stopIfTrue="0">
      <formula>AND(NOT('QAQC-2021-08-10'!$L$472),'QAQC-2021-08-10'!$C$472="Good")</formula>
    </cfRule>
  </conditionalFormatting>
  <conditionalFormatting sqref="AD27">
    <cfRule type="expression" priority="456" dxfId="0" stopIfTrue="0">
      <formula>AND(NOT('QAQC-2021-08-10'!$L$473),'QAQC-2021-08-10'!$C$473="Highest")</formula>
    </cfRule>
    <cfRule type="expression" priority="1624" dxfId="2" stopIfTrue="0">
      <formula>AND(NOT('QAQC-2021-08-10'!$L$473),'QAQC-2021-08-10'!$C$473="High")</formula>
    </cfRule>
    <cfRule type="expression" priority="2792" dxfId="3" stopIfTrue="0">
      <formula>AND(NOT('QAQC-2021-08-10'!$L$473),'QAQC-2021-08-10'!$C$473="Medium")</formula>
    </cfRule>
    <cfRule type="expression" priority="3960" dxfId="4" stopIfTrue="0">
      <formula>AND(NOT('QAQC-2021-08-10'!$L$473),'QAQC-2021-08-10'!$C$473="Medium Low")</formula>
    </cfRule>
    <cfRule type="expression" priority="5128" dxfId="5" stopIfTrue="0">
      <formula>AND(NOT('QAQC-2021-08-10'!$L$473),'QAQC-2021-08-10'!$C$473="Low")</formula>
    </cfRule>
    <cfRule type="expression" priority="6752" dxfId="6" stopIfTrue="0">
      <formula>AND(NOT('QAQC-2021-08-10'!$L$473),'QAQC-2021-08-10'!$C$473="Very Low")</formula>
    </cfRule>
    <cfRule type="expression" priority="7950" dxfId="1" stopIfTrue="0">
      <formula>AND(NOT('QAQC-2021-08-10'!$L$473),'QAQC-2021-08-10'!$C$473="Good")</formula>
    </cfRule>
  </conditionalFormatting>
  <conditionalFormatting sqref="AE27">
    <cfRule type="expression" priority="457" dxfId="0" stopIfTrue="0">
      <formula>AND(NOT('QAQC-2021-08-10'!$L$474),'QAQC-2021-08-10'!$C$474="Highest")</formula>
    </cfRule>
    <cfRule type="expression" priority="1625" dxfId="2" stopIfTrue="0">
      <formula>AND(NOT('QAQC-2021-08-10'!$L$474),'QAQC-2021-08-10'!$C$474="High")</formula>
    </cfRule>
    <cfRule type="expression" priority="2793" dxfId="3" stopIfTrue="0">
      <formula>AND(NOT('QAQC-2021-08-10'!$L$474),'QAQC-2021-08-10'!$C$474="Medium")</formula>
    </cfRule>
    <cfRule type="expression" priority="3961" dxfId="4" stopIfTrue="0">
      <formula>AND(NOT('QAQC-2021-08-10'!$L$474),'QAQC-2021-08-10'!$C$474="Medium Low")</formula>
    </cfRule>
    <cfRule type="expression" priority="5129" dxfId="5" stopIfTrue="0">
      <formula>AND(NOT('QAQC-2021-08-10'!$L$474),'QAQC-2021-08-10'!$C$474="Low")</formula>
    </cfRule>
    <cfRule type="expression" priority="6753" dxfId="6" stopIfTrue="0">
      <formula>AND(NOT('QAQC-2021-08-10'!$L$474),'QAQC-2021-08-10'!$C$474="Very Low")</formula>
    </cfRule>
    <cfRule type="expression" priority="7951" dxfId="1" stopIfTrue="0">
      <formula>AND(NOT('QAQC-2021-08-10'!$L$474),'QAQC-2021-08-10'!$C$474="Good")</formula>
    </cfRule>
  </conditionalFormatting>
  <conditionalFormatting sqref="AC28">
    <cfRule type="expression" priority="458" dxfId="0" stopIfTrue="0">
      <formula>AND(NOT('QAQC-2021-08-10'!$L$475),'QAQC-2021-08-10'!$C$475="Highest")</formula>
    </cfRule>
    <cfRule type="expression" priority="1626" dxfId="2" stopIfTrue="0">
      <formula>AND(NOT('QAQC-2021-08-10'!$L$475),'QAQC-2021-08-10'!$C$475="High")</formula>
    </cfRule>
    <cfRule type="expression" priority="2794" dxfId="3" stopIfTrue="0">
      <formula>AND(NOT('QAQC-2021-08-10'!$L$475),'QAQC-2021-08-10'!$C$475="Medium")</formula>
    </cfRule>
    <cfRule type="expression" priority="3962" dxfId="4" stopIfTrue="0">
      <formula>AND(NOT('QAQC-2021-08-10'!$L$475),'QAQC-2021-08-10'!$C$475="Medium Low")</formula>
    </cfRule>
    <cfRule type="expression" priority="5130" dxfId="5" stopIfTrue="0">
      <formula>AND(NOT('QAQC-2021-08-10'!$L$475),'QAQC-2021-08-10'!$C$475="Low")</formula>
    </cfRule>
    <cfRule type="expression" priority="6754" dxfId="6" stopIfTrue="0">
      <formula>AND(NOT('QAQC-2021-08-10'!$L$475),'QAQC-2021-08-10'!$C$475="Very Low")</formula>
    </cfRule>
    <cfRule type="expression" priority="7952" dxfId="1" stopIfTrue="0">
      <formula>AND(NOT('QAQC-2021-08-10'!$L$475),'QAQC-2021-08-10'!$C$475="Good")</formula>
    </cfRule>
  </conditionalFormatting>
  <conditionalFormatting sqref="AD28">
    <cfRule type="expression" priority="459" dxfId="0" stopIfTrue="0">
      <formula>AND(NOT('QAQC-2021-08-10'!$L$476),'QAQC-2021-08-10'!$C$476="Highest")</formula>
    </cfRule>
    <cfRule type="expression" priority="1627" dxfId="2" stopIfTrue="0">
      <formula>AND(NOT('QAQC-2021-08-10'!$L$476),'QAQC-2021-08-10'!$C$476="High")</formula>
    </cfRule>
    <cfRule type="expression" priority="2795" dxfId="3" stopIfTrue="0">
      <formula>AND(NOT('QAQC-2021-08-10'!$L$476),'QAQC-2021-08-10'!$C$476="Medium")</formula>
    </cfRule>
    <cfRule type="expression" priority="3963" dxfId="4" stopIfTrue="0">
      <formula>AND(NOT('QAQC-2021-08-10'!$L$476),'QAQC-2021-08-10'!$C$476="Medium Low")</formula>
    </cfRule>
    <cfRule type="expression" priority="5131" dxfId="5" stopIfTrue="0">
      <formula>AND(NOT('QAQC-2021-08-10'!$L$476),'QAQC-2021-08-10'!$C$476="Low")</formula>
    </cfRule>
    <cfRule type="expression" priority="6755" dxfId="6" stopIfTrue="0">
      <formula>AND(NOT('QAQC-2021-08-10'!$L$476),'QAQC-2021-08-10'!$C$476="Very Low")</formula>
    </cfRule>
    <cfRule type="expression" priority="7953" dxfId="1" stopIfTrue="0">
      <formula>AND(NOT('QAQC-2021-08-10'!$L$476),'QAQC-2021-08-10'!$C$476="Good")</formula>
    </cfRule>
  </conditionalFormatting>
  <conditionalFormatting sqref="AE28">
    <cfRule type="expression" priority="460" dxfId="0" stopIfTrue="0">
      <formula>AND(NOT('QAQC-2021-08-10'!$L$477),'QAQC-2021-08-10'!$C$477="Highest")</formula>
    </cfRule>
    <cfRule type="expression" priority="1628" dxfId="2" stopIfTrue="0">
      <formula>AND(NOT('QAQC-2021-08-10'!$L$477),'QAQC-2021-08-10'!$C$477="High")</formula>
    </cfRule>
    <cfRule type="expression" priority="2796" dxfId="3" stopIfTrue="0">
      <formula>AND(NOT('QAQC-2021-08-10'!$L$477),'QAQC-2021-08-10'!$C$477="Medium")</formula>
    </cfRule>
    <cfRule type="expression" priority="3964" dxfId="4" stopIfTrue="0">
      <formula>AND(NOT('QAQC-2021-08-10'!$L$477),'QAQC-2021-08-10'!$C$477="Medium Low")</formula>
    </cfRule>
    <cfRule type="expression" priority="5132" dxfId="5" stopIfTrue="0">
      <formula>AND(NOT('QAQC-2021-08-10'!$L$477),'QAQC-2021-08-10'!$C$477="Low")</formula>
    </cfRule>
    <cfRule type="expression" priority="6756" dxfId="6" stopIfTrue="0">
      <formula>AND(NOT('QAQC-2021-08-10'!$L$477),'QAQC-2021-08-10'!$C$477="Very Low")</formula>
    </cfRule>
    <cfRule type="expression" priority="7954" dxfId="1" stopIfTrue="0">
      <formula>AND(NOT('QAQC-2021-08-10'!$L$477),'QAQC-2021-08-10'!$C$477="Good")</formula>
    </cfRule>
  </conditionalFormatting>
  <conditionalFormatting sqref="AC29">
    <cfRule type="expression" priority="461" dxfId="0" stopIfTrue="0">
      <formula>AND(NOT('QAQC-2021-08-10'!$L$478),'QAQC-2021-08-10'!$C$478="Highest")</formula>
    </cfRule>
    <cfRule type="expression" priority="1629" dxfId="2" stopIfTrue="0">
      <formula>AND(NOT('QAQC-2021-08-10'!$L$478),'QAQC-2021-08-10'!$C$478="High")</formula>
    </cfRule>
    <cfRule type="expression" priority="2797" dxfId="3" stopIfTrue="0">
      <formula>AND(NOT('QAQC-2021-08-10'!$L$478),'QAQC-2021-08-10'!$C$478="Medium")</formula>
    </cfRule>
    <cfRule type="expression" priority="3965" dxfId="4" stopIfTrue="0">
      <formula>AND(NOT('QAQC-2021-08-10'!$L$478),'QAQC-2021-08-10'!$C$478="Medium Low")</formula>
    </cfRule>
    <cfRule type="expression" priority="5133" dxfId="5" stopIfTrue="0">
      <formula>AND(NOT('QAQC-2021-08-10'!$L$478),'QAQC-2021-08-10'!$C$478="Low")</formula>
    </cfRule>
    <cfRule type="expression" priority="6757" dxfId="6" stopIfTrue="0">
      <formula>AND(NOT('QAQC-2021-08-10'!$L$478),'QAQC-2021-08-10'!$C$478="Very Low")</formula>
    </cfRule>
    <cfRule type="expression" priority="7955" dxfId="1" stopIfTrue="0">
      <formula>AND(NOT('QAQC-2021-08-10'!$L$478),'QAQC-2021-08-10'!$C$478="Good")</formula>
    </cfRule>
  </conditionalFormatting>
  <conditionalFormatting sqref="AD29">
    <cfRule type="expression" priority="462" dxfId="0" stopIfTrue="0">
      <formula>AND(NOT('QAQC-2021-08-10'!$L$479),'QAQC-2021-08-10'!$C$479="Highest")</formula>
    </cfRule>
    <cfRule type="expression" priority="1630" dxfId="2" stopIfTrue="0">
      <formula>AND(NOT('QAQC-2021-08-10'!$L$479),'QAQC-2021-08-10'!$C$479="High")</formula>
    </cfRule>
    <cfRule type="expression" priority="2798" dxfId="3" stopIfTrue="0">
      <formula>AND(NOT('QAQC-2021-08-10'!$L$479),'QAQC-2021-08-10'!$C$479="Medium")</formula>
    </cfRule>
    <cfRule type="expression" priority="3966" dxfId="4" stopIfTrue="0">
      <formula>AND(NOT('QAQC-2021-08-10'!$L$479),'QAQC-2021-08-10'!$C$479="Medium Low")</formula>
    </cfRule>
    <cfRule type="expression" priority="5134" dxfId="5" stopIfTrue="0">
      <formula>AND(NOT('QAQC-2021-08-10'!$L$479),'QAQC-2021-08-10'!$C$479="Low")</formula>
    </cfRule>
    <cfRule type="expression" priority="6758" dxfId="6" stopIfTrue="0">
      <formula>AND(NOT('QAQC-2021-08-10'!$L$479),'QAQC-2021-08-10'!$C$479="Very Low")</formula>
    </cfRule>
    <cfRule type="expression" priority="7956" dxfId="1" stopIfTrue="0">
      <formula>AND(NOT('QAQC-2021-08-10'!$L$479),'QAQC-2021-08-10'!$C$479="Good")</formula>
    </cfRule>
  </conditionalFormatting>
  <conditionalFormatting sqref="AE29">
    <cfRule type="expression" priority="463" dxfId="0" stopIfTrue="0">
      <formula>AND(NOT('QAQC-2021-08-10'!$L$480),'QAQC-2021-08-10'!$C$480="Highest")</formula>
    </cfRule>
    <cfRule type="expression" priority="1631" dxfId="2" stopIfTrue="0">
      <formula>AND(NOT('QAQC-2021-08-10'!$L$480),'QAQC-2021-08-10'!$C$480="High")</formula>
    </cfRule>
    <cfRule type="expression" priority="2799" dxfId="3" stopIfTrue="0">
      <formula>AND(NOT('QAQC-2021-08-10'!$L$480),'QAQC-2021-08-10'!$C$480="Medium")</formula>
    </cfRule>
    <cfRule type="expression" priority="3967" dxfId="4" stopIfTrue="0">
      <formula>AND(NOT('QAQC-2021-08-10'!$L$480),'QAQC-2021-08-10'!$C$480="Medium Low")</formula>
    </cfRule>
    <cfRule type="expression" priority="5135" dxfId="5" stopIfTrue="0">
      <formula>AND(NOT('QAQC-2021-08-10'!$L$480),'QAQC-2021-08-10'!$C$480="Low")</formula>
    </cfRule>
    <cfRule type="expression" priority="6759" dxfId="6" stopIfTrue="0">
      <formula>AND(NOT('QAQC-2021-08-10'!$L$480),'QAQC-2021-08-10'!$C$480="Very Low")</formula>
    </cfRule>
    <cfRule type="expression" priority="7957" dxfId="1" stopIfTrue="0">
      <formula>AND(NOT('QAQC-2021-08-10'!$L$480),'QAQC-2021-08-10'!$C$480="Good")</formula>
    </cfRule>
  </conditionalFormatting>
  <conditionalFormatting sqref="AC30">
    <cfRule type="expression" priority="464" dxfId="0" stopIfTrue="0">
      <formula>AND(NOT('QAQC-2021-08-10'!$L$481),'QAQC-2021-08-10'!$C$481="Highest")</formula>
    </cfRule>
    <cfRule type="expression" priority="1632" dxfId="2" stopIfTrue="0">
      <formula>AND(NOT('QAQC-2021-08-10'!$L$481),'QAQC-2021-08-10'!$C$481="High")</formula>
    </cfRule>
    <cfRule type="expression" priority="2800" dxfId="3" stopIfTrue="0">
      <formula>AND(NOT('QAQC-2021-08-10'!$L$481),'QAQC-2021-08-10'!$C$481="Medium")</formula>
    </cfRule>
    <cfRule type="expression" priority="3968" dxfId="4" stopIfTrue="0">
      <formula>AND(NOT('QAQC-2021-08-10'!$L$481),'QAQC-2021-08-10'!$C$481="Medium Low")</formula>
    </cfRule>
    <cfRule type="expression" priority="5136" dxfId="5" stopIfTrue="0">
      <formula>AND(NOT('QAQC-2021-08-10'!$L$481),'QAQC-2021-08-10'!$C$481="Low")</formula>
    </cfRule>
    <cfRule type="expression" priority="6760" dxfId="6" stopIfTrue="0">
      <formula>AND(NOT('QAQC-2021-08-10'!$L$481),'QAQC-2021-08-10'!$C$481="Very Low")</formula>
    </cfRule>
    <cfRule type="expression" priority="7958" dxfId="1" stopIfTrue="0">
      <formula>AND(NOT('QAQC-2021-08-10'!$L$481),'QAQC-2021-08-10'!$C$481="Good")</formula>
    </cfRule>
  </conditionalFormatting>
  <conditionalFormatting sqref="AD30">
    <cfRule type="expression" priority="465" dxfId="0" stopIfTrue="0">
      <formula>AND(NOT('QAQC-2021-08-10'!$L$482),'QAQC-2021-08-10'!$C$482="Highest")</formula>
    </cfRule>
    <cfRule type="expression" priority="1633" dxfId="2" stopIfTrue="0">
      <formula>AND(NOT('QAQC-2021-08-10'!$L$482),'QAQC-2021-08-10'!$C$482="High")</formula>
    </cfRule>
    <cfRule type="expression" priority="2801" dxfId="3" stopIfTrue="0">
      <formula>AND(NOT('QAQC-2021-08-10'!$L$482),'QAQC-2021-08-10'!$C$482="Medium")</formula>
    </cfRule>
    <cfRule type="expression" priority="3969" dxfId="4" stopIfTrue="0">
      <formula>AND(NOT('QAQC-2021-08-10'!$L$482),'QAQC-2021-08-10'!$C$482="Medium Low")</formula>
    </cfRule>
    <cfRule type="expression" priority="5137" dxfId="5" stopIfTrue="0">
      <formula>AND(NOT('QAQC-2021-08-10'!$L$482),'QAQC-2021-08-10'!$C$482="Low")</formula>
    </cfRule>
    <cfRule type="expression" priority="6761" dxfId="6" stopIfTrue="0">
      <formula>AND(NOT('QAQC-2021-08-10'!$L$482),'QAQC-2021-08-10'!$C$482="Very Low")</formula>
    </cfRule>
    <cfRule type="expression" priority="7959" dxfId="1" stopIfTrue="0">
      <formula>AND(NOT('QAQC-2021-08-10'!$L$482),'QAQC-2021-08-10'!$C$482="Good")</formula>
    </cfRule>
  </conditionalFormatting>
  <conditionalFormatting sqref="AE30">
    <cfRule type="expression" priority="466" dxfId="0" stopIfTrue="0">
      <formula>AND(NOT('QAQC-2021-08-10'!$L$483),'QAQC-2021-08-10'!$C$483="Highest")</formula>
    </cfRule>
    <cfRule type="expression" priority="1634" dxfId="2" stopIfTrue="0">
      <formula>AND(NOT('QAQC-2021-08-10'!$L$483),'QAQC-2021-08-10'!$C$483="High")</formula>
    </cfRule>
    <cfRule type="expression" priority="2802" dxfId="3" stopIfTrue="0">
      <formula>AND(NOT('QAQC-2021-08-10'!$L$483),'QAQC-2021-08-10'!$C$483="Medium")</formula>
    </cfRule>
    <cfRule type="expression" priority="3970" dxfId="4" stopIfTrue="0">
      <formula>AND(NOT('QAQC-2021-08-10'!$L$483),'QAQC-2021-08-10'!$C$483="Medium Low")</formula>
    </cfRule>
    <cfRule type="expression" priority="5138" dxfId="5" stopIfTrue="0">
      <formula>AND(NOT('QAQC-2021-08-10'!$L$483),'QAQC-2021-08-10'!$C$483="Low")</formula>
    </cfRule>
    <cfRule type="expression" priority="6762" dxfId="6" stopIfTrue="0">
      <formula>AND(NOT('QAQC-2021-08-10'!$L$483),'QAQC-2021-08-10'!$C$483="Very Low")</formula>
    </cfRule>
    <cfRule type="expression" priority="7960" dxfId="1" stopIfTrue="0">
      <formula>AND(NOT('QAQC-2021-08-10'!$L$483),'QAQC-2021-08-10'!$C$483="Good")</formula>
    </cfRule>
  </conditionalFormatting>
  <conditionalFormatting sqref="AU4">
    <cfRule type="expression" priority="467" dxfId="0" stopIfTrue="0">
      <formula>AND(NOT('QAQC-2021-08-10'!$L$484),'QAQC-2021-08-10'!$C$484="Highest")</formula>
    </cfRule>
    <cfRule type="expression" priority="1635" dxfId="2" stopIfTrue="0">
      <formula>AND(NOT('QAQC-2021-08-10'!$L$484),'QAQC-2021-08-10'!$C$484="High")</formula>
    </cfRule>
    <cfRule type="expression" priority="2803" dxfId="3" stopIfTrue="0">
      <formula>AND(NOT('QAQC-2021-08-10'!$L$484),'QAQC-2021-08-10'!$C$484="Medium")</formula>
    </cfRule>
    <cfRule type="expression" priority="3971" dxfId="4" stopIfTrue="0">
      <formula>AND(NOT('QAQC-2021-08-10'!$L$484),'QAQC-2021-08-10'!$C$484="Medium Low")</formula>
    </cfRule>
    <cfRule type="expression" priority="5139" dxfId="5" stopIfTrue="0">
      <formula>AND(NOT('QAQC-2021-08-10'!$L$484),'QAQC-2021-08-10'!$C$484="Low")</formula>
    </cfRule>
    <cfRule type="expression" priority="6763" dxfId="6" stopIfTrue="0">
      <formula>AND(NOT('QAQC-2021-08-10'!$L$484),'QAQC-2021-08-10'!$C$484="Very Low")</formula>
    </cfRule>
    <cfRule type="expression" priority="7961" dxfId="1" stopIfTrue="0">
      <formula>AND(NOT('QAQC-2021-08-10'!$L$484),'QAQC-2021-08-10'!$C$484="Good")</formula>
    </cfRule>
  </conditionalFormatting>
  <conditionalFormatting sqref="AV4">
    <cfRule type="expression" priority="468" dxfId="0" stopIfTrue="0">
      <formula>AND(NOT('QAQC-2021-08-10'!$L$485),'QAQC-2021-08-10'!$C$485="Highest")</formula>
    </cfRule>
    <cfRule type="expression" priority="1636" dxfId="2" stopIfTrue="0">
      <formula>AND(NOT('QAQC-2021-08-10'!$L$485),'QAQC-2021-08-10'!$C$485="High")</formula>
    </cfRule>
    <cfRule type="expression" priority="2804" dxfId="3" stopIfTrue="0">
      <formula>AND(NOT('QAQC-2021-08-10'!$L$485),'QAQC-2021-08-10'!$C$485="Medium")</formula>
    </cfRule>
    <cfRule type="expression" priority="3972" dxfId="4" stopIfTrue="0">
      <formula>AND(NOT('QAQC-2021-08-10'!$L$485),'QAQC-2021-08-10'!$C$485="Medium Low")</formula>
    </cfRule>
    <cfRule type="expression" priority="5140" dxfId="5" stopIfTrue="0">
      <formula>AND(NOT('QAQC-2021-08-10'!$L$485),'QAQC-2021-08-10'!$C$485="Low")</formula>
    </cfRule>
    <cfRule type="expression" priority="6764" dxfId="6" stopIfTrue="0">
      <formula>AND(NOT('QAQC-2021-08-10'!$L$485),'QAQC-2021-08-10'!$C$485="Very Low")</formula>
    </cfRule>
    <cfRule type="expression" priority="7962" dxfId="1" stopIfTrue="0">
      <formula>AND(NOT('QAQC-2021-08-10'!$L$485),'QAQC-2021-08-10'!$C$485="Good")</formula>
    </cfRule>
  </conditionalFormatting>
  <conditionalFormatting sqref="AW4">
    <cfRule type="expression" priority="469" dxfId="0" stopIfTrue="0">
      <formula>AND(NOT('QAQC-2021-08-10'!$L$486),'QAQC-2021-08-10'!$C$486="Highest")</formula>
    </cfRule>
    <cfRule type="expression" priority="1637" dxfId="2" stopIfTrue="0">
      <formula>AND(NOT('QAQC-2021-08-10'!$L$486),'QAQC-2021-08-10'!$C$486="High")</formula>
    </cfRule>
    <cfRule type="expression" priority="2805" dxfId="3" stopIfTrue="0">
      <formula>AND(NOT('QAQC-2021-08-10'!$L$486),'QAQC-2021-08-10'!$C$486="Medium")</formula>
    </cfRule>
    <cfRule type="expression" priority="3973" dxfId="4" stopIfTrue="0">
      <formula>AND(NOT('QAQC-2021-08-10'!$L$486),'QAQC-2021-08-10'!$C$486="Medium Low")</formula>
    </cfRule>
    <cfRule type="expression" priority="5141" dxfId="5" stopIfTrue="0">
      <formula>AND(NOT('QAQC-2021-08-10'!$L$486),'QAQC-2021-08-10'!$C$486="Low")</formula>
    </cfRule>
    <cfRule type="expression" priority="6765" dxfId="6" stopIfTrue="0">
      <formula>AND(NOT('QAQC-2021-08-10'!$L$486),'QAQC-2021-08-10'!$C$486="Very Low")</formula>
    </cfRule>
    <cfRule type="expression" priority="7963" dxfId="1" stopIfTrue="0">
      <formula>AND(NOT('QAQC-2021-08-10'!$L$486),'QAQC-2021-08-10'!$C$486="Good")</formula>
    </cfRule>
  </conditionalFormatting>
  <conditionalFormatting sqref="AU5">
    <cfRule type="expression" priority="470" dxfId="0" stopIfTrue="0">
      <formula>AND(NOT('QAQC-2021-08-10'!$L$487),'QAQC-2021-08-10'!$C$487="Highest")</formula>
    </cfRule>
    <cfRule type="expression" priority="1638" dxfId="2" stopIfTrue="0">
      <formula>AND(NOT('QAQC-2021-08-10'!$L$487),'QAQC-2021-08-10'!$C$487="High")</formula>
    </cfRule>
    <cfRule type="expression" priority="2806" dxfId="3" stopIfTrue="0">
      <formula>AND(NOT('QAQC-2021-08-10'!$L$487),'QAQC-2021-08-10'!$C$487="Medium")</formula>
    </cfRule>
    <cfRule type="expression" priority="3974" dxfId="4" stopIfTrue="0">
      <formula>AND(NOT('QAQC-2021-08-10'!$L$487),'QAQC-2021-08-10'!$C$487="Medium Low")</formula>
    </cfRule>
    <cfRule type="expression" priority="5142" dxfId="5" stopIfTrue="0">
      <formula>AND(NOT('QAQC-2021-08-10'!$L$487),'QAQC-2021-08-10'!$C$487="Low")</formula>
    </cfRule>
    <cfRule type="expression" priority="6766" dxfId="6" stopIfTrue="0">
      <formula>AND(NOT('QAQC-2021-08-10'!$L$487),'QAQC-2021-08-10'!$C$487="Very Low")</formula>
    </cfRule>
    <cfRule type="expression" priority="7964" dxfId="1" stopIfTrue="0">
      <formula>AND(NOT('QAQC-2021-08-10'!$L$487),'QAQC-2021-08-10'!$C$487="Good")</formula>
    </cfRule>
  </conditionalFormatting>
  <conditionalFormatting sqref="AV5">
    <cfRule type="expression" priority="471" dxfId="0" stopIfTrue="0">
      <formula>AND(NOT('QAQC-2021-08-10'!$L$488),'QAQC-2021-08-10'!$C$488="Highest")</formula>
    </cfRule>
    <cfRule type="expression" priority="1639" dxfId="2" stopIfTrue="0">
      <formula>AND(NOT('QAQC-2021-08-10'!$L$488),'QAQC-2021-08-10'!$C$488="High")</formula>
    </cfRule>
    <cfRule type="expression" priority="2807" dxfId="3" stopIfTrue="0">
      <formula>AND(NOT('QAQC-2021-08-10'!$L$488),'QAQC-2021-08-10'!$C$488="Medium")</formula>
    </cfRule>
    <cfRule type="expression" priority="3975" dxfId="4" stopIfTrue="0">
      <formula>AND(NOT('QAQC-2021-08-10'!$L$488),'QAQC-2021-08-10'!$C$488="Medium Low")</formula>
    </cfRule>
    <cfRule type="expression" priority="5143" dxfId="5" stopIfTrue="0">
      <formula>AND(NOT('QAQC-2021-08-10'!$L$488),'QAQC-2021-08-10'!$C$488="Low")</formula>
    </cfRule>
    <cfRule type="expression" priority="6767" dxfId="6" stopIfTrue="0">
      <formula>AND(NOT('QAQC-2021-08-10'!$L$488),'QAQC-2021-08-10'!$C$488="Very Low")</formula>
    </cfRule>
    <cfRule type="expression" priority="7965" dxfId="1" stopIfTrue="0">
      <formula>AND(NOT('QAQC-2021-08-10'!$L$488),'QAQC-2021-08-10'!$C$488="Good")</formula>
    </cfRule>
  </conditionalFormatting>
  <conditionalFormatting sqref="AW5">
    <cfRule type="expression" priority="472" dxfId="0" stopIfTrue="0">
      <formula>AND(NOT('QAQC-2021-08-10'!$L$489),'QAQC-2021-08-10'!$C$489="Highest")</formula>
    </cfRule>
    <cfRule type="expression" priority="1640" dxfId="2" stopIfTrue="0">
      <formula>AND(NOT('QAQC-2021-08-10'!$L$489),'QAQC-2021-08-10'!$C$489="High")</formula>
    </cfRule>
    <cfRule type="expression" priority="2808" dxfId="3" stopIfTrue="0">
      <formula>AND(NOT('QAQC-2021-08-10'!$L$489),'QAQC-2021-08-10'!$C$489="Medium")</formula>
    </cfRule>
    <cfRule type="expression" priority="3976" dxfId="4" stopIfTrue="0">
      <formula>AND(NOT('QAQC-2021-08-10'!$L$489),'QAQC-2021-08-10'!$C$489="Medium Low")</formula>
    </cfRule>
    <cfRule type="expression" priority="5144" dxfId="5" stopIfTrue="0">
      <formula>AND(NOT('QAQC-2021-08-10'!$L$489),'QAQC-2021-08-10'!$C$489="Low")</formula>
    </cfRule>
    <cfRule type="expression" priority="6768" dxfId="6" stopIfTrue="0">
      <formula>AND(NOT('QAQC-2021-08-10'!$L$489),'QAQC-2021-08-10'!$C$489="Very Low")</formula>
    </cfRule>
    <cfRule type="expression" priority="7966" dxfId="1" stopIfTrue="0">
      <formula>AND(NOT('QAQC-2021-08-10'!$L$489),'QAQC-2021-08-10'!$C$489="Good")</formula>
    </cfRule>
  </conditionalFormatting>
  <conditionalFormatting sqref="AU6">
    <cfRule type="expression" priority="473" dxfId="0" stopIfTrue="0">
      <formula>AND(NOT('QAQC-2021-08-10'!$L$490),'QAQC-2021-08-10'!$C$490="Highest")</formula>
    </cfRule>
    <cfRule type="expression" priority="1641" dxfId="2" stopIfTrue="0">
      <formula>AND(NOT('QAQC-2021-08-10'!$L$490),'QAQC-2021-08-10'!$C$490="High")</formula>
    </cfRule>
    <cfRule type="expression" priority="2809" dxfId="3" stopIfTrue="0">
      <formula>AND(NOT('QAQC-2021-08-10'!$L$490),'QAQC-2021-08-10'!$C$490="Medium")</formula>
    </cfRule>
    <cfRule type="expression" priority="3977" dxfId="4" stopIfTrue="0">
      <formula>AND(NOT('QAQC-2021-08-10'!$L$490),'QAQC-2021-08-10'!$C$490="Medium Low")</formula>
    </cfRule>
    <cfRule type="expression" priority="5145" dxfId="5" stopIfTrue="0">
      <formula>AND(NOT('QAQC-2021-08-10'!$L$490),'QAQC-2021-08-10'!$C$490="Low")</formula>
    </cfRule>
    <cfRule type="expression" priority="6769" dxfId="6" stopIfTrue="0">
      <formula>AND(NOT('QAQC-2021-08-10'!$L$490),'QAQC-2021-08-10'!$C$490="Very Low")</formula>
    </cfRule>
    <cfRule type="expression" priority="7967" dxfId="1" stopIfTrue="0">
      <formula>AND(NOT('QAQC-2021-08-10'!$L$490),'QAQC-2021-08-10'!$C$490="Good")</formula>
    </cfRule>
  </conditionalFormatting>
  <conditionalFormatting sqref="AV6">
    <cfRule type="expression" priority="474" dxfId="0" stopIfTrue="0">
      <formula>AND(NOT('QAQC-2021-08-10'!$L$491),'QAQC-2021-08-10'!$C$491="Highest")</formula>
    </cfRule>
    <cfRule type="expression" priority="1642" dxfId="2" stopIfTrue="0">
      <formula>AND(NOT('QAQC-2021-08-10'!$L$491),'QAQC-2021-08-10'!$C$491="High")</formula>
    </cfRule>
    <cfRule type="expression" priority="2810" dxfId="3" stopIfTrue="0">
      <formula>AND(NOT('QAQC-2021-08-10'!$L$491),'QAQC-2021-08-10'!$C$491="Medium")</formula>
    </cfRule>
    <cfRule type="expression" priority="3978" dxfId="4" stopIfTrue="0">
      <formula>AND(NOT('QAQC-2021-08-10'!$L$491),'QAQC-2021-08-10'!$C$491="Medium Low")</formula>
    </cfRule>
    <cfRule type="expression" priority="5146" dxfId="5" stopIfTrue="0">
      <formula>AND(NOT('QAQC-2021-08-10'!$L$491),'QAQC-2021-08-10'!$C$491="Low")</formula>
    </cfRule>
    <cfRule type="expression" priority="6770" dxfId="6" stopIfTrue="0">
      <formula>AND(NOT('QAQC-2021-08-10'!$L$491),'QAQC-2021-08-10'!$C$491="Very Low")</formula>
    </cfRule>
    <cfRule type="expression" priority="7968" dxfId="1" stopIfTrue="0">
      <formula>AND(NOT('QAQC-2021-08-10'!$L$491),'QAQC-2021-08-10'!$C$491="Good")</formula>
    </cfRule>
  </conditionalFormatting>
  <conditionalFormatting sqref="AW6">
    <cfRule type="expression" priority="475" dxfId="0" stopIfTrue="0">
      <formula>AND(NOT('QAQC-2021-08-10'!$L$492),'QAQC-2021-08-10'!$C$492="Highest")</formula>
    </cfRule>
    <cfRule type="expression" priority="1643" dxfId="2" stopIfTrue="0">
      <formula>AND(NOT('QAQC-2021-08-10'!$L$492),'QAQC-2021-08-10'!$C$492="High")</formula>
    </cfRule>
    <cfRule type="expression" priority="2811" dxfId="3" stopIfTrue="0">
      <formula>AND(NOT('QAQC-2021-08-10'!$L$492),'QAQC-2021-08-10'!$C$492="Medium")</formula>
    </cfRule>
    <cfRule type="expression" priority="3979" dxfId="4" stopIfTrue="0">
      <formula>AND(NOT('QAQC-2021-08-10'!$L$492),'QAQC-2021-08-10'!$C$492="Medium Low")</formula>
    </cfRule>
    <cfRule type="expression" priority="5147" dxfId="5" stopIfTrue="0">
      <formula>AND(NOT('QAQC-2021-08-10'!$L$492),'QAQC-2021-08-10'!$C$492="Low")</formula>
    </cfRule>
    <cfRule type="expression" priority="6771" dxfId="6" stopIfTrue="0">
      <formula>AND(NOT('QAQC-2021-08-10'!$L$492),'QAQC-2021-08-10'!$C$492="Very Low")</formula>
    </cfRule>
    <cfRule type="expression" priority="7969" dxfId="1" stopIfTrue="0">
      <formula>AND(NOT('QAQC-2021-08-10'!$L$492),'QAQC-2021-08-10'!$C$492="Good")</formula>
    </cfRule>
  </conditionalFormatting>
  <conditionalFormatting sqref="AU7">
    <cfRule type="expression" priority="476" dxfId="0" stopIfTrue="0">
      <formula>AND(NOT('QAQC-2021-08-10'!$L$493),'QAQC-2021-08-10'!$C$493="Highest")</formula>
    </cfRule>
    <cfRule type="expression" priority="1644" dxfId="2" stopIfTrue="0">
      <formula>AND(NOT('QAQC-2021-08-10'!$L$493),'QAQC-2021-08-10'!$C$493="High")</formula>
    </cfRule>
    <cfRule type="expression" priority="2812" dxfId="3" stopIfTrue="0">
      <formula>AND(NOT('QAQC-2021-08-10'!$L$493),'QAQC-2021-08-10'!$C$493="Medium")</formula>
    </cfRule>
    <cfRule type="expression" priority="3980" dxfId="4" stopIfTrue="0">
      <formula>AND(NOT('QAQC-2021-08-10'!$L$493),'QAQC-2021-08-10'!$C$493="Medium Low")</formula>
    </cfRule>
    <cfRule type="expression" priority="5148" dxfId="5" stopIfTrue="0">
      <formula>AND(NOT('QAQC-2021-08-10'!$L$493),'QAQC-2021-08-10'!$C$493="Low")</formula>
    </cfRule>
    <cfRule type="expression" priority="6772" dxfId="6" stopIfTrue="0">
      <formula>AND(NOT('QAQC-2021-08-10'!$L$493),'QAQC-2021-08-10'!$C$493="Very Low")</formula>
    </cfRule>
    <cfRule type="expression" priority="7970" dxfId="1" stopIfTrue="0">
      <formula>AND(NOT('QAQC-2021-08-10'!$L$493),'QAQC-2021-08-10'!$C$493="Good")</formula>
    </cfRule>
  </conditionalFormatting>
  <conditionalFormatting sqref="AV7">
    <cfRule type="expression" priority="477" dxfId="0" stopIfTrue="0">
      <formula>AND(NOT('QAQC-2021-08-10'!$L$494),'QAQC-2021-08-10'!$C$494="Highest")</formula>
    </cfRule>
    <cfRule type="expression" priority="1645" dxfId="2" stopIfTrue="0">
      <formula>AND(NOT('QAQC-2021-08-10'!$L$494),'QAQC-2021-08-10'!$C$494="High")</formula>
    </cfRule>
    <cfRule type="expression" priority="2813" dxfId="3" stopIfTrue="0">
      <formula>AND(NOT('QAQC-2021-08-10'!$L$494),'QAQC-2021-08-10'!$C$494="Medium")</formula>
    </cfRule>
    <cfRule type="expression" priority="3981" dxfId="4" stopIfTrue="0">
      <formula>AND(NOT('QAQC-2021-08-10'!$L$494),'QAQC-2021-08-10'!$C$494="Medium Low")</formula>
    </cfRule>
    <cfRule type="expression" priority="5149" dxfId="5" stopIfTrue="0">
      <formula>AND(NOT('QAQC-2021-08-10'!$L$494),'QAQC-2021-08-10'!$C$494="Low")</formula>
    </cfRule>
    <cfRule type="expression" priority="6773" dxfId="6" stopIfTrue="0">
      <formula>AND(NOT('QAQC-2021-08-10'!$L$494),'QAQC-2021-08-10'!$C$494="Very Low")</formula>
    </cfRule>
    <cfRule type="expression" priority="7971" dxfId="1" stopIfTrue="0">
      <formula>AND(NOT('QAQC-2021-08-10'!$L$494),'QAQC-2021-08-10'!$C$494="Good")</formula>
    </cfRule>
  </conditionalFormatting>
  <conditionalFormatting sqref="AW7">
    <cfRule type="expression" priority="478" dxfId="0" stopIfTrue="0">
      <formula>AND(NOT('QAQC-2021-08-10'!$L$495),'QAQC-2021-08-10'!$C$495="Highest")</formula>
    </cfRule>
    <cfRule type="expression" priority="1646" dxfId="2" stopIfTrue="0">
      <formula>AND(NOT('QAQC-2021-08-10'!$L$495),'QAQC-2021-08-10'!$C$495="High")</formula>
    </cfRule>
    <cfRule type="expression" priority="2814" dxfId="3" stopIfTrue="0">
      <formula>AND(NOT('QAQC-2021-08-10'!$L$495),'QAQC-2021-08-10'!$C$495="Medium")</formula>
    </cfRule>
    <cfRule type="expression" priority="3982" dxfId="4" stopIfTrue="0">
      <formula>AND(NOT('QAQC-2021-08-10'!$L$495),'QAQC-2021-08-10'!$C$495="Medium Low")</formula>
    </cfRule>
    <cfRule type="expression" priority="5150" dxfId="5" stopIfTrue="0">
      <formula>AND(NOT('QAQC-2021-08-10'!$L$495),'QAQC-2021-08-10'!$C$495="Low")</formula>
    </cfRule>
    <cfRule type="expression" priority="6774" dxfId="6" stopIfTrue="0">
      <formula>AND(NOT('QAQC-2021-08-10'!$L$495),'QAQC-2021-08-10'!$C$495="Very Low")</formula>
    </cfRule>
    <cfRule type="expression" priority="7972" dxfId="1" stopIfTrue="0">
      <formula>AND(NOT('QAQC-2021-08-10'!$L$495),'QAQC-2021-08-10'!$C$495="Good")</formula>
    </cfRule>
  </conditionalFormatting>
  <conditionalFormatting sqref="AU8">
    <cfRule type="expression" priority="479" dxfId="0" stopIfTrue="0">
      <formula>AND(NOT('QAQC-2021-08-10'!$L$496),'QAQC-2021-08-10'!$C$496="Highest")</formula>
    </cfRule>
    <cfRule type="expression" priority="1647" dxfId="2" stopIfTrue="0">
      <formula>AND(NOT('QAQC-2021-08-10'!$L$496),'QAQC-2021-08-10'!$C$496="High")</formula>
    </cfRule>
    <cfRule type="expression" priority="2815" dxfId="3" stopIfTrue="0">
      <formula>AND(NOT('QAQC-2021-08-10'!$L$496),'QAQC-2021-08-10'!$C$496="Medium")</formula>
    </cfRule>
    <cfRule type="expression" priority="3983" dxfId="4" stopIfTrue="0">
      <formula>AND(NOT('QAQC-2021-08-10'!$L$496),'QAQC-2021-08-10'!$C$496="Medium Low")</formula>
    </cfRule>
    <cfRule type="expression" priority="5151" dxfId="5" stopIfTrue="0">
      <formula>AND(NOT('QAQC-2021-08-10'!$L$496),'QAQC-2021-08-10'!$C$496="Low")</formula>
    </cfRule>
    <cfRule type="expression" priority="6775" dxfId="6" stopIfTrue="0">
      <formula>AND(NOT('QAQC-2021-08-10'!$L$496),'QAQC-2021-08-10'!$C$496="Very Low")</formula>
    </cfRule>
    <cfRule type="expression" priority="7973" dxfId="1" stopIfTrue="0">
      <formula>AND(NOT('QAQC-2021-08-10'!$L$496),'QAQC-2021-08-10'!$C$496="Good")</formula>
    </cfRule>
  </conditionalFormatting>
  <conditionalFormatting sqref="AV8">
    <cfRule type="expression" priority="480" dxfId="0" stopIfTrue="0">
      <formula>AND(NOT('QAQC-2021-08-10'!$L$497),'QAQC-2021-08-10'!$C$497="Highest")</formula>
    </cfRule>
    <cfRule type="expression" priority="1648" dxfId="2" stopIfTrue="0">
      <formula>AND(NOT('QAQC-2021-08-10'!$L$497),'QAQC-2021-08-10'!$C$497="High")</formula>
    </cfRule>
    <cfRule type="expression" priority="2816" dxfId="3" stopIfTrue="0">
      <formula>AND(NOT('QAQC-2021-08-10'!$L$497),'QAQC-2021-08-10'!$C$497="Medium")</formula>
    </cfRule>
    <cfRule type="expression" priority="3984" dxfId="4" stopIfTrue="0">
      <formula>AND(NOT('QAQC-2021-08-10'!$L$497),'QAQC-2021-08-10'!$C$497="Medium Low")</formula>
    </cfRule>
    <cfRule type="expression" priority="5152" dxfId="5" stopIfTrue="0">
      <formula>AND(NOT('QAQC-2021-08-10'!$L$497),'QAQC-2021-08-10'!$C$497="Low")</formula>
    </cfRule>
    <cfRule type="expression" priority="6776" dxfId="6" stopIfTrue="0">
      <formula>AND(NOT('QAQC-2021-08-10'!$L$497),'QAQC-2021-08-10'!$C$497="Very Low")</formula>
    </cfRule>
    <cfRule type="expression" priority="7974" dxfId="1" stopIfTrue="0">
      <formula>AND(NOT('QAQC-2021-08-10'!$L$497),'QAQC-2021-08-10'!$C$497="Good")</formula>
    </cfRule>
  </conditionalFormatting>
  <conditionalFormatting sqref="AW8">
    <cfRule type="expression" priority="481" dxfId="0" stopIfTrue="0">
      <formula>AND(NOT('QAQC-2021-08-10'!$L$498),'QAQC-2021-08-10'!$C$498="Highest")</formula>
    </cfRule>
    <cfRule type="expression" priority="1649" dxfId="2" stopIfTrue="0">
      <formula>AND(NOT('QAQC-2021-08-10'!$L$498),'QAQC-2021-08-10'!$C$498="High")</formula>
    </cfRule>
    <cfRule type="expression" priority="2817" dxfId="3" stopIfTrue="0">
      <formula>AND(NOT('QAQC-2021-08-10'!$L$498),'QAQC-2021-08-10'!$C$498="Medium")</formula>
    </cfRule>
    <cfRule type="expression" priority="3985" dxfId="4" stopIfTrue="0">
      <formula>AND(NOT('QAQC-2021-08-10'!$L$498),'QAQC-2021-08-10'!$C$498="Medium Low")</formula>
    </cfRule>
    <cfRule type="expression" priority="5153" dxfId="5" stopIfTrue="0">
      <formula>AND(NOT('QAQC-2021-08-10'!$L$498),'QAQC-2021-08-10'!$C$498="Low")</formula>
    </cfRule>
    <cfRule type="expression" priority="6777" dxfId="6" stopIfTrue="0">
      <formula>AND(NOT('QAQC-2021-08-10'!$L$498),'QAQC-2021-08-10'!$C$498="Very Low")</formula>
    </cfRule>
    <cfRule type="expression" priority="7975" dxfId="1" stopIfTrue="0">
      <formula>AND(NOT('QAQC-2021-08-10'!$L$498),'QAQC-2021-08-10'!$C$498="Good")</formula>
    </cfRule>
  </conditionalFormatting>
  <conditionalFormatting sqref="AU9">
    <cfRule type="expression" priority="482" dxfId="0" stopIfTrue="0">
      <formula>AND(NOT('QAQC-2021-08-10'!$L$499),'QAQC-2021-08-10'!$C$499="Highest")</formula>
    </cfRule>
    <cfRule type="expression" priority="1650" dxfId="2" stopIfTrue="0">
      <formula>AND(NOT('QAQC-2021-08-10'!$L$499),'QAQC-2021-08-10'!$C$499="High")</formula>
    </cfRule>
    <cfRule type="expression" priority="2818" dxfId="3" stopIfTrue="0">
      <formula>AND(NOT('QAQC-2021-08-10'!$L$499),'QAQC-2021-08-10'!$C$499="Medium")</formula>
    </cfRule>
    <cfRule type="expression" priority="3986" dxfId="4" stopIfTrue="0">
      <formula>AND(NOT('QAQC-2021-08-10'!$L$499),'QAQC-2021-08-10'!$C$499="Medium Low")</formula>
    </cfRule>
    <cfRule type="expression" priority="5154" dxfId="5" stopIfTrue="0">
      <formula>AND(NOT('QAQC-2021-08-10'!$L$499),'QAQC-2021-08-10'!$C$499="Low")</formula>
    </cfRule>
    <cfRule type="expression" priority="6778" dxfId="6" stopIfTrue="0">
      <formula>AND(NOT('QAQC-2021-08-10'!$L$499),'QAQC-2021-08-10'!$C$499="Very Low")</formula>
    </cfRule>
    <cfRule type="expression" priority="7976" dxfId="1" stopIfTrue="0">
      <formula>AND(NOT('QAQC-2021-08-10'!$L$499),'QAQC-2021-08-10'!$C$499="Good")</formula>
    </cfRule>
  </conditionalFormatting>
  <conditionalFormatting sqref="AV9">
    <cfRule type="expression" priority="483" dxfId="0" stopIfTrue="0">
      <formula>AND(NOT('QAQC-2021-08-10'!$L$500),'QAQC-2021-08-10'!$C$500="Highest")</formula>
    </cfRule>
    <cfRule type="expression" priority="1651" dxfId="2" stopIfTrue="0">
      <formula>AND(NOT('QAQC-2021-08-10'!$L$500),'QAQC-2021-08-10'!$C$500="High")</formula>
    </cfRule>
    <cfRule type="expression" priority="2819" dxfId="3" stopIfTrue="0">
      <formula>AND(NOT('QAQC-2021-08-10'!$L$500),'QAQC-2021-08-10'!$C$500="Medium")</formula>
    </cfRule>
    <cfRule type="expression" priority="3987" dxfId="4" stopIfTrue="0">
      <formula>AND(NOT('QAQC-2021-08-10'!$L$500),'QAQC-2021-08-10'!$C$500="Medium Low")</formula>
    </cfRule>
    <cfRule type="expression" priority="5155" dxfId="5" stopIfTrue="0">
      <formula>AND(NOT('QAQC-2021-08-10'!$L$500),'QAQC-2021-08-10'!$C$500="Low")</formula>
    </cfRule>
    <cfRule type="expression" priority="6779" dxfId="6" stopIfTrue="0">
      <formula>AND(NOT('QAQC-2021-08-10'!$L$500),'QAQC-2021-08-10'!$C$500="Very Low")</formula>
    </cfRule>
    <cfRule type="expression" priority="7977" dxfId="1" stopIfTrue="0">
      <formula>AND(NOT('QAQC-2021-08-10'!$L$500),'QAQC-2021-08-10'!$C$500="Good")</formula>
    </cfRule>
  </conditionalFormatting>
  <conditionalFormatting sqref="AW9">
    <cfRule type="expression" priority="484" dxfId="0" stopIfTrue="0">
      <formula>AND(NOT('QAQC-2021-08-10'!$L$501),'QAQC-2021-08-10'!$C$501="Highest")</formula>
    </cfRule>
    <cfRule type="expression" priority="1652" dxfId="2" stopIfTrue="0">
      <formula>AND(NOT('QAQC-2021-08-10'!$L$501),'QAQC-2021-08-10'!$C$501="High")</formula>
    </cfRule>
    <cfRule type="expression" priority="2820" dxfId="3" stopIfTrue="0">
      <formula>AND(NOT('QAQC-2021-08-10'!$L$501),'QAQC-2021-08-10'!$C$501="Medium")</formula>
    </cfRule>
    <cfRule type="expression" priority="3988" dxfId="4" stopIfTrue="0">
      <formula>AND(NOT('QAQC-2021-08-10'!$L$501),'QAQC-2021-08-10'!$C$501="Medium Low")</formula>
    </cfRule>
    <cfRule type="expression" priority="5156" dxfId="5" stopIfTrue="0">
      <formula>AND(NOT('QAQC-2021-08-10'!$L$501),'QAQC-2021-08-10'!$C$501="Low")</formula>
    </cfRule>
    <cfRule type="expression" priority="6780" dxfId="6" stopIfTrue="0">
      <formula>AND(NOT('QAQC-2021-08-10'!$L$501),'QAQC-2021-08-10'!$C$501="Very Low")</formula>
    </cfRule>
    <cfRule type="expression" priority="7978" dxfId="1" stopIfTrue="0">
      <formula>AND(NOT('QAQC-2021-08-10'!$L$501),'QAQC-2021-08-10'!$C$501="Good")</formula>
    </cfRule>
  </conditionalFormatting>
  <conditionalFormatting sqref="AU10">
    <cfRule type="expression" priority="485" dxfId="0" stopIfTrue="0">
      <formula>AND(NOT('QAQC-2021-08-10'!$L$502),'QAQC-2021-08-10'!$C$502="Highest")</formula>
    </cfRule>
    <cfRule type="expression" priority="1653" dxfId="2" stopIfTrue="0">
      <formula>AND(NOT('QAQC-2021-08-10'!$L$502),'QAQC-2021-08-10'!$C$502="High")</formula>
    </cfRule>
    <cfRule type="expression" priority="2821" dxfId="3" stopIfTrue="0">
      <formula>AND(NOT('QAQC-2021-08-10'!$L$502),'QAQC-2021-08-10'!$C$502="Medium")</formula>
    </cfRule>
    <cfRule type="expression" priority="3989" dxfId="4" stopIfTrue="0">
      <formula>AND(NOT('QAQC-2021-08-10'!$L$502),'QAQC-2021-08-10'!$C$502="Medium Low")</formula>
    </cfRule>
    <cfRule type="expression" priority="5157" dxfId="5" stopIfTrue="0">
      <formula>AND(NOT('QAQC-2021-08-10'!$L$502),'QAQC-2021-08-10'!$C$502="Low")</formula>
    </cfRule>
    <cfRule type="expression" priority="6781" dxfId="6" stopIfTrue="0">
      <formula>AND(NOT('QAQC-2021-08-10'!$L$502),'QAQC-2021-08-10'!$C$502="Very Low")</formula>
    </cfRule>
    <cfRule type="expression" priority="7979" dxfId="1" stopIfTrue="0">
      <formula>AND(NOT('QAQC-2021-08-10'!$L$502),'QAQC-2021-08-10'!$C$502="Good")</formula>
    </cfRule>
  </conditionalFormatting>
  <conditionalFormatting sqref="AV10">
    <cfRule type="expression" priority="486" dxfId="0" stopIfTrue="0">
      <formula>AND(NOT('QAQC-2021-08-10'!$L$503),'QAQC-2021-08-10'!$C$503="Highest")</formula>
    </cfRule>
    <cfRule type="expression" priority="1654" dxfId="2" stopIfTrue="0">
      <formula>AND(NOT('QAQC-2021-08-10'!$L$503),'QAQC-2021-08-10'!$C$503="High")</formula>
    </cfRule>
    <cfRule type="expression" priority="2822" dxfId="3" stopIfTrue="0">
      <formula>AND(NOT('QAQC-2021-08-10'!$L$503),'QAQC-2021-08-10'!$C$503="Medium")</formula>
    </cfRule>
    <cfRule type="expression" priority="3990" dxfId="4" stopIfTrue="0">
      <formula>AND(NOT('QAQC-2021-08-10'!$L$503),'QAQC-2021-08-10'!$C$503="Medium Low")</formula>
    </cfRule>
    <cfRule type="expression" priority="5158" dxfId="5" stopIfTrue="0">
      <formula>AND(NOT('QAQC-2021-08-10'!$L$503),'QAQC-2021-08-10'!$C$503="Low")</formula>
    </cfRule>
    <cfRule type="expression" priority="6782" dxfId="6" stopIfTrue="0">
      <formula>AND(NOT('QAQC-2021-08-10'!$L$503),'QAQC-2021-08-10'!$C$503="Very Low")</formula>
    </cfRule>
    <cfRule type="expression" priority="7980" dxfId="1" stopIfTrue="0">
      <formula>AND(NOT('QAQC-2021-08-10'!$L$503),'QAQC-2021-08-10'!$C$503="Good")</formula>
    </cfRule>
  </conditionalFormatting>
  <conditionalFormatting sqref="AW10">
    <cfRule type="expression" priority="487" dxfId="0" stopIfTrue="0">
      <formula>AND(NOT('QAQC-2021-08-10'!$L$504),'QAQC-2021-08-10'!$C$504="Highest")</formula>
    </cfRule>
    <cfRule type="expression" priority="1655" dxfId="2" stopIfTrue="0">
      <formula>AND(NOT('QAQC-2021-08-10'!$L$504),'QAQC-2021-08-10'!$C$504="High")</formula>
    </cfRule>
    <cfRule type="expression" priority="2823" dxfId="3" stopIfTrue="0">
      <formula>AND(NOT('QAQC-2021-08-10'!$L$504),'QAQC-2021-08-10'!$C$504="Medium")</formula>
    </cfRule>
    <cfRule type="expression" priority="3991" dxfId="4" stopIfTrue="0">
      <formula>AND(NOT('QAQC-2021-08-10'!$L$504),'QAQC-2021-08-10'!$C$504="Medium Low")</formula>
    </cfRule>
    <cfRule type="expression" priority="5159" dxfId="5" stopIfTrue="0">
      <formula>AND(NOT('QAQC-2021-08-10'!$L$504),'QAQC-2021-08-10'!$C$504="Low")</formula>
    </cfRule>
    <cfRule type="expression" priority="6783" dxfId="6" stopIfTrue="0">
      <formula>AND(NOT('QAQC-2021-08-10'!$L$504),'QAQC-2021-08-10'!$C$504="Very Low")</formula>
    </cfRule>
    <cfRule type="expression" priority="7981" dxfId="1" stopIfTrue="0">
      <formula>AND(NOT('QAQC-2021-08-10'!$L$504),'QAQC-2021-08-10'!$C$504="Good")</formula>
    </cfRule>
  </conditionalFormatting>
  <conditionalFormatting sqref="AU11">
    <cfRule type="expression" priority="488" dxfId="0" stopIfTrue="0">
      <formula>AND(NOT('QAQC-2021-08-10'!$L$505),'QAQC-2021-08-10'!$C$505="Highest")</formula>
    </cfRule>
    <cfRule type="expression" priority="1656" dxfId="2" stopIfTrue="0">
      <formula>AND(NOT('QAQC-2021-08-10'!$L$505),'QAQC-2021-08-10'!$C$505="High")</formula>
    </cfRule>
    <cfRule type="expression" priority="2824" dxfId="3" stopIfTrue="0">
      <formula>AND(NOT('QAQC-2021-08-10'!$L$505),'QAQC-2021-08-10'!$C$505="Medium")</formula>
    </cfRule>
    <cfRule type="expression" priority="3992" dxfId="4" stopIfTrue="0">
      <formula>AND(NOT('QAQC-2021-08-10'!$L$505),'QAQC-2021-08-10'!$C$505="Medium Low")</formula>
    </cfRule>
    <cfRule type="expression" priority="5160" dxfId="5" stopIfTrue="0">
      <formula>AND(NOT('QAQC-2021-08-10'!$L$505),'QAQC-2021-08-10'!$C$505="Low")</formula>
    </cfRule>
    <cfRule type="expression" priority="6784" dxfId="6" stopIfTrue="0">
      <formula>AND(NOT('QAQC-2021-08-10'!$L$505),'QAQC-2021-08-10'!$C$505="Very Low")</formula>
    </cfRule>
    <cfRule type="expression" priority="7982" dxfId="1" stopIfTrue="0">
      <formula>AND(NOT('QAQC-2021-08-10'!$L$505),'QAQC-2021-08-10'!$C$505="Good")</formula>
    </cfRule>
  </conditionalFormatting>
  <conditionalFormatting sqref="AV11">
    <cfRule type="expression" priority="489" dxfId="0" stopIfTrue="0">
      <formula>AND(NOT('QAQC-2021-08-10'!$L$506),'QAQC-2021-08-10'!$C$506="Highest")</formula>
    </cfRule>
    <cfRule type="expression" priority="1657" dxfId="2" stopIfTrue="0">
      <formula>AND(NOT('QAQC-2021-08-10'!$L$506),'QAQC-2021-08-10'!$C$506="High")</formula>
    </cfRule>
    <cfRule type="expression" priority="2825" dxfId="3" stopIfTrue="0">
      <formula>AND(NOT('QAQC-2021-08-10'!$L$506),'QAQC-2021-08-10'!$C$506="Medium")</formula>
    </cfRule>
    <cfRule type="expression" priority="3993" dxfId="4" stopIfTrue="0">
      <formula>AND(NOT('QAQC-2021-08-10'!$L$506),'QAQC-2021-08-10'!$C$506="Medium Low")</formula>
    </cfRule>
    <cfRule type="expression" priority="5161" dxfId="5" stopIfTrue="0">
      <formula>AND(NOT('QAQC-2021-08-10'!$L$506),'QAQC-2021-08-10'!$C$506="Low")</formula>
    </cfRule>
    <cfRule type="expression" priority="6785" dxfId="6" stopIfTrue="0">
      <formula>AND(NOT('QAQC-2021-08-10'!$L$506),'QAQC-2021-08-10'!$C$506="Very Low")</formula>
    </cfRule>
    <cfRule type="expression" priority="7983" dxfId="1" stopIfTrue="0">
      <formula>AND(NOT('QAQC-2021-08-10'!$L$506),'QAQC-2021-08-10'!$C$506="Good")</formula>
    </cfRule>
  </conditionalFormatting>
  <conditionalFormatting sqref="AW11">
    <cfRule type="expression" priority="490" dxfId="0" stopIfTrue="0">
      <formula>AND(NOT('QAQC-2021-08-10'!$L$507),'QAQC-2021-08-10'!$C$507="Highest")</formula>
    </cfRule>
    <cfRule type="expression" priority="1658" dxfId="2" stopIfTrue="0">
      <formula>AND(NOT('QAQC-2021-08-10'!$L$507),'QAQC-2021-08-10'!$C$507="High")</formula>
    </cfRule>
    <cfRule type="expression" priority="2826" dxfId="3" stopIfTrue="0">
      <formula>AND(NOT('QAQC-2021-08-10'!$L$507),'QAQC-2021-08-10'!$C$507="Medium")</formula>
    </cfRule>
    <cfRule type="expression" priority="3994" dxfId="4" stopIfTrue="0">
      <formula>AND(NOT('QAQC-2021-08-10'!$L$507),'QAQC-2021-08-10'!$C$507="Medium Low")</formula>
    </cfRule>
    <cfRule type="expression" priority="5162" dxfId="5" stopIfTrue="0">
      <formula>AND(NOT('QAQC-2021-08-10'!$L$507),'QAQC-2021-08-10'!$C$507="Low")</formula>
    </cfRule>
    <cfRule type="expression" priority="6786" dxfId="6" stopIfTrue="0">
      <formula>AND(NOT('QAQC-2021-08-10'!$L$507),'QAQC-2021-08-10'!$C$507="Very Low")</formula>
    </cfRule>
    <cfRule type="expression" priority="7984" dxfId="1" stopIfTrue="0">
      <formula>AND(NOT('QAQC-2021-08-10'!$L$507),'QAQC-2021-08-10'!$C$507="Good")</formula>
    </cfRule>
  </conditionalFormatting>
  <conditionalFormatting sqref="AU12">
    <cfRule type="expression" priority="491" dxfId="0" stopIfTrue="0">
      <formula>AND(NOT('QAQC-2021-08-10'!$L$508),'QAQC-2021-08-10'!$C$508="Highest")</formula>
    </cfRule>
    <cfRule type="expression" priority="1659" dxfId="2" stopIfTrue="0">
      <formula>AND(NOT('QAQC-2021-08-10'!$L$508),'QAQC-2021-08-10'!$C$508="High")</formula>
    </cfRule>
    <cfRule type="expression" priority="2827" dxfId="3" stopIfTrue="0">
      <formula>AND(NOT('QAQC-2021-08-10'!$L$508),'QAQC-2021-08-10'!$C$508="Medium")</formula>
    </cfRule>
    <cfRule type="expression" priority="3995" dxfId="4" stopIfTrue="0">
      <formula>AND(NOT('QAQC-2021-08-10'!$L$508),'QAQC-2021-08-10'!$C$508="Medium Low")</formula>
    </cfRule>
    <cfRule type="expression" priority="5163" dxfId="5" stopIfTrue="0">
      <formula>AND(NOT('QAQC-2021-08-10'!$L$508),'QAQC-2021-08-10'!$C$508="Low")</formula>
    </cfRule>
    <cfRule type="expression" priority="6787" dxfId="6" stopIfTrue="0">
      <formula>AND(NOT('QAQC-2021-08-10'!$L$508),'QAQC-2021-08-10'!$C$508="Very Low")</formula>
    </cfRule>
    <cfRule type="expression" priority="7985" dxfId="1" stopIfTrue="0">
      <formula>AND(NOT('QAQC-2021-08-10'!$L$508),'QAQC-2021-08-10'!$C$508="Good")</formula>
    </cfRule>
  </conditionalFormatting>
  <conditionalFormatting sqref="AV12">
    <cfRule type="expression" priority="492" dxfId="0" stopIfTrue="0">
      <formula>AND(NOT('QAQC-2021-08-10'!$L$509),'QAQC-2021-08-10'!$C$509="Highest")</formula>
    </cfRule>
    <cfRule type="expression" priority="1660" dxfId="2" stopIfTrue="0">
      <formula>AND(NOT('QAQC-2021-08-10'!$L$509),'QAQC-2021-08-10'!$C$509="High")</formula>
    </cfRule>
    <cfRule type="expression" priority="2828" dxfId="3" stopIfTrue="0">
      <formula>AND(NOT('QAQC-2021-08-10'!$L$509),'QAQC-2021-08-10'!$C$509="Medium")</formula>
    </cfRule>
    <cfRule type="expression" priority="3996" dxfId="4" stopIfTrue="0">
      <formula>AND(NOT('QAQC-2021-08-10'!$L$509),'QAQC-2021-08-10'!$C$509="Medium Low")</formula>
    </cfRule>
    <cfRule type="expression" priority="5164" dxfId="5" stopIfTrue="0">
      <formula>AND(NOT('QAQC-2021-08-10'!$L$509),'QAQC-2021-08-10'!$C$509="Low")</formula>
    </cfRule>
    <cfRule type="expression" priority="6788" dxfId="6" stopIfTrue="0">
      <formula>AND(NOT('QAQC-2021-08-10'!$L$509),'QAQC-2021-08-10'!$C$509="Very Low")</formula>
    </cfRule>
    <cfRule type="expression" priority="7986" dxfId="1" stopIfTrue="0">
      <formula>AND(NOT('QAQC-2021-08-10'!$L$509),'QAQC-2021-08-10'!$C$509="Good")</formula>
    </cfRule>
  </conditionalFormatting>
  <conditionalFormatting sqref="AW12">
    <cfRule type="expression" priority="493" dxfId="0" stopIfTrue="0">
      <formula>AND(NOT('QAQC-2021-08-10'!$L$510),'QAQC-2021-08-10'!$C$510="Highest")</formula>
    </cfRule>
    <cfRule type="expression" priority="1661" dxfId="2" stopIfTrue="0">
      <formula>AND(NOT('QAQC-2021-08-10'!$L$510),'QAQC-2021-08-10'!$C$510="High")</formula>
    </cfRule>
    <cfRule type="expression" priority="2829" dxfId="3" stopIfTrue="0">
      <formula>AND(NOT('QAQC-2021-08-10'!$L$510),'QAQC-2021-08-10'!$C$510="Medium")</formula>
    </cfRule>
    <cfRule type="expression" priority="3997" dxfId="4" stopIfTrue="0">
      <formula>AND(NOT('QAQC-2021-08-10'!$L$510),'QAQC-2021-08-10'!$C$510="Medium Low")</formula>
    </cfRule>
    <cfRule type="expression" priority="5165" dxfId="5" stopIfTrue="0">
      <formula>AND(NOT('QAQC-2021-08-10'!$L$510),'QAQC-2021-08-10'!$C$510="Low")</formula>
    </cfRule>
    <cfRule type="expression" priority="6789" dxfId="6" stopIfTrue="0">
      <formula>AND(NOT('QAQC-2021-08-10'!$L$510),'QAQC-2021-08-10'!$C$510="Very Low")</formula>
    </cfRule>
    <cfRule type="expression" priority="7987" dxfId="1" stopIfTrue="0">
      <formula>AND(NOT('QAQC-2021-08-10'!$L$510),'QAQC-2021-08-10'!$C$510="Good")</formula>
    </cfRule>
  </conditionalFormatting>
  <conditionalFormatting sqref="AU13">
    <cfRule type="expression" priority="494" dxfId="0" stopIfTrue="0">
      <formula>AND(NOT('QAQC-2021-08-10'!$L$511),'QAQC-2021-08-10'!$C$511="Highest")</formula>
    </cfRule>
    <cfRule type="expression" priority="1662" dxfId="2" stopIfTrue="0">
      <formula>AND(NOT('QAQC-2021-08-10'!$L$511),'QAQC-2021-08-10'!$C$511="High")</formula>
    </cfRule>
    <cfRule type="expression" priority="2830" dxfId="3" stopIfTrue="0">
      <formula>AND(NOT('QAQC-2021-08-10'!$L$511),'QAQC-2021-08-10'!$C$511="Medium")</formula>
    </cfRule>
    <cfRule type="expression" priority="3998" dxfId="4" stopIfTrue="0">
      <formula>AND(NOT('QAQC-2021-08-10'!$L$511),'QAQC-2021-08-10'!$C$511="Medium Low")</formula>
    </cfRule>
    <cfRule type="expression" priority="5166" dxfId="5" stopIfTrue="0">
      <formula>AND(NOT('QAQC-2021-08-10'!$L$511),'QAQC-2021-08-10'!$C$511="Low")</formula>
    </cfRule>
    <cfRule type="expression" priority="6790" dxfId="6" stopIfTrue="0">
      <formula>AND(NOT('QAQC-2021-08-10'!$L$511),'QAQC-2021-08-10'!$C$511="Very Low")</formula>
    </cfRule>
    <cfRule type="expression" priority="7988" dxfId="1" stopIfTrue="0">
      <formula>AND(NOT('QAQC-2021-08-10'!$L$511),'QAQC-2021-08-10'!$C$511="Good")</formula>
    </cfRule>
  </conditionalFormatting>
  <conditionalFormatting sqref="AV13">
    <cfRule type="expression" priority="495" dxfId="0" stopIfTrue="0">
      <formula>AND(NOT('QAQC-2021-08-10'!$L$512),'QAQC-2021-08-10'!$C$512="Highest")</formula>
    </cfRule>
    <cfRule type="expression" priority="1663" dxfId="2" stopIfTrue="0">
      <formula>AND(NOT('QAQC-2021-08-10'!$L$512),'QAQC-2021-08-10'!$C$512="High")</formula>
    </cfRule>
    <cfRule type="expression" priority="2831" dxfId="3" stopIfTrue="0">
      <formula>AND(NOT('QAQC-2021-08-10'!$L$512),'QAQC-2021-08-10'!$C$512="Medium")</formula>
    </cfRule>
    <cfRule type="expression" priority="3999" dxfId="4" stopIfTrue="0">
      <formula>AND(NOT('QAQC-2021-08-10'!$L$512),'QAQC-2021-08-10'!$C$512="Medium Low")</formula>
    </cfRule>
    <cfRule type="expression" priority="5167" dxfId="5" stopIfTrue="0">
      <formula>AND(NOT('QAQC-2021-08-10'!$L$512),'QAQC-2021-08-10'!$C$512="Low")</formula>
    </cfRule>
    <cfRule type="expression" priority="6791" dxfId="6" stopIfTrue="0">
      <formula>AND(NOT('QAQC-2021-08-10'!$L$512),'QAQC-2021-08-10'!$C$512="Very Low")</formula>
    </cfRule>
    <cfRule type="expression" priority="7989" dxfId="1" stopIfTrue="0">
      <formula>AND(NOT('QAQC-2021-08-10'!$L$512),'QAQC-2021-08-10'!$C$512="Good")</formula>
    </cfRule>
  </conditionalFormatting>
  <conditionalFormatting sqref="AW13">
    <cfRule type="expression" priority="496" dxfId="0" stopIfTrue="0">
      <formula>AND(NOT('QAQC-2021-08-10'!$L$513),'QAQC-2021-08-10'!$C$513="Highest")</formula>
    </cfRule>
    <cfRule type="expression" priority="1664" dxfId="2" stopIfTrue="0">
      <formula>AND(NOT('QAQC-2021-08-10'!$L$513),'QAQC-2021-08-10'!$C$513="High")</formula>
    </cfRule>
    <cfRule type="expression" priority="2832" dxfId="3" stopIfTrue="0">
      <formula>AND(NOT('QAQC-2021-08-10'!$L$513),'QAQC-2021-08-10'!$C$513="Medium")</formula>
    </cfRule>
    <cfRule type="expression" priority="4000" dxfId="4" stopIfTrue="0">
      <formula>AND(NOT('QAQC-2021-08-10'!$L$513),'QAQC-2021-08-10'!$C$513="Medium Low")</formula>
    </cfRule>
    <cfRule type="expression" priority="5168" dxfId="5" stopIfTrue="0">
      <formula>AND(NOT('QAQC-2021-08-10'!$L$513),'QAQC-2021-08-10'!$C$513="Low")</formula>
    </cfRule>
    <cfRule type="expression" priority="6792" dxfId="6" stopIfTrue="0">
      <formula>AND(NOT('QAQC-2021-08-10'!$L$513),'QAQC-2021-08-10'!$C$513="Very Low")</formula>
    </cfRule>
    <cfRule type="expression" priority="7990" dxfId="1" stopIfTrue="0">
      <formula>AND(NOT('QAQC-2021-08-10'!$L$513),'QAQC-2021-08-10'!$C$513="Good")</formula>
    </cfRule>
  </conditionalFormatting>
  <conditionalFormatting sqref="AU14">
    <cfRule type="expression" priority="497" dxfId="0" stopIfTrue="0">
      <formula>AND(NOT('QAQC-2021-08-10'!$L$514),'QAQC-2021-08-10'!$C$514="Highest")</formula>
    </cfRule>
    <cfRule type="expression" priority="1665" dxfId="2" stopIfTrue="0">
      <formula>AND(NOT('QAQC-2021-08-10'!$L$514),'QAQC-2021-08-10'!$C$514="High")</formula>
    </cfRule>
    <cfRule type="expression" priority="2833" dxfId="3" stopIfTrue="0">
      <formula>AND(NOT('QAQC-2021-08-10'!$L$514),'QAQC-2021-08-10'!$C$514="Medium")</formula>
    </cfRule>
    <cfRule type="expression" priority="4001" dxfId="4" stopIfTrue="0">
      <formula>AND(NOT('QAQC-2021-08-10'!$L$514),'QAQC-2021-08-10'!$C$514="Medium Low")</formula>
    </cfRule>
    <cfRule type="expression" priority="5169" dxfId="5" stopIfTrue="0">
      <formula>AND(NOT('QAQC-2021-08-10'!$L$514),'QAQC-2021-08-10'!$C$514="Low")</formula>
    </cfRule>
    <cfRule type="expression" priority="6793" dxfId="6" stopIfTrue="0">
      <formula>AND(NOT('QAQC-2021-08-10'!$L$514),'QAQC-2021-08-10'!$C$514="Very Low")</formula>
    </cfRule>
    <cfRule type="expression" priority="7991" dxfId="1" stopIfTrue="0">
      <formula>AND(NOT('QAQC-2021-08-10'!$L$514),'QAQC-2021-08-10'!$C$514="Good")</formula>
    </cfRule>
  </conditionalFormatting>
  <conditionalFormatting sqref="AV14">
    <cfRule type="expression" priority="498" dxfId="0" stopIfTrue="0">
      <formula>AND(NOT('QAQC-2021-08-10'!$L$515),'QAQC-2021-08-10'!$C$515="Highest")</formula>
    </cfRule>
    <cfRule type="expression" priority="1666" dxfId="2" stopIfTrue="0">
      <formula>AND(NOT('QAQC-2021-08-10'!$L$515),'QAQC-2021-08-10'!$C$515="High")</formula>
    </cfRule>
    <cfRule type="expression" priority="2834" dxfId="3" stopIfTrue="0">
      <formula>AND(NOT('QAQC-2021-08-10'!$L$515),'QAQC-2021-08-10'!$C$515="Medium")</formula>
    </cfRule>
    <cfRule type="expression" priority="4002" dxfId="4" stopIfTrue="0">
      <formula>AND(NOT('QAQC-2021-08-10'!$L$515),'QAQC-2021-08-10'!$C$515="Medium Low")</formula>
    </cfRule>
    <cfRule type="expression" priority="5170" dxfId="5" stopIfTrue="0">
      <formula>AND(NOT('QAQC-2021-08-10'!$L$515),'QAQC-2021-08-10'!$C$515="Low")</formula>
    </cfRule>
    <cfRule type="expression" priority="6794" dxfId="6" stopIfTrue="0">
      <formula>AND(NOT('QAQC-2021-08-10'!$L$515),'QAQC-2021-08-10'!$C$515="Very Low")</formula>
    </cfRule>
    <cfRule type="expression" priority="7992" dxfId="1" stopIfTrue="0">
      <formula>AND(NOT('QAQC-2021-08-10'!$L$515),'QAQC-2021-08-10'!$C$515="Good")</formula>
    </cfRule>
  </conditionalFormatting>
  <conditionalFormatting sqref="AW14">
    <cfRule type="expression" priority="499" dxfId="0" stopIfTrue="0">
      <formula>AND(NOT('QAQC-2021-08-10'!$L$516),'QAQC-2021-08-10'!$C$516="Highest")</formula>
    </cfRule>
    <cfRule type="expression" priority="1667" dxfId="2" stopIfTrue="0">
      <formula>AND(NOT('QAQC-2021-08-10'!$L$516),'QAQC-2021-08-10'!$C$516="High")</formula>
    </cfRule>
    <cfRule type="expression" priority="2835" dxfId="3" stopIfTrue="0">
      <formula>AND(NOT('QAQC-2021-08-10'!$L$516),'QAQC-2021-08-10'!$C$516="Medium")</formula>
    </cfRule>
    <cfRule type="expression" priority="4003" dxfId="4" stopIfTrue="0">
      <formula>AND(NOT('QAQC-2021-08-10'!$L$516),'QAQC-2021-08-10'!$C$516="Medium Low")</formula>
    </cfRule>
    <cfRule type="expression" priority="5171" dxfId="5" stopIfTrue="0">
      <formula>AND(NOT('QAQC-2021-08-10'!$L$516),'QAQC-2021-08-10'!$C$516="Low")</formula>
    </cfRule>
    <cfRule type="expression" priority="6795" dxfId="6" stopIfTrue="0">
      <formula>AND(NOT('QAQC-2021-08-10'!$L$516),'QAQC-2021-08-10'!$C$516="Very Low")</formula>
    </cfRule>
    <cfRule type="expression" priority="7993" dxfId="1" stopIfTrue="0">
      <formula>AND(NOT('QAQC-2021-08-10'!$L$516),'QAQC-2021-08-10'!$C$516="Good")</formula>
    </cfRule>
  </conditionalFormatting>
  <conditionalFormatting sqref="AU15">
    <cfRule type="expression" priority="500" dxfId="0" stopIfTrue="0">
      <formula>AND(NOT('QAQC-2021-08-10'!$L$517),'QAQC-2021-08-10'!$C$517="Highest")</formula>
    </cfRule>
    <cfRule type="expression" priority="1668" dxfId="2" stopIfTrue="0">
      <formula>AND(NOT('QAQC-2021-08-10'!$L$517),'QAQC-2021-08-10'!$C$517="High")</formula>
    </cfRule>
    <cfRule type="expression" priority="2836" dxfId="3" stopIfTrue="0">
      <formula>AND(NOT('QAQC-2021-08-10'!$L$517),'QAQC-2021-08-10'!$C$517="Medium")</formula>
    </cfRule>
    <cfRule type="expression" priority="4004" dxfId="4" stopIfTrue="0">
      <formula>AND(NOT('QAQC-2021-08-10'!$L$517),'QAQC-2021-08-10'!$C$517="Medium Low")</formula>
    </cfRule>
    <cfRule type="expression" priority="5172" dxfId="5" stopIfTrue="0">
      <formula>AND(NOT('QAQC-2021-08-10'!$L$517),'QAQC-2021-08-10'!$C$517="Low")</formula>
    </cfRule>
    <cfRule type="expression" priority="6796" dxfId="6" stopIfTrue="0">
      <formula>AND(NOT('QAQC-2021-08-10'!$L$517),'QAQC-2021-08-10'!$C$517="Very Low")</formula>
    </cfRule>
    <cfRule type="expression" priority="7994" dxfId="1" stopIfTrue="0">
      <formula>AND(NOT('QAQC-2021-08-10'!$L$517),'QAQC-2021-08-10'!$C$517="Good")</formula>
    </cfRule>
  </conditionalFormatting>
  <conditionalFormatting sqref="AV15">
    <cfRule type="expression" priority="501" dxfId="0" stopIfTrue="0">
      <formula>AND(NOT('QAQC-2021-08-10'!$L$518),'QAQC-2021-08-10'!$C$518="Highest")</formula>
    </cfRule>
    <cfRule type="expression" priority="1669" dxfId="2" stopIfTrue="0">
      <formula>AND(NOT('QAQC-2021-08-10'!$L$518),'QAQC-2021-08-10'!$C$518="High")</formula>
    </cfRule>
    <cfRule type="expression" priority="2837" dxfId="3" stopIfTrue="0">
      <formula>AND(NOT('QAQC-2021-08-10'!$L$518),'QAQC-2021-08-10'!$C$518="Medium")</formula>
    </cfRule>
    <cfRule type="expression" priority="4005" dxfId="4" stopIfTrue="0">
      <formula>AND(NOT('QAQC-2021-08-10'!$L$518),'QAQC-2021-08-10'!$C$518="Medium Low")</formula>
    </cfRule>
    <cfRule type="expression" priority="5173" dxfId="5" stopIfTrue="0">
      <formula>AND(NOT('QAQC-2021-08-10'!$L$518),'QAQC-2021-08-10'!$C$518="Low")</formula>
    </cfRule>
    <cfRule type="expression" priority="6797" dxfId="6" stopIfTrue="0">
      <formula>AND(NOT('QAQC-2021-08-10'!$L$518),'QAQC-2021-08-10'!$C$518="Very Low")</formula>
    </cfRule>
    <cfRule type="expression" priority="7995" dxfId="1" stopIfTrue="0">
      <formula>AND(NOT('QAQC-2021-08-10'!$L$518),'QAQC-2021-08-10'!$C$518="Good")</formula>
    </cfRule>
  </conditionalFormatting>
  <conditionalFormatting sqref="AW15">
    <cfRule type="expression" priority="502" dxfId="0" stopIfTrue="0">
      <formula>AND(NOT('QAQC-2021-08-10'!$L$519),'QAQC-2021-08-10'!$C$519="Highest")</formula>
    </cfRule>
    <cfRule type="expression" priority="1670" dxfId="2" stopIfTrue="0">
      <formula>AND(NOT('QAQC-2021-08-10'!$L$519),'QAQC-2021-08-10'!$C$519="High")</formula>
    </cfRule>
    <cfRule type="expression" priority="2838" dxfId="3" stopIfTrue="0">
      <formula>AND(NOT('QAQC-2021-08-10'!$L$519),'QAQC-2021-08-10'!$C$519="Medium")</formula>
    </cfRule>
    <cfRule type="expression" priority="4006" dxfId="4" stopIfTrue="0">
      <formula>AND(NOT('QAQC-2021-08-10'!$L$519),'QAQC-2021-08-10'!$C$519="Medium Low")</formula>
    </cfRule>
    <cfRule type="expression" priority="5174" dxfId="5" stopIfTrue="0">
      <formula>AND(NOT('QAQC-2021-08-10'!$L$519),'QAQC-2021-08-10'!$C$519="Low")</formula>
    </cfRule>
    <cfRule type="expression" priority="6798" dxfId="6" stopIfTrue="0">
      <formula>AND(NOT('QAQC-2021-08-10'!$L$519),'QAQC-2021-08-10'!$C$519="Very Low")</formula>
    </cfRule>
    <cfRule type="expression" priority="7996" dxfId="1" stopIfTrue="0">
      <formula>AND(NOT('QAQC-2021-08-10'!$L$519),'QAQC-2021-08-10'!$C$519="Good")</formula>
    </cfRule>
  </conditionalFormatting>
  <conditionalFormatting sqref="AU16">
    <cfRule type="expression" priority="503" dxfId="0" stopIfTrue="0">
      <formula>AND(NOT('QAQC-2021-08-10'!$L$520),'QAQC-2021-08-10'!$C$520="Highest")</formula>
    </cfRule>
    <cfRule type="expression" priority="1671" dxfId="2" stopIfTrue="0">
      <formula>AND(NOT('QAQC-2021-08-10'!$L$520),'QAQC-2021-08-10'!$C$520="High")</formula>
    </cfRule>
    <cfRule type="expression" priority="2839" dxfId="3" stopIfTrue="0">
      <formula>AND(NOT('QAQC-2021-08-10'!$L$520),'QAQC-2021-08-10'!$C$520="Medium")</formula>
    </cfRule>
    <cfRule type="expression" priority="4007" dxfId="4" stopIfTrue="0">
      <formula>AND(NOT('QAQC-2021-08-10'!$L$520),'QAQC-2021-08-10'!$C$520="Medium Low")</formula>
    </cfRule>
    <cfRule type="expression" priority="5175" dxfId="5" stopIfTrue="0">
      <formula>AND(NOT('QAQC-2021-08-10'!$L$520),'QAQC-2021-08-10'!$C$520="Low")</formula>
    </cfRule>
    <cfRule type="expression" priority="6799" dxfId="6" stopIfTrue="0">
      <formula>AND(NOT('QAQC-2021-08-10'!$L$520),'QAQC-2021-08-10'!$C$520="Very Low")</formula>
    </cfRule>
    <cfRule type="expression" priority="7997" dxfId="1" stopIfTrue="0">
      <formula>AND(NOT('QAQC-2021-08-10'!$L$520),'QAQC-2021-08-10'!$C$520="Good")</formula>
    </cfRule>
  </conditionalFormatting>
  <conditionalFormatting sqref="AV16">
    <cfRule type="expression" priority="504" dxfId="0" stopIfTrue="0">
      <formula>AND(NOT('QAQC-2021-08-10'!$L$521),'QAQC-2021-08-10'!$C$521="Highest")</formula>
    </cfRule>
    <cfRule type="expression" priority="1672" dxfId="2" stopIfTrue="0">
      <formula>AND(NOT('QAQC-2021-08-10'!$L$521),'QAQC-2021-08-10'!$C$521="High")</formula>
    </cfRule>
    <cfRule type="expression" priority="2840" dxfId="3" stopIfTrue="0">
      <formula>AND(NOT('QAQC-2021-08-10'!$L$521),'QAQC-2021-08-10'!$C$521="Medium")</formula>
    </cfRule>
    <cfRule type="expression" priority="4008" dxfId="4" stopIfTrue="0">
      <formula>AND(NOT('QAQC-2021-08-10'!$L$521),'QAQC-2021-08-10'!$C$521="Medium Low")</formula>
    </cfRule>
    <cfRule type="expression" priority="5176" dxfId="5" stopIfTrue="0">
      <formula>AND(NOT('QAQC-2021-08-10'!$L$521),'QAQC-2021-08-10'!$C$521="Low")</formula>
    </cfRule>
    <cfRule type="expression" priority="6800" dxfId="6" stopIfTrue="0">
      <formula>AND(NOT('QAQC-2021-08-10'!$L$521),'QAQC-2021-08-10'!$C$521="Very Low")</formula>
    </cfRule>
    <cfRule type="expression" priority="7998" dxfId="1" stopIfTrue="0">
      <formula>AND(NOT('QAQC-2021-08-10'!$L$521),'QAQC-2021-08-10'!$C$521="Good")</formula>
    </cfRule>
  </conditionalFormatting>
  <conditionalFormatting sqref="AW16">
    <cfRule type="expression" priority="505" dxfId="0" stopIfTrue="0">
      <formula>AND(NOT('QAQC-2021-08-10'!$L$522),'QAQC-2021-08-10'!$C$522="Highest")</formula>
    </cfRule>
    <cfRule type="expression" priority="1673" dxfId="2" stopIfTrue="0">
      <formula>AND(NOT('QAQC-2021-08-10'!$L$522),'QAQC-2021-08-10'!$C$522="High")</formula>
    </cfRule>
    <cfRule type="expression" priority="2841" dxfId="3" stopIfTrue="0">
      <formula>AND(NOT('QAQC-2021-08-10'!$L$522),'QAQC-2021-08-10'!$C$522="Medium")</formula>
    </cfRule>
    <cfRule type="expression" priority="4009" dxfId="4" stopIfTrue="0">
      <formula>AND(NOT('QAQC-2021-08-10'!$L$522),'QAQC-2021-08-10'!$C$522="Medium Low")</formula>
    </cfRule>
    <cfRule type="expression" priority="5177" dxfId="5" stopIfTrue="0">
      <formula>AND(NOT('QAQC-2021-08-10'!$L$522),'QAQC-2021-08-10'!$C$522="Low")</formula>
    </cfRule>
    <cfRule type="expression" priority="6801" dxfId="6" stopIfTrue="0">
      <formula>AND(NOT('QAQC-2021-08-10'!$L$522),'QAQC-2021-08-10'!$C$522="Very Low")</formula>
    </cfRule>
    <cfRule type="expression" priority="7999" dxfId="1" stopIfTrue="0">
      <formula>AND(NOT('QAQC-2021-08-10'!$L$522),'QAQC-2021-08-10'!$C$522="Good")</formula>
    </cfRule>
  </conditionalFormatting>
  <conditionalFormatting sqref="AU18">
    <cfRule type="expression" priority="506" dxfId="0" stopIfTrue="0">
      <formula>AND(NOT('QAQC-2021-08-10'!$L$523),'QAQC-2021-08-10'!$C$523="Highest")</formula>
    </cfRule>
    <cfRule type="expression" priority="1674" dxfId="2" stopIfTrue="0">
      <formula>AND(NOT('QAQC-2021-08-10'!$L$523),'QAQC-2021-08-10'!$C$523="High")</formula>
    </cfRule>
    <cfRule type="expression" priority="2842" dxfId="3" stopIfTrue="0">
      <formula>AND(NOT('QAQC-2021-08-10'!$L$523),'QAQC-2021-08-10'!$C$523="Medium")</formula>
    </cfRule>
    <cfRule type="expression" priority="4010" dxfId="4" stopIfTrue="0">
      <formula>AND(NOT('QAQC-2021-08-10'!$L$523),'QAQC-2021-08-10'!$C$523="Medium Low")</formula>
    </cfRule>
    <cfRule type="expression" priority="5178" dxfId="5" stopIfTrue="0">
      <formula>AND(NOT('QAQC-2021-08-10'!$L$523),'QAQC-2021-08-10'!$C$523="Low")</formula>
    </cfRule>
    <cfRule type="expression" priority="6802" dxfId="6" stopIfTrue="0">
      <formula>AND(NOT('QAQC-2021-08-10'!$L$523),'QAQC-2021-08-10'!$C$523="Very Low")</formula>
    </cfRule>
    <cfRule type="expression" priority="8000" dxfId="1" stopIfTrue="0">
      <formula>AND(NOT('QAQC-2021-08-10'!$L$523),'QAQC-2021-08-10'!$C$523="Good")</formula>
    </cfRule>
  </conditionalFormatting>
  <conditionalFormatting sqref="AV18">
    <cfRule type="expression" priority="507" dxfId="0" stopIfTrue="0">
      <formula>AND(NOT('QAQC-2021-08-10'!$L$524),'QAQC-2021-08-10'!$C$524="Highest")</formula>
    </cfRule>
    <cfRule type="expression" priority="1675" dxfId="2" stopIfTrue="0">
      <formula>AND(NOT('QAQC-2021-08-10'!$L$524),'QAQC-2021-08-10'!$C$524="High")</formula>
    </cfRule>
    <cfRule type="expression" priority="2843" dxfId="3" stopIfTrue="0">
      <formula>AND(NOT('QAQC-2021-08-10'!$L$524),'QAQC-2021-08-10'!$C$524="Medium")</formula>
    </cfRule>
    <cfRule type="expression" priority="4011" dxfId="4" stopIfTrue="0">
      <formula>AND(NOT('QAQC-2021-08-10'!$L$524),'QAQC-2021-08-10'!$C$524="Medium Low")</formula>
    </cfRule>
    <cfRule type="expression" priority="5179" dxfId="5" stopIfTrue="0">
      <formula>AND(NOT('QAQC-2021-08-10'!$L$524),'QAQC-2021-08-10'!$C$524="Low")</formula>
    </cfRule>
    <cfRule type="expression" priority="6803" dxfId="6" stopIfTrue="0">
      <formula>AND(NOT('QAQC-2021-08-10'!$L$524),'QAQC-2021-08-10'!$C$524="Very Low")</formula>
    </cfRule>
    <cfRule type="expression" priority="8001" dxfId="1" stopIfTrue="0">
      <formula>AND(NOT('QAQC-2021-08-10'!$L$524),'QAQC-2021-08-10'!$C$524="Good")</formula>
    </cfRule>
  </conditionalFormatting>
  <conditionalFormatting sqref="AW18">
    <cfRule type="expression" priority="508" dxfId="0" stopIfTrue="0">
      <formula>AND(NOT('QAQC-2021-08-10'!$L$525),'QAQC-2021-08-10'!$C$525="Highest")</formula>
    </cfRule>
    <cfRule type="expression" priority="1676" dxfId="2" stopIfTrue="0">
      <formula>AND(NOT('QAQC-2021-08-10'!$L$525),'QAQC-2021-08-10'!$C$525="High")</formula>
    </cfRule>
    <cfRule type="expression" priority="2844" dxfId="3" stopIfTrue="0">
      <formula>AND(NOT('QAQC-2021-08-10'!$L$525),'QAQC-2021-08-10'!$C$525="Medium")</formula>
    </cfRule>
    <cfRule type="expression" priority="4012" dxfId="4" stopIfTrue="0">
      <formula>AND(NOT('QAQC-2021-08-10'!$L$525),'QAQC-2021-08-10'!$C$525="Medium Low")</formula>
    </cfRule>
    <cfRule type="expression" priority="5180" dxfId="5" stopIfTrue="0">
      <formula>AND(NOT('QAQC-2021-08-10'!$L$525),'QAQC-2021-08-10'!$C$525="Low")</formula>
    </cfRule>
    <cfRule type="expression" priority="6804" dxfId="6" stopIfTrue="0">
      <formula>AND(NOT('QAQC-2021-08-10'!$L$525),'QAQC-2021-08-10'!$C$525="Very Low")</formula>
    </cfRule>
    <cfRule type="expression" priority="8002" dxfId="1" stopIfTrue="0">
      <formula>AND(NOT('QAQC-2021-08-10'!$L$525),'QAQC-2021-08-10'!$C$525="Good")</formula>
    </cfRule>
  </conditionalFormatting>
  <conditionalFormatting sqref="AU19">
    <cfRule type="expression" priority="509" dxfId="0" stopIfTrue="0">
      <formula>AND(NOT('QAQC-2021-08-10'!$L$526),'QAQC-2021-08-10'!$C$526="Highest")</formula>
    </cfRule>
    <cfRule type="expression" priority="1677" dxfId="2" stopIfTrue="0">
      <formula>AND(NOT('QAQC-2021-08-10'!$L$526),'QAQC-2021-08-10'!$C$526="High")</formula>
    </cfRule>
    <cfRule type="expression" priority="2845" dxfId="3" stopIfTrue="0">
      <formula>AND(NOT('QAQC-2021-08-10'!$L$526),'QAQC-2021-08-10'!$C$526="Medium")</formula>
    </cfRule>
    <cfRule type="expression" priority="4013" dxfId="4" stopIfTrue="0">
      <formula>AND(NOT('QAQC-2021-08-10'!$L$526),'QAQC-2021-08-10'!$C$526="Medium Low")</formula>
    </cfRule>
    <cfRule type="expression" priority="5181" dxfId="5" stopIfTrue="0">
      <formula>AND(NOT('QAQC-2021-08-10'!$L$526),'QAQC-2021-08-10'!$C$526="Low")</formula>
    </cfRule>
    <cfRule type="expression" priority="6805" dxfId="6" stopIfTrue="0">
      <formula>AND(NOT('QAQC-2021-08-10'!$L$526),'QAQC-2021-08-10'!$C$526="Very Low")</formula>
    </cfRule>
    <cfRule type="expression" priority="8003" dxfId="1" stopIfTrue="0">
      <formula>AND(NOT('QAQC-2021-08-10'!$L$526),'QAQC-2021-08-10'!$C$526="Good")</formula>
    </cfRule>
  </conditionalFormatting>
  <conditionalFormatting sqref="AV19">
    <cfRule type="expression" priority="510" dxfId="0" stopIfTrue="0">
      <formula>AND(NOT('QAQC-2021-08-10'!$L$527),'QAQC-2021-08-10'!$C$527="Highest")</formula>
    </cfRule>
    <cfRule type="expression" priority="1678" dxfId="2" stopIfTrue="0">
      <formula>AND(NOT('QAQC-2021-08-10'!$L$527),'QAQC-2021-08-10'!$C$527="High")</formula>
    </cfRule>
    <cfRule type="expression" priority="2846" dxfId="3" stopIfTrue="0">
      <formula>AND(NOT('QAQC-2021-08-10'!$L$527),'QAQC-2021-08-10'!$C$527="Medium")</formula>
    </cfRule>
    <cfRule type="expression" priority="4014" dxfId="4" stopIfTrue="0">
      <formula>AND(NOT('QAQC-2021-08-10'!$L$527),'QAQC-2021-08-10'!$C$527="Medium Low")</formula>
    </cfRule>
    <cfRule type="expression" priority="5182" dxfId="5" stopIfTrue="0">
      <formula>AND(NOT('QAQC-2021-08-10'!$L$527),'QAQC-2021-08-10'!$C$527="Low")</formula>
    </cfRule>
    <cfRule type="expression" priority="6806" dxfId="6" stopIfTrue="0">
      <formula>AND(NOT('QAQC-2021-08-10'!$L$527),'QAQC-2021-08-10'!$C$527="Very Low")</formula>
    </cfRule>
    <cfRule type="expression" priority="8004" dxfId="1" stopIfTrue="0">
      <formula>AND(NOT('QAQC-2021-08-10'!$L$527),'QAQC-2021-08-10'!$C$527="Good")</formula>
    </cfRule>
  </conditionalFormatting>
  <conditionalFormatting sqref="AW19">
    <cfRule type="expression" priority="511" dxfId="0" stopIfTrue="0">
      <formula>AND(NOT('QAQC-2021-08-10'!$L$528),'QAQC-2021-08-10'!$C$528="Highest")</formula>
    </cfRule>
    <cfRule type="expression" priority="1679" dxfId="2" stopIfTrue="0">
      <formula>AND(NOT('QAQC-2021-08-10'!$L$528),'QAQC-2021-08-10'!$C$528="High")</formula>
    </cfRule>
    <cfRule type="expression" priority="2847" dxfId="3" stopIfTrue="0">
      <formula>AND(NOT('QAQC-2021-08-10'!$L$528),'QAQC-2021-08-10'!$C$528="Medium")</formula>
    </cfRule>
    <cfRule type="expression" priority="4015" dxfId="4" stopIfTrue="0">
      <formula>AND(NOT('QAQC-2021-08-10'!$L$528),'QAQC-2021-08-10'!$C$528="Medium Low")</formula>
    </cfRule>
    <cfRule type="expression" priority="5183" dxfId="5" stopIfTrue="0">
      <formula>AND(NOT('QAQC-2021-08-10'!$L$528),'QAQC-2021-08-10'!$C$528="Low")</formula>
    </cfRule>
    <cfRule type="expression" priority="6807" dxfId="6" stopIfTrue="0">
      <formula>AND(NOT('QAQC-2021-08-10'!$L$528),'QAQC-2021-08-10'!$C$528="Very Low")</formula>
    </cfRule>
    <cfRule type="expression" priority="8005" dxfId="1" stopIfTrue="0">
      <formula>AND(NOT('QAQC-2021-08-10'!$L$528),'QAQC-2021-08-10'!$C$528="Good")</formula>
    </cfRule>
  </conditionalFormatting>
  <conditionalFormatting sqref="AU20">
    <cfRule type="expression" priority="512" dxfId="0" stopIfTrue="0">
      <formula>AND(NOT('QAQC-2021-08-10'!$L$529),'QAQC-2021-08-10'!$C$529="Highest")</formula>
    </cfRule>
    <cfRule type="expression" priority="1680" dxfId="2" stopIfTrue="0">
      <formula>AND(NOT('QAQC-2021-08-10'!$L$529),'QAQC-2021-08-10'!$C$529="High")</formula>
    </cfRule>
    <cfRule type="expression" priority="2848" dxfId="3" stopIfTrue="0">
      <formula>AND(NOT('QAQC-2021-08-10'!$L$529),'QAQC-2021-08-10'!$C$529="Medium")</formula>
    </cfRule>
    <cfRule type="expression" priority="4016" dxfId="4" stopIfTrue="0">
      <formula>AND(NOT('QAQC-2021-08-10'!$L$529),'QAQC-2021-08-10'!$C$529="Medium Low")</formula>
    </cfRule>
    <cfRule type="expression" priority="5184" dxfId="5" stopIfTrue="0">
      <formula>AND(NOT('QAQC-2021-08-10'!$L$529),'QAQC-2021-08-10'!$C$529="Low")</formula>
    </cfRule>
    <cfRule type="expression" priority="6808" dxfId="6" stopIfTrue="0">
      <formula>AND(NOT('QAQC-2021-08-10'!$L$529),'QAQC-2021-08-10'!$C$529="Very Low")</formula>
    </cfRule>
    <cfRule type="expression" priority="8006" dxfId="1" stopIfTrue="0">
      <formula>AND(NOT('QAQC-2021-08-10'!$L$529),'QAQC-2021-08-10'!$C$529="Good")</formula>
    </cfRule>
  </conditionalFormatting>
  <conditionalFormatting sqref="AV20">
    <cfRule type="expression" priority="513" dxfId="0" stopIfTrue="0">
      <formula>AND(NOT('QAQC-2021-08-10'!$L$530),'QAQC-2021-08-10'!$C$530="Highest")</formula>
    </cfRule>
    <cfRule type="expression" priority="1681" dxfId="2" stopIfTrue="0">
      <formula>AND(NOT('QAQC-2021-08-10'!$L$530),'QAQC-2021-08-10'!$C$530="High")</formula>
    </cfRule>
    <cfRule type="expression" priority="2849" dxfId="3" stopIfTrue="0">
      <formula>AND(NOT('QAQC-2021-08-10'!$L$530),'QAQC-2021-08-10'!$C$530="Medium")</formula>
    </cfRule>
    <cfRule type="expression" priority="4017" dxfId="4" stopIfTrue="0">
      <formula>AND(NOT('QAQC-2021-08-10'!$L$530),'QAQC-2021-08-10'!$C$530="Medium Low")</formula>
    </cfRule>
    <cfRule type="expression" priority="5185" dxfId="5" stopIfTrue="0">
      <formula>AND(NOT('QAQC-2021-08-10'!$L$530),'QAQC-2021-08-10'!$C$530="Low")</formula>
    </cfRule>
    <cfRule type="expression" priority="6809" dxfId="6" stopIfTrue="0">
      <formula>AND(NOT('QAQC-2021-08-10'!$L$530),'QAQC-2021-08-10'!$C$530="Very Low")</formula>
    </cfRule>
    <cfRule type="expression" priority="8007" dxfId="1" stopIfTrue="0">
      <formula>AND(NOT('QAQC-2021-08-10'!$L$530),'QAQC-2021-08-10'!$C$530="Good")</formula>
    </cfRule>
  </conditionalFormatting>
  <conditionalFormatting sqref="AW20">
    <cfRule type="expression" priority="514" dxfId="0" stopIfTrue="0">
      <formula>AND(NOT('QAQC-2021-08-10'!$L$531),'QAQC-2021-08-10'!$C$531="Highest")</formula>
    </cfRule>
    <cfRule type="expression" priority="1682" dxfId="2" stopIfTrue="0">
      <formula>AND(NOT('QAQC-2021-08-10'!$L$531),'QAQC-2021-08-10'!$C$531="High")</formula>
    </cfRule>
    <cfRule type="expression" priority="2850" dxfId="3" stopIfTrue="0">
      <formula>AND(NOT('QAQC-2021-08-10'!$L$531),'QAQC-2021-08-10'!$C$531="Medium")</formula>
    </cfRule>
    <cfRule type="expression" priority="4018" dxfId="4" stopIfTrue="0">
      <formula>AND(NOT('QAQC-2021-08-10'!$L$531),'QAQC-2021-08-10'!$C$531="Medium Low")</formula>
    </cfRule>
    <cfRule type="expression" priority="5186" dxfId="5" stopIfTrue="0">
      <formula>AND(NOT('QAQC-2021-08-10'!$L$531),'QAQC-2021-08-10'!$C$531="Low")</formula>
    </cfRule>
    <cfRule type="expression" priority="6810" dxfId="6" stopIfTrue="0">
      <formula>AND(NOT('QAQC-2021-08-10'!$L$531),'QAQC-2021-08-10'!$C$531="Very Low")</formula>
    </cfRule>
    <cfRule type="expression" priority="8008" dxfId="1" stopIfTrue="0">
      <formula>AND(NOT('QAQC-2021-08-10'!$L$531),'QAQC-2021-08-10'!$C$531="Good")</formula>
    </cfRule>
  </conditionalFormatting>
  <conditionalFormatting sqref="AU21">
    <cfRule type="expression" priority="515" dxfId="0" stopIfTrue="0">
      <formula>AND(NOT('QAQC-2021-08-10'!$L$532),'QAQC-2021-08-10'!$C$532="Highest")</formula>
    </cfRule>
    <cfRule type="expression" priority="1683" dxfId="2" stopIfTrue="0">
      <formula>AND(NOT('QAQC-2021-08-10'!$L$532),'QAQC-2021-08-10'!$C$532="High")</formula>
    </cfRule>
    <cfRule type="expression" priority="2851" dxfId="3" stopIfTrue="0">
      <formula>AND(NOT('QAQC-2021-08-10'!$L$532),'QAQC-2021-08-10'!$C$532="Medium")</formula>
    </cfRule>
    <cfRule type="expression" priority="4019" dxfId="4" stopIfTrue="0">
      <formula>AND(NOT('QAQC-2021-08-10'!$L$532),'QAQC-2021-08-10'!$C$532="Medium Low")</formula>
    </cfRule>
    <cfRule type="expression" priority="5187" dxfId="5" stopIfTrue="0">
      <formula>AND(NOT('QAQC-2021-08-10'!$L$532),'QAQC-2021-08-10'!$C$532="Low")</formula>
    </cfRule>
    <cfRule type="expression" priority="6811" dxfId="6" stopIfTrue="0">
      <formula>AND(NOT('QAQC-2021-08-10'!$L$532),'QAQC-2021-08-10'!$C$532="Very Low")</formula>
    </cfRule>
    <cfRule type="expression" priority="8009" dxfId="1" stopIfTrue="0">
      <formula>AND(NOT('QAQC-2021-08-10'!$L$532),'QAQC-2021-08-10'!$C$532="Good")</formula>
    </cfRule>
  </conditionalFormatting>
  <conditionalFormatting sqref="AV21">
    <cfRule type="expression" priority="516" dxfId="0" stopIfTrue="0">
      <formula>AND(NOT('QAQC-2021-08-10'!$L$533),'QAQC-2021-08-10'!$C$533="Highest")</formula>
    </cfRule>
    <cfRule type="expression" priority="1684" dxfId="2" stopIfTrue="0">
      <formula>AND(NOT('QAQC-2021-08-10'!$L$533),'QAQC-2021-08-10'!$C$533="High")</formula>
    </cfRule>
    <cfRule type="expression" priority="2852" dxfId="3" stopIfTrue="0">
      <formula>AND(NOT('QAQC-2021-08-10'!$L$533),'QAQC-2021-08-10'!$C$533="Medium")</formula>
    </cfRule>
    <cfRule type="expression" priority="4020" dxfId="4" stopIfTrue="0">
      <formula>AND(NOT('QAQC-2021-08-10'!$L$533),'QAQC-2021-08-10'!$C$533="Medium Low")</formula>
    </cfRule>
    <cfRule type="expression" priority="5188" dxfId="5" stopIfTrue="0">
      <formula>AND(NOT('QAQC-2021-08-10'!$L$533),'QAQC-2021-08-10'!$C$533="Low")</formula>
    </cfRule>
    <cfRule type="expression" priority="6812" dxfId="6" stopIfTrue="0">
      <formula>AND(NOT('QAQC-2021-08-10'!$L$533),'QAQC-2021-08-10'!$C$533="Very Low")</formula>
    </cfRule>
    <cfRule type="expression" priority="8010" dxfId="1" stopIfTrue="0">
      <formula>AND(NOT('QAQC-2021-08-10'!$L$533),'QAQC-2021-08-10'!$C$533="Good")</formula>
    </cfRule>
  </conditionalFormatting>
  <conditionalFormatting sqref="AW21">
    <cfRule type="expression" priority="517" dxfId="0" stopIfTrue="0">
      <formula>AND(NOT('QAQC-2021-08-10'!$L$534),'QAQC-2021-08-10'!$C$534="Highest")</formula>
    </cfRule>
    <cfRule type="expression" priority="1685" dxfId="2" stopIfTrue="0">
      <formula>AND(NOT('QAQC-2021-08-10'!$L$534),'QAQC-2021-08-10'!$C$534="High")</formula>
    </cfRule>
    <cfRule type="expression" priority="2853" dxfId="3" stopIfTrue="0">
      <formula>AND(NOT('QAQC-2021-08-10'!$L$534),'QAQC-2021-08-10'!$C$534="Medium")</formula>
    </cfRule>
    <cfRule type="expression" priority="4021" dxfId="4" stopIfTrue="0">
      <formula>AND(NOT('QAQC-2021-08-10'!$L$534),'QAQC-2021-08-10'!$C$534="Medium Low")</formula>
    </cfRule>
    <cfRule type="expression" priority="5189" dxfId="5" stopIfTrue="0">
      <formula>AND(NOT('QAQC-2021-08-10'!$L$534),'QAQC-2021-08-10'!$C$534="Low")</formula>
    </cfRule>
    <cfRule type="expression" priority="6813" dxfId="6" stopIfTrue="0">
      <formula>AND(NOT('QAQC-2021-08-10'!$L$534),'QAQC-2021-08-10'!$C$534="Very Low")</formula>
    </cfRule>
    <cfRule type="expression" priority="8011" dxfId="1" stopIfTrue="0">
      <formula>AND(NOT('QAQC-2021-08-10'!$L$534),'QAQC-2021-08-10'!$C$534="Good")</formula>
    </cfRule>
  </conditionalFormatting>
  <conditionalFormatting sqref="AU22">
    <cfRule type="expression" priority="518" dxfId="0" stopIfTrue="0">
      <formula>AND(NOT('QAQC-2021-08-10'!$L$535),'QAQC-2021-08-10'!$C$535="Highest")</formula>
    </cfRule>
    <cfRule type="expression" priority="1686" dxfId="2" stopIfTrue="0">
      <formula>AND(NOT('QAQC-2021-08-10'!$L$535),'QAQC-2021-08-10'!$C$535="High")</formula>
    </cfRule>
    <cfRule type="expression" priority="2854" dxfId="3" stopIfTrue="0">
      <formula>AND(NOT('QAQC-2021-08-10'!$L$535),'QAQC-2021-08-10'!$C$535="Medium")</formula>
    </cfRule>
    <cfRule type="expression" priority="4022" dxfId="4" stopIfTrue="0">
      <formula>AND(NOT('QAQC-2021-08-10'!$L$535),'QAQC-2021-08-10'!$C$535="Medium Low")</formula>
    </cfRule>
    <cfRule type="expression" priority="5190" dxfId="5" stopIfTrue="0">
      <formula>AND(NOT('QAQC-2021-08-10'!$L$535),'QAQC-2021-08-10'!$C$535="Low")</formula>
    </cfRule>
    <cfRule type="expression" priority="6814" dxfId="6" stopIfTrue="0">
      <formula>AND(NOT('QAQC-2021-08-10'!$L$535),'QAQC-2021-08-10'!$C$535="Very Low")</formula>
    </cfRule>
    <cfRule type="expression" priority="8012" dxfId="1" stopIfTrue="0">
      <formula>AND(NOT('QAQC-2021-08-10'!$L$535),'QAQC-2021-08-10'!$C$535="Good")</formula>
    </cfRule>
  </conditionalFormatting>
  <conditionalFormatting sqref="AV22">
    <cfRule type="expression" priority="519" dxfId="0" stopIfTrue="0">
      <formula>AND(NOT('QAQC-2021-08-10'!$L$536),'QAQC-2021-08-10'!$C$536="Highest")</formula>
    </cfRule>
    <cfRule type="expression" priority="1687" dxfId="2" stopIfTrue="0">
      <formula>AND(NOT('QAQC-2021-08-10'!$L$536),'QAQC-2021-08-10'!$C$536="High")</formula>
    </cfRule>
    <cfRule type="expression" priority="2855" dxfId="3" stopIfTrue="0">
      <formula>AND(NOT('QAQC-2021-08-10'!$L$536),'QAQC-2021-08-10'!$C$536="Medium")</formula>
    </cfRule>
    <cfRule type="expression" priority="4023" dxfId="4" stopIfTrue="0">
      <formula>AND(NOT('QAQC-2021-08-10'!$L$536),'QAQC-2021-08-10'!$C$536="Medium Low")</formula>
    </cfRule>
    <cfRule type="expression" priority="5191" dxfId="5" stopIfTrue="0">
      <formula>AND(NOT('QAQC-2021-08-10'!$L$536),'QAQC-2021-08-10'!$C$536="Low")</formula>
    </cfRule>
    <cfRule type="expression" priority="6815" dxfId="6" stopIfTrue="0">
      <formula>AND(NOT('QAQC-2021-08-10'!$L$536),'QAQC-2021-08-10'!$C$536="Very Low")</formula>
    </cfRule>
    <cfRule type="expression" priority="8013" dxfId="1" stopIfTrue="0">
      <formula>AND(NOT('QAQC-2021-08-10'!$L$536),'QAQC-2021-08-10'!$C$536="Good")</formula>
    </cfRule>
  </conditionalFormatting>
  <conditionalFormatting sqref="AW22">
    <cfRule type="expression" priority="520" dxfId="0" stopIfTrue="0">
      <formula>AND(NOT('QAQC-2021-08-10'!$L$537),'QAQC-2021-08-10'!$C$537="Highest")</formula>
    </cfRule>
    <cfRule type="expression" priority="1688" dxfId="2" stopIfTrue="0">
      <formula>AND(NOT('QAQC-2021-08-10'!$L$537),'QAQC-2021-08-10'!$C$537="High")</formula>
    </cfRule>
    <cfRule type="expression" priority="2856" dxfId="3" stopIfTrue="0">
      <formula>AND(NOT('QAQC-2021-08-10'!$L$537),'QAQC-2021-08-10'!$C$537="Medium")</formula>
    </cfRule>
    <cfRule type="expression" priority="4024" dxfId="4" stopIfTrue="0">
      <formula>AND(NOT('QAQC-2021-08-10'!$L$537),'QAQC-2021-08-10'!$C$537="Medium Low")</formula>
    </cfRule>
    <cfRule type="expression" priority="5192" dxfId="5" stopIfTrue="0">
      <formula>AND(NOT('QAQC-2021-08-10'!$L$537),'QAQC-2021-08-10'!$C$537="Low")</formula>
    </cfRule>
    <cfRule type="expression" priority="6816" dxfId="6" stopIfTrue="0">
      <formula>AND(NOT('QAQC-2021-08-10'!$L$537),'QAQC-2021-08-10'!$C$537="Very Low")</formula>
    </cfRule>
    <cfRule type="expression" priority="8014" dxfId="1" stopIfTrue="0">
      <formula>AND(NOT('QAQC-2021-08-10'!$L$537),'QAQC-2021-08-10'!$C$537="Good")</formula>
    </cfRule>
  </conditionalFormatting>
  <conditionalFormatting sqref="AU23">
    <cfRule type="expression" priority="521" dxfId="0" stopIfTrue="0">
      <formula>AND(NOT('QAQC-2021-08-10'!$L$538),'QAQC-2021-08-10'!$C$538="Highest")</formula>
    </cfRule>
    <cfRule type="expression" priority="1689" dxfId="2" stopIfTrue="0">
      <formula>AND(NOT('QAQC-2021-08-10'!$L$538),'QAQC-2021-08-10'!$C$538="High")</formula>
    </cfRule>
    <cfRule type="expression" priority="2857" dxfId="3" stopIfTrue="0">
      <formula>AND(NOT('QAQC-2021-08-10'!$L$538),'QAQC-2021-08-10'!$C$538="Medium")</formula>
    </cfRule>
    <cfRule type="expression" priority="4025" dxfId="4" stopIfTrue="0">
      <formula>AND(NOT('QAQC-2021-08-10'!$L$538),'QAQC-2021-08-10'!$C$538="Medium Low")</formula>
    </cfRule>
    <cfRule type="expression" priority="5193" dxfId="5" stopIfTrue="0">
      <formula>AND(NOT('QAQC-2021-08-10'!$L$538),'QAQC-2021-08-10'!$C$538="Low")</formula>
    </cfRule>
    <cfRule type="expression" priority="6817" dxfId="6" stopIfTrue="0">
      <formula>AND(NOT('QAQC-2021-08-10'!$L$538),'QAQC-2021-08-10'!$C$538="Very Low")</formula>
    </cfRule>
    <cfRule type="expression" priority="8015" dxfId="1" stopIfTrue="0">
      <formula>AND(NOT('QAQC-2021-08-10'!$L$538),'QAQC-2021-08-10'!$C$538="Good")</formula>
    </cfRule>
  </conditionalFormatting>
  <conditionalFormatting sqref="AV23">
    <cfRule type="expression" priority="522" dxfId="0" stopIfTrue="0">
      <formula>AND(NOT('QAQC-2021-08-10'!$L$539),'QAQC-2021-08-10'!$C$539="Highest")</formula>
    </cfRule>
    <cfRule type="expression" priority="1690" dxfId="2" stopIfTrue="0">
      <formula>AND(NOT('QAQC-2021-08-10'!$L$539),'QAQC-2021-08-10'!$C$539="High")</formula>
    </cfRule>
    <cfRule type="expression" priority="2858" dxfId="3" stopIfTrue="0">
      <formula>AND(NOT('QAQC-2021-08-10'!$L$539),'QAQC-2021-08-10'!$C$539="Medium")</formula>
    </cfRule>
    <cfRule type="expression" priority="4026" dxfId="4" stopIfTrue="0">
      <formula>AND(NOT('QAQC-2021-08-10'!$L$539),'QAQC-2021-08-10'!$C$539="Medium Low")</formula>
    </cfRule>
    <cfRule type="expression" priority="5194" dxfId="5" stopIfTrue="0">
      <formula>AND(NOT('QAQC-2021-08-10'!$L$539),'QAQC-2021-08-10'!$C$539="Low")</formula>
    </cfRule>
    <cfRule type="expression" priority="6818" dxfId="6" stopIfTrue="0">
      <formula>AND(NOT('QAQC-2021-08-10'!$L$539),'QAQC-2021-08-10'!$C$539="Very Low")</formula>
    </cfRule>
    <cfRule type="expression" priority="8016" dxfId="1" stopIfTrue="0">
      <formula>AND(NOT('QAQC-2021-08-10'!$L$539),'QAQC-2021-08-10'!$C$539="Good")</formula>
    </cfRule>
  </conditionalFormatting>
  <conditionalFormatting sqref="AW23">
    <cfRule type="expression" priority="523" dxfId="0" stopIfTrue="0">
      <formula>AND(NOT('QAQC-2021-08-10'!$L$540),'QAQC-2021-08-10'!$C$540="Highest")</formula>
    </cfRule>
    <cfRule type="expression" priority="1691" dxfId="2" stopIfTrue="0">
      <formula>AND(NOT('QAQC-2021-08-10'!$L$540),'QAQC-2021-08-10'!$C$540="High")</formula>
    </cfRule>
    <cfRule type="expression" priority="2859" dxfId="3" stopIfTrue="0">
      <formula>AND(NOT('QAQC-2021-08-10'!$L$540),'QAQC-2021-08-10'!$C$540="Medium")</formula>
    </cfRule>
    <cfRule type="expression" priority="4027" dxfId="4" stopIfTrue="0">
      <formula>AND(NOT('QAQC-2021-08-10'!$L$540),'QAQC-2021-08-10'!$C$540="Medium Low")</formula>
    </cfRule>
    <cfRule type="expression" priority="5195" dxfId="5" stopIfTrue="0">
      <formula>AND(NOT('QAQC-2021-08-10'!$L$540),'QAQC-2021-08-10'!$C$540="Low")</formula>
    </cfRule>
    <cfRule type="expression" priority="6819" dxfId="6" stopIfTrue="0">
      <formula>AND(NOT('QAQC-2021-08-10'!$L$540),'QAQC-2021-08-10'!$C$540="Very Low")</formula>
    </cfRule>
    <cfRule type="expression" priority="8017" dxfId="1" stopIfTrue="0">
      <formula>AND(NOT('QAQC-2021-08-10'!$L$540),'QAQC-2021-08-10'!$C$540="Good")</formula>
    </cfRule>
  </conditionalFormatting>
  <conditionalFormatting sqref="AU24">
    <cfRule type="expression" priority="524" dxfId="0" stopIfTrue="0">
      <formula>AND(NOT('QAQC-2021-08-10'!$L$541),'QAQC-2021-08-10'!$C$541="Highest")</formula>
    </cfRule>
    <cfRule type="expression" priority="1692" dxfId="2" stopIfTrue="0">
      <formula>AND(NOT('QAQC-2021-08-10'!$L$541),'QAQC-2021-08-10'!$C$541="High")</formula>
    </cfRule>
    <cfRule type="expression" priority="2860" dxfId="3" stopIfTrue="0">
      <formula>AND(NOT('QAQC-2021-08-10'!$L$541),'QAQC-2021-08-10'!$C$541="Medium")</formula>
    </cfRule>
    <cfRule type="expression" priority="4028" dxfId="4" stopIfTrue="0">
      <formula>AND(NOT('QAQC-2021-08-10'!$L$541),'QAQC-2021-08-10'!$C$541="Medium Low")</formula>
    </cfRule>
    <cfRule type="expression" priority="5196" dxfId="5" stopIfTrue="0">
      <formula>AND(NOT('QAQC-2021-08-10'!$L$541),'QAQC-2021-08-10'!$C$541="Low")</formula>
    </cfRule>
    <cfRule type="expression" priority="6820" dxfId="6" stopIfTrue="0">
      <formula>AND(NOT('QAQC-2021-08-10'!$L$541),'QAQC-2021-08-10'!$C$541="Very Low")</formula>
    </cfRule>
    <cfRule type="expression" priority="8018" dxfId="1" stopIfTrue="0">
      <formula>AND(NOT('QAQC-2021-08-10'!$L$541),'QAQC-2021-08-10'!$C$541="Good")</formula>
    </cfRule>
  </conditionalFormatting>
  <conditionalFormatting sqref="AV24">
    <cfRule type="expression" priority="525" dxfId="0" stopIfTrue="0">
      <formula>AND(NOT('QAQC-2021-08-10'!$L$542),'QAQC-2021-08-10'!$C$542="Highest")</formula>
    </cfRule>
    <cfRule type="expression" priority="1693" dxfId="2" stopIfTrue="0">
      <formula>AND(NOT('QAQC-2021-08-10'!$L$542),'QAQC-2021-08-10'!$C$542="High")</formula>
    </cfRule>
    <cfRule type="expression" priority="2861" dxfId="3" stopIfTrue="0">
      <formula>AND(NOT('QAQC-2021-08-10'!$L$542),'QAQC-2021-08-10'!$C$542="Medium")</formula>
    </cfRule>
    <cfRule type="expression" priority="4029" dxfId="4" stopIfTrue="0">
      <formula>AND(NOT('QAQC-2021-08-10'!$L$542),'QAQC-2021-08-10'!$C$542="Medium Low")</formula>
    </cfRule>
    <cfRule type="expression" priority="5197" dxfId="5" stopIfTrue="0">
      <formula>AND(NOT('QAQC-2021-08-10'!$L$542),'QAQC-2021-08-10'!$C$542="Low")</formula>
    </cfRule>
    <cfRule type="expression" priority="6821" dxfId="6" stopIfTrue="0">
      <formula>AND(NOT('QAQC-2021-08-10'!$L$542),'QAQC-2021-08-10'!$C$542="Very Low")</formula>
    </cfRule>
    <cfRule type="expression" priority="8019" dxfId="1" stopIfTrue="0">
      <formula>AND(NOT('QAQC-2021-08-10'!$L$542),'QAQC-2021-08-10'!$C$542="Good")</formula>
    </cfRule>
  </conditionalFormatting>
  <conditionalFormatting sqref="AW24">
    <cfRule type="expression" priority="526" dxfId="0" stopIfTrue="0">
      <formula>AND(NOT('QAQC-2021-08-10'!$L$543),'QAQC-2021-08-10'!$C$543="Highest")</formula>
    </cfRule>
    <cfRule type="expression" priority="1694" dxfId="2" stopIfTrue="0">
      <formula>AND(NOT('QAQC-2021-08-10'!$L$543),'QAQC-2021-08-10'!$C$543="High")</formula>
    </cfRule>
    <cfRule type="expression" priority="2862" dxfId="3" stopIfTrue="0">
      <formula>AND(NOT('QAQC-2021-08-10'!$L$543),'QAQC-2021-08-10'!$C$543="Medium")</formula>
    </cfRule>
    <cfRule type="expression" priority="4030" dxfId="4" stopIfTrue="0">
      <formula>AND(NOT('QAQC-2021-08-10'!$L$543),'QAQC-2021-08-10'!$C$543="Medium Low")</formula>
    </cfRule>
    <cfRule type="expression" priority="5198" dxfId="5" stopIfTrue="0">
      <formula>AND(NOT('QAQC-2021-08-10'!$L$543),'QAQC-2021-08-10'!$C$543="Low")</formula>
    </cfRule>
    <cfRule type="expression" priority="6822" dxfId="6" stopIfTrue="0">
      <formula>AND(NOT('QAQC-2021-08-10'!$L$543),'QAQC-2021-08-10'!$C$543="Very Low")</formula>
    </cfRule>
    <cfRule type="expression" priority="8020" dxfId="1" stopIfTrue="0">
      <formula>AND(NOT('QAQC-2021-08-10'!$L$543),'QAQC-2021-08-10'!$C$543="Good")</formula>
    </cfRule>
  </conditionalFormatting>
  <conditionalFormatting sqref="AU25">
    <cfRule type="expression" priority="527" dxfId="0" stopIfTrue="0">
      <formula>AND(NOT('QAQC-2021-08-10'!$L$544),'QAQC-2021-08-10'!$C$544="Highest")</formula>
    </cfRule>
    <cfRule type="expression" priority="1695" dxfId="2" stopIfTrue="0">
      <formula>AND(NOT('QAQC-2021-08-10'!$L$544),'QAQC-2021-08-10'!$C$544="High")</formula>
    </cfRule>
    <cfRule type="expression" priority="2863" dxfId="3" stopIfTrue="0">
      <formula>AND(NOT('QAQC-2021-08-10'!$L$544),'QAQC-2021-08-10'!$C$544="Medium")</formula>
    </cfRule>
    <cfRule type="expression" priority="4031" dxfId="4" stopIfTrue="0">
      <formula>AND(NOT('QAQC-2021-08-10'!$L$544),'QAQC-2021-08-10'!$C$544="Medium Low")</formula>
    </cfRule>
    <cfRule type="expression" priority="5199" dxfId="5" stopIfTrue="0">
      <formula>AND(NOT('QAQC-2021-08-10'!$L$544),'QAQC-2021-08-10'!$C$544="Low")</formula>
    </cfRule>
    <cfRule type="expression" priority="6823" dxfId="6" stopIfTrue="0">
      <formula>AND(NOT('QAQC-2021-08-10'!$L$544),'QAQC-2021-08-10'!$C$544="Very Low")</formula>
    </cfRule>
    <cfRule type="expression" priority="8021" dxfId="1" stopIfTrue="0">
      <formula>AND(NOT('QAQC-2021-08-10'!$L$544),'QAQC-2021-08-10'!$C$544="Good")</formula>
    </cfRule>
  </conditionalFormatting>
  <conditionalFormatting sqref="AV25">
    <cfRule type="expression" priority="528" dxfId="0" stopIfTrue="0">
      <formula>AND(NOT('QAQC-2021-08-10'!$L$545),'QAQC-2021-08-10'!$C$545="Highest")</formula>
    </cfRule>
    <cfRule type="expression" priority="1696" dxfId="2" stopIfTrue="0">
      <formula>AND(NOT('QAQC-2021-08-10'!$L$545),'QAQC-2021-08-10'!$C$545="High")</formula>
    </cfRule>
    <cfRule type="expression" priority="2864" dxfId="3" stopIfTrue="0">
      <formula>AND(NOT('QAQC-2021-08-10'!$L$545),'QAQC-2021-08-10'!$C$545="Medium")</formula>
    </cfRule>
    <cfRule type="expression" priority="4032" dxfId="4" stopIfTrue="0">
      <formula>AND(NOT('QAQC-2021-08-10'!$L$545),'QAQC-2021-08-10'!$C$545="Medium Low")</formula>
    </cfRule>
    <cfRule type="expression" priority="5200" dxfId="5" stopIfTrue="0">
      <formula>AND(NOT('QAQC-2021-08-10'!$L$545),'QAQC-2021-08-10'!$C$545="Low")</formula>
    </cfRule>
    <cfRule type="expression" priority="6824" dxfId="6" stopIfTrue="0">
      <formula>AND(NOT('QAQC-2021-08-10'!$L$545),'QAQC-2021-08-10'!$C$545="Very Low")</formula>
    </cfRule>
    <cfRule type="expression" priority="8022" dxfId="1" stopIfTrue="0">
      <formula>AND(NOT('QAQC-2021-08-10'!$L$545),'QAQC-2021-08-10'!$C$545="Good")</formula>
    </cfRule>
  </conditionalFormatting>
  <conditionalFormatting sqref="AW25">
    <cfRule type="expression" priority="529" dxfId="0" stopIfTrue="0">
      <formula>AND(NOT('QAQC-2021-08-10'!$L$546),'QAQC-2021-08-10'!$C$546="Highest")</formula>
    </cfRule>
    <cfRule type="expression" priority="1697" dxfId="2" stopIfTrue="0">
      <formula>AND(NOT('QAQC-2021-08-10'!$L$546),'QAQC-2021-08-10'!$C$546="High")</formula>
    </cfRule>
    <cfRule type="expression" priority="2865" dxfId="3" stopIfTrue="0">
      <formula>AND(NOT('QAQC-2021-08-10'!$L$546),'QAQC-2021-08-10'!$C$546="Medium")</formula>
    </cfRule>
    <cfRule type="expression" priority="4033" dxfId="4" stopIfTrue="0">
      <formula>AND(NOT('QAQC-2021-08-10'!$L$546),'QAQC-2021-08-10'!$C$546="Medium Low")</formula>
    </cfRule>
    <cfRule type="expression" priority="5201" dxfId="5" stopIfTrue="0">
      <formula>AND(NOT('QAQC-2021-08-10'!$L$546),'QAQC-2021-08-10'!$C$546="Low")</formula>
    </cfRule>
    <cfRule type="expression" priority="6825" dxfId="6" stopIfTrue="0">
      <formula>AND(NOT('QAQC-2021-08-10'!$L$546),'QAQC-2021-08-10'!$C$546="Very Low")</formula>
    </cfRule>
    <cfRule type="expression" priority="8023" dxfId="1" stopIfTrue="0">
      <formula>AND(NOT('QAQC-2021-08-10'!$L$546),'QAQC-2021-08-10'!$C$546="Good")</formula>
    </cfRule>
  </conditionalFormatting>
  <conditionalFormatting sqref="AU26">
    <cfRule type="expression" priority="530" dxfId="0" stopIfTrue="0">
      <formula>AND(NOT('QAQC-2021-08-10'!$L$547),'QAQC-2021-08-10'!$C$547="Highest")</formula>
    </cfRule>
    <cfRule type="expression" priority="1698" dxfId="2" stopIfTrue="0">
      <formula>AND(NOT('QAQC-2021-08-10'!$L$547),'QAQC-2021-08-10'!$C$547="High")</formula>
    </cfRule>
    <cfRule type="expression" priority="2866" dxfId="3" stopIfTrue="0">
      <formula>AND(NOT('QAQC-2021-08-10'!$L$547),'QAQC-2021-08-10'!$C$547="Medium")</formula>
    </cfRule>
    <cfRule type="expression" priority="4034" dxfId="4" stopIfTrue="0">
      <formula>AND(NOT('QAQC-2021-08-10'!$L$547),'QAQC-2021-08-10'!$C$547="Medium Low")</formula>
    </cfRule>
    <cfRule type="expression" priority="5202" dxfId="5" stopIfTrue="0">
      <formula>AND(NOT('QAQC-2021-08-10'!$L$547),'QAQC-2021-08-10'!$C$547="Low")</formula>
    </cfRule>
    <cfRule type="expression" priority="6826" dxfId="6" stopIfTrue="0">
      <formula>AND(NOT('QAQC-2021-08-10'!$L$547),'QAQC-2021-08-10'!$C$547="Very Low")</formula>
    </cfRule>
    <cfRule type="expression" priority="8024" dxfId="1" stopIfTrue="0">
      <formula>AND(NOT('QAQC-2021-08-10'!$L$547),'QAQC-2021-08-10'!$C$547="Good")</formula>
    </cfRule>
  </conditionalFormatting>
  <conditionalFormatting sqref="AV26">
    <cfRule type="expression" priority="531" dxfId="0" stopIfTrue="0">
      <formula>AND(NOT('QAQC-2021-08-10'!$L$548),'QAQC-2021-08-10'!$C$548="Highest")</formula>
    </cfRule>
    <cfRule type="expression" priority="1699" dxfId="2" stopIfTrue="0">
      <formula>AND(NOT('QAQC-2021-08-10'!$L$548),'QAQC-2021-08-10'!$C$548="High")</formula>
    </cfRule>
    <cfRule type="expression" priority="2867" dxfId="3" stopIfTrue="0">
      <formula>AND(NOT('QAQC-2021-08-10'!$L$548),'QAQC-2021-08-10'!$C$548="Medium")</formula>
    </cfRule>
    <cfRule type="expression" priority="4035" dxfId="4" stopIfTrue="0">
      <formula>AND(NOT('QAQC-2021-08-10'!$L$548),'QAQC-2021-08-10'!$C$548="Medium Low")</formula>
    </cfRule>
    <cfRule type="expression" priority="5203" dxfId="5" stopIfTrue="0">
      <formula>AND(NOT('QAQC-2021-08-10'!$L$548),'QAQC-2021-08-10'!$C$548="Low")</formula>
    </cfRule>
    <cfRule type="expression" priority="6827" dxfId="6" stopIfTrue="0">
      <formula>AND(NOT('QAQC-2021-08-10'!$L$548),'QAQC-2021-08-10'!$C$548="Very Low")</formula>
    </cfRule>
    <cfRule type="expression" priority="8025" dxfId="1" stopIfTrue="0">
      <formula>AND(NOT('QAQC-2021-08-10'!$L$548),'QAQC-2021-08-10'!$C$548="Good")</formula>
    </cfRule>
  </conditionalFormatting>
  <conditionalFormatting sqref="AW26">
    <cfRule type="expression" priority="532" dxfId="0" stopIfTrue="0">
      <formula>AND(NOT('QAQC-2021-08-10'!$L$549),'QAQC-2021-08-10'!$C$549="Highest")</formula>
    </cfRule>
    <cfRule type="expression" priority="1700" dxfId="2" stopIfTrue="0">
      <formula>AND(NOT('QAQC-2021-08-10'!$L$549),'QAQC-2021-08-10'!$C$549="High")</formula>
    </cfRule>
    <cfRule type="expression" priority="2868" dxfId="3" stopIfTrue="0">
      <formula>AND(NOT('QAQC-2021-08-10'!$L$549),'QAQC-2021-08-10'!$C$549="Medium")</formula>
    </cfRule>
    <cfRule type="expression" priority="4036" dxfId="4" stopIfTrue="0">
      <formula>AND(NOT('QAQC-2021-08-10'!$L$549),'QAQC-2021-08-10'!$C$549="Medium Low")</formula>
    </cfRule>
    <cfRule type="expression" priority="5204" dxfId="5" stopIfTrue="0">
      <formula>AND(NOT('QAQC-2021-08-10'!$L$549),'QAQC-2021-08-10'!$C$549="Low")</formula>
    </cfRule>
    <cfRule type="expression" priority="6828" dxfId="6" stopIfTrue="0">
      <formula>AND(NOT('QAQC-2021-08-10'!$L$549),'QAQC-2021-08-10'!$C$549="Very Low")</formula>
    </cfRule>
    <cfRule type="expression" priority="8026" dxfId="1" stopIfTrue="0">
      <formula>AND(NOT('QAQC-2021-08-10'!$L$549),'QAQC-2021-08-10'!$C$549="Good")</formula>
    </cfRule>
  </conditionalFormatting>
  <conditionalFormatting sqref="AU27">
    <cfRule type="expression" priority="533" dxfId="0" stopIfTrue="0">
      <formula>AND(NOT('QAQC-2021-08-10'!$L$550),'QAQC-2021-08-10'!$C$550="Highest")</formula>
    </cfRule>
    <cfRule type="expression" priority="1701" dxfId="2" stopIfTrue="0">
      <formula>AND(NOT('QAQC-2021-08-10'!$L$550),'QAQC-2021-08-10'!$C$550="High")</formula>
    </cfRule>
    <cfRule type="expression" priority="2869" dxfId="3" stopIfTrue="0">
      <formula>AND(NOT('QAQC-2021-08-10'!$L$550),'QAQC-2021-08-10'!$C$550="Medium")</formula>
    </cfRule>
    <cfRule type="expression" priority="4037" dxfId="4" stopIfTrue="0">
      <formula>AND(NOT('QAQC-2021-08-10'!$L$550),'QAQC-2021-08-10'!$C$550="Medium Low")</formula>
    </cfRule>
    <cfRule type="expression" priority="5205" dxfId="5" stopIfTrue="0">
      <formula>AND(NOT('QAQC-2021-08-10'!$L$550),'QAQC-2021-08-10'!$C$550="Low")</formula>
    </cfRule>
    <cfRule type="expression" priority="6829" dxfId="6" stopIfTrue="0">
      <formula>AND(NOT('QAQC-2021-08-10'!$L$550),'QAQC-2021-08-10'!$C$550="Very Low")</formula>
    </cfRule>
    <cfRule type="expression" priority="8027" dxfId="1" stopIfTrue="0">
      <formula>AND(NOT('QAQC-2021-08-10'!$L$550),'QAQC-2021-08-10'!$C$550="Good")</formula>
    </cfRule>
  </conditionalFormatting>
  <conditionalFormatting sqref="AV27">
    <cfRule type="expression" priority="534" dxfId="0" stopIfTrue="0">
      <formula>AND(NOT('QAQC-2021-08-10'!$L$551),'QAQC-2021-08-10'!$C$551="Highest")</formula>
    </cfRule>
    <cfRule type="expression" priority="1702" dxfId="2" stopIfTrue="0">
      <formula>AND(NOT('QAQC-2021-08-10'!$L$551),'QAQC-2021-08-10'!$C$551="High")</formula>
    </cfRule>
    <cfRule type="expression" priority="2870" dxfId="3" stopIfTrue="0">
      <formula>AND(NOT('QAQC-2021-08-10'!$L$551),'QAQC-2021-08-10'!$C$551="Medium")</formula>
    </cfRule>
    <cfRule type="expression" priority="4038" dxfId="4" stopIfTrue="0">
      <formula>AND(NOT('QAQC-2021-08-10'!$L$551),'QAQC-2021-08-10'!$C$551="Medium Low")</formula>
    </cfRule>
    <cfRule type="expression" priority="5206" dxfId="5" stopIfTrue="0">
      <formula>AND(NOT('QAQC-2021-08-10'!$L$551),'QAQC-2021-08-10'!$C$551="Low")</formula>
    </cfRule>
    <cfRule type="expression" priority="6830" dxfId="6" stopIfTrue="0">
      <formula>AND(NOT('QAQC-2021-08-10'!$L$551),'QAQC-2021-08-10'!$C$551="Very Low")</formula>
    </cfRule>
    <cfRule type="expression" priority="8028" dxfId="1" stopIfTrue="0">
      <formula>AND(NOT('QAQC-2021-08-10'!$L$551),'QAQC-2021-08-10'!$C$551="Good")</formula>
    </cfRule>
  </conditionalFormatting>
  <conditionalFormatting sqref="AW27">
    <cfRule type="expression" priority="535" dxfId="0" stopIfTrue="0">
      <formula>AND(NOT('QAQC-2021-08-10'!$L$552),'QAQC-2021-08-10'!$C$552="Highest")</formula>
    </cfRule>
    <cfRule type="expression" priority="1703" dxfId="2" stopIfTrue="0">
      <formula>AND(NOT('QAQC-2021-08-10'!$L$552),'QAQC-2021-08-10'!$C$552="High")</formula>
    </cfRule>
    <cfRule type="expression" priority="2871" dxfId="3" stopIfTrue="0">
      <formula>AND(NOT('QAQC-2021-08-10'!$L$552),'QAQC-2021-08-10'!$C$552="Medium")</formula>
    </cfRule>
    <cfRule type="expression" priority="4039" dxfId="4" stopIfTrue="0">
      <formula>AND(NOT('QAQC-2021-08-10'!$L$552),'QAQC-2021-08-10'!$C$552="Medium Low")</formula>
    </cfRule>
    <cfRule type="expression" priority="5207" dxfId="5" stopIfTrue="0">
      <formula>AND(NOT('QAQC-2021-08-10'!$L$552),'QAQC-2021-08-10'!$C$552="Low")</formula>
    </cfRule>
    <cfRule type="expression" priority="6831" dxfId="6" stopIfTrue="0">
      <formula>AND(NOT('QAQC-2021-08-10'!$L$552),'QAQC-2021-08-10'!$C$552="Very Low")</formula>
    </cfRule>
    <cfRule type="expression" priority="8029" dxfId="1" stopIfTrue="0">
      <formula>AND(NOT('QAQC-2021-08-10'!$L$552),'QAQC-2021-08-10'!$C$552="Good")</formula>
    </cfRule>
  </conditionalFormatting>
  <conditionalFormatting sqref="AU28">
    <cfRule type="expression" priority="536" dxfId="0" stopIfTrue="0">
      <formula>AND(NOT('QAQC-2021-08-10'!$L$553),'QAQC-2021-08-10'!$C$553="Highest")</formula>
    </cfRule>
    <cfRule type="expression" priority="1704" dxfId="2" stopIfTrue="0">
      <formula>AND(NOT('QAQC-2021-08-10'!$L$553),'QAQC-2021-08-10'!$C$553="High")</formula>
    </cfRule>
    <cfRule type="expression" priority="2872" dxfId="3" stopIfTrue="0">
      <formula>AND(NOT('QAQC-2021-08-10'!$L$553),'QAQC-2021-08-10'!$C$553="Medium")</formula>
    </cfRule>
    <cfRule type="expression" priority="4040" dxfId="4" stopIfTrue="0">
      <formula>AND(NOT('QAQC-2021-08-10'!$L$553),'QAQC-2021-08-10'!$C$553="Medium Low")</formula>
    </cfRule>
    <cfRule type="expression" priority="5208" dxfId="5" stopIfTrue="0">
      <formula>AND(NOT('QAQC-2021-08-10'!$L$553),'QAQC-2021-08-10'!$C$553="Low")</formula>
    </cfRule>
    <cfRule type="expression" priority="6832" dxfId="6" stopIfTrue="0">
      <formula>AND(NOT('QAQC-2021-08-10'!$L$553),'QAQC-2021-08-10'!$C$553="Very Low")</formula>
    </cfRule>
    <cfRule type="expression" priority="8030" dxfId="1" stopIfTrue="0">
      <formula>AND(NOT('QAQC-2021-08-10'!$L$553),'QAQC-2021-08-10'!$C$553="Good")</formula>
    </cfRule>
  </conditionalFormatting>
  <conditionalFormatting sqref="AV28">
    <cfRule type="expression" priority="537" dxfId="0" stopIfTrue="0">
      <formula>AND(NOT('QAQC-2021-08-10'!$L$554),'QAQC-2021-08-10'!$C$554="Highest")</formula>
    </cfRule>
    <cfRule type="expression" priority="1705" dxfId="2" stopIfTrue="0">
      <formula>AND(NOT('QAQC-2021-08-10'!$L$554),'QAQC-2021-08-10'!$C$554="High")</formula>
    </cfRule>
    <cfRule type="expression" priority="2873" dxfId="3" stopIfTrue="0">
      <formula>AND(NOT('QAQC-2021-08-10'!$L$554),'QAQC-2021-08-10'!$C$554="Medium")</formula>
    </cfRule>
    <cfRule type="expression" priority="4041" dxfId="4" stopIfTrue="0">
      <formula>AND(NOT('QAQC-2021-08-10'!$L$554),'QAQC-2021-08-10'!$C$554="Medium Low")</formula>
    </cfRule>
    <cfRule type="expression" priority="5209" dxfId="5" stopIfTrue="0">
      <formula>AND(NOT('QAQC-2021-08-10'!$L$554),'QAQC-2021-08-10'!$C$554="Low")</formula>
    </cfRule>
    <cfRule type="expression" priority="6833" dxfId="6" stopIfTrue="0">
      <formula>AND(NOT('QAQC-2021-08-10'!$L$554),'QAQC-2021-08-10'!$C$554="Very Low")</formula>
    </cfRule>
    <cfRule type="expression" priority="8031" dxfId="1" stopIfTrue="0">
      <formula>AND(NOT('QAQC-2021-08-10'!$L$554),'QAQC-2021-08-10'!$C$554="Good")</formula>
    </cfRule>
  </conditionalFormatting>
  <conditionalFormatting sqref="AW28">
    <cfRule type="expression" priority="538" dxfId="0" stopIfTrue="0">
      <formula>AND(NOT('QAQC-2021-08-10'!$L$555),'QAQC-2021-08-10'!$C$555="Highest")</formula>
    </cfRule>
    <cfRule type="expression" priority="1706" dxfId="2" stopIfTrue="0">
      <formula>AND(NOT('QAQC-2021-08-10'!$L$555),'QAQC-2021-08-10'!$C$555="High")</formula>
    </cfRule>
    <cfRule type="expression" priority="2874" dxfId="3" stopIfTrue="0">
      <formula>AND(NOT('QAQC-2021-08-10'!$L$555),'QAQC-2021-08-10'!$C$555="Medium")</formula>
    </cfRule>
    <cfRule type="expression" priority="4042" dxfId="4" stopIfTrue="0">
      <formula>AND(NOT('QAQC-2021-08-10'!$L$555),'QAQC-2021-08-10'!$C$555="Medium Low")</formula>
    </cfRule>
    <cfRule type="expression" priority="5210" dxfId="5" stopIfTrue="0">
      <formula>AND(NOT('QAQC-2021-08-10'!$L$555),'QAQC-2021-08-10'!$C$555="Low")</formula>
    </cfRule>
    <cfRule type="expression" priority="6834" dxfId="6" stopIfTrue="0">
      <formula>AND(NOT('QAQC-2021-08-10'!$L$555),'QAQC-2021-08-10'!$C$555="Very Low")</formula>
    </cfRule>
    <cfRule type="expression" priority="8032" dxfId="1" stopIfTrue="0">
      <formula>AND(NOT('QAQC-2021-08-10'!$L$555),'QAQC-2021-08-10'!$C$555="Good")</formula>
    </cfRule>
  </conditionalFormatting>
  <conditionalFormatting sqref="AU29">
    <cfRule type="expression" priority="539" dxfId="0" stopIfTrue="0">
      <formula>AND(NOT('QAQC-2021-08-10'!$L$556),'QAQC-2021-08-10'!$C$556="Highest")</formula>
    </cfRule>
    <cfRule type="expression" priority="1707" dxfId="2" stopIfTrue="0">
      <formula>AND(NOT('QAQC-2021-08-10'!$L$556),'QAQC-2021-08-10'!$C$556="High")</formula>
    </cfRule>
    <cfRule type="expression" priority="2875" dxfId="3" stopIfTrue="0">
      <formula>AND(NOT('QAQC-2021-08-10'!$L$556),'QAQC-2021-08-10'!$C$556="Medium")</formula>
    </cfRule>
    <cfRule type="expression" priority="4043" dxfId="4" stopIfTrue="0">
      <formula>AND(NOT('QAQC-2021-08-10'!$L$556),'QAQC-2021-08-10'!$C$556="Medium Low")</formula>
    </cfRule>
    <cfRule type="expression" priority="5211" dxfId="5" stopIfTrue="0">
      <formula>AND(NOT('QAQC-2021-08-10'!$L$556),'QAQC-2021-08-10'!$C$556="Low")</formula>
    </cfRule>
    <cfRule type="expression" priority="6835" dxfId="6" stopIfTrue="0">
      <formula>AND(NOT('QAQC-2021-08-10'!$L$556),'QAQC-2021-08-10'!$C$556="Very Low")</formula>
    </cfRule>
    <cfRule type="expression" priority="8033" dxfId="1" stopIfTrue="0">
      <formula>AND(NOT('QAQC-2021-08-10'!$L$556),'QAQC-2021-08-10'!$C$556="Good")</formula>
    </cfRule>
  </conditionalFormatting>
  <conditionalFormatting sqref="AV29">
    <cfRule type="expression" priority="540" dxfId="0" stopIfTrue="0">
      <formula>AND(NOT('QAQC-2021-08-10'!$L$557),'QAQC-2021-08-10'!$C$557="Highest")</formula>
    </cfRule>
    <cfRule type="expression" priority="1708" dxfId="2" stopIfTrue="0">
      <formula>AND(NOT('QAQC-2021-08-10'!$L$557),'QAQC-2021-08-10'!$C$557="High")</formula>
    </cfRule>
    <cfRule type="expression" priority="2876" dxfId="3" stopIfTrue="0">
      <formula>AND(NOT('QAQC-2021-08-10'!$L$557),'QAQC-2021-08-10'!$C$557="Medium")</formula>
    </cfRule>
    <cfRule type="expression" priority="4044" dxfId="4" stopIfTrue="0">
      <formula>AND(NOT('QAQC-2021-08-10'!$L$557),'QAQC-2021-08-10'!$C$557="Medium Low")</formula>
    </cfRule>
    <cfRule type="expression" priority="5212" dxfId="5" stopIfTrue="0">
      <formula>AND(NOT('QAQC-2021-08-10'!$L$557),'QAQC-2021-08-10'!$C$557="Low")</formula>
    </cfRule>
    <cfRule type="expression" priority="6836" dxfId="6" stopIfTrue="0">
      <formula>AND(NOT('QAQC-2021-08-10'!$L$557),'QAQC-2021-08-10'!$C$557="Very Low")</formula>
    </cfRule>
    <cfRule type="expression" priority="8034" dxfId="1" stopIfTrue="0">
      <formula>AND(NOT('QAQC-2021-08-10'!$L$557),'QAQC-2021-08-10'!$C$557="Good")</formula>
    </cfRule>
  </conditionalFormatting>
  <conditionalFormatting sqref="AW29">
    <cfRule type="expression" priority="541" dxfId="0" stopIfTrue="0">
      <formula>AND(NOT('QAQC-2021-08-10'!$L$558),'QAQC-2021-08-10'!$C$558="Highest")</formula>
    </cfRule>
    <cfRule type="expression" priority="1709" dxfId="2" stopIfTrue="0">
      <formula>AND(NOT('QAQC-2021-08-10'!$L$558),'QAQC-2021-08-10'!$C$558="High")</formula>
    </cfRule>
    <cfRule type="expression" priority="2877" dxfId="3" stopIfTrue="0">
      <formula>AND(NOT('QAQC-2021-08-10'!$L$558),'QAQC-2021-08-10'!$C$558="Medium")</formula>
    </cfRule>
    <cfRule type="expression" priority="4045" dxfId="4" stopIfTrue="0">
      <formula>AND(NOT('QAQC-2021-08-10'!$L$558),'QAQC-2021-08-10'!$C$558="Medium Low")</formula>
    </cfRule>
    <cfRule type="expression" priority="5213" dxfId="5" stopIfTrue="0">
      <formula>AND(NOT('QAQC-2021-08-10'!$L$558),'QAQC-2021-08-10'!$C$558="Low")</formula>
    </cfRule>
    <cfRule type="expression" priority="6837" dxfId="6" stopIfTrue="0">
      <formula>AND(NOT('QAQC-2021-08-10'!$L$558),'QAQC-2021-08-10'!$C$558="Very Low")</formula>
    </cfRule>
    <cfRule type="expression" priority="8035" dxfId="1" stopIfTrue="0">
      <formula>AND(NOT('QAQC-2021-08-10'!$L$558),'QAQC-2021-08-10'!$C$558="Good")</formula>
    </cfRule>
  </conditionalFormatting>
  <conditionalFormatting sqref="AU30">
    <cfRule type="expression" priority="542" dxfId="0" stopIfTrue="0">
      <formula>AND(NOT('QAQC-2021-08-10'!$L$559),'QAQC-2021-08-10'!$C$559="Highest")</formula>
    </cfRule>
    <cfRule type="expression" priority="1710" dxfId="2" stopIfTrue="0">
      <formula>AND(NOT('QAQC-2021-08-10'!$L$559),'QAQC-2021-08-10'!$C$559="High")</formula>
    </cfRule>
    <cfRule type="expression" priority="2878" dxfId="3" stopIfTrue="0">
      <formula>AND(NOT('QAQC-2021-08-10'!$L$559),'QAQC-2021-08-10'!$C$559="Medium")</formula>
    </cfRule>
    <cfRule type="expression" priority="4046" dxfId="4" stopIfTrue="0">
      <formula>AND(NOT('QAQC-2021-08-10'!$L$559),'QAQC-2021-08-10'!$C$559="Medium Low")</formula>
    </cfRule>
    <cfRule type="expression" priority="5214" dxfId="5" stopIfTrue="0">
      <formula>AND(NOT('QAQC-2021-08-10'!$L$559),'QAQC-2021-08-10'!$C$559="Low")</formula>
    </cfRule>
    <cfRule type="expression" priority="6838" dxfId="6" stopIfTrue="0">
      <formula>AND(NOT('QAQC-2021-08-10'!$L$559),'QAQC-2021-08-10'!$C$559="Very Low")</formula>
    </cfRule>
    <cfRule type="expression" priority="8036" dxfId="1" stopIfTrue="0">
      <formula>AND(NOT('QAQC-2021-08-10'!$L$559),'QAQC-2021-08-10'!$C$559="Good")</formula>
    </cfRule>
  </conditionalFormatting>
  <conditionalFormatting sqref="AV30">
    <cfRule type="expression" priority="543" dxfId="0" stopIfTrue="0">
      <formula>AND(NOT('QAQC-2021-08-10'!$L$560),'QAQC-2021-08-10'!$C$560="Highest")</formula>
    </cfRule>
    <cfRule type="expression" priority="1711" dxfId="2" stopIfTrue="0">
      <formula>AND(NOT('QAQC-2021-08-10'!$L$560),'QAQC-2021-08-10'!$C$560="High")</formula>
    </cfRule>
    <cfRule type="expression" priority="2879" dxfId="3" stopIfTrue="0">
      <formula>AND(NOT('QAQC-2021-08-10'!$L$560),'QAQC-2021-08-10'!$C$560="Medium")</formula>
    </cfRule>
    <cfRule type="expression" priority="4047" dxfId="4" stopIfTrue="0">
      <formula>AND(NOT('QAQC-2021-08-10'!$L$560),'QAQC-2021-08-10'!$C$560="Medium Low")</formula>
    </cfRule>
    <cfRule type="expression" priority="5215" dxfId="5" stopIfTrue="0">
      <formula>AND(NOT('QAQC-2021-08-10'!$L$560),'QAQC-2021-08-10'!$C$560="Low")</formula>
    </cfRule>
    <cfRule type="expression" priority="6839" dxfId="6" stopIfTrue="0">
      <formula>AND(NOT('QAQC-2021-08-10'!$L$560),'QAQC-2021-08-10'!$C$560="Very Low")</formula>
    </cfRule>
    <cfRule type="expression" priority="8037" dxfId="1" stopIfTrue="0">
      <formula>AND(NOT('QAQC-2021-08-10'!$L$560),'QAQC-2021-08-10'!$C$560="Good")</formula>
    </cfRule>
  </conditionalFormatting>
  <conditionalFormatting sqref="AW30">
    <cfRule type="expression" priority="544" dxfId="0" stopIfTrue="0">
      <formula>AND(NOT('QAQC-2021-08-10'!$L$561),'QAQC-2021-08-10'!$C$561="Highest")</formula>
    </cfRule>
    <cfRule type="expression" priority="1712" dxfId="2" stopIfTrue="0">
      <formula>AND(NOT('QAQC-2021-08-10'!$L$561),'QAQC-2021-08-10'!$C$561="High")</formula>
    </cfRule>
    <cfRule type="expression" priority="2880" dxfId="3" stopIfTrue="0">
      <formula>AND(NOT('QAQC-2021-08-10'!$L$561),'QAQC-2021-08-10'!$C$561="Medium")</formula>
    </cfRule>
    <cfRule type="expression" priority="4048" dxfId="4" stopIfTrue="0">
      <formula>AND(NOT('QAQC-2021-08-10'!$L$561),'QAQC-2021-08-10'!$C$561="Medium Low")</formula>
    </cfRule>
    <cfRule type="expression" priority="5216" dxfId="5" stopIfTrue="0">
      <formula>AND(NOT('QAQC-2021-08-10'!$L$561),'QAQC-2021-08-10'!$C$561="Low")</formula>
    </cfRule>
    <cfRule type="expression" priority="6840" dxfId="6" stopIfTrue="0">
      <formula>AND(NOT('QAQC-2021-08-10'!$L$561),'QAQC-2021-08-10'!$C$561="Very Low")</formula>
    </cfRule>
    <cfRule type="expression" priority="8038" dxfId="1" stopIfTrue="0">
      <formula>AND(NOT('QAQC-2021-08-10'!$L$561),'QAQC-2021-08-10'!$C$561="Good")</formula>
    </cfRule>
  </conditionalFormatting>
  <conditionalFormatting sqref="AP4">
    <cfRule type="expression" priority="545" dxfId="0" stopIfTrue="0">
      <formula>AND(NOT('QAQC-2021-08-10'!$L$562),'QAQC-2021-08-10'!$C$562="Highest")</formula>
    </cfRule>
    <cfRule type="expression" priority="1713" dxfId="2" stopIfTrue="0">
      <formula>AND(NOT('QAQC-2021-08-10'!$L$562),'QAQC-2021-08-10'!$C$562="High")</formula>
    </cfRule>
    <cfRule type="expression" priority="2881" dxfId="3" stopIfTrue="0">
      <formula>AND(NOT('QAQC-2021-08-10'!$L$562),'QAQC-2021-08-10'!$C$562="Medium")</formula>
    </cfRule>
    <cfRule type="expression" priority="4049" dxfId="4" stopIfTrue="0">
      <formula>AND(NOT('QAQC-2021-08-10'!$L$562),'QAQC-2021-08-10'!$C$562="Medium Low")</formula>
    </cfRule>
    <cfRule type="expression" priority="5217" dxfId="5" stopIfTrue="0">
      <formula>AND(NOT('QAQC-2021-08-10'!$L$562),'QAQC-2021-08-10'!$C$562="Low")</formula>
    </cfRule>
    <cfRule type="expression" priority="6841" dxfId="6" stopIfTrue="0">
      <formula>AND(NOT('QAQC-2021-08-10'!$L$562),'QAQC-2021-08-10'!$C$562="Very Low")</formula>
    </cfRule>
    <cfRule type="expression" priority="8039" dxfId="1" stopIfTrue="0">
      <formula>AND(NOT('QAQC-2021-08-10'!$L$562),'QAQC-2021-08-10'!$C$562="Good")</formula>
    </cfRule>
  </conditionalFormatting>
  <conditionalFormatting sqref="AQ4">
    <cfRule type="expression" priority="546" dxfId="0" stopIfTrue="0">
      <formula>AND(NOT('QAQC-2021-08-10'!$L$563),'QAQC-2021-08-10'!$C$563="Highest")</formula>
    </cfRule>
    <cfRule type="expression" priority="1714" dxfId="2" stopIfTrue="0">
      <formula>AND(NOT('QAQC-2021-08-10'!$L$563),'QAQC-2021-08-10'!$C$563="High")</formula>
    </cfRule>
    <cfRule type="expression" priority="2882" dxfId="3" stopIfTrue="0">
      <formula>AND(NOT('QAQC-2021-08-10'!$L$563),'QAQC-2021-08-10'!$C$563="Medium")</formula>
    </cfRule>
    <cfRule type="expression" priority="4050" dxfId="4" stopIfTrue="0">
      <formula>AND(NOT('QAQC-2021-08-10'!$L$563),'QAQC-2021-08-10'!$C$563="Medium Low")</formula>
    </cfRule>
    <cfRule type="expression" priority="5218" dxfId="5" stopIfTrue="0">
      <formula>AND(NOT('QAQC-2021-08-10'!$L$563),'QAQC-2021-08-10'!$C$563="Low")</formula>
    </cfRule>
    <cfRule type="expression" priority="6842" dxfId="6" stopIfTrue="0">
      <formula>AND(NOT('QAQC-2021-08-10'!$L$563),'QAQC-2021-08-10'!$C$563="Very Low")</formula>
    </cfRule>
    <cfRule type="expression" priority="8040" dxfId="1" stopIfTrue="0">
      <formula>AND(NOT('QAQC-2021-08-10'!$L$563),'QAQC-2021-08-10'!$C$563="Good")</formula>
    </cfRule>
  </conditionalFormatting>
  <conditionalFormatting sqref="AR4">
    <cfRule type="expression" priority="547" dxfId="0" stopIfTrue="0">
      <formula>AND(NOT('QAQC-2021-08-10'!$L$564),'QAQC-2021-08-10'!$C$564="Highest")</formula>
    </cfRule>
    <cfRule type="expression" priority="1715" dxfId="2" stopIfTrue="0">
      <formula>AND(NOT('QAQC-2021-08-10'!$L$564),'QAQC-2021-08-10'!$C$564="High")</formula>
    </cfRule>
    <cfRule type="expression" priority="2883" dxfId="3" stopIfTrue="0">
      <formula>AND(NOT('QAQC-2021-08-10'!$L$564),'QAQC-2021-08-10'!$C$564="Medium")</formula>
    </cfRule>
    <cfRule type="expression" priority="4051" dxfId="4" stopIfTrue="0">
      <formula>AND(NOT('QAQC-2021-08-10'!$L$564),'QAQC-2021-08-10'!$C$564="Medium Low")</formula>
    </cfRule>
    <cfRule type="expression" priority="5219" dxfId="5" stopIfTrue="0">
      <formula>AND(NOT('QAQC-2021-08-10'!$L$564),'QAQC-2021-08-10'!$C$564="Low")</formula>
    </cfRule>
    <cfRule type="expression" priority="6843" dxfId="6" stopIfTrue="0">
      <formula>AND(NOT('QAQC-2021-08-10'!$L$564),'QAQC-2021-08-10'!$C$564="Very Low")</formula>
    </cfRule>
    <cfRule type="expression" priority="8041" dxfId="1" stopIfTrue="0">
      <formula>AND(NOT('QAQC-2021-08-10'!$L$564),'QAQC-2021-08-10'!$C$564="Good")</formula>
    </cfRule>
  </conditionalFormatting>
  <conditionalFormatting sqref="AP5">
    <cfRule type="expression" priority="548" dxfId="0" stopIfTrue="0">
      <formula>AND(NOT('QAQC-2021-08-10'!$L$565),'QAQC-2021-08-10'!$C$565="Highest")</formula>
    </cfRule>
    <cfRule type="expression" priority="1716" dxfId="2" stopIfTrue="0">
      <formula>AND(NOT('QAQC-2021-08-10'!$L$565),'QAQC-2021-08-10'!$C$565="High")</formula>
    </cfRule>
    <cfRule type="expression" priority="2884" dxfId="3" stopIfTrue="0">
      <formula>AND(NOT('QAQC-2021-08-10'!$L$565),'QAQC-2021-08-10'!$C$565="Medium")</formula>
    </cfRule>
    <cfRule type="expression" priority="4052" dxfId="4" stopIfTrue="0">
      <formula>AND(NOT('QAQC-2021-08-10'!$L$565),'QAQC-2021-08-10'!$C$565="Medium Low")</formula>
    </cfRule>
    <cfRule type="expression" priority="5220" dxfId="5" stopIfTrue="0">
      <formula>AND(NOT('QAQC-2021-08-10'!$L$565),'QAQC-2021-08-10'!$C$565="Low")</formula>
    </cfRule>
    <cfRule type="expression" priority="6844" dxfId="6" stopIfTrue="0">
      <formula>AND(NOT('QAQC-2021-08-10'!$L$565),'QAQC-2021-08-10'!$C$565="Very Low")</formula>
    </cfRule>
    <cfRule type="expression" priority="8042" dxfId="1" stopIfTrue="0">
      <formula>AND(NOT('QAQC-2021-08-10'!$L$565),'QAQC-2021-08-10'!$C$565="Good")</formula>
    </cfRule>
  </conditionalFormatting>
  <conditionalFormatting sqref="AQ5">
    <cfRule type="expression" priority="549" dxfId="0" stopIfTrue="0">
      <formula>AND(NOT('QAQC-2021-08-10'!$L$566),'QAQC-2021-08-10'!$C$566="Highest")</formula>
    </cfRule>
    <cfRule type="expression" priority="1717" dxfId="2" stopIfTrue="0">
      <formula>AND(NOT('QAQC-2021-08-10'!$L$566),'QAQC-2021-08-10'!$C$566="High")</formula>
    </cfRule>
    <cfRule type="expression" priority="2885" dxfId="3" stopIfTrue="0">
      <formula>AND(NOT('QAQC-2021-08-10'!$L$566),'QAQC-2021-08-10'!$C$566="Medium")</formula>
    </cfRule>
    <cfRule type="expression" priority="4053" dxfId="4" stopIfTrue="0">
      <formula>AND(NOT('QAQC-2021-08-10'!$L$566),'QAQC-2021-08-10'!$C$566="Medium Low")</formula>
    </cfRule>
    <cfRule type="expression" priority="5221" dxfId="5" stopIfTrue="0">
      <formula>AND(NOT('QAQC-2021-08-10'!$L$566),'QAQC-2021-08-10'!$C$566="Low")</formula>
    </cfRule>
    <cfRule type="expression" priority="6845" dxfId="6" stopIfTrue="0">
      <formula>AND(NOT('QAQC-2021-08-10'!$L$566),'QAQC-2021-08-10'!$C$566="Very Low")</formula>
    </cfRule>
    <cfRule type="expression" priority="8043" dxfId="1" stopIfTrue="0">
      <formula>AND(NOT('QAQC-2021-08-10'!$L$566),'QAQC-2021-08-10'!$C$566="Good")</formula>
    </cfRule>
  </conditionalFormatting>
  <conditionalFormatting sqref="AR5">
    <cfRule type="expression" priority="550" dxfId="0" stopIfTrue="0">
      <formula>AND(NOT('QAQC-2021-08-10'!$L$567),'QAQC-2021-08-10'!$C$567="Highest")</formula>
    </cfRule>
    <cfRule type="expression" priority="1718" dxfId="2" stopIfTrue="0">
      <formula>AND(NOT('QAQC-2021-08-10'!$L$567),'QAQC-2021-08-10'!$C$567="High")</formula>
    </cfRule>
    <cfRule type="expression" priority="2886" dxfId="3" stopIfTrue="0">
      <formula>AND(NOT('QAQC-2021-08-10'!$L$567),'QAQC-2021-08-10'!$C$567="Medium")</formula>
    </cfRule>
    <cfRule type="expression" priority="4054" dxfId="4" stopIfTrue="0">
      <formula>AND(NOT('QAQC-2021-08-10'!$L$567),'QAQC-2021-08-10'!$C$567="Medium Low")</formula>
    </cfRule>
    <cfRule type="expression" priority="5222" dxfId="5" stopIfTrue="0">
      <formula>AND(NOT('QAQC-2021-08-10'!$L$567),'QAQC-2021-08-10'!$C$567="Low")</formula>
    </cfRule>
    <cfRule type="expression" priority="6846" dxfId="6" stopIfTrue="0">
      <formula>AND(NOT('QAQC-2021-08-10'!$L$567),'QAQC-2021-08-10'!$C$567="Very Low")</formula>
    </cfRule>
    <cfRule type="expression" priority="8044" dxfId="1" stopIfTrue="0">
      <formula>AND(NOT('QAQC-2021-08-10'!$L$567),'QAQC-2021-08-10'!$C$567="Good")</formula>
    </cfRule>
  </conditionalFormatting>
  <conditionalFormatting sqref="AP6">
    <cfRule type="expression" priority="551" dxfId="0" stopIfTrue="0">
      <formula>AND(NOT('QAQC-2021-08-10'!$L$568),'QAQC-2021-08-10'!$C$568="Highest")</formula>
    </cfRule>
    <cfRule type="expression" priority="1719" dxfId="2" stopIfTrue="0">
      <formula>AND(NOT('QAQC-2021-08-10'!$L$568),'QAQC-2021-08-10'!$C$568="High")</formula>
    </cfRule>
    <cfRule type="expression" priority="2887" dxfId="3" stopIfTrue="0">
      <formula>AND(NOT('QAQC-2021-08-10'!$L$568),'QAQC-2021-08-10'!$C$568="Medium")</formula>
    </cfRule>
    <cfRule type="expression" priority="4055" dxfId="4" stopIfTrue="0">
      <formula>AND(NOT('QAQC-2021-08-10'!$L$568),'QAQC-2021-08-10'!$C$568="Medium Low")</formula>
    </cfRule>
    <cfRule type="expression" priority="5223" dxfId="5" stopIfTrue="0">
      <formula>AND(NOT('QAQC-2021-08-10'!$L$568),'QAQC-2021-08-10'!$C$568="Low")</formula>
    </cfRule>
    <cfRule type="expression" priority="6847" dxfId="6" stopIfTrue="0">
      <formula>AND(NOT('QAQC-2021-08-10'!$L$568),'QAQC-2021-08-10'!$C$568="Very Low")</formula>
    </cfRule>
    <cfRule type="expression" priority="8045" dxfId="1" stopIfTrue="0">
      <formula>AND(NOT('QAQC-2021-08-10'!$L$568),'QAQC-2021-08-10'!$C$568="Good")</formula>
    </cfRule>
  </conditionalFormatting>
  <conditionalFormatting sqref="AQ6">
    <cfRule type="expression" priority="552" dxfId="0" stopIfTrue="0">
      <formula>AND(NOT('QAQC-2021-08-10'!$L$569),'QAQC-2021-08-10'!$C$569="Highest")</formula>
    </cfRule>
    <cfRule type="expression" priority="1720" dxfId="2" stopIfTrue="0">
      <formula>AND(NOT('QAQC-2021-08-10'!$L$569),'QAQC-2021-08-10'!$C$569="High")</formula>
    </cfRule>
    <cfRule type="expression" priority="2888" dxfId="3" stopIfTrue="0">
      <formula>AND(NOT('QAQC-2021-08-10'!$L$569),'QAQC-2021-08-10'!$C$569="Medium")</formula>
    </cfRule>
    <cfRule type="expression" priority="4056" dxfId="4" stopIfTrue="0">
      <formula>AND(NOT('QAQC-2021-08-10'!$L$569),'QAQC-2021-08-10'!$C$569="Medium Low")</formula>
    </cfRule>
    <cfRule type="expression" priority="5224" dxfId="5" stopIfTrue="0">
      <formula>AND(NOT('QAQC-2021-08-10'!$L$569),'QAQC-2021-08-10'!$C$569="Low")</formula>
    </cfRule>
    <cfRule type="expression" priority="6848" dxfId="6" stopIfTrue="0">
      <formula>AND(NOT('QAQC-2021-08-10'!$L$569),'QAQC-2021-08-10'!$C$569="Very Low")</formula>
    </cfRule>
    <cfRule type="expression" priority="8046" dxfId="1" stopIfTrue="0">
      <formula>AND(NOT('QAQC-2021-08-10'!$L$569),'QAQC-2021-08-10'!$C$569="Good")</formula>
    </cfRule>
  </conditionalFormatting>
  <conditionalFormatting sqref="AR6">
    <cfRule type="expression" priority="553" dxfId="0" stopIfTrue="0">
      <formula>AND(NOT('QAQC-2021-08-10'!$L$570),'QAQC-2021-08-10'!$C$570="Highest")</formula>
    </cfRule>
    <cfRule type="expression" priority="1721" dxfId="2" stopIfTrue="0">
      <formula>AND(NOT('QAQC-2021-08-10'!$L$570),'QAQC-2021-08-10'!$C$570="High")</formula>
    </cfRule>
    <cfRule type="expression" priority="2889" dxfId="3" stopIfTrue="0">
      <formula>AND(NOT('QAQC-2021-08-10'!$L$570),'QAQC-2021-08-10'!$C$570="Medium")</formula>
    </cfRule>
    <cfRule type="expression" priority="4057" dxfId="4" stopIfTrue="0">
      <formula>AND(NOT('QAQC-2021-08-10'!$L$570),'QAQC-2021-08-10'!$C$570="Medium Low")</formula>
    </cfRule>
    <cfRule type="expression" priority="5225" dxfId="5" stopIfTrue="0">
      <formula>AND(NOT('QAQC-2021-08-10'!$L$570),'QAQC-2021-08-10'!$C$570="Low")</formula>
    </cfRule>
    <cfRule type="expression" priority="6849" dxfId="6" stopIfTrue="0">
      <formula>AND(NOT('QAQC-2021-08-10'!$L$570),'QAQC-2021-08-10'!$C$570="Very Low")</formula>
    </cfRule>
    <cfRule type="expression" priority="8047" dxfId="1" stopIfTrue="0">
      <formula>AND(NOT('QAQC-2021-08-10'!$L$570),'QAQC-2021-08-10'!$C$570="Good")</formula>
    </cfRule>
  </conditionalFormatting>
  <conditionalFormatting sqref="AP7">
    <cfRule type="expression" priority="554" dxfId="0" stopIfTrue="0">
      <formula>AND(NOT('QAQC-2021-08-10'!$L$571),'QAQC-2021-08-10'!$C$571="Highest")</formula>
    </cfRule>
    <cfRule type="expression" priority="1722" dxfId="2" stopIfTrue="0">
      <formula>AND(NOT('QAQC-2021-08-10'!$L$571),'QAQC-2021-08-10'!$C$571="High")</formula>
    </cfRule>
    <cfRule type="expression" priority="2890" dxfId="3" stopIfTrue="0">
      <formula>AND(NOT('QAQC-2021-08-10'!$L$571),'QAQC-2021-08-10'!$C$571="Medium")</formula>
    </cfRule>
    <cfRule type="expression" priority="4058" dxfId="4" stopIfTrue="0">
      <formula>AND(NOT('QAQC-2021-08-10'!$L$571),'QAQC-2021-08-10'!$C$571="Medium Low")</formula>
    </cfRule>
    <cfRule type="expression" priority="5226" dxfId="5" stopIfTrue="0">
      <formula>AND(NOT('QAQC-2021-08-10'!$L$571),'QAQC-2021-08-10'!$C$571="Low")</formula>
    </cfRule>
    <cfRule type="expression" priority="6850" dxfId="6" stopIfTrue="0">
      <formula>AND(NOT('QAQC-2021-08-10'!$L$571),'QAQC-2021-08-10'!$C$571="Very Low")</formula>
    </cfRule>
    <cfRule type="expression" priority="8048" dxfId="1" stopIfTrue="0">
      <formula>AND(NOT('QAQC-2021-08-10'!$L$571),'QAQC-2021-08-10'!$C$571="Good")</formula>
    </cfRule>
  </conditionalFormatting>
  <conditionalFormatting sqref="AQ7">
    <cfRule type="expression" priority="555" dxfId="0" stopIfTrue="0">
      <formula>AND(NOT('QAQC-2021-08-10'!$L$572),'QAQC-2021-08-10'!$C$572="Highest")</formula>
    </cfRule>
    <cfRule type="expression" priority="1723" dxfId="2" stopIfTrue="0">
      <formula>AND(NOT('QAQC-2021-08-10'!$L$572),'QAQC-2021-08-10'!$C$572="High")</formula>
    </cfRule>
    <cfRule type="expression" priority="2891" dxfId="3" stopIfTrue="0">
      <formula>AND(NOT('QAQC-2021-08-10'!$L$572),'QAQC-2021-08-10'!$C$572="Medium")</formula>
    </cfRule>
    <cfRule type="expression" priority="4059" dxfId="4" stopIfTrue="0">
      <formula>AND(NOT('QAQC-2021-08-10'!$L$572),'QAQC-2021-08-10'!$C$572="Medium Low")</formula>
    </cfRule>
    <cfRule type="expression" priority="5227" dxfId="5" stopIfTrue="0">
      <formula>AND(NOT('QAQC-2021-08-10'!$L$572),'QAQC-2021-08-10'!$C$572="Low")</formula>
    </cfRule>
    <cfRule type="expression" priority="6851" dxfId="6" stopIfTrue="0">
      <formula>AND(NOT('QAQC-2021-08-10'!$L$572),'QAQC-2021-08-10'!$C$572="Very Low")</formula>
    </cfRule>
    <cfRule type="expression" priority="8049" dxfId="1" stopIfTrue="0">
      <formula>AND(NOT('QAQC-2021-08-10'!$L$572),'QAQC-2021-08-10'!$C$572="Good")</formula>
    </cfRule>
  </conditionalFormatting>
  <conditionalFormatting sqref="AR7">
    <cfRule type="expression" priority="556" dxfId="0" stopIfTrue="0">
      <formula>AND(NOT('QAQC-2021-08-10'!$L$573),'QAQC-2021-08-10'!$C$573="Highest")</formula>
    </cfRule>
    <cfRule type="expression" priority="1724" dxfId="2" stopIfTrue="0">
      <formula>AND(NOT('QAQC-2021-08-10'!$L$573),'QAQC-2021-08-10'!$C$573="High")</formula>
    </cfRule>
    <cfRule type="expression" priority="2892" dxfId="3" stopIfTrue="0">
      <formula>AND(NOT('QAQC-2021-08-10'!$L$573),'QAQC-2021-08-10'!$C$573="Medium")</formula>
    </cfRule>
    <cfRule type="expression" priority="4060" dxfId="4" stopIfTrue="0">
      <formula>AND(NOT('QAQC-2021-08-10'!$L$573),'QAQC-2021-08-10'!$C$573="Medium Low")</formula>
    </cfRule>
    <cfRule type="expression" priority="5228" dxfId="5" stopIfTrue="0">
      <formula>AND(NOT('QAQC-2021-08-10'!$L$573),'QAQC-2021-08-10'!$C$573="Low")</formula>
    </cfRule>
    <cfRule type="expression" priority="6852" dxfId="6" stopIfTrue="0">
      <formula>AND(NOT('QAQC-2021-08-10'!$L$573),'QAQC-2021-08-10'!$C$573="Very Low")</formula>
    </cfRule>
    <cfRule type="expression" priority="8050" dxfId="1" stopIfTrue="0">
      <formula>AND(NOT('QAQC-2021-08-10'!$L$573),'QAQC-2021-08-10'!$C$573="Good")</formula>
    </cfRule>
  </conditionalFormatting>
  <conditionalFormatting sqref="AP8">
    <cfRule type="expression" priority="557" dxfId="0" stopIfTrue="0">
      <formula>AND(NOT('QAQC-2021-08-10'!$L$574),'QAQC-2021-08-10'!$C$574="Highest")</formula>
    </cfRule>
    <cfRule type="expression" priority="1725" dxfId="2" stopIfTrue="0">
      <formula>AND(NOT('QAQC-2021-08-10'!$L$574),'QAQC-2021-08-10'!$C$574="High")</formula>
    </cfRule>
    <cfRule type="expression" priority="2893" dxfId="3" stopIfTrue="0">
      <formula>AND(NOT('QAQC-2021-08-10'!$L$574),'QAQC-2021-08-10'!$C$574="Medium")</formula>
    </cfRule>
    <cfRule type="expression" priority="4061" dxfId="4" stopIfTrue="0">
      <formula>AND(NOT('QAQC-2021-08-10'!$L$574),'QAQC-2021-08-10'!$C$574="Medium Low")</formula>
    </cfRule>
    <cfRule type="expression" priority="5229" dxfId="5" stopIfTrue="0">
      <formula>AND(NOT('QAQC-2021-08-10'!$L$574),'QAQC-2021-08-10'!$C$574="Low")</formula>
    </cfRule>
    <cfRule type="expression" priority="6853" dxfId="6" stopIfTrue="0">
      <formula>AND(NOT('QAQC-2021-08-10'!$L$574),'QAQC-2021-08-10'!$C$574="Very Low")</formula>
    </cfRule>
    <cfRule type="expression" priority="8051" dxfId="1" stopIfTrue="0">
      <formula>AND(NOT('QAQC-2021-08-10'!$L$574),'QAQC-2021-08-10'!$C$574="Good")</formula>
    </cfRule>
  </conditionalFormatting>
  <conditionalFormatting sqref="AQ8">
    <cfRule type="expression" priority="558" dxfId="0" stopIfTrue="0">
      <formula>AND(NOT('QAQC-2021-08-10'!$L$575),'QAQC-2021-08-10'!$C$575="Highest")</formula>
    </cfRule>
    <cfRule type="expression" priority="1726" dxfId="2" stopIfTrue="0">
      <formula>AND(NOT('QAQC-2021-08-10'!$L$575),'QAQC-2021-08-10'!$C$575="High")</formula>
    </cfRule>
    <cfRule type="expression" priority="2894" dxfId="3" stopIfTrue="0">
      <formula>AND(NOT('QAQC-2021-08-10'!$L$575),'QAQC-2021-08-10'!$C$575="Medium")</formula>
    </cfRule>
    <cfRule type="expression" priority="4062" dxfId="4" stopIfTrue="0">
      <formula>AND(NOT('QAQC-2021-08-10'!$L$575),'QAQC-2021-08-10'!$C$575="Medium Low")</formula>
    </cfRule>
    <cfRule type="expression" priority="5230" dxfId="5" stopIfTrue="0">
      <formula>AND(NOT('QAQC-2021-08-10'!$L$575),'QAQC-2021-08-10'!$C$575="Low")</formula>
    </cfRule>
    <cfRule type="expression" priority="6854" dxfId="6" stopIfTrue="0">
      <formula>AND(NOT('QAQC-2021-08-10'!$L$575),'QAQC-2021-08-10'!$C$575="Very Low")</formula>
    </cfRule>
    <cfRule type="expression" priority="8052" dxfId="1" stopIfTrue="0">
      <formula>AND(NOT('QAQC-2021-08-10'!$L$575),'QAQC-2021-08-10'!$C$575="Good")</formula>
    </cfRule>
  </conditionalFormatting>
  <conditionalFormatting sqref="AR8">
    <cfRule type="expression" priority="559" dxfId="0" stopIfTrue="0">
      <formula>AND(NOT('QAQC-2021-08-10'!$L$576),'QAQC-2021-08-10'!$C$576="Highest")</formula>
    </cfRule>
    <cfRule type="expression" priority="1727" dxfId="2" stopIfTrue="0">
      <formula>AND(NOT('QAQC-2021-08-10'!$L$576),'QAQC-2021-08-10'!$C$576="High")</formula>
    </cfRule>
    <cfRule type="expression" priority="2895" dxfId="3" stopIfTrue="0">
      <formula>AND(NOT('QAQC-2021-08-10'!$L$576),'QAQC-2021-08-10'!$C$576="Medium")</formula>
    </cfRule>
    <cfRule type="expression" priority="4063" dxfId="4" stopIfTrue="0">
      <formula>AND(NOT('QAQC-2021-08-10'!$L$576),'QAQC-2021-08-10'!$C$576="Medium Low")</formula>
    </cfRule>
    <cfRule type="expression" priority="5231" dxfId="5" stopIfTrue="0">
      <formula>AND(NOT('QAQC-2021-08-10'!$L$576),'QAQC-2021-08-10'!$C$576="Low")</formula>
    </cfRule>
    <cfRule type="expression" priority="6855" dxfId="6" stopIfTrue="0">
      <formula>AND(NOT('QAQC-2021-08-10'!$L$576),'QAQC-2021-08-10'!$C$576="Very Low")</formula>
    </cfRule>
    <cfRule type="expression" priority="8053" dxfId="1" stopIfTrue="0">
      <formula>AND(NOT('QAQC-2021-08-10'!$L$576),'QAQC-2021-08-10'!$C$576="Good")</formula>
    </cfRule>
  </conditionalFormatting>
  <conditionalFormatting sqref="AP9">
    <cfRule type="expression" priority="560" dxfId="0" stopIfTrue="0">
      <formula>AND(NOT('QAQC-2021-08-10'!$L$577),'QAQC-2021-08-10'!$C$577="Highest")</formula>
    </cfRule>
    <cfRule type="expression" priority="1728" dxfId="2" stopIfTrue="0">
      <formula>AND(NOT('QAQC-2021-08-10'!$L$577),'QAQC-2021-08-10'!$C$577="High")</formula>
    </cfRule>
    <cfRule type="expression" priority="2896" dxfId="3" stopIfTrue="0">
      <formula>AND(NOT('QAQC-2021-08-10'!$L$577),'QAQC-2021-08-10'!$C$577="Medium")</formula>
    </cfRule>
    <cfRule type="expression" priority="4064" dxfId="4" stopIfTrue="0">
      <formula>AND(NOT('QAQC-2021-08-10'!$L$577),'QAQC-2021-08-10'!$C$577="Medium Low")</formula>
    </cfRule>
    <cfRule type="expression" priority="5232" dxfId="5" stopIfTrue="0">
      <formula>AND(NOT('QAQC-2021-08-10'!$L$577),'QAQC-2021-08-10'!$C$577="Low")</formula>
    </cfRule>
    <cfRule type="expression" priority="6856" dxfId="6" stopIfTrue="0">
      <formula>AND(NOT('QAQC-2021-08-10'!$L$577),'QAQC-2021-08-10'!$C$577="Very Low")</formula>
    </cfRule>
    <cfRule type="expression" priority="8054" dxfId="1" stopIfTrue="0">
      <formula>AND(NOT('QAQC-2021-08-10'!$L$577),'QAQC-2021-08-10'!$C$577="Good")</formula>
    </cfRule>
  </conditionalFormatting>
  <conditionalFormatting sqref="AQ9">
    <cfRule type="expression" priority="561" dxfId="0" stopIfTrue="0">
      <formula>AND(NOT('QAQC-2021-08-10'!$L$578),'QAQC-2021-08-10'!$C$578="Highest")</formula>
    </cfRule>
    <cfRule type="expression" priority="1729" dxfId="2" stopIfTrue="0">
      <formula>AND(NOT('QAQC-2021-08-10'!$L$578),'QAQC-2021-08-10'!$C$578="High")</formula>
    </cfRule>
    <cfRule type="expression" priority="2897" dxfId="3" stopIfTrue="0">
      <formula>AND(NOT('QAQC-2021-08-10'!$L$578),'QAQC-2021-08-10'!$C$578="Medium")</formula>
    </cfRule>
    <cfRule type="expression" priority="4065" dxfId="4" stopIfTrue="0">
      <formula>AND(NOT('QAQC-2021-08-10'!$L$578),'QAQC-2021-08-10'!$C$578="Medium Low")</formula>
    </cfRule>
    <cfRule type="expression" priority="5233" dxfId="5" stopIfTrue="0">
      <formula>AND(NOT('QAQC-2021-08-10'!$L$578),'QAQC-2021-08-10'!$C$578="Low")</formula>
    </cfRule>
    <cfRule type="expression" priority="6857" dxfId="6" stopIfTrue="0">
      <formula>AND(NOT('QAQC-2021-08-10'!$L$578),'QAQC-2021-08-10'!$C$578="Very Low")</formula>
    </cfRule>
    <cfRule type="expression" priority="8055" dxfId="1" stopIfTrue="0">
      <formula>AND(NOT('QAQC-2021-08-10'!$L$578),'QAQC-2021-08-10'!$C$578="Good")</formula>
    </cfRule>
  </conditionalFormatting>
  <conditionalFormatting sqref="AR9">
    <cfRule type="expression" priority="562" dxfId="0" stopIfTrue="0">
      <formula>AND(NOT('QAQC-2021-08-10'!$L$579),'QAQC-2021-08-10'!$C$579="Highest")</formula>
    </cfRule>
    <cfRule type="expression" priority="1730" dxfId="2" stopIfTrue="0">
      <formula>AND(NOT('QAQC-2021-08-10'!$L$579),'QAQC-2021-08-10'!$C$579="High")</formula>
    </cfRule>
    <cfRule type="expression" priority="2898" dxfId="3" stopIfTrue="0">
      <formula>AND(NOT('QAQC-2021-08-10'!$L$579),'QAQC-2021-08-10'!$C$579="Medium")</formula>
    </cfRule>
    <cfRule type="expression" priority="4066" dxfId="4" stopIfTrue="0">
      <formula>AND(NOT('QAQC-2021-08-10'!$L$579),'QAQC-2021-08-10'!$C$579="Medium Low")</formula>
    </cfRule>
    <cfRule type="expression" priority="5234" dxfId="5" stopIfTrue="0">
      <formula>AND(NOT('QAQC-2021-08-10'!$L$579),'QAQC-2021-08-10'!$C$579="Low")</formula>
    </cfRule>
    <cfRule type="expression" priority="6858" dxfId="6" stopIfTrue="0">
      <formula>AND(NOT('QAQC-2021-08-10'!$L$579),'QAQC-2021-08-10'!$C$579="Very Low")</formula>
    </cfRule>
    <cfRule type="expression" priority="8056" dxfId="1" stopIfTrue="0">
      <formula>AND(NOT('QAQC-2021-08-10'!$L$579),'QAQC-2021-08-10'!$C$579="Good")</formula>
    </cfRule>
  </conditionalFormatting>
  <conditionalFormatting sqref="AP10">
    <cfRule type="expression" priority="563" dxfId="0" stopIfTrue="0">
      <formula>AND(NOT('QAQC-2021-08-10'!$L$580),'QAQC-2021-08-10'!$C$580="Highest")</formula>
    </cfRule>
    <cfRule type="expression" priority="1731" dxfId="2" stopIfTrue="0">
      <formula>AND(NOT('QAQC-2021-08-10'!$L$580),'QAQC-2021-08-10'!$C$580="High")</formula>
    </cfRule>
    <cfRule type="expression" priority="2899" dxfId="3" stopIfTrue="0">
      <formula>AND(NOT('QAQC-2021-08-10'!$L$580),'QAQC-2021-08-10'!$C$580="Medium")</formula>
    </cfRule>
    <cfRule type="expression" priority="4067" dxfId="4" stopIfTrue="0">
      <formula>AND(NOT('QAQC-2021-08-10'!$L$580),'QAQC-2021-08-10'!$C$580="Medium Low")</formula>
    </cfRule>
    <cfRule type="expression" priority="5235" dxfId="5" stopIfTrue="0">
      <formula>AND(NOT('QAQC-2021-08-10'!$L$580),'QAQC-2021-08-10'!$C$580="Low")</formula>
    </cfRule>
    <cfRule type="expression" priority="6859" dxfId="6" stopIfTrue="0">
      <formula>AND(NOT('QAQC-2021-08-10'!$L$580),'QAQC-2021-08-10'!$C$580="Very Low")</formula>
    </cfRule>
    <cfRule type="expression" priority="8057" dxfId="1" stopIfTrue="0">
      <formula>AND(NOT('QAQC-2021-08-10'!$L$580),'QAQC-2021-08-10'!$C$580="Good")</formula>
    </cfRule>
  </conditionalFormatting>
  <conditionalFormatting sqref="AQ10">
    <cfRule type="expression" priority="564" dxfId="0" stopIfTrue="0">
      <formula>AND(NOT('QAQC-2021-08-10'!$L$581),'QAQC-2021-08-10'!$C$581="Highest")</formula>
    </cfRule>
    <cfRule type="expression" priority="1732" dxfId="2" stopIfTrue="0">
      <formula>AND(NOT('QAQC-2021-08-10'!$L$581),'QAQC-2021-08-10'!$C$581="High")</formula>
    </cfRule>
    <cfRule type="expression" priority="2900" dxfId="3" stopIfTrue="0">
      <formula>AND(NOT('QAQC-2021-08-10'!$L$581),'QAQC-2021-08-10'!$C$581="Medium")</formula>
    </cfRule>
    <cfRule type="expression" priority="4068" dxfId="4" stopIfTrue="0">
      <formula>AND(NOT('QAQC-2021-08-10'!$L$581),'QAQC-2021-08-10'!$C$581="Medium Low")</formula>
    </cfRule>
    <cfRule type="expression" priority="5236" dxfId="5" stopIfTrue="0">
      <formula>AND(NOT('QAQC-2021-08-10'!$L$581),'QAQC-2021-08-10'!$C$581="Low")</formula>
    </cfRule>
    <cfRule type="expression" priority="6860" dxfId="6" stopIfTrue="0">
      <formula>AND(NOT('QAQC-2021-08-10'!$L$581),'QAQC-2021-08-10'!$C$581="Very Low")</formula>
    </cfRule>
    <cfRule type="expression" priority="8058" dxfId="1" stopIfTrue="0">
      <formula>AND(NOT('QAQC-2021-08-10'!$L$581),'QAQC-2021-08-10'!$C$581="Good")</formula>
    </cfRule>
  </conditionalFormatting>
  <conditionalFormatting sqref="AR10">
    <cfRule type="expression" priority="565" dxfId="0" stopIfTrue="0">
      <formula>AND(NOT('QAQC-2021-08-10'!$L$582),'QAQC-2021-08-10'!$C$582="Highest")</formula>
    </cfRule>
    <cfRule type="expression" priority="1733" dxfId="2" stopIfTrue="0">
      <formula>AND(NOT('QAQC-2021-08-10'!$L$582),'QAQC-2021-08-10'!$C$582="High")</formula>
    </cfRule>
    <cfRule type="expression" priority="2901" dxfId="3" stopIfTrue="0">
      <formula>AND(NOT('QAQC-2021-08-10'!$L$582),'QAQC-2021-08-10'!$C$582="Medium")</formula>
    </cfRule>
    <cfRule type="expression" priority="4069" dxfId="4" stopIfTrue="0">
      <formula>AND(NOT('QAQC-2021-08-10'!$L$582),'QAQC-2021-08-10'!$C$582="Medium Low")</formula>
    </cfRule>
    <cfRule type="expression" priority="5237" dxfId="5" stopIfTrue="0">
      <formula>AND(NOT('QAQC-2021-08-10'!$L$582),'QAQC-2021-08-10'!$C$582="Low")</formula>
    </cfRule>
    <cfRule type="expression" priority="6861" dxfId="6" stopIfTrue="0">
      <formula>AND(NOT('QAQC-2021-08-10'!$L$582),'QAQC-2021-08-10'!$C$582="Very Low")</formula>
    </cfRule>
    <cfRule type="expression" priority="8059" dxfId="1" stopIfTrue="0">
      <formula>AND(NOT('QAQC-2021-08-10'!$L$582),'QAQC-2021-08-10'!$C$582="Good")</formula>
    </cfRule>
  </conditionalFormatting>
  <conditionalFormatting sqref="AP11">
    <cfRule type="expression" priority="566" dxfId="0" stopIfTrue="0">
      <formula>AND(NOT('QAQC-2021-08-10'!$L$583),'QAQC-2021-08-10'!$C$583="Highest")</formula>
    </cfRule>
    <cfRule type="expression" priority="1734" dxfId="2" stopIfTrue="0">
      <formula>AND(NOT('QAQC-2021-08-10'!$L$583),'QAQC-2021-08-10'!$C$583="High")</formula>
    </cfRule>
    <cfRule type="expression" priority="2902" dxfId="3" stopIfTrue="0">
      <formula>AND(NOT('QAQC-2021-08-10'!$L$583),'QAQC-2021-08-10'!$C$583="Medium")</formula>
    </cfRule>
    <cfRule type="expression" priority="4070" dxfId="4" stopIfTrue="0">
      <formula>AND(NOT('QAQC-2021-08-10'!$L$583),'QAQC-2021-08-10'!$C$583="Medium Low")</formula>
    </cfRule>
    <cfRule type="expression" priority="5238" dxfId="5" stopIfTrue="0">
      <formula>AND(NOT('QAQC-2021-08-10'!$L$583),'QAQC-2021-08-10'!$C$583="Low")</formula>
    </cfRule>
    <cfRule type="expression" priority="6862" dxfId="6" stopIfTrue="0">
      <formula>AND(NOT('QAQC-2021-08-10'!$L$583),'QAQC-2021-08-10'!$C$583="Very Low")</formula>
    </cfRule>
    <cfRule type="expression" priority="8060" dxfId="1" stopIfTrue="0">
      <formula>AND(NOT('QAQC-2021-08-10'!$L$583),'QAQC-2021-08-10'!$C$583="Good")</formula>
    </cfRule>
  </conditionalFormatting>
  <conditionalFormatting sqref="AQ11">
    <cfRule type="expression" priority="567" dxfId="0" stopIfTrue="0">
      <formula>AND(NOT('QAQC-2021-08-10'!$L$584),'QAQC-2021-08-10'!$C$584="Highest")</formula>
    </cfRule>
    <cfRule type="expression" priority="1735" dxfId="2" stopIfTrue="0">
      <formula>AND(NOT('QAQC-2021-08-10'!$L$584),'QAQC-2021-08-10'!$C$584="High")</formula>
    </cfRule>
    <cfRule type="expression" priority="2903" dxfId="3" stopIfTrue="0">
      <formula>AND(NOT('QAQC-2021-08-10'!$L$584),'QAQC-2021-08-10'!$C$584="Medium")</formula>
    </cfRule>
    <cfRule type="expression" priority="4071" dxfId="4" stopIfTrue="0">
      <formula>AND(NOT('QAQC-2021-08-10'!$L$584),'QAQC-2021-08-10'!$C$584="Medium Low")</formula>
    </cfRule>
    <cfRule type="expression" priority="5239" dxfId="5" stopIfTrue="0">
      <formula>AND(NOT('QAQC-2021-08-10'!$L$584),'QAQC-2021-08-10'!$C$584="Low")</formula>
    </cfRule>
    <cfRule type="expression" priority="6863" dxfId="6" stopIfTrue="0">
      <formula>AND(NOT('QAQC-2021-08-10'!$L$584),'QAQC-2021-08-10'!$C$584="Very Low")</formula>
    </cfRule>
    <cfRule type="expression" priority="8061" dxfId="1" stopIfTrue="0">
      <formula>AND(NOT('QAQC-2021-08-10'!$L$584),'QAQC-2021-08-10'!$C$584="Good")</formula>
    </cfRule>
  </conditionalFormatting>
  <conditionalFormatting sqref="AR11">
    <cfRule type="expression" priority="568" dxfId="0" stopIfTrue="0">
      <formula>AND(NOT('QAQC-2021-08-10'!$L$585),'QAQC-2021-08-10'!$C$585="Highest")</formula>
    </cfRule>
    <cfRule type="expression" priority="1736" dxfId="2" stopIfTrue="0">
      <formula>AND(NOT('QAQC-2021-08-10'!$L$585),'QAQC-2021-08-10'!$C$585="High")</formula>
    </cfRule>
    <cfRule type="expression" priority="2904" dxfId="3" stopIfTrue="0">
      <formula>AND(NOT('QAQC-2021-08-10'!$L$585),'QAQC-2021-08-10'!$C$585="Medium")</formula>
    </cfRule>
    <cfRule type="expression" priority="4072" dxfId="4" stopIfTrue="0">
      <formula>AND(NOT('QAQC-2021-08-10'!$L$585),'QAQC-2021-08-10'!$C$585="Medium Low")</formula>
    </cfRule>
    <cfRule type="expression" priority="5240" dxfId="5" stopIfTrue="0">
      <formula>AND(NOT('QAQC-2021-08-10'!$L$585),'QAQC-2021-08-10'!$C$585="Low")</formula>
    </cfRule>
    <cfRule type="expression" priority="6864" dxfId="6" stopIfTrue="0">
      <formula>AND(NOT('QAQC-2021-08-10'!$L$585),'QAQC-2021-08-10'!$C$585="Very Low")</formula>
    </cfRule>
    <cfRule type="expression" priority="8062" dxfId="1" stopIfTrue="0">
      <formula>AND(NOT('QAQC-2021-08-10'!$L$585),'QAQC-2021-08-10'!$C$585="Good")</formula>
    </cfRule>
  </conditionalFormatting>
  <conditionalFormatting sqref="AP12">
    <cfRule type="expression" priority="569" dxfId="0" stopIfTrue="0">
      <formula>AND(NOT('QAQC-2021-08-10'!$L$586),'QAQC-2021-08-10'!$C$586="Highest")</formula>
    </cfRule>
    <cfRule type="expression" priority="1737" dxfId="2" stopIfTrue="0">
      <formula>AND(NOT('QAQC-2021-08-10'!$L$586),'QAQC-2021-08-10'!$C$586="High")</formula>
    </cfRule>
    <cfRule type="expression" priority="2905" dxfId="3" stopIfTrue="0">
      <formula>AND(NOT('QAQC-2021-08-10'!$L$586),'QAQC-2021-08-10'!$C$586="Medium")</formula>
    </cfRule>
    <cfRule type="expression" priority="4073" dxfId="4" stopIfTrue="0">
      <formula>AND(NOT('QAQC-2021-08-10'!$L$586),'QAQC-2021-08-10'!$C$586="Medium Low")</formula>
    </cfRule>
    <cfRule type="expression" priority="5241" dxfId="5" stopIfTrue="0">
      <formula>AND(NOT('QAQC-2021-08-10'!$L$586),'QAQC-2021-08-10'!$C$586="Low")</formula>
    </cfRule>
    <cfRule type="expression" priority="6865" dxfId="6" stopIfTrue="0">
      <formula>AND(NOT('QAQC-2021-08-10'!$L$586),'QAQC-2021-08-10'!$C$586="Very Low")</formula>
    </cfRule>
    <cfRule type="expression" priority="8063" dxfId="1" stopIfTrue="0">
      <formula>AND(NOT('QAQC-2021-08-10'!$L$586),'QAQC-2021-08-10'!$C$586="Good")</formula>
    </cfRule>
  </conditionalFormatting>
  <conditionalFormatting sqref="AQ12">
    <cfRule type="expression" priority="570" dxfId="0" stopIfTrue="0">
      <formula>AND(NOT('QAQC-2021-08-10'!$L$587),'QAQC-2021-08-10'!$C$587="Highest")</formula>
    </cfRule>
    <cfRule type="expression" priority="1738" dxfId="2" stopIfTrue="0">
      <formula>AND(NOT('QAQC-2021-08-10'!$L$587),'QAQC-2021-08-10'!$C$587="High")</formula>
    </cfRule>
    <cfRule type="expression" priority="2906" dxfId="3" stopIfTrue="0">
      <formula>AND(NOT('QAQC-2021-08-10'!$L$587),'QAQC-2021-08-10'!$C$587="Medium")</formula>
    </cfRule>
    <cfRule type="expression" priority="4074" dxfId="4" stopIfTrue="0">
      <formula>AND(NOT('QAQC-2021-08-10'!$L$587),'QAQC-2021-08-10'!$C$587="Medium Low")</formula>
    </cfRule>
    <cfRule type="expression" priority="5242" dxfId="5" stopIfTrue="0">
      <formula>AND(NOT('QAQC-2021-08-10'!$L$587),'QAQC-2021-08-10'!$C$587="Low")</formula>
    </cfRule>
    <cfRule type="expression" priority="6866" dxfId="6" stopIfTrue="0">
      <formula>AND(NOT('QAQC-2021-08-10'!$L$587),'QAQC-2021-08-10'!$C$587="Very Low")</formula>
    </cfRule>
    <cfRule type="expression" priority="8064" dxfId="1" stopIfTrue="0">
      <formula>AND(NOT('QAQC-2021-08-10'!$L$587),'QAQC-2021-08-10'!$C$587="Good")</formula>
    </cfRule>
  </conditionalFormatting>
  <conditionalFormatting sqref="AR12">
    <cfRule type="expression" priority="571" dxfId="0" stopIfTrue="0">
      <formula>AND(NOT('QAQC-2021-08-10'!$L$588),'QAQC-2021-08-10'!$C$588="Highest")</formula>
    </cfRule>
    <cfRule type="expression" priority="1739" dxfId="2" stopIfTrue="0">
      <formula>AND(NOT('QAQC-2021-08-10'!$L$588),'QAQC-2021-08-10'!$C$588="High")</formula>
    </cfRule>
    <cfRule type="expression" priority="2907" dxfId="3" stopIfTrue="0">
      <formula>AND(NOT('QAQC-2021-08-10'!$L$588),'QAQC-2021-08-10'!$C$588="Medium")</formula>
    </cfRule>
    <cfRule type="expression" priority="4075" dxfId="4" stopIfTrue="0">
      <formula>AND(NOT('QAQC-2021-08-10'!$L$588),'QAQC-2021-08-10'!$C$588="Medium Low")</formula>
    </cfRule>
    <cfRule type="expression" priority="5243" dxfId="5" stopIfTrue="0">
      <formula>AND(NOT('QAQC-2021-08-10'!$L$588),'QAQC-2021-08-10'!$C$588="Low")</formula>
    </cfRule>
    <cfRule type="expression" priority="6867" dxfId="6" stopIfTrue="0">
      <formula>AND(NOT('QAQC-2021-08-10'!$L$588),'QAQC-2021-08-10'!$C$588="Very Low")</formula>
    </cfRule>
    <cfRule type="expression" priority="8065" dxfId="1" stopIfTrue="0">
      <formula>AND(NOT('QAQC-2021-08-10'!$L$588),'QAQC-2021-08-10'!$C$588="Good")</formula>
    </cfRule>
  </conditionalFormatting>
  <conditionalFormatting sqref="AP13">
    <cfRule type="expression" priority="572" dxfId="0" stopIfTrue="0">
      <formula>AND(NOT('QAQC-2021-08-10'!$L$589),'QAQC-2021-08-10'!$C$589="Highest")</formula>
    </cfRule>
    <cfRule type="expression" priority="1740" dxfId="2" stopIfTrue="0">
      <formula>AND(NOT('QAQC-2021-08-10'!$L$589),'QAQC-2021-08-10'!$C$589="High")</formula>
    </cfRule>
    <cfRule type="expression" priority="2908" dxfId="3" stopIfTrue="0">
      <formula>AND(NOT('QAQC-2021-08-10'!$L$589),'QAQC-2021-08-10'!$C$589="Medium")</formula>
    </cfRule>
    <cfRule type="expression" priority="4076" dxfId="4" stopIfTrue="0">
      <formula>AND(NOT('QAQC-2021-08-10'!$L$589),'QAQC-2021-08-10'!$C$589="Medium Low")</formula>
    </cfRule>
    <cfRule type="expression" priority="5244" dxfId="5" stopIfTrue="0">
      <formula>AND(NOT('QAQC-2021-08-10'!$L$589),'QAQC-2021-08-10'!$C$589="Low")</formula>
    </cfRule>
    <cfRule type="expression" priority="6868" dxfId="6" stopIfTrue="0">
      <formula>AND(NOT('QAQC-2021-08-10'!$L$589),'QAQC-2021-08-10'!$C$589="Very Low")</formula>
    </cfRule>
    <cfRule type="expression" priority="8066" dxfId="1" stopIfTrue="0">
      <formula>AND(NOT('QAQC-2021-08-10'!$L$589),'QAQC-2021-08-10'!$C$589="Good")</formula>
    </cfRule>
  </conditionalFormatting>
  <conditionalFormatting sqref="AQ13">
    <cfRule type="expression" priority="573" dxfId="0" stopIfTrue="0">
      <formula>AND(NOT('QAQC-2021-08-10'!$L$590),'QAQC-2021-08-10'!$C$590="Highest")</formula>
    </cfRule>
    <cfRule type="expression" priority="1741" dxfId="2" stopIfTrue="0">
      <formula>AND(NOT('QAQC-2021-08-10'!$L$590),'QAQC-2021-08-10'!$C$590="High")</formula>
    </cfRule>
    <cfRule type="expression" priority="2909" dxfId="3" stopIfTrue="0">
      <formula>AND(NOT('QAQC-2021-08-10'!$L$590),'QAQC-2021-08-10'!$C$590="Medium")</formula>
    </cfRule>
    <cfRule type="expression" priority="4077" dxfId="4" stopIfTrue="0">
      <formula>AND(NOT('QAQC-2021-08-10'!$L$590),'QAQC-2021-08-10'!$C$590="Medium Low")</formula>
    </cfRule>
    <cfRule type="expression" priority="5245" dxfId="5" stopIfTrue="0">
      <formula>AND(NOT('QAQC-2021-08-10'!$L$590),'QAQC-2021-08-10'!$C$590="Low")</formula>
    </cfRule>
    <cfRule type="expression" priority="6869" dxfId="6" stopIfTrue="0">
      <formula>AND(NOT('QAQC-2021-08-10'!$L$590),'QAQC-2021-08-10'!$C$590="Very Low")</formula>
    </cfRule>
    <cfRule type="expression" priority="8067" dxfId="1" stopIfTrue="0">
      <formula>AND(NOT('QAQC-2021-08-10'!$L$590),'QAQC-2021-08-10'!$C$590="Good")</formula>
    </cfRule>
  </conditionalFormatting>
  <conditionalFormatting sqref="AR13">
    <cfRule type="expression" priority="574" dxfId="0" stopIfTrue="0">
      <formula>AND(NOT('QAQC-2021-08-10'!$L$591),'QAQC-2021-08-10'!$C$591="Highest")</formula>
    </cfRule>
    <cfRule type="expression" priority="1742" dxfId="2" stopIfTrue="0">
      <formula>AND(NOT('QAQC-2021-08-10'!$L$591),'QAQC-2021-08-10'!$C$591="High")</formula>
    </cfRule>
    <cfRule type="expression" priority="2910" dxfId="3" stopIfTrue="0">
      <formula>AND(NOT('QAQC-2021-08-10'!$L$591),'QAQC-2021-08-10'!$C$591="Medium")</formula>
    </cfRule>
    <cfRule type="expression" priority="4078" dxfId="4" stopIfTrue="0">
      <formula>AND(NOT('QAQC-2021-08-10'!$L$591),'QAQC-2021-08-10'!$C$591="Medium Low")</formula>
    </cfRule>
    <cfRule type="expression" priority="5246" dxfId="5" stopIfTrue="0">
      <formula>AND(NOT('QAQC-2021-08-10'!$L$591),'QAQC-2021-08-10'!$C$591="Low")</formula>
    </cfRule>
    <cfRule type="expression" priority="6870" dxfId="6" stopIfTrue="0">
      <formula>AND(NOT('QAQC-2021-08-10'!$L$591),'QAQC-2021-08-10'!$C$591="Very Low")</formula>
    </cfRule>
    <cfRule type="expression" priority="8068" dxfId="1" stopIfTrue="0">
      <formula>AND(NOT('QAQC-2021-08-10'!$L$591),'QAQC-2021-08-10'!$C$591="Good")</formula>
    </cfRule>
  </conditionalFormatting>
  <conditionalFormatting sqref="AP14">
    <cfRule type="expression" priority="575" dxfId="0" stopIfTrue="0">
      <formula>AND(NOT('QAQC-2021-08-10'!$L$592),'QAQC-2021-08-10'!$C$592="Highest")</formula>
    </cfRule>
    <cfRule type="expression" priority="1743" dxfId="2" stopIfTrue="0">
      <formula>AND(NOT('QAQC-2021-08-10'!$L$592),'QAQC-2021-08-10'!$C$592="High")</formula>
    </cfRule>
    <cfRule type="expression" priority="2911" dxfId="3" stopIfTrue="0">
      <formula>AND(NOT('QAQC-2021-08-10'!$L$592),'QAQC-2021-08-10'!$C$592="Medium")</formula>
    </cfRule>
    <cfRule type="expression" priority="4079" dxfId="4" stopIfTrue="0">
      <formula>AND(NOT('QAQC-2021-08-10'!$L$592),'QAQC-2021-08-10'!$C$592="Medium Low")</formula>
    </cfRule>
    <cfRule type="expression" priority="5247" dxfId="5" stopIfTrue="0">
      <formula>AND(NOT('QAQC-2021-08-10'!$L$592),'QAQC-2021-08-10'!$C$592="Low")</formula>
    </cfRule>
    <cfRule type="expression" priority="6871" dxfId="6" stopIfTrue="0">
      <formula>AND(NOT('QAQC-2021-08-10'!$L$592),'QAQC-2021-08-10'!$C$592="Very Low")</formula>
    </cfRule>
    <cfRule type="expression" priority="8069" dxfId="1" stopIfTrue="0">
      <formula>AND(NOT('QAQC-2021-08-10'!$L$592),'QAQC-2021-08-10'!$C$592="Good")</formula>
    </cfRule>
  </conditionalFormatting>
  <conditionalFormatting sqref="AQ14">
    <cfRule type="expression" priority="576" dxfId="0" stopIfTrue="0">
      <formula>AND(NOT('QAQC-2021-08-10'!$L$593),'QAQC-2021-08-10'!$C$593="Highest")</formula>
    </cfRule>
    <cfRule type="expression" priority="1744" dxfId="2" stopIfTrue="0">
      <formula>AND(NOT('QAQC-2021-08-10'!$L$593),'QAQC-2021-08-10'!$C$593="High")</formula>
    </cfRule>
    <cfRule type="expression" priority="2912" dxfId="3" stopIfTrue="0">
      <formula>AND(NOT('QAQC-2021-08-10'!$L$593),'QAQC-2021-08-10'!$C$593="Medium")</formula>
    </cfRule>
    <cfRule type="expression" priority="4080" dxfId="4" stopIfTrue="0">
      <formula>AND(NOT('QAQC-2021-08-10'!$L$593),'QAQC-2021-08-10'!$C$593="Medium Low")</formula>
    </cfRule>
    <cfRule type="expression" priority="5248" dxfId="5" stopIfTrue="0">
      <formula>AND(NOT('QAQC-2021-08-10'!$L$593),'QAQC-2021-08-10'!$C$593="Low")</formula>
    </cfRule>
    <cfRule type="expression" priority="6872" dxfId="6" stopIfTrue="0">
      <formula>AND(NOT('QAQC-2021-08-10'!$L$593),'QAQC-2021-08-10'!$C$593="Very Low")</formula>
    </cfRule>
    <cfRule type="expression" priority="8070" dxfId="1" stopIfTrue="0">
      <formula>AND(NOT('QAQC-2021-08-10'!$L$593),'QAQC-2021-08-10'!$C$593="Good")</formula>
    </cfRule>
  </conditionalFormatting>
  <conditionalFormatting sqref="AR14">
    <cfRule type="expression" priority="577" dxfId="0" stopIfTrue="0">
      <formula>AND(NOT('QAQC-2021-08-10'!$L$594),'QAQC-2021-08-10'!$C$594="Highest")</formula>
    </cfRule>
    <cfRule type="expression" priority="1745" dxfId="2" stopIfTrue="0">
      <formula>AND(NOT('QAQC-2021-08-10'!$L$594),'QAQC-2021-08-10'!$C$594="High")</formula>
    </cfRule>
    <cfRule type="expression" priority="2913" dxfId="3" stopIfTrue="0">
      <formula>AND(NOT('QAQC-2021-08-10'!$L$594),'QAQC-2021-08-10'!$C$594="Medium")</formula>
    </cfRule>
    <cfRule type="expression" priority="4081" dxfId="4" stopIfTrue="0">
      <formula>AND(NOT('QAQC-2021-08-10'!$L$594),'QAQC-2021-08-10'!$C$594="Medium Low")</formula>
    </cfRule>
    <cfRule type="expression" priority="5249" dxfId="5" stopIfTrue="0">
      <formula>AND(NOT('QAQC-2021-08-10'!$L$594),'QAQC-2021-08-10'!$C$594="Low")</formula>
    </cfRule>
    <cfRule type="expression" priority="6873" dxfId="6" stopIfTrue="0">
      <formula>AND(NOT('QAQC-2021-08-10'!$L$594),'QAQC-2021-08-10'!$C$594="Very Low")</formula>
    </cfRule>
    <cfRule type="expression" priority="8071" dxfId="1" stopIfTrue="0">
      <formula>AND(NOT('QAQC-2021-08-10'!$L$594),'QAQC-2021-08-10'!$C$594="Good")</formula>
    </cfRule>
  </conditionalFormatting>
  <conditionalFormatting sqref="AP15">
    <cfRule type="expression" priority="578" dxfId="0" stopIfTrue="0">
      <formula>AND(NOT('QAQC-2021-08-10'!$L$595),'QAQC-2021-08-10'!$C$595="Highest")</formula>
    </cfRule>
    <cfRule type="expression" priority="1746" dxfId="2" stopIfTrue="0">
      <formula>AND(NOT('QAQC-2021-08-10'!$L$595),'QAQC-2021-08-10'!$C$595="High")</formula>
    </cfRule>
    <cfRule type="expression" priority="2914" dxfId="3" stopIfTrue="0">
      <formula>AND(NOT('QAQC-2021-08-10'!$L$595),'QAQC-2021-08-10'!$C$595="Medium")</formula>
    </cfRule>
    <cfRule type="expression" priority="4082" dxfId="4" stopIfTrue="0">
      <formula>AND(NOT('QAQC-2021-08-10'!$L$595),'QAQC-2021-08-10'!$C$595="Medium Low")</formula>
    </cfRule>
    <cfRule type="expression" priority="5250" dxfId="5" stopIfTrue="0">
      <formula>AND(NOT('QAQC-2021-08-10'!$L$595),'QAQC-2021-08-10'!$C$595="Low")</formula>
    </cfRule>
    <cfRule type="expression" priority="6874" dxfId="6" stopIfTrue="0">
      <formula>AND(NOT('QAQC-2021-08-10'!$L$595),'QAQC-2021-08-10'!$C$595="Very Low")</formula>
    </cfRule>
    <cfRule type="expression" priority="8072" dxfId="1" stopIfTrue="0">
      <formula>AND(NOT('QAQC-2021-08-10'!$L$595),'QAQC-2021-08-10'!$C$595="Good")</formula>
    </cfRule>
  </conditionalFormatting>
  <conditionalFormatting sqref="AQ15">
    <cfRule type="expression" priority="579" dxfId="0" stopIfTrue="0">
      <formula>AND(NOT('QAQC-2021-08-10'!$L$596),'QAQC-2021-08-10'!$C$596="Highest")</formula>
    </cfRule>
    <cfRule type="expression" priority="1747" dxfId="2" stopIfTrue="0">
      <formula>AND(NOT('QAQC-2021-08-10'!$L$596),'QAQC-2021-08-10'!$C$596="High")</formula>
    </cfRule>
    <cfRule type="expression" priority="2915" dxfId="3" stopIfTrue="0">
      <formula>AND(NOT('QAQC-2021-08-10'!$L$596),'QAQC-2021-08-10'!$C$596="Medium")</formula>
    </cfRule>
    <cfRule type="expression" priority="4083" dxfId="4" stopIfTrue="0">
      <formula>AND(NOT('QAQC-2021-08-10'!$L$596),'QAQC-2021-08-10'!$C$596="Medium Low")</formula>
    </cfRule>
    <cfRule type="expression" priority="5251" dxfId="5" stopIfTrue="0">
      <formula>AND(NOT('QAQC-2021-08-10'!$L$596),'QAQC-2021-08-10'!$C$596="Low")</formula>
    </cfRule>
    <cfRule type="expression" priority="6875" dxfId="6" stopIfTrue="0">
      <formula>AND(NOT('QAQC-2021-08-10'!$L$596),'QAQC-2021-08-10'!$C$596="Very Low")</formula>
    </cfRule>
    <cfRule type="expression" priority="8073" dxfId="1" stopIfTrue="0">
      <formula>AND(NOT('QAQC-2021-08-10'!$L$596),'QAQC-2021-08-10'!$C$596="Good")</formula>
    </cfRule>
  </conditionalFormatting>
  <conditionalFormatting sqref="AR15">
    <cfRule type="expression" priority="580" dxfId="0" stopIfTrue="0">
      <formula>AND(NOT('QAQC-2021-08-10'!$L$597),'QAQC-2021-08-10'!$C$597="Highest")</formula>
    </cfRule>
    <cfRule type="expression" priority="1748" dxfId="2" stopIfTrue="0">
      <formula>AND(NOT('QAQC-2021-08-10'!$L$597),'QAQC-2021-08-10'!$C$597="High")</formula>
    </cfRule>
    <cfRule type="expression" priority="2916" dxfId="3" stopIfTrue="0">
      <formula>AND(NOT('QAQC-2021-08-10'!$L$597),'QAQC-2021-08-10'!$C$597="Medium")</formula>
    </cfRule>
    <cfRule type="expression" priority="4084" dxfId="4" stopIfTrue="0">
      <formula>AND(NOT('QAQC-2021-08-10'!$L$597),'QAQC-2021-08-10'!$C$597="Medium Low")</formula>
    </cfRule>
    <cfRule type="expression" priority="5252" dxfId="5" stopIfTrue="0">
      <formula>AND(NOT('QAQC-2021-08-10'!$L$597),'QAQC-2021-08-10'!$C$597="Low")</formula>
    </cfRule>
    <cfRule type="expression" priority="6876" dxfId="6" stopIfTrue="0">
      <formula>AND(NOT('QAQC-2021-08-10'!$L$597),'QAQC-2021-08-10'!$C$597="Very Low")</formula>
    </cfRule>
    <cfRule type="expression" priority="8074" dxfId="1" stopIfTrue="0">
      <formula>AND(NOT('QAQC-2021-08-10'!$L$597),'QAQC-2021-08-10'!$C$597="Good")</formula>
    </cfRule>
  </conditionalFormatting>
  <conditionalFormatting sqref="AP16">
    <cfRule type="expression" priority="581" dxfId="0" stopIfTrue="0">
      <formula>AND(NOT('QAQC-2021-08-10'!$L$598),'QAQC-2021-08-10'!$C$598="Highest")</formula>
    </cfRule>
    <cfRule type="expression" priority="1749" dxfId="2" stopIfTrue="0">
      <formula>AND(NOT('QAQC-2021-08-10'!$L$598),'QAQC-2021-08-10'!$C$598="High")</formula>
    </cfRule>
    <cfRule type="expression" priority="2917" dxfId="3" stopIfTrue="0">
      <formula>AND(NOT('QAQC-2021-08-10'!$L$598),'QAQC-2021-08-10'!$C$598="Medium")</formula>
    </cfRule>
    <cfRule type="expression" priority="4085" dxfId="4" stopIfTrue="0">
      <formula>AND(NOT('QAQC-2021-08-10'!$L$598),'QAQC-2021-08-10'!$C$598="Medium Low")</formula>
    </cfRule>
    <cfRule type="expression" priority="5253" dxfId="5" stopIfTrue="0">
      <formula>AND(NOT('QAQC-2021-08-10'!$L$598),'QAQC-2021-08-10'!$C$598="Low")</formula>
    </cfRule>
    <cfRule type="expression" priority="6877" dxfId="6" stopIfTrue="0">
      <formula>AND(NOT('QAQC-2021-08-10'!$L$598),'QAQC-2021-08-10'!$C$598="Very Low")</formula>
    </cfRule>
    <cfRule type="expression" priority="8075" dxfId="1" stopIfTrue="0">
      <formula>AND(NOT('QAQC-2021-08-10'!$L$598),'QAQC-2021-08-10'!$C$598="Good")</formula>
    </cfRule>
  </conditionalFormatting>
  <conditionalFormatting sqref="AQ16">
    <cfRule type="expression" priority="582" dxfId="0" stopIfTrue="0">
      <formula>AND(NOT('QAQC-2021-08-10'!$L$599),'QAQC-2021-08-10'!$C$599="Highest")</formula>
    </cfRule>
    <cfRule type="expression" priority="1750" dxfId="2" stopIfTrue="0">
      <formula>AND(NOT('QAQC-2021-08-10'!$L$599),'QAQC-2021-08-10'!$C$599="High")</formula>
    </cfRule>
    <cfRule type="expression" priority="2918" dxfId="3" stopIfTrue="0">
      <formula>AND(NOT('QAQC-2021-08-10'!$L$599),'QAQC-2021-08-10'!$C$599="Medium")</formula>
    </cfRule>
    <cfRule type="expression" priority="4086" dxfId="4" stopIfTrue="0">
      <formula>AND(NOT('QAQC-2021-08-10'!$L$599),'QAQC-2021-08-10'!$C$599="Medium Low")</formula>
    </cfRule>
    <cfRule type="expression" priority="5254" dxfId="5" stopIfTrue="0">
      <formula>AND(NOT('QAQC-2021-08-10'!$L$599),'QAQC-2021-08-10'!$C$599="Low")</formula>
    </cfRule>
    <cfRule type="expression" priority="6878" dxfId="6" stopIfTrue="0">
      <formula>AND(NOT('QAQC-2021-08-10'!$L$599),'QAQC-2021-08-10'!$C$599="Very Low")</formula>
    </cfRule>
    <cfRule type="expression" priority="8076" dxfId="1" stopIfTrue="0">
      <formula>AND(NOT('QAQC-2021-08-10'!$L$599),'QAQC-2021-08-10'!$C$599="Good")</formula>
    </cfRule>
  </conditionalFormatting>
  <conditionalFormatting sqref="AR16">
    <cfRule type="expression" priority="583" dxfId="0" stopIfTrue="0">
      <formula>AND(NOT('QAQC-2021-08-10'!$L$600),'QAQC-2021-08-10'!$C$600="Highest")</formula>
    </cfRule>
    <cfRule type="expression" priority="1751" dxfId="2" stopIfTrue="0">
      <formula>AND(NOT('QAQC-2021-08-10'!$L$600),'QAQC-2021-08-10'!$C$600="High")</formula>
    </cfRule>
    <cfRule type="expression" priority="2919" dxfId="3" stopIfTrue="0">
      <formula>AND(NOT('QAQC-2021-08-10'!$L$600),'QAQC-2021-08-10'!$C$600="Medium")</formula>
    </cfRule>
    <cfRule type="expression" priority="4087" dxfId="4" stopIfTrue="0">
      <formula>AND(NOT('QAQC-2021-08-10'!$L$600),'QAQC-2021-08-10'!$C$600="Medium Low")</formula>
    </cfRule>
    <cfRule type="expression" priority="5255" dxfId="5" stopIfTrue="0">
      <formula>AND(NOT('QAQC-2021-08-10'!$L$600),'QAQC-2021-08-10'!$C$600="Low")</formula>
    </cfRule>
    <cfRule type="expression" priority="6879" dxfId="6" stopIfTrue="0">
      <formula>AND(NOT('QAQC-2021-08-10'!$L$600),'QAQC-2021-08-10'!$C$600="Very Low")</formula>
    </cfRule>
    <cfRule type="expression" priority="8077" dxfId="1" stopIfTrue="0">
      <formula>AND(NOT('QAQC-2021-08-10'!$L$600),'QAQC-2021-08-10'!$C$600="Good")</formula>
    </cfRule>
  </conditionalFormatting>
  <conditionalFormatting sqref="AP18">
    <cfRule type="expression" priority="584" dxfId="0" stopIfTrue="0">
      <formula>AND(NOT('QAQC-2021-08-10'!$L$601),'QAQC-2021-08-10'!$C$601="Highest")</formula>
    </cfRule>
    <cfRule type="expression" priority="1752" dxfId="2" stopIfTrue="0">
      <formula>AND(NOT('QAQC-2021-08-10'!$L$601),'QAQC-2021-08-10'!$C$601="High")</formula>
    </cfRule>
    <cfRule type="expression" priority="2920" dxfId="3" stopIfTrue="0">
      <formula>AND(NOT('QAQC-2021-08-10'!$L$601),'QAQC-2021-08-10'!$C$601="Medium")</formula>
    </cfRule>
    <cfRule type="expression" priority="4088" dxfId="4" stopIfTrue="0">
      <formula>AND(NOT('QAQC-2021-08-10'!$L$601),'QAQC-2021-08-10'!$C$601="Medium Low")</formula>
    </cfRule>
    <cfRule type="expression" priority="5256" dxfId="5" stopIfTrue="0">
      <formula>AND(NOT('QAQC-2021-08-10'!$L$601),'QAQC-2021-08-10'!$C$601="Low")</formula>
    </cfRule>
    <cfRule type="expression" priority="6880" dxfId="6" stopIfTrue="0">
      <formula>AND(NOT('QAQC-2021-08-10'!$L$601),'QAQC-2021-08-10'!$C$601="Very Low")</formula>
    </cfRule>
    <cfRule type="expression" priority="8078" dxfId="1" stopIfTrue="0">
      <formula>AND(NOT('QAQC-2021-08-10'!$L$601),'QAQC-2021-08-10'!$C$601="Good")</formula>
    </cfRule>
  </conditionalFormatting>
  <conditionalFormatting sqref="AQ18">
    <cfRule type="expression" priority="585" dxfId="0" stopIfTrue="0">
      <formula>AND(NOT('QAQC-2021-08-10'!$L$602),'QAQC-2021-08-10'!$C$602="Highest")</formula>
    </cfRule>
    <cfRule type="expression" priority="1753" dxfId="2" stopIfTrue="0">
      <formula>AND(NOT('QAQC-2021-08-10'!$L$602),'QAQC-2021-08-10'!$C$602="High")</formula>
    </cfRule>
    <cfRule type="expression" priority="2921" dxfId="3" stopIfTrue="0">
      <formula>AND(NOT('QAQC-2021-08-10'!$L$602),'QAQC-2021-08-10'!$C$602="Medium")</formula>
    </cfRule>
    <cfRule type="expression" priority="4089" dxfId="4" stopIfTrue="0">
      <formula>AND(NOT('QAQC-2021-08-10'!$L$602),'QAQC-2021-08-10'!$C$602="Medium Low")</formula>
    </cfRule>
    <cfRule type="expression" priority="5257" dxfId="5" stopIfTrue="0">
      <formula>AND(NOT('QAQC-2021-08-10'!$L$602),'QAQC-2021-08-10'!$C$602="Low")</formula>
    </cfRule>
    <cfRule type="expression" priority="6881" dxfId="6" stopIfTrue="0">
      <formula>AND(NOT('QAQC-2021-08-10'!$L$602),'QAQC-2021-08-10'!$C$602="Very Low")</formula>
    </cfRule>
    <cfRule type="expression" priority="8079" dxfId="1" stopIfTrue="0">
      <formula>AND(NOT('QAQC-2021-08-10'!$L$602),'QAQC-2021-08-10'!$C$602="Good")</formula>
    </cfRule>
  </conditionalFormatting>
  <conditionalFormatting sqref="AR18">
    <cfRule type="expression" priority="586" dxfId="0" stopIfTrue="0">
      <formula>AND(NOT('QAQC-2021-08-10'!$L$603),'QAQC-2021-08-10'!$C$603="Highest")</formula>
    </cfRule>
    <cfRule type="expression" priority="1754" dxfId="2" stopIfTrue="0">
      <formula>AND(NOT('QAQC-2021-08-10'!$L$603),'QAQC-2021-08-10'!$C$603="High")</formula>
    </cfRule>
    <cfRule type="expression" priority="2922" dxfId="3" stopIfTrue="0">
      <formula>AND(NOT('QAQC-2021-08-10'!$L$603),'QAQC-2021-08-10'!$C$603="Medium")</formula>
    </cfRule>
    <cfRule type="expression" priority="4090" dxfId="4" stopIfTrue="0">
      <formula>AND(NOT('QAQC-2021-08-10'!$L$603),'QAQC-2021-08-10'!$C$603="Medium Low")</formula>
    </cfRule>
    <cfRule type="expression" priority="5258" dxfId="5" stopIfTrue="0">
      <formula>AND(NOT('QAQC-2021-08-10'!$L$603),'QAQC-2021-08-10'!$C$603="Low")</formula>
    </cfRule>
    <cfRule type="expression" priority="6882" dxfId="6" stopIfTrue="0">
      <formula>AND(NOT('QAQC-2021-08-10'!$L$603),'QAQC-2021-08-10'!$C$603="Very Low")</formula>
    </cfRule>
    <cfRule type="expression" priority="8080" dxfId="1" stopIfTrue="0">
      <formula>AND(NOT('QAQC-2021-08-10'!$L$603),'QAQC-2021-08-10'!$C$603="Good")</formula>
    </cfRule>
  </conditionalFormatting>
  <conditionalFormatting sqref="AP19">
    <cfRule type="expression" priority="587" dxfId="0" stopIfTrue="0">
      <formula>AND(NOT('QAQC-2021-08-10'!$L$604),'QAQC-2021-08-10'!$C$604="Highest")</formula>
    </cfRule>
    <cfRule type="expression" priority="1755" dxfId="2" stopIfTrue="0">
      <formula>AND(NOT('QAQC-2021-08-10'!$L$604),'QAQC-2021-08-10'!$C$604="High")</formula>
    </cfRule>
    <cfRule type="expression" priority="2923" dxfId="3" stopIfTrue="0">
      <formula>AND(NOT('QAQC-2021-08-10'!$L$604),'QAQC-2021-08-10'!$C$604="Medium")</formula>
    </cfRule>
    <cfRule type="expression" priority="4091" dxfId="4" stopIfTrue="0">
      <formula>AND(NOT('QAQC-2021-08-10'!$L$604),'QAQC-2021-08-10'!$C$604="Medium Low")</formula>
    </cfRule>
    <cfRule type="expression" priority="5259" dxfId="5" stopIfTrue="0">
      <formula>AND(NOT('QAQC-2021-08-10'!$L$604),'QAQC-2021-08-10'!$C$604="Low")</formula>
    </cfRule>
    <cfRule type="expression" priority="6883" dxfId="6" stopIfTrue="0">
      <formula>AND(NOT('QAQC-2021-08-10'!$L$604),'QAQC-2021-08-10'!$C$604="Very Low")</formula>
    </cfRule>
    <cfRule type="expression" priority="8081" dxfId="1" stopIfTrue="0">
      <formula>AND(NOT('QAQC-2021-08-10'!$L$604),'QAQC-2021-08-10'!$C$604="Good")</formula>
    </cfRule>
  </conditionalFormatting>
  <conditionalFormatting sqref="AQ19">
    <cfRule type="expression" priority="588" dxfId="0" stopIfTrue="0">
      <formula>AND(NOT('QAQC-2021-08-10'!$L$605),'QAQC-2021-08-10'!$C$605="Highest")</formula>
    </cfRule>
    <cfRule type="expression" priority="1756" dxfId="2" stopIfTrue="0">
      <formula>AND(NOT('QAQC-2021-08-10'!$L$605),'QAQC-2021-08-10'!$C$605="High")</formula>
    </cfRule>
    <cfRule type="expression" priority="2924" dxfId="3" stopIfTrue="0">
      <formula>AND(NOT('QAQC-2021-08-10'!$L$605),'QAQC-2021-08-10'!$C$605="Medium")</formula>
    </cfRule>
    <cfRule type="expression" priority="4092" dxfId="4" stopIfTrue="0">
      <formula>AND(NOT('QAQC-2021-08-10'!$L$605),'QAQC-2021-08-10'!$C$605="Medium Low")</formula>
    </cfRule>
    <cfRule type="expression" priority="5260" dxfId="5" stopIfTrue="0">
      <formula>AND(NOT('QAQC-2021-08-10'!$L$605),'QAQC-2021-08-10'!$C$605="Low")</formula>
    </cfRule>
    <cfRule type="expression" priority="6884" dxfId="6" stopIfTrue="0">
      <formula>AND(NOT('QAQC-2021-08-10'!$L$605),'QAQC-2021-08-10'!$C$605="Very Low")</formula>
    </cfRule>
    <cfRule type="expression" priority="8082" dxfId="1" stopIfTrue="0">
      <formula>AND(NOT('QAQC-2021-08-10'!$L$605),'QAQC-2021-08-10'!$C$605="Good")</formula>
    </cfRule>
  </conditionalFormatting>
  <conditionalFormatting sqref="AR19">
    <cfRule type="expression" priority="589" dxfId="0" stopIfTrue="0">
      <formula>AND(NOT('QAQC-2021-08-10'!$L$606),'QAQC-2021-08-10'!$C$606="Highest")</formula>
    </cfRule>
    <cfRule type="expression" priority="1757" dxfId="2" stopIfTrue="0">
      <formula>AND(NOT('QAQC-2021-08-10'!$L$606),'QAQC-2021-08-10'!$C$606="High")</formula>
    </cfRule>
    <cfRule type="expression" priority="2925" dxfId="3" stopIfTrue="0">
      <formula>AND(NOT('QAQC-2021-08-10'!$L$606),'QAQC-2021-08-10'!$C$606="Medium")</formula>
    </cfRule>
    <cfRule type="expression" priority="4093" dxfId="4" stopIfTrue="0">
      <formula>AND(NOT('QAQC-2021-08-10'!$L$606),'QAQC-2021-08-10'!$C$606="Medium Low")</formula>
    </cfRule>
    <cfRule type="expression" priority="5261" dxfId="5" stopIfTrue="0">
      <formula>AND(NOT('QAQC-2021-08-10'!$L$606),'QAQC-2021-08-10'!$C$606="Low")</formula>
    </cfRule>
    <cfRule type="expression" priority="6885" dxfId="6" stopIfTrue="0">
      <formula>AND(NOT('QAQC-2021-08-10'!$L$606),'QAQC-2021-08-10'!$C$606="Very Low")</formula>
    </cfRule>
    <cfRule type="expression" priority="8083" dxfId="1" stopIfTrue="0">
      <formula>AND(NOT('QAQC-2021-08-10'!$L$606),'QAQC-2021-08-10'!$C$606="Good")</formula>
    </cfRule>
  </conditionalFormatting>
  <conditionalFormatting sqref="AP20">
    <cfRule type="expression" priority="590" dxfId="0" stopIfTrue="0">
      <formula>AND(NOT('QAQC-2021-08-10'!$L$607),'QAQC-2021-08-10'!$C$607="Highest")</formula>
    </cfRule>
    <cfRule type="expression" priority="1758" dxfId="2" stopIfTrue="0">
      <formula>AND(NOT('QAQC-2021-08-10'!$L$607),'QAQC-2021-08-10'!$C$607="High")</formula>
    </cfRule>
    <cfRule type="expression" priority="2926" dxfId="3" stopIfTrue="0">
      <formula>AND(NOT('QAQC-2021-08-10'!$L$607),'QAQC-2021-08-10'!$C$607="Medium")</formula>
    </cfRule>
    <cfRule type="expression" priority="4094" dxfId="4" stopIfTrue="0">
      <formula>AND(NOT('QAQC-2021-08-10'!$L$607),'QAQC-2021-08-10'!$C$607="Medium Low")</formula>
    </cfRule>
    <cfRule type="expression" priority="5262" dxfId="5" stopIfTrue="0">
      <formula>AND(NOT('QAQC-2021-08-10'!$L$607),'QAQC-2021-08-10'!$C$607="Low")</formula>
    </cfRule>
    <cfRule type="expression" priority="6886" dxfId="6" stopIfTrue="0">
      <formula>AND(NOT('QAQC-2021-08-10'!$L$607),'QAQC-2021-08-10'!$C$607="Very Low")</formula>
    </cfRule>
    <cfRule type="expression" priority="8084" dxfId="1" stopIfTrue="0">
      <formula>AND(NOT('QAQC-2021-08-10'!$L$607),'QAQC-2021-08-10'!$C$607="Good")</formula>
    </cfRule>
  </conditionalFormatting>
  <conditionalFormatting sqref="AQ20">
    <cfRule type="expression" priority="591" dxfId="0" stopIfTrue="0">
      <formula>AND(NOT('QAQC-2021-08-10'!$L$608),'QAQC-2021-08-10'!$C$608="Highest")</formula>
    </cfRule>
    <cfRule type="expression" priority="1759" dxfId="2" stopIfTrue="0">
      <formula>AND(NOT('QAQC-2021-08-10'!$L$608),'QAQC-2021-08-10'!$C$608="High")</formula>
    </cfRule>
    <cfRule type="expression" priority="2927" dxfId="3" stopIfTrue="0">
      <formula>AND(NOT('QAQC-2021-08-10'!$L$608),'QAQC-2021-08-10'!$C$608="Medium")</formula>
    </cfRule>
    <cfRule type="expression" priority="4095" dxfId="4" stopIfTrue="0">
      <formula>AND(NOT('QAQC-2021-08-10'!$L$608),'QAQC-2021-08-10'!$C$608="Medium Low")</formula>
    </cfRule>
    <cfRule type="expression" priority="5263" dxfId="5" stopIfTrue="0">
      <formula>AND(NOT('QAQC-2021-08-10'!$L$608),'QAQC-2021-08-10'!$C$608="Low")</formula>
    </cfRule>
    <cfRule type="expression" priority="6887" dxfId="6" stopIfTrue="0">
      <formula>AND(NOT('QAQC-2021-08-10'!$L$608),'QAQC-2021-08-10'!$C$608="Very Low")</formula>
    </cfRule>
    <cfRule type="expression" priority="8085" dxfId="1" stopIfTrue="0">
      <formula>AND(NOT('QAQC-2021-08-10'!$L$608),'QAQC-2021-08-10'!$C$608="Good")</formula>
    </cfRule>
  </conditionalFormatting>
  <conditionalFormatting sqref="AR20">
    <cfRule type="expression" priority="592" dxfId="0" stopIfTrue="0">
      <formula>AND(NOT('QAQC-2021-08-10'!$L$609),'QAQC-2021-08-10'!$C$609="Highest")</formula>
    </cfRule>
    <cfRule type="expression" priority="1760" dxfId="2" stopIfTrue="0">
      <formula>AND(NOT('QAQC-2021-08-10'!$L$609),'QAQC-2021-08-10'!$C$609="High")</formula>
    </cfRule>
    <cfRule type="expression" priority="2928" dxfId="3" stopIfTrue="0">
      <formula>AND(NOT('QAQC-2021-08-10'!$L$609),'QAQC-2021-08-10'!$C$609="Medium")</formula>
    </cfRule>
    <cfRule type="expression" priority="4096" dxfId="4" stopIfTrue="0">
      <formula>AND(NOT('QAQC-2021-08-10'!$L$609),'QAQC-2021-08-10'!$C$609="Medium Low")</formula>
    </cfRule>
    <cfRule type="expression" priority="5264" dxfId="5" stopIfTrue="0">
      <formula>AND(NOT('QAQC-2021-08-10'!$L$609),'QAQC-2021-08-10'!$C$609="Low")</formula>
    </cfRule>
    <cfRule type="expression" priority="6888" dxfId="6" stopIfTrue="0">
      <formula>AND(NOT('QAQC-2021-08-10'!$L$609),'QAQC-2021-08-10'!$C$609="Very Low")</formula>
    </cfRule>
    <cfRule type="expression" priority="8086" dxfId="1" stopIfTrue="0">
      <formula>AND(NOT('QAQC-2021-08-10'!$L$609),'QAQC-2021-08-10'!$C$609="Good")</formula>
    </cfRule>
  </conditionalFormatting>
  <conditionalFormatting sqref="AP21">
    <cfRule type="expression" priority="593" dxfId="0" stopIfTrue="0">
      <formula>AND(NOT('QAQC-2021-08-10'!$L$610),'QAQC-2021-08-10'!$C$610="Highest")</formula>
    </cfRule>
    <cfRule type="expression" priority="1761" dxfId="2" stopIfTrue="0">
      <formula>AND(NOT('QAQC-2021-08-10'!$L$610),'QAQC-2021-08-10'!$C$610="High")</formula>
    </cfRule>
    <cfRule type="expression" priority="2929" dxfId="3" stopIfTrue="0">
      <formula>AND(NOT('QAQC-2021-08-10'!$L$610),'QAQC-2021-08-10'!$C$610="Medium")</formula>
    </cfRule>
    <cfRule type="expression" priority="4097" dxfId="4" stopIfTrue="0">
      <formula>AND(NOT('QAQC-2021-08-10'!$L$610),'QAQC-2021-08-10'!$C$610="Medium Low")</formula>
    </cfRule>
    <cfRule type="expression" priority="5265" dxfId="5" stopIfTrue="0">
      <formula>AND(NOT('QAQC-2021-08-10'!$L$610),'QAQC-2021-08-10'!$C$610="Low")</formula>
    </cfRule>
    <cfRule type="expression" priority="6889" dxfId="6" stopIfTrue="0">
      <formula>AND(NOT('QAQC-2021-08-10'!$L$610),'QAQC-2021-08-10'!$C$610="Very Low")</formula>
    </cfRule>
    <cfRule type="expression" priority="8087" dxfId="1" stopIfTrue="0">
      <formula>AND(NOT('QAQC-2021-08-10'!$L$610),'QAQC-2021-08-10'!$C$610="Good")</formula>
    </cfRule>
  </conditionalFormatting>
  <conditionalFormatting sqref="AQ21">
    <cfRule type="expression" priority="594" dxfId="0" stopIfTrue="0">
      <formula>AND(NOT('QAQC-2021-08-10'!$L$611),'QAQC-2021-08-10'!$C$611="Highest")</formula>
    </cfRule>
    <cfRule type="expression" priority="1762" dxfId="2" stopIfTrue="0">
      <formula>AND(NOT('QAQC-2021-08-10'!$L$611),'QAQC-2021-08-10'!$C$611="High")</formula>
    </cfRule>
    <cfRule type="expression" priority="2930" dxfId="3" stopIfTrue="0">
      <formula>AND(NOT('QAQC-2021-08-10'!$L$611),'QAQC-2021-08-10'!$C$611="Medium")</formula>
    </cfRule>
    <cfRule type="expression" priority="4098" dxfId="4" stopIfTrue="0">
      <formula>AND(NOT('QAQC-2021-08-10'!$L$611),'QAQC-2021-08-10'!$C$611="Medium Low")</formula>
    </cfRule>
    <cfRule type="expression" priority="5266" dxfId="5" stopIfTrue="0">
      <formula>AND(NOT('QAQC-2021-08-10'!$L$611),'QAQC-2021-08-10'!$C$611="Low")</formula>
    </cfRule>
    <cfRule type="expression" priority="6890" dxfId="6" stopIfTrue="0">
      <formula>AND(NOT('QAQC-2021-08-10'!$L$611),'QAQC-2021-08-10'!$C$611="Very Low")</formula>
    </cfRule>
    <cfRule type="expression" priority="8088" dxfId="1" stopIfTrue="0">
      <formula>AND(NOT('QAQC-2021-08-10'!$L$611),'QAQC-2021-08-10'!$C$611="Good")</formula>
    </cfRule>
  </conditionalFormatting>
  <conditionalFormatting sqref="AR21">
    <cfRule type="expression" priority="595" dxfId="0" stopIfTrue="0">
      <formula>AND(NOT('QAQC-2021-08-10'!$L$612),'QAQC-2021-08-10'!$C$612="Highest")</formula>
    </cfRule>
    <cfRule type="expression" priority="1763" dxfId="2" stopIfTrue="0">
      <formula>AND(NOT('QAQC-2021-08-10'!$L$612),'QAQC-2021-08-10'!$C$612="High")</formula>
    </cfRule>
    <cfRule type="expression" priority="2931" dxfId="3" stopIfTrue="0">
      <formula>AND(NOT('QAQC-2021-08-10'!$L$612),'QAQC-2021-08-10'!$C$612="Medium")</formula>
    </cfRule>
    <cfRule type="expression" priority="4099" dxfId="4" stopIfTrue="0">
      <formula>AND(NOT('QAQC-2021-08-10'!$L$612),'QAQC-2021-08-10'!$C$612="Medium Low")</formula>
    </cfRule>
    <cfRule type="expression" priority="5267" dxfId="5" stopIfTrue="0">
      <formula>AND(NOT('QAQC-2021-08-10'!$L$612),'QAQC-2021-08-10'!$C$612="Low")</formula>
    </cfRule>
    <cfRule type="expression" priority="6891" dxfId="6" stopIfTrue="0">
      <formula>AND(NOT('QAQC-2021-08-10'!$L$612),'QAQC-2021-08-10'!$C$612="Very Low")</formula>
    </cfRule>
    <cfRule type="expression" priority="8089" dxfId="1" stopIfTrue="0">
      <formula>AND(NOT('QAQC-2021-08-10'!$L$612),'QAQC-2021-08-10'!$C$612="Good")</formula>
    </cfRule>
  </conditionalFormatting>
  <conditionalFormatting sqref="AP22">
    <cfRule type="expression" priority="596" dxfId="0" stopIfTrue="0">
      <formula>AND(NOT('QAQC-2021-08-10'!$L$613),'QAQC-2021-08-10'!$C$613="Highest")</formula>
    </cfRule>
    <cfRule type="expression" priority="1764" dxfId="2" stopIfTrue="0">
      <formula>AND(NOT('QAQC-2021-08-10'!$L$613),'QAQC-2021-08-10'!$C$613="High")</formula>
    </cfRule>
    <cfRule type="expression" priority="2932" dxfId="3" stopIfTrue="0">
      <formula>AND(NOT('QAQC-2021-08-10'!$L$613),'QAQC-2021-08-10'!$C$613="Medium")</formula>
    </cfRule>
    <cfRule type="expression" priority="4100" dxfId="4" stopIfTrue="0">
      <formula>AND(NOT('QAQC-2021-08-10'!$L$613),'QAQC-2021-08-10'!$C$613="Medium Low")</formula>
    </cfRule>
    <cfRule type="expression" priority="5268" dxfId="5" stopIfTrue="0">
      <formula>AND(NOT('QAQC-2021-08-10'!$L$613),'QAQC-2021-08-10'!$C$613="Low")</formula>
    </cfRule>
    <cfRule type="expression" priority="6892" dxfId="6" stopIfTrue="0">
      <formula>AND(NOT('QAQC-2021-08-10'!$L$613),'QAQC-2021-08-10'!$C$613="Very Low")</formula>
    </cfRule>
    <cfRule type="expression" priority="8090" dxfId="1" stopIfTrue="0">
      <formula>AND(NOT('QAQC-2021-08-10'!$L$613),'QAQC-2021-08-10'!$C$613="Good")</formula>
    </cfRule>
  </conditionalFormatting>
  <conditionalFormatting sqref="AQ22">
    <cfRule type="expression" priority="597" dxfId="0" stopIfTrue="0">
      <formula>AND(NOT('QAQC-2021-08-10'!$L$614),'QAQC-2021-08-10'!$C$614="Highest")</formula>
    </cfRule>
    <cfRule type="expression" priority="1765" dxfId="2" stopIfTrue="0">
      <formula>AND(NOT('QAQC-2021-08-10'!$L$614),'QAQC-2021-08-10'!$C$614="High")</formula>
    </cfRule>
    <cfRule type="expression" priority="2933" dxfId="3" stopIfTrue="0">
      <formula>AND(NOT('QAQC-2021-08-10'!$L$614),'QAQC-2021-08-10'!$C$614="Medium")</formula>
    </cfRule>
    <cfRule type="expression" priority="4101" dxfId="4" stopIfTrue="0">
      <formula>AND(NOT('QAQC-2021-08-10'!$L$614),'QAQC-2021-08-10'!$C$614="Medium Low")</formula>
    </cfRule>
    <cfRule type="expression" priority="5269" dxfId="5" stopIfTrue="0">
      <formula>AND(NOT('QAQC-2021-08-10'!$L$614),'QAQC-2021-08-10'!$C$614="Low")</formula>
    </cfRule>
    <cfRule type="expression" priority="6893" dxfId="6" stopIfTrue="0">
      <formula>AND(NOT('QAQC-2021-08-10'!$L$614),'QAQC-2021-08-10'!$C$614="Very Low")</formula>
    </cfRule>
    <cfRule type="expression" priority="8091" dxfId="1" stopIfTrue="0">
      <formula>AND(NOT('QAQC-2021-08-10'!$L$614),'QAQC-2021-08-10'!$C$614="Good")</formula>
    </cfRule>
  </conditionalFormatting>
  <conditionalFormatting sqref="AR22">
    <cfRule type="expression" priority="598" dxfId="0" stopIfTrue="0">
      <formula>AND(NOT('QAQC-2021-08-10'!$L$615),'QAQC-2021-08-10'!$C$615="Highest")</formula>
    </cfRule>
    <cfRule type="expression" priority="1766" dxfId="2" stopIfTrue="0">
      <formula>AND(NOT('QAQC-2021-08-10'!$L$615),'QAQC-2021-08-10'!$C$615="High")</formula>
    </cfRule>
    <cfRule type="expression" priority="2934" dxfId="3" stopIfTrue="0">
      <formula>AND(NOT('QAQC-2021-08-10'!$L$615),'QAQC-2021-08-10'!$C$615="Medium")</formula>
    </cfRule>
    <cfRule type="expression" priority="4102" dxfId="4" stopIfTrue="0">
      <formula>AND(NOT('QAQC-2021-08-10'!$L$615),'QAQC-2021-08-10'!$C$615="Medium Low")</formula>
    </cfRule>
    <cfRule type="expression" priority="5270" dxfId="5" stopIfTrue="0">
      <formula>AND(NOT('QAQC-2021-08-10'!$L$615),'QAQC-2021-08-10'!$C$615="Low")</formula>
    </cfRule>
    <cfRule type="expression" priority="6894" dxfId="6" stopIfTrue="0">
      <formula>AND(NOT('QAQC-2021-08-10'!$L$615),'QAQC-2021-08-10'!$C$615="Very Low")</formula>
    </cfRule>
    <cfRule type="expression" priority="8092" dxfId="1" stopIfTrue="0">
      <formula>AND(NOT('QAQC-2021-08-10'!$L$615),'QAQC-2021-08-10'!$C$615="Good")</formula>
    </cfRule>
  </conditionalFormatting>
  <conditionalFormatting sqref="AP23">
    <cfRule type="expression" priority="599" dxfId="0" stopIfTrue="0">
      <formula>AND(NOT('QAQC-2021-08-10'!$L$616),'QAQC-2021-08-10'!$C$616="Highest")</formula>
    </cfRule>
    <cfRule type="expression" priority="1767" dxfId="2" stopIfTrue="0">
      <formula>AND(NOT('QAQC-2021-08-10'!$L$616),'QAQC-2021-08-10'!$C$616="High")</formula>
    </cfRule>
    <cfRule type="expression" priority="2935" dxfId="3" stopIfTrue="0">
      <formula>AND(NOT('QAQC-2021-08-10'!$L$616),'QAQC-2021-08-10'!$C$616="Medium")</formula>
    </cfRule>
    <cfRule type="expression" priority="4103" dxfId="4" stopIfTrue="0">
      <formula>AND(NOT('QAQC-2021-08-10'!$L$616),'QAQC-2021-08-10'!$C$616="Medium Low")</formula>
    </cfRule>
    <cfRule type="expression" priority="5271" dxfId="5" stopIfTrue="0">
      <formula>AND(NOT('QAQC-2021-08-10'!$L$616),'QAQC-2021-08-10'!$C$616="Low")</formula>
    </cfRule>
    <cfRule type="expression" priority="6895" dxfId="6" stopIfTrue="0">
      <formula>AND(NOT('QAQC-2021-08-10'!$L$616),'QAQC-2021-08-10'!$C$616="Very Low")</formula>
    </cfRule>
    <cfRule type="expression" priority="8093" dxfId="1" stopIfTrue="0">
      <formula>AND(NOT('QAQC-2021-08-10'!$L$616),'QAQC-2021-08-10'!$C$616="Good")</formula>
    </cfRule>
  </conditionalFormatting>
  <conditionalFormatting sqref="AQ23">
    <cfRule type="expression" priority="600" dxfId="0" stopIfTrue="0">
      <formula>AND(NOT('QAQC-2021-08-10'!$L$617),'QAQC-2021-08-10'!$C$617="Highest")</formula>
    </cfRule>
    <cfRule type="expression" priority="1768" dxfId="2" stopIfTrue="0">
      <formula>AND(NOT('QAQC-2021-08-10'!$L$617),'QAQC-2021-08-10'!$C$617="High")</formula>
    </cfRule>
    <cfRule type="expression" priority="2936" dxfId="3" stopIfTrue="0">
      <formula>AND(NOT('QAQC-2021-08-10'!$L$617),'QAQC-2021-08-10'!$C$617="Medium")</formula>
    </cfRule>
    <cfRule type="expression" priority="4104" dxfId="4" stopIfTrue="0">
      <formula>AND(NOT('QAQC-2021-08-10'!$L$617),'QAQC-2021-08-10'!$C$617="Medium Low")</formula>
    </cfRule>
    <cfRule type="expression" priority="5272" dxfId="5" stopIfTrue="0">
      <formula>AND(NOT('QAQC-2021-08-10'!$L$617),'QAQC-2021-08-10'!$C$617="Low")</formula>
    </cfRule>
    <cfRule type="expression" priority="6896" dxfId="6" stopIfTrue="0">
      <formula>AND(NOT('QAQC-2021-08-10'!$L$617),'QAQC-2021-08-10'!$C$617="Very Low")</formula>
    </cfRule>
    <cfRule type="expression" priority="8094" dxfId="1" stopIfTrue="0">
      <formula>AND(NOT('QAQC-2021-08-10'!$L$617),'QAQC-2021-08-10'!$C$617="Good")</formula>
    </cfRule>
  </conditionalFormatting>
  <conditionalFormatting sqref="AR23">
    <cfRule type="expression" priority="601" dxfId="0" stopIfTrue="0">
      <formula>AND(NOT('QAQC-2021-08-10'!$L$618),'QAQC-2021-08-10'!$C$618="Highest")</formula>
    </cfRule>
    <cfRule type="expression" priority="1769" dxfId="2" stopIfTrue="0">
      <formula>AND(NOT('QAQC-2021-08-10'!$L$618),'QAQC-2021-08-10'!$C$618="High")</formula>
    </cfRule>
    <cfRule type="expression" priority="2937" dxfId="3" stopIfTrue="0">
      <formula>AND(NOT('QAQC-2021-08-10'!$L$618),'QAQC-2021-08-10'!$C$618="Medium")</formula>
    </cfRule>
    <cfRule type="expression" priority="4105" dxfId="4" stopIfTrue="0">
      <formula>AND(NOT('QAQC-2021-08-10'!$L$618),'QAQC-2021-08-10'!$C$618="Medium Low")</formula>
    </cfRule>
    <cfRule type="expression" priority="5273" dxfId="5" stopIfTrue="0">
      <formula>AND(NOT('QAQC-2021-08-10'!$L$618),'QAQC-2021-08-10'!$C$618="Low")</formula>
    </cfRule>
    <cfRule type="expression" priority="6897" dxfId="6" stopIfTrue="0">
      <formula>AND(NOT('QAQC-2021-08-10'!$L$618),'QAQC-2021-08-10'!$C$618="Very Low")</formula>
    </cfRule>
    <cfRule type="expression" priority="8095" dxfId="1" stopIfTrue="0">
      <formula>AND(NOT('QAQC-2021-08-10'!$L$618),'QAQC-2021-08-10'!$C$618="Good")</formula>
    </cfRule>
  </conditionalFormatting>
  <conditionalFormatting sqref="AP24">
    <cfRule type="expression" priority="602" dxfId="0" stopIfTrue="0">
      <formula>AND(NOT('QAQC-2021-08-10'!$L$619),'QAQC-2021-08-10'!$C$619="Highest")</formula>
    </cfRule>
    <cfRule type="expression" priority="1770" dxfId="2" stopIfTrue="0">
      <formula>AND(NOT('QAQC-2021-08-10'!$L$619),'QAQC-2021-08-10'!$C$619="High")</formula>
    </cfRule>
    <cfRule type="expression" priority="2938" dxfId="3" stopIfTrue="0">
      <formula>AND(NOT('QAQC-2021-08-10'!$L$619),'QAQC-2021-08-10'!$C$619="Medium")</formula>
    </cfRule>
    <cfRule type="expression" priority="4106" dxfId="4" stopIfTrue="0">
      <formula>AND(NOT('QAQC-2021-08-10'!$L$619),'QAQC-2021-08-10'!$C$619="Medium Low")</formula>
    </cfRule>
    <cfRule type="expression" priority="5274" dxfId="5" stopIfTrue="0">
      <formula>AND(NOT('QAQC-2021-08-10'!$L$619),'QAQC-2021-08-10'!$C$619="Low")</formula>
    </cfRule>
    <cfRule type="expression" priority="6898" dxfId="6" stopIfTrue="0">
      <formula>AND(NOT('QAQC-2021-08-10'!$L$619),'QAQC-2021-08-10'!$C$619="Very Low")</formula>
    </cfRule>
    <cfRule type="expression" priority="8096" dxfId="1" stopIfTrue="0">
      <formula>AND(NOT('QAQC-2021-08-10'!$L$619),'QAQC-2021-08-10'!$C$619="Good")</formula>
    </cfRule>
  </conditionalFormatting>
  <conditionalFormatting sqref="AQ24">
    <cfRule type="expression" priority="603" dxfId="0" stopIfTrue="0">
      <formula>AND(NOT('QAQC-2021-08-10'!$L$620),'QAQC-2021-08-10'!$C$620="Highest")</formula>
    </cfRule>
    <cfRule type="expression" priority="1771" dxfId="2" stopIfTrue="0">
      <formula>AND(NOT('QAQC-2021-08-10'!$L$620),'QAQC-2021-08-10'!$C$620="High")</formula>
    </cfRule>
    <cfRule type="expression" priority="2939" dxfId="3" stopIfTrue="0">
      <formula>AND(NOT('QAQC-2021-08-10'!$L$620),'QAQC-2021-08-10'!$C$620="Medium")</formula>
    </cfRule>
    <cfRule type="expression" priority="4107" dxfId="4" stopIfTrue="0">
      <formula>AND(NOT('QAQC-2021-08-10'!$L$620),'QAQC-2021-08-10'!$C$620="Medium Low")</formula>
    </cfRule>
    <cfRule type="expression" priority="5275" dxfId="5" stopIfTrue="0">
      <formula>AND(NOT('QAQC-2021-08-10'!$L$620),'QAQC-2021-08-10'!$C$620="Low")</formula>
    </cfRule>
    <cfRule type="expression" priority="6899" dxfId="6" stopIfTrue="0">
      <formula>AND(NOT('QAQC-2021-08-10'!$L$620),'QAQC-2021-08-10'!$C$620="Very Low")</formula>
    </cfRule>
    <cfRule type="expression" priority="8097" dxfId="1" stopIfTrue="0">
      <formula>AND(NOT('QAQC-2021-08-10'!$L$620),'QAQC-2021-08-10'!$C$620="Good")</formula>
    </cfRule>
  </conditionalFormatting>
  <conditionalFormatting sqref="AR24">
    <cfRule type="expression" priority="604" dxfId="0" stopIfTrue="0">
      <formula>AND(NOT('QAQC-2021-08-10'!$L$621),'QAQC-2021-08-10'!$C$621="Highest")</formula>
    </cfRule>
    <cfRule type="expression" priority="1772" dxfId="2" stopIfTrue="0">
      <formula>AND(NOT('QAQC-2021-08-10'!$L$621),'QAQC-2021-08-10'!$C$621="High")</formula>
    </cfRule>
    <cfRule type="expression" priority="2940" dxfId="3" stopIfTrue="0">
      <formula>AND(NOT('QAQC-2021-08-10'!$L$621),'QAQC-2021-08-10'!$C$621="Medium")</formula>
    </cfRule>
    <cfRule type="expression" priority="4108" dxfId="4" stopIfTrue="0">
      <formula>AND(NOT('QAQC-2021-08-10'!$L$621),'QAQC-2021-08-10'!$C$621="Medium Low")</formula>
    </cfRule>
    <cfRule type="expression" priority="5276" dxfId="5" stopIfTrue="0">
      <formula>AND(NOT('QAQC-2021-08-10'!$L$621),'QAQC-2021-08-10'!$C$621="Low")</formula>
    </cfRule>
    <cfRule type="expression" priority="6900" dxfId="6" stopIfTrue="0">
      <formula>AND(NOT('QAQC-2021-08-10'!$L$621),'QAQC-2021-08-10'!$C$621="Very Low")</formula>
    </cfRule>
    <cfRule type="expression" priority="8098" dxfId="1" stopIfTrue="0">
      <formula>AND(NOT('QAQC-2021-08-10'!$L$621),'QAQC-2021-08-10'!$C$621="Good")</formula>
    </cfRule>
  </conditionalFormatting>
  <conditionalFormatting sqref="AP25">
    <cfRule type="expression" priority="605" dxfId="0" stopIfTrue="0">
      <formula>AND(NOT('QAQC-2021-08-10'!$L$622),'QAQC-2021-08-10'!$C$622="Highest")</formula>
    </cfRule>
    <cfRule type="expression" priority="1773" dxfId="2" stopIfTrue="0">
      <formula>AND(NOT('QAQC-2021-08-10'!$L$622),'QAQC-2021-08-10'!$C$622="High")</formula>
    </cfRule>
    <cfRule type="expression" priority="2941" dxfId="3" stopIfTrue="0">
      <formula>AND(NOT('QAQC-2021-08-10'!$L$622),'QAQC-2021-08-10'!$C$622="Medium")</formula>
    </cfRule>
    <cfRule type="expression" priority="4109" dxfId="4" stopIfTrue="0">
      <formula>AND(NOT('QAQC-2021-08-10'!$L$622),'QAQC-2021-08-10'!$C$622="Medium Low")</formula>
    </cfRule>
    <cfRule type="expression" priority="5277" dxfId="5" stopIfTrue="0">
      <formula>AND(NOT('QAQC-2021-08-10'!$L$622),'QAQC-2021-08-10'!$C$622="Low")</formula>
    </cfRule>
    <cfRule type="expression" priority="6901" dxfId="6" stopIfTrue="0">
      <formula>AND(NOT('QAQC-2021-08-10'!$L$622),'QAQC-2021-08-10'!$C$622="Very Low")</formula>
    </cfRule>
    <cfRule type="expression" priority="8099" dxfId="1" stopIfTrue="0">
      <formula>AND(NOT('QAQC-2021-08-10'!$L$622),'QAQC-2021-08-10'!$C$622="Good")</formula>
    </cfRule>
  </conditionalFormatting>
  <conditionalFormatting sqref="AQ25">
    <cfRule type="expression" priority="606" dxfId="0" stopIfTrue="0">
      <formula>AND(NOT('QAQC-2021-08-10'!$L$623),'QAQC-2021-08-10'!$C$623="Highest")</formula>
    </cfRule>
    <cfRule type="expression" priority="1774" dxfId="2" stopIfTrue="0">
      <formula>AND(NOT('QAQC-2021-08-10'!$L$623),'QAQC-2021-08-10'!$C$623="High")</formula>
    </cfRule>
    <cfRule type="expression" priority="2942" dxfId="3" stopIfTrue="0">
      <formula>AND(NOT('QAQC-2021-08-10'!$L$623),'QAQC-2021-08-10'!$C$623="Medium")</formula>
    </cfRule>
    <cfRule type="expression" priority="4110" dxfId="4" stopIfTrue="0">
      <formula>AND(NOT('QAQC-2021-08-10'!$L$623),'QAQC-2021-08-10'!$C$623="Medium Low")</formula>
    </cfRule>
    <cfRule type="expression" priority="5278" dxfId="5" stopIfTrue="0">
      <formula>AND(NOT('QAQC-2021-08-10'!$L$623),'QAQC-2021-08-10'!$C$623="Low")</formula>
    </cfRule>
    <cfRule type="expression" priority="6902" dxfId="6" stopIfTrue="0">
      <formula>AND(NOT('QAQC-2021-08-10'!$L$623),'QAQC-2021-08-10'!$C$623="Very Low")</formula>
    </cfRule>
    <cfRule type="expression" priority="8100" dxfId="1" stopIfTrue="0">
      <formula>AND(NOT('QAQC-2021-08-10'!$L$623),'QAQC-2021-08-10'!$C$623="Good")</formula>
    </cfRule>
  </conditionalFormatting>
  <conditionalFormatting sqref="AR25">
    <cfRule type="expression" priority="607" dxfId="0" stopIfTrue="0">
      <formula>AND(NOT('QAQC-2021-08-10'!$L$624),'QAQC-2021-08-10'!$C$624="Highest")</formula>
    </cfRule>
    <cfRule type="expression" priority="1775" dxfId="2" stopIfTrue="0">
      <formula>AND(NOT('QAQC-2021-08-10'!$L$624),'QAQC-2021-08-10'!$C$624="High")</formula>
    </cfRule>
    <cfRule type="expression" priority="2943" dxfId="3" stopIfTrue="0">
      <formula>AND(NOT('QAQC-2021-08-10'!$L$624),'QAQC-2021-08-10'!$C$624="Medium")</formula>
    </cfRule>
    <cfRule type="expression" priority="4111" dxfId="4" stopIfTrue="0">
      <formula>AND(NOT('QAQC-2021-08-10'!$L$624),'QAQC-2021-08-10'!$C$624="Medium Low")</formula>
    </cfRule>
    <cfRule type="expression" priority="5279" dxfId="5" stopIfTrue="0">
      <formula>AND(NOT('QAQC-2021-08-10'!$L$624),'QAQC-2021-08-10'!$C$624="Low")</formula>
    </cfRule>
    <cfRule type="expression" priority="6903" dxfId="6" stopIfTrue="0">
      <formula>AND(NOT('QAQC-2021-08-10'!$L$624),'QAQC-2021-08-10'!$C$624="Very Low")</formula>
    </cfRule>
    <cfRule type="expression" priority="8101" dxfId="1" stopIfTrue="0">
      <formula>AND(NOT('QAQC-2021-08-10'!$L$624),'QAQC-2021-08-10'!$C$624="Good")</formula>
    </cfRule>
  </conditionalFormatting>
  <conditionalFormatting sqref="AP26">
    <cfRule type="expression" priority="608" dxfId="0" stopIfTrue="0">
      <formula>AND(NOT('QAQC-2021-08-10'!$L$625),'QAQC-2021-08-10'!$C$625="Highest")</formula>
    </cfRule>
    <cfRule type="expression" priority="1776" dxfId="2" stopIfTrue="0">
      <formula>AND(NOT('QAQC-2021-08-10'!$L$625),'QAQC-2021-08-10'!$C$625="High")</formula>
    </cfRule>
    <cfRule type="expression" priority="2944" dxfId="3" stopIfTrue="0">
      <formula>AND(NOT('QAQC-2021-08-10'!$L$625),'QAQC-2021-08-10'!$C$625="Medium")</formula>
    </cfRule>
    <cfRule type="expression" priority="4112" dxfId="4" stopIfTrue="0">
      <formula>AND(NOT('QAQC-2021-08-10'!$L$625),'QAQC-2021-08-10'!$C$625="Medium Low")</formula>
    </cfRule>
    <cfRule type="expression" priority="5280" dxfId="5" stopIfTrue="0">
      <formula>AND(NOT('QAQC-2021-08-10'!$L$625),'QAQC-2021-08-10'!$C$625="Low")</formula>
    </cfRule>
    <cfRule type="expression" priority="6904" dxfId="6" stopIfTrue="0">
      <formula>AND(NOT('QAQC-2021-08-10'!$L$625),'QAQC-2021-08-10'!$C$625="Very Low")</formula>
    </cfRule>
    <cfRule type="expression" priority="8102" dxfId="1" stopIfTrue="0">
      <formula>AND(NOT('QAQC-2021-08-10'!$L$625),'QAQC-2021-08-10'!$C$625="Good")</formula>
    </cfRule>
  </conditionalFormatting>
  <conditionalFormatting sqref="AQ26">
    <cfRule type="expression" priority="609" dxfId="0" stopIfTrue="0">
      <formula>AND(NOT('QAQC-2021-08-10'!$L$626),'QAQC-2021-08-10'!$C$626="Highest")</formula>
    </cfRule>
    <cfRule type="expression" priority="1777" dxfId="2" stopIfTrue="0">
      <formula>AND(NOT('QAQC-2021-08-10'!$L$626),'QAQC-2021-08-10'!$C$626="High")</formula>
    </cfRule>
    <cfRule type="expression" priority="2945" dxfId="3" stopIfTrue="0">
      <formula>AND(NOT('QAQC-2021-08-10'!$L$626),'QAQC-2021-08-10'!$C$626="Medium")</formula>
    </cfRule>
    <cfRule type="expression" priority="4113" dxfId="4" stopIfTrue="0">
      <formula>AND(NOT('QAQC-2021-08-10'!$L$626),'QAQC-2021-08-10'!$C$626="Medium Low")</formula>
    </cfRule>
    <cfRule type="expression" priority="5281" dxfId="5" stopIfTrue="0">
      <formula>AND(NOT('QAQC-2021-08-10'!$L$626),'QAQC-2021-08-10'!$C$626="Low")</formula>
    </cfRule>
    <cfRule type="expression" priority="6905" dxfId="6" stopIfTrue="0">
      <formula>AND(NOT('QAQC-2021-08-10'!$L$626),'QAQC-2021-08-10'!$C$626="Very Low")</formula>
    </cfRule>
    <cfRule type="expression" priority="8103" dxfId="1" stopIfTrue="0">
      <formula>AND(NOT('QAQC-2021-08-10'!$L$626),'QAQC-2021-08-10'!$C$626="Good")</formula>
    </cfRule>
  </conditionalFormatting>
  <conditionalFormatting sqref="AR26">
    <cfRule type="expression" priority="610" dxfId="0" stopIfTrue="0">
      <formula>AND(NOT('QAQC-2021-08-10'!$L$627),'QAQC-2021-08-10'!$C$627="Highest")</formula>
    </cfRule>
    <cfRule type="expression" priority="1778" dxfId="2" stopIfTrue="0">
      <formula>AND(NOT('QAQC-2021-08-10'!$L$627),'QAQC-2021-08-10'!$C$627="High")</formula>
    </cfRule>
    <cfRule type="expression" priority="2946" dxfId="3" stopIfTrue="0">
      <formula>AND(NOT('QAQC-2021-08-10'!$L$627),'QAQC-2021-08-10'!$C$627="Medium")</formula>
    </cfRule>
    <cfRule type="expression" priority="4114" dxfId="4" stopIfTrue="0">
      <formula>AND(NOT('QAQC-2021-08-10'!$L$627),'QAQC-2021-08-10'!$C$627="Medium Low")</formula>
    </cfRule>
    <cfRule type="expression" priority="5282" dxfId="5" stopIfTrue="0">
      <formula>AND(NOT('QAQC-2021-08-10'!$L$627),'QAQC-2021-08-10'!$C$627="Low")</formula>
    </cfRule>
    <cfRule type="expression" priority="6906" dxfId="6" stopIfTrue="0">
      <formula>AND(NOT('QAQC-2021-08-10'!$L$627),'QAQC-2021-08-10'!$C$627="Very Low")</formula>
    </cfRule>
    <cfRule type="expression" priority="8104" dxfId="1" stopIfTrue="0">
      <formula>AND(NOT('QAQC-2021-08-10'!$L$627),'QAQC-2021-08-10'!$C$627="Good")</formula>
    </cfRule>
  </conditionalFormatting>
  <conditionalFormatting sqref="AP27">
    <cfRule type="expression" priority="611" dxfId="0" stopIfTrue="0">
      <formula>AND(NOT('QAQC-2021-08-10'!$L$628),'QAQC-2021-08-10'!$C$628="Highest")</formula>
    </cfRule>
    <cfRule type="expression" priority="1779" dxfId="2" stopIfTrue="0">
      <formula>AND(NOT('QAQC-2021-08-10'!$L$628),'QAQC-2021-08-10'!$C$628="High")</formula>
    </cfRule>
    <cfRule type="expression" priority="2947" dxfId="3" stopIfTrue="0">
      <formula>AND(NOT('QAQC-2021-08-10'!$L$628),'QAQC-2021-08-10'!$C$628="Medium")</formula>
    </cfRule>
    <cfRule type="expression" priority="4115" dxfId="4" stopIfTrue="0">
      <formula>AND(NOT('QAQC-2021-08-10'!$L$628),'QAQC-2021-08-10'!$C$628="Medium Low")</formula>
    </cfRule>
    <cfRule type="expression" priority="5283" dxfId="5" stopIfTrue="0">
      <formula>AND(NOT('QAQC-2021-08-10'!$L$628),'QAQC-2021-08-10'!$C$628="Low")</formula>
    </cfRule>
    <cfRule type="expression" priority="6907" dxfId="6" stopIfTrue="0">
      <formula>AND(NOT('QAQC-2021-08-10'!$L$628),'QAQC-2021-08-10'!$C$628="Very Low")</formula>
    </cfRule>
    <cfRule type="expression" priority="8105" dxfId="1" stopIfTrue="0">
      <formula>AND(NOT('QAQC-2021-08-10'!$L$628),'QAQC-2021-08-10'!$C$628="Good")</formula>
    </cfRule>
  </conditionalFormatting>
  <conditionalFormatting sqref="AQ27">
    <cfRule type="expression" priority="612" dxfId="0" stopIfTrue="0">
      <formula>AND(NOT('QAQC-2021-08-10'!$L$629),'QAQC-2021-08-10'!$C$629="Highest")</formula>
    </cfRule>
    <cfRule type="expression" priority="1780" dxfId="2" stopIfTrue="0">
      <formula>AND(NOT('QAQC-2021-08-10'!$L$629),'QAQC-2021-08-10'!$C$629="High")</formula>
    </cfRule>
    <cfRule type="expression" priority="2948" dxfId="3" stopIfTrue="0">
      <formula>AND(NOT('QAQC-2021-08-10'!$L$629),'QAQC-2021-08-10'!$C$629="Medium")</formula>
    </cfRule>
    <cfRule type="expression" priority="4116" dxfId="4" stopIfTrue="0">
      <formula>AND(NOT('QAQC-2021-08-10'!$L$629),'QAQC-2021-08-10'!$C$629="Medium Low")</formula>
    </cfRule>
    <cfRule type="expression" priority="5284" dxfId="5" stopIfTrue="0">
      <formula>AND(NOT('QAQC-2021-08-10'!$L$629),'QAQC-2021-08-10'!$C$629="Low")</formula>
    </cfRule>
    <cfRule type="expression" priority="6908" dxfId="6" stopIfTrue="0">
      <formula>AND(NOT('QAQC-2021-08-10'!$L$629),'QAQC-2021-08-10'!$C$629="Very Low")</formula>
    </cfRule>
    <cfRule type="expression" priority="8106" dxfId="1" stopIfTrue="0">
      <formula>AND(NOT('QAQC-2021-08-10'!$L$629),'QAQC-2021-08-10'!$C$629="Good")</formula>
    </cfRule>
  </conditionalFormatting>
  <conditionalFormatting sqref="AR27">
    <cfRule type="expression" priority="613" dxfId="0" stopIfTrue="0">
      <formula>AND(NOT('QAQC-2021-08-10'!$L$630),'QAQC-2021-08-10'!$C$630="Highest")</formula>
    </cfRule>
    <cfRule type="expression" priority="1781" dxfId="2" stopIfTrue="0">
      <formula>AND(NOT('QAQC-2021-08-10'!$L$630),'QAQC-2021-08-10'!$C$630="High")</formula>
    </cfRule>
    <cfRule type="expression" priority="2949" dxfId="3" stopIfTrue="0">
      <formula>AND(NOT('QAQC-2021-08-10'!$L$630),'QAQC-2021-08-10'!$C$630="Medium")</formula>
    </cfRule>
    <cfRule type="expression" priority="4117" dxfId="4" stopIfTrue="0">
      <formula>AND(NOT('QAQC-2021-08-10'!$L$630),'QAQC-2021-08-10'!$C$630="Medium Low")</formula>
    </cfRule>
    <cfRule type="expression" priority="5285" dxfId="5" stopIfTrue="0">
      <formula>AND(NOT('QAQC-2021-08-10'!$L$630),'QAQC-2021-08-10'!$C$630="Low")</formula>
    </cfRule>
    <cfRule type="expression" priority="6909" dxfId="6" stopIfTrue="0">
      <formula>AND(NOT('QAQC-2021-08-10'!$L$630),'QAQC-2021-08-10'!$C$630="Very Low")</formula>
    </cfRule>
    <cfRule type="expression" priority="8107" dxfId="1" stopIfTrue="0">
      <formula>AND(NOT('QAQC-2021-08-10'!$L$630),'QAQC-2021-08-10'!$C$630="Good")</formula>
    </cfRule>
  </conditionalFormatting>
  <conditionalFormatting sqref="AP28">
    <cfRule type="expression" priority="614" dxfId="0" stopIfTrue="0">
      <formula>AND(NOT('QAQC-2021-08-10'!$L$631),'QAQC-2021-08-10'!$C$631="Highest")</formula>
    </cfRule>
    <cfRule type="expression" priority="1782" dxfId="2" stopIfTrue="0">
      <formula>AND(NOT('QAQC-2021-08-10'!$L$631),'QAQC-2021-08-10'!$C$631="High")</formula>
    </cfRule>
    <cfRule type="expression" priority="2950" dxfId="3" stopIfTrue="0">
      <formula>AND(NOT('QAQC-2021-08-10'!$L$631),'QAQC-2021-08-10'!$C$631="Medium")</formula>
    </cfRule>
    <cfRule type="expression" priority="4118" dxfId="4" stopIfTrue="0">
      <formula>AND(NOT('QAQC-2021-08-10'!$L$631),'QAQC-2021-08-10'!$C$631="Medium Low")</formula>
    </cfRule>
    <cfRule type="expression" priority="5286" dxfId="5" stopIfTrue="0">
      <formula>AND(NOT('QAQC-2021-08-10'!$L$631),'QAQC-2021-08-10'!$C$631="Low")</formula>
    </cfRule>
    <cfRule type="expression" priority="6910" dxfId="6" stopIfTrue="0">
      <formula>AND(NOT('QAQC-2021-08-10'!$L$631),'QAQC-2021-08-10'!$C$631="Very Low")</formula>
    </cfRule>
    <cfRule type="expression" priority="8108" dxfId="1" stopIfTrue="0">
      <formula>AND(NOT('QAQC-2021-08-10'!$L$631),'QAQC-2021-08-10'!$C$631="Good")</formula>
    </cfRule>
  </conditionalFormatting>
  <conditionalFormatting sqref="AQ28">
    <cfRule type="expression" priority="615" dxfId="0" stopIfTrue="0">
      <formula>AND(NOT('QAQC-2021-08-10'!$L$632),'QAQC-2021-08-10'!$C$632="Highest")</formula>
    </cfRule>
    <cfRule type="expression" priority="1783" dxfId="2" stopIfTrue="0">
      <formula>AND(NOT('QAQC-2021-08-10'!$L$632),'QAQC-2021-08-10'!$C$632="High")</formula>
    </cfRule>
    <cfRule type="expression" priority="2951" dxfId="3" stopIfTrue="0">
      <formula>AND(NOT('QAQC-2021-08-10'!$L$632),'QAQC-2021-08-10'!$C$632="Medium")</formula>
    </cfRule>
    <cfRule type="expression" priority="4119" dxfId="4" stopIfTrue="0">
      <formula>AND(NOT('QAQC-2021-08-10'!$L$632),'QAQC-2021-08-10'!$C$632="Medium Low")</formula>
    </cfRule>
    <cfRule type="expression" priority="5287" dxfId="5" stopIfTrue="0">
      <formula>AND(NOT('QAQC-2021-08-10'!$L$632),'QAQC-2021-08-10'!$C$632="Low")</formula>
    </cfRule>
    <cfRule type="expression" priority="6911" dxfId="6" stopIfTrue="0">
      <formula>AND(NOT('QAQC-2021-08-10'!$L$632),'QAQC-2021-08-10'!$C$632="Very Low")</formula>
    </cfRule>
    <cfRule type="expression" priority="8109" dxfId="1" stopIfTrue="0">
      <formula>AND(NOT('QAQC-2021-08-10'!$L$632),'QAQC-2021-08-10'!$C$632="Good")</formula>
    </cfRule>
  </conditionalFormatting>
  <conditionalFormatting sqref="AR28">
    <cfRule type="expression" priority="616" dxfId="0" stopIfTrue="0">
      <formula>AND(NOT('QAQC-2021-08-10'!$L$633),'QAQC-2021-08-10'!$C$633="Highest")</formula>
    </cfRule>
    <cfRule type="expression" priority="1784" dxfId="2" stopIfTrue="0">
      <formula>AND(NOT('QAQC-2021-08-10'!$L$633),'QAQC-2021-08-10'!$C$633="High")</formula>
    </cfRule>
    <cfRule type="expression" priority="2952" dxfId="3" stopIfTrue="0">
      <formula>AND(NOT('QAQC-2021-08-10'!$L$633),'QAQC-2021-08-10'!$C$633="Medium")</formula>
    </cfRule>
    <cfRule type="expression" priority="4120" dxfId="4" stopIfTrue="0">
      <formula>AND(NOT('QAQC-2021-08-10'!$L$633),'QAQC-2021-08-10'!$C$633="Medium Low")</formula>
    </cfRule>
    <cfRule type="expression" priority="5288" dxfId="5" stopIfTrue="0">
      <formula>AND(NOT('QAQC-2021-08-10'!$L$633),'QAQC-2021-08-10'!$C$633="Low")</formula>
    </cfRule>
    <cfRule type="expression" priority="6912" dxfId="6" stopIfTrue="0">
      <formula>AND(NOT('QAQC-2021-08-10'!$L$633),'QAQC-2021-08-10'!$C$633="Very Low")</formula>
    </cfRule>
    <cfRule type="expression" priority="8110" dxfId="1" stopIfTrue="0">
      <formula>AND(NOT('QAQC-2021-08-10'!$L$633),'QAQC-2021-08-10'!$C$633="Good")</formula>
    </cfRule>
  </conditionalFormatting>
  <conditionalFormatting sqref="AP29">
    <cfRule type="expression" priority="617" dxfId="0" stopIfTrue="0">
      <formula>AND(NOT('QAQC-2021-08-10'!$L$634),'QAQC-2021-08-10'!$C$634="Highest")</formula>
    </cfRule>
    <cfRule type="expression" priority="1785" dxfId="2" stopIfTrue="0">
      <formula>AND(NOT('QAQC-2021-08-10'!$L$634),'QAQC-2021-08-10'!$C$634="High")</formula>
    </cfRule>
    <cfRule type="expression" priority="2953" dxfId="3" stopIfTrue="0">
      <formula>AND(NOT('QAQC-2021-08-10'!$L$634),'QAQC-2021-08-10'!$C$634="Medium")</formula>
    </cfRule>
    <cfRule type="expression" priority="4121" dxfId="4" stopIfTrue="0">
      <formula>AND(NOT('QAQC-2021-08-10'!$L$634),'QAQC-2021-08-10'!$C$634="Medium Low")</formula>
    </cfRule>
    <cfRule type="expression" priority="5289" dxfId="5" stopIfTrue="0">
      <formula>AND(NOT('QAQC-2021-08-10'!$L$634),'QAQC-2021-08-10'!$C$634="Low")</formula>
    </cfRule>
    <cfRule type="expression" priority="6913" dxfId="6" stopIfTrue="0">
      <formula>AND(NOT('QAQC-2021-08-10'!$L$634),'QAQC-2021-08-10'!$C$634="Very Low")</formula>
    </cfRule>
    <cfRule type="expression" priority="8111" dxfId="1" stopIfTrue="0">
      <formula>AND(NOT('QAQC-2021-08-10'!$L$634),'QAQC-2021-08-10'!$C$634="Good")</formula>
    </cfRule>
  </conditionalFormatting>
  <conditionalFormatting sqref="AQ29">
    <cfRule type="expression" priority="618" dxfId="0" stopIfTrue="0">
      <formula>AND(NOT('QAQC-2021-08-10'!$L$635),'QAQC-2021-08-10'!$C$635="Highest")</formula>
    </cfRule>
    <cfRule type="expression" priority="1786" dxfId="2" stopIfTrue="0">
      <formula>AND(NOT('QAQC-2021-08-10'!$L$635),'QAQC-2021-08-10'!$C$635="High")</formula>
    </cfRule>
    <cfRule type="expression" priority="2954" dxfId="3" stopIfTrue="0">
      <formula>AND(NOT('QAQC-2021-08-10'!$L$635),'QAQC-2021-08-10'!$C$635="Medium")</formula>
    </cfRule>
    <cfRule type="expression" priority="4122" dxfId="4" stopIfTrue="0">
      <formula>AND(NOT('QAQC-2021-08-10'!$L$635),'QAQC-2021-08-10'!$C$635="Medium Low")</formula>
    </cfRule>
    <cfRule type="expression" priority="5290" dxfId="5" stopIfTrue="0">
      <formula>AND(NOT('QAQC-2021-08-10'!$L$635),'QAQC-2021-08-10'!$C$635="Low")</formula>
    </cfRule>
    <cfRule type="expression" priority="6914" dxfId="6" stopIfTrue="0">
      <formula>AND(NOT('QAQC-2021-08-10'!$L$635),'QAQC-2021-08-10'!$C$635="Very Low")</formula>
    </cfRule>
    <cfRule type="expression" priority="8112" dxfId="1" stopIfTrue="0">
      <formula>AND(NOT('QAQC-2021-08-10'!$L$635),'QAQC-2021-08-10'!$C$635="Good")</formula>
    </cfRule>
  </conditionalFormatting>
  <conditionalFormatting sqref="AR29">
    <cfRule type="expression" priority="619" dxfId="0" stopIfTrue="0">
      <formula>AND(NOT('QAQC-2021-08-10'!$L$636),'QAQC-2021-08-10'!$C$636="Highest")</formula>
    </cfRule>
    <cfRule type="expression" priority="1787" dxfId="2" stopIfTrue="0">
      <formula>AND(NOT('QAQC-2021-08-10'!$L$636),'QAQC-2021-08-10'!$C$636="High")</formula>
    </cfRule>
    <cfRule type="expression" priority="2955" dxfId="3" stopIfTrue="0">
      <formula>AND(NOT('QAQC-2021-08-10'!$L$636),'QAQC-2021-08-10'!$C$636="Medium")</formula>
    </cfRule>
    <cfRule type="expression" priority="4123" dxfId="4" stopIfTrue="0">
      <formula>AND(NOT('QAQC-2021-08-10'!$L$636),'QAQC-2021-08-10'!$C$636="Medium Low")</formula>
    </cfRule>
    <cfRule type="expression" priority="5291" dxfId="5" stopIfTrue="0">
      <formula>AND(NOT('QAQC-2021-08-10'!$L$636),'QAQC-2021-08-10'!$C$636="Low")</formula>
    </cfRule>
    <cfRule type="expression" priority="6915" dxfId="6" stopIfTrue="0">
      <formula>AND(NOT('QAQC-2021-08-10'!$L$636),'QAQC-2021-08-10'!$C$636="Very Low")</formula>
    </cfRule>
    <cfRule type="expression" priority="8113" dxfId="1" stopIfTrue="0">
      <formula>AND(NOT('QAQC-2021-08-10'!$L$636),'QAQC-2021-08-10'!$C$636="Good")</formula>
    </cfRule>
  </conditionalFormatting>
  <conditionalFormatting sqref="AP30">
    <cfRule type="expression" priority="620" dxfId="0" stopIfTrue="0">
      <formula>AND(NOT('QAQC-2021-08-10'!$L$637),'QAQC-2021-08-10'!$C$637="Highest")</formula>
    </cfRule>
    <cfRule type="expression" priority="1788" dxfId="2" stopIfTrue="0">
      <formula>AND(NOT('QAQC-2021-08-10'!$L$637),'QAQC-2021-08-10'!$C$637="High")</formula>
    </cfRule>
    <cfRule type="expression" priority="2956" dxfId="3" stopIfTrue="0">
      <formula>AND(NOT('QAQC-2021-08-10'!$L$637),'QAQC-2021-08-10'!$C$637="Medium")</formula>
    </cfRule>
    <cfRule type="expression" priority="4124" dxfId="4" stopIfTrue="0">
      <formula>AND(NOT('QAQC-2021-08-10'!$L$637),'QAQC-2021-08-10'!$C$637="Medium Low")</formula>
    </cfRule>
    <cfRule type="expression" priority="5292" dxfId="5" stopIfTrue="0">
      <formula>AND(NOT('QAQC-2021-08-10'!$L$637),'QAQC-2021-08-10'!$C$637="Low")</formula>
    </cfRule>
    <cfRule type="expression" priority="6916" dxfId="6" stopIfTrue="0">
      <formula>AND(NOT('QAQC-2021-08-10'!$L$637),'QAQC-2021-08-10'!$C$637="Very Low")</formula>
    </cfRule>
    <cfRule type="expression" priority="8114" dxfId="1" stopIfTrue="0">
      <formula>AND(NOT('QAQC-2021-08-10'!$L$637),'QAQC-2021-08-10'!$C$637="Good")</formula>
    </cfRule>
  </conditionalFormatting>
  <conditionalFormatting sqref="AQ30">
    <cfRule type="expression" priority="621" dxfId="0" stopIfTrue="0">
      <formula>AND(NOT('QAQC-2021-08-10'!$L$638),'QAQC-2021-08-10'!$C$638="Highest")</formula>
    </cfRule>
    <cfRule type="expression" priority="1789" dxfId="2" stopIfTrue="0">
      <formula>AND(NOT('QAQC-2021-08-10'!$L$638),'QAQC-2021-08-10'!$C$638="High")</formula>
    </cfRule>
    <cfRule type="expression" priority="2957" dxfId="3" stopIfTrue="0">
      <formula>AND(NOT('QAQC-2021-08-10'!$L$638),'QAQC-2021-08-10'!$C$638="Medium")</formula>
    </cfRule>
    <cfRule type="expression" priority="4125" dxfId="4" stopIfTrue="0">
      <formula>AND(NOT('QAQC-2021-08-10'!$L$638),'QAQC-2021-08-10'!$C$638="Medium Low")</formula>
    </cfRule>
    <cfRule type="expression" priority="5293" dxfId="5" stopIfTrue="0">
      <formula>AND(NOT('QAQC-2021-08-10'!$L$638),'QAQC-2021-08-10'!$C$638="Low")</formula>
    </cfRule>
    <cfRule type="expression" priority="6917" dxfId="6" stopIfTrue="0">
      <formula>AND(NOT('QAQC-2021-08-10'!$L$638),'QAQC-2021-08-10'!$C$638="Very Low")</formula>
    </cfRule>
    <cfRule type="expression" priority="8115" dxfId="1" stopIfTrue="0">
      <formula>AND(NOT('QAQC-2021-08-10'!$L$638),'QAQC-2021-08-10'!$C$638="Good")</formula>
    </cfRule>
  </conditionalFormatting>
  <conditionalFormatting sqref="AR30">
    <cfRule type="expression" priority="622" dxfId="0" stopIfTrue="0">
      <formula>AND(NOT('QAQC-2021-08-10'!$L$639),'QAQC-2021-08-10'!$C$639="Highest")</formula>
    </cfRule>
    <cfRule type="expression" priority="1790" dxfId="2" stopIfTrue="0">
      <formula>AND(NOT('QAQC-2021-08-10'!$L$639),'QAQC-2021-08-10'!$C$639="High")</formula>
    </cfRule>
    <cfRule type="expression" priority="2958" dxfId="3" stopIfTrue="0">
      <formula>AND(NOT('QAQC-2021-08-10'!$L$639),'QAQC-2021-08-10'!$C$639="Medium")</formula>
    </cfRule>
    <cfRule type="expression" priority="4126" dxfId="4" stopIfTrue="0">
      <formula>AND(NOT('QAQC-2021-08-10'!$L$639),'QAQC-2021-08-10'!$C$639="Medium Low")</formula>
    </cfRule>
    <cfRule type="expression" priority="5294" dxfId="5" stopIfTrue="0">
      <formula>AND(NOT('QAQC-2021-08-10'!$L$639),'QAQC-2021-08-10'!$C$639="Low")</formula>
    </cfRule>
    <cfRule type="expression" priority="6918" dxfId="6" stopIfTrue="0">
      <formula>AND(NOT('QAQC-2021-08-10'!$L$639),'QAQC-2021-08-10'!$C$639="Very Low")</formula>
    </cfRule>
    <cfRule type="expression" priority="8116" dxfId="1" stopIfTrue="0">
      <formula>AND(NOT('QAQC-2021-08-10'!$L$639),'QAQC-2021-08-10'!$C$639="Good")</formula>
    </cfRule>
  </conditionalFormatting>
  <conditionalFormatting sqref="AZ4">
    <cfRule type="expression" priority="623" dxfId="0" stopIfTrue="0">
      <formula>AND(NOT('QAQC-2021-08-10'!$L$640),'QAQC-2021-08-10'!$C$640="Highest")</formula>
    </cfRule>
    <cfRule type="expression" priority="1791" dxfId="2" stopIfTrue="0">
      <formula>AND(NOT('QAQC-2021-08-10'!$L$640),'QAQC-2021-08-10'!$C$640="High")</formula>
    </cfRule>
    <cfRule type="expression" priority="2959" dxfId="3" stopIfTrue="0">
      <formula>AND(NOT('QAQC-2021-08-10'!$L$640),'QAQC-2021-08-10'!$C$640="Medium")</formula>
    </cfRule>
    <cfRule type="expression" priority="4127" dxfId="4" stopIfTrue="0">
      <formula>AND(NOT('QAQC-2021-08-10'!$L$640),'QAQC-2021-08-10'!$C$640="Medium Low")</formula>
    </cfRule>
    <cfRule type="expression" priority="5295" dxfId="5" stopIfTrue="0">
      <formula>AND(NOT('QAQC-2021-08-10'!$L$640),'QAQC-2021-08-10'!$C$640="Low")</formula>
    </cfRule>
    <cfRule type="expression" priority="6919" dxfId="6" stopIfTrue="0">
      <formula>AND(NOT('QAQC-2021-08-10'!$L$640),'QAQC-2021-08-10'!$C$640="Very Low")</formula>
    </cfRule>
    <cfRule type="expression" priority="8117" dxfId="1" stopIfTrue="0">
      <formula>AND(NOT('QAQC-2021-08-10'!$L$640),'QAQC-2021-08-10'!$C$640="Good")</formula>
    </cfRule>
  </conditionalFormatting>
  <conditionalFormatting sqref="BA4">
    <cfRule type="expression" priority="624" dxfId="0" stopIfTrue="0">
      <formula>AND(NOT('QAQC-2021-08-10'!$L$641),'QAQC-2021-08-10'!$C$641="Highest")</formula>
    </cfRule>
    <cfRule type="expression" priority="1792" dxfId="2" stopIfTrue="0">
      <formula>AND(NOT('QAQC-2021-08-10'!$L$641),'QAQC-2021-08-10'!$C$641="High")</formula>
    </cfRule>
    <cfRule type="expression" priority="2960" dxfId="3" stopIfTrue="0">
      <formula>AND(NOT('QAQC-2021-08-10'!$L$641),'QAQC-2021-08-10'!$C$641="Medium")</formula>
    </cfRule>
    <cfRule type="expression" priority="4128" dxfId="4" stopIfTrue="0">
      <formula>AND(NOT('QAQC-2021-08-10'!$L$641),'QAQC-2021-08-10'!$C$641="Medium Low")</formula>
    </cfRule>
    <cfRule type="expression" priority="5296" dxfId="5" stopIfTrue="0">
      <formula>AND(NOT('QAQC-2021-08-10'!$L$641),'QAQC-2021-08-10'!$C$641="Low")</formula>
    </cfRule>
    <cfRule type="expression" priority="6920" dxfId="6" stopIfTrue="0">
      <formula>AND(NOT('QAQC-2021-08-10'!$L$641),'QAQC-2021-08-10'!$C$641="Very Low")</formula>
    </cfRule>
    <cfRule type="expression" priority="8118" dxfId="1" stopIfTrue="0">
      <formula>AND(NOT('QAQC-2021-08-10'!$L$641),'QAQC-2021-08-10'!$C$641="Good")</formula>
    </cfRule>
  </conditionalFormatting>
  <conditionalFormatting sqref="BB4">
    <cfRule type="expression" priority="625" dxfId="0" stopIfTrue="0">
      <formula>AND(NOT('QAQC-2021-08-10'!$L$642),'QAQC-2021-08-10'!$C$642="Highest")</formula>
    </cfRule>
    <cfRule type="expression" priority="1793" dxfId="2" stopIfTrue="0">
      <formula>AND(NOT('QAQC-2021-08-10'!$L$642),'QAQC-2021-08-10'!$C$642="High")</formula>
    </cfRule>
    <cfRule type="expression" priority="2961" dxfId="3" stopIfTrue="0">
      <formula>AND(NOT('QAQC-2021-08-10'!$L$642),'QAQC-2021-08-10'!$C$642="Medium")</formula>
    </cfRule>
    <cfRule type="expression" priority="4129" dxfId="4" stopIfTrue="0">
      <formula>AND(NOT('QAQC-2021-08-10'!$L$642),'QAQC-2021-08-10'!$C$642="Medium Low")</formula>
    </cfRule>
    <cfRule type="expression" priority="5297" dxfId="5" stopIfTrue="0">
      <formula>AND(NOT('QAQC-2021-08-10'!$L$642),'QAQC-2021-08-10'!$C$642="Low")</formula>
    </cfRule>
    <cfRule type="expression" priority="6921" dxfId="6" stopIfTrue="0">
      <formula>AND(NOT('QAQC-2021-08-10'!$L$642),'QAQC-2021-08-10'!$C$642="Very Low")</formula>
    </cfRule>
    <cfRule type="expression" priority="8119" dxfId="1" stopIfTrue="0">
      <formula>AND(NOT('QAQC-2021-08-10'!$L$642),'QAQC-2021-08-10'!$C$642="Good")</formula>
    </cfRule>
  </conditionalFormatting>
  <conditionalFormatting sqref="AZ5">
    <cfRule type="expression" priority="626" dxfId="0" stopIfTrue="0">
      <formula>AND(NOT('QAQC-2021-08-10'!$L$643),'QAQC-2021-08-10'!$C$643="Highest")</formula>
    </cfRule>
    <cfRule type="expression" priority="1794" dxfId="2" stopIfTrue="0">
      <formula>AND(NOT('QAQC-2021-08-10'!$L$643),'QAQC-2021-08-10'!$C$643="High")</formula>
    </cfRule>
    <cfRule type="expression" priority="2962" dxfId="3" stopIfTrue="0">
      <formula>AND(NOT('QAQC-2021-08-10'!$L$643),'QAQC-2021-08-10'!$C$643="Medium")</formula>
    </cfRule>
    <cfRule type="expression" priority="4130" dxfId="4" stopIfTrue="0">
      <formula>AND(NOT('QAQC-2021-08-10'!$L$643),'QAQC-2021-08-10'!$C$643="Medium Low")</formula>
    </cfRule>
    <cfRule type="expression" priority="5298" dxfId="5" stopIfTrue="0">
      <formula>AND(NOT('QAQC-2021-08-10'!$L$643),'QAQC-2021-08-10'!$C$643="Low")</formula>
    </cfRule>
    <cfRule type="expression" priority="6922" dxfId="6" stopIfTrue="0">
      <formula>AND(NOT('QAQC-2021-08-10'!$L$643),'QAQC-2021-08-10'!$C$643="Very Low")</formula>
    </cfRule>
    <cfRule type="expression" priority="8120" dxfId="1" stopIfTrue="0">
      <formula>AND(NOT('QAQC-2021-08-10'!$L$643),'QAQC-2021-08-10'!$C$643="Good")</formula>
    </cfRule>
  </conditionalFormatting>
  <conditionalFormatting sqref="BA5">
    <cfRule type="expression" priority="627" dxfId="0" stopIfTrue="0">
      <formula>AND(NOT('QAQC-2021-08-10'!$L$644),'QAQC-2021-08-10'!$C$644="Highest")</formula>
    </cfRule>
    <cfRule type="expression" priority="1795" dxfId="2" stopIfTrue="0">
      <formula>AND(NOT('QAQC-2021-08-10'!$L$644),'QAQC-2021-08-10'!$C$644="High")</formula>
    </cfRule>
    <cfRule type="expression" priority="2963" dxfId="3" stopIfTrue="0">
      <formula>AND(NOT('QAQC-2021-08-10'!$L$644),'QAQC-2021-08-10'!$C$644="Medium")</formula>
    </cfRule>
    <cfRule type="expression" priority="4131" dxfId="4" stopIfTrue="0">
      <formula>AND(NOT('QAQC-2021-08-10'!$L$644),'QAQC-2021-08-10'!$C$644="Medium Low")</formula>
    </cfRule>
    <cfRule type="expression" priority="5299" dxfId="5" stopIfTrue="0">
      <formula>AND(NOT('QAQC-2021-08-10'!$L$644),'QAQC-2021-08-10'!$C$644="Low")</formula>
    </cfRule>
    <cfRule type="expression" priority="6923" dxfId="6" stopIfTrue="0">
      <formula>AND(NOT('QAQC-2021-08-10'!$L$644),'QAQC-2021-08-10'!$C$644="Very Low")</formula>
    </cfRule>
    <cfRule type="expression" priority="8121" dxfId="1" stopIfTrue="0">
      <formula>AND(NOT('QAQC-2021-08-10'!$L$644),'QAQC-2021-08-10'!$C$644="Good")</formula>
    </cfRule>
  </conditionalFormatting>
  <conditionalFormatting sqref="BB5">
    <cfRule type="expression" priority="628" dxfId="0" stopIfTrue="0">
      <formula>AND(NOT('QAQC-2021-08-10'!$L$645),'QAQC-2021-08-10'!$C$645="Highest")</formula>
    </cfRule>
    <cfRule type="expression" priority="1796" dxfId="2" stopIfTrue="0">
      <formula>AND(NOT('QAQC-2021-08-10'!$L$645),'QAQC-2021-08-10'!$C$645="High")</formula>
    </cfRule>
    <cfRule type="expression" priority="2964" dxfId="3" stopIfTrue="0">
      <formula>AND(NOT('QAQC-2021-08-10'!$L$645),'QAQC-2021-08-10'!$C$645="Medium")</formula>
    </cfRule>
    <cfRule type="expression" priority="4132" dxfId="4" stopIfTrue="0">
      <formula>AND(NOT('QAQC-2021-08-10'!$L$645),'QAQC-2021-08-10'!$C$645="Medium Low")</formula>
    </cfRule>
    <cfRule type="expression" priority="5300" dxfId="5" stopIfTrue="0">
      <formula>AND(NOT('QAQC-2021-08-10'!$L$645),'QAQC-2021-08-10'!$C$645="Low")</formula>
    </cfRule>
    <cfRule type="expression" priority="6924" dxfId="6" stopIfTrue="0">
      <formula>AND(NOT('QAQC-2021-08-10'!$L$645),'QAQC-2021-08-10'!$C$645="Very Low")</formula>
    </cfRule>
    <cfRule type="expression" priority="8122" dxfId="1" stopIfTrue="0">
      <formula>AND(NOT('QAQC-2021-08-10'!$L$645),'QAQC-2021-08-10'!$C$645="Good")</formula>
    </cfRule>
  </conditionalFormatting>
  <conditionalFormatting sqref="AZ6">
    <cfRule type="expression" priority="629" dxfId="0" stopIfTrue="0">
      <formula>AND(NOT('QAQC-2021-08-10'!$L$646),'QAQC-2021-08-10'!$C$646="Highest")</formula>
    </cfRule>
    <cfRule type="expression" priority="1797" dxfId="2" stopIfTrue="0">
      <formula>AND(NOT('QAQC-2021-08-10'!$L$646),'QAQC-2021-08-10'!$C$646="High")</formula>
    </cfRule>
    <cfRule type="expression" priority="2965" dxfId="3" stopIfTrue="0">
      <formula>AND(NOT('QAQC-2021-08-10'!$L$646),'QAQC-2021-08-10'!$C$646="Medium")</formula>
    </cfRule>
    <cfRule type="expression" priority="4133" dxfId="4" stopIfTrue="0">
      <formula>AND(NOT('QAQC-2021-08-10'!$L$646),'QAQC-2021-08-10'!$C$646="Medium Low")</formula>
    </cfRule>
    <cfRule type="expression" priority="5301" dxfId="5" stopIfTrue="0">
      <formula>AND(NOT('QAQC-2021-08-10'!$L$646),'QAQC-2021-08-10'!$C$646="Low")</formula>
    </cfRule>
    <cfRule type="expression" priority="6925" dxfId="6" stopIfTrue="0">
      <formula>AND(NOT('QAQC-2021-08-10'!$L$646),'QAQC-2021-08-10'!$C$646="Very Low")</formula>
    </cfRule>
    <cfRule type="expression" priority="8123" dxfId="1" stopIfTrue="0">
      <formula>AND(NOT('QAQC-2021-08-10'!$L$646),'QAQC-2021-08-10'!$C$646="Good")</formula>
    </cfRule>
  </conditionalFormatting>
  <conditionalFormatting sqref="BA6">
    <cfRule type="expression" priority="630" dxfId="0" stopIfTrue="0">
      <formula>AND(NOT('QAQC-2021-08-10'!$L$647),'QAQC-2021-08-10'!$C$647="Highest")</formula>
    </cfRule>
    <cfRule type="expression" priority="1798" dxfId="2" stopIfTrue="0">
      <formula>AND(NOT('QAQC-2021-08-10'!$L$647),'QAQC-2021-08-10'!$C$647="High")</formula>
    </cfRule>
    <cfRule type="expression" priority="2966" dxfId="3" stopIfTrue="0">
      <formula>AND(NOT('QAQC-2021-08-10'!$L$647),'QAQC-2021-08-10'!$C$647="Medium")</formula>
    </cfRule>
    <cfRule type="expression" priority="4134" dxfId="4" stopIfTrue="0">
      <formula>AND(NOT('QAQC-2021-08-10'!$L$647),'QAQC-2021-08-10'!$C$647="Medium Low")</formula>
    </cfRule>
    <cfRule type="expression" priority="5302" dxfId="5" stopIfTrue="0">
      <formula>AND(NOT('QAQC-2021-08-10'!$L$647),'QAQC-2021-08-10'!$C$647="Low")</formula>
    </cfRule>
    <cfRule type="expression" priority="6926" dxfId="6" stopIfTrue="0">
      <formula>AND(NOT('QAQC-2021-08-10'!$L$647),'QAQC-2021-08-10'!$C$647="Very Low")</formula>
    </cfRule>
    <cfRule type="expression" priority="8124" dxfId="1" stopIfTrue="0">
      <formula>AND(NOT('QAQC-2021-08-10'!$L$647),'QAQC-2021-08-10'!$C$647="Good")</formula>
    </cfRule>
  </conditionalFormatting>
  <conditionalFormatting sqref="BB6">
    <cfRule type="expression" priority="631" dxfId="0" stopIfTrue="0">
      <formula>AND(NOT('QAQC-2021-08-10'!$L$648),'QAQC-2021-08-10'!$C$648="Highest")</formula>
    </cfRule>
    <cfRule type="expression" priority="1799" dxfId="2" stopIfTrue="0">
      <formula>AND(NOT('QAQC-2021-08-10'!$L$648),'QAQC-2021-08-10'!$C$648="High")</formula>
    </cfRule>
    <cfRule type="expression" priority="2967" dxfId="3" stopIfTrue="0">
      <formula>AND(NOT('QAQC-2021-08-10'!$L$648),'QAQC-2021-08-10'!$C$648="Medium")</formula>
    </cfRule>
    <cfRule type="expression" priority="4135" dxfId="4" stopIfTrue="0">
      <formula>AND(NOT('QAQC-2021-08-10'!$L$648),'QAQC-2021-08-10'!$C$648="Medium Low")</formula>
    </cfRule>
    <cfRule type="expression" priority="5303" dxfId="5" stopIfTrue="0">
      <formula>AND(NOT('QAQC-2021-08-10'!$L$648),'QAQC-2021-08-10'!$C$648="Low")</formula>
    </cfRule>
    <cfRule type="expression" priority="6927" dxfId="6" stopIfTrue="0">
      <formula>AND(NOT('QAQC-2021-08-10'!$L$648),'QAQC-2021-08-10'!$C$648="Very Low")</formula>
    </cfRule>
    <cfRule type="expression" priority="8125" dxfId="1" stopIfTrue="0">
      <formula>AND(NOT('QAQC-2021-08-10'!$L$648),'QAQC-2021-08-10'!$C$648="Good")</formula>
    </cfRule>
  </conditionalFormatting>
  <conditionalFormatting sqref="AZ7">
    <cfRule type="expression" priority="632" dxfId="0" stopIfTrue="0">
      <formula>AND(NOT('QAQC-2021-08-10'!$L$649),'QAQC-2021-08-10'!$C$649="Highest")</formula>
    </cfRule>
    <cfRule type="expression" priority="1800" dxfId="2" stopIfTrue="0">
      <formula>AND(NOT('QAQC-2021-08-10'!$L$649),'QAQC-2021-08-10'!$C$649="High")</formula>
    </cfRule>
    <cfRule type="expression" priority="2968" dxfId="3" stopIfTrue="0">
      <formula>AND(NOT('QAQC-2021-08-10'!$L$649),'QAQC-2021-08-10'!$C$649="Medium")</formula>
    </cfRule>
    <cfRule type="expression" priority="4136" dxfId="4" stopIfTrue="0">
      <formula>AND(NOT('QAQC-2021-08-10'!$L$649),'QAQC-2021-08-10'!$C$649="Medium Low")</formula>
    </cfRule>
    <cfRule type="expression" priority="5304" dxfId="5" stopIfTrue="0">
      <formula>AND(NOT('QAQC-2021-08-10'!$L$649),'QAQC-2021-08-10'!$C$649="Low")</formula>
    </cfRule>
    <cfRule type="expression" priority="6928" dxfId="6" stopIfTrue="0">
      <formula>AND(NOT('QAQC-2021-08-10'!$L$649),'QAQC-2021-08-10'!$C$649="Very Low")</formula>
    </cfRule>
    <cfRule type="expression" priority="8126" dxfId="1" stopIfTrue="0">
      <formula>AND(NOT('QAQC-2021-08-10'!$L$649),'QAQC-2021-08-10'!$C$649="Good")</formula>
    </cfRule>
  </conditionalFormatting>
  <conditionalFormatting sqref="BA7">
    <cfRule type="expression" priority="633" dxfId="0" stopIfTrue="0">
      <formula>AND(NOT('QAQC-2021-08-10'!$L$650),'QAQC-2021-08-10'!$C$650="Highest")</formula>
    </cfRule>
    <cfRule type="expression" priority="1801" dxfId="2" stopIfTrue="0">
      <formula>AND(NOT('QAQC-2021-08-10'!$L$650),'QAQC-2021-08-10'!$C$650="High")</formula>
    </cfRule>
    <cfRule type="expression" priority="2969" dxfId="3" stopIfTrue="0">
      <formula>AND(NOT('QAQC-2021-08-10'!$L$650),'QAQC-2021-08-10'!$C$650="Medium")</formula>
    </cfRule>
    <cfRule type="expression" priority="4137" dxfId="4" stopIfTrue="0">
      <formula>AND(NOT('QAQC-2021-08-10'!$L$650),'QAQC-2021-08-10'!$C$650="Medium Low")</formula>
    </cfRule>
    <cfRule type="expression" priority="5305" dxfId="5" stopIfTrue="0">
      <formula>AND(NOT('QAQC-2021-08-10'!$L$650),'QAQC-2021-08-10'!$C$650="Low")</formula>
    </cfRule>
    <cfRule type="expression" priority="6929" dxfId="6" stopIfTrue="0">
      <formula>AND(NOT('QAQC-2021-08-10'!$L$650),'QAQC-2021-08-10'!$C$650="Very Low")</formula>
    </cfRule>
    <cfRule type="expression" priority="8127" dxfId="1" stopIfTrue="0">
      <formula>AND(NOT('QAQC-2021-08-10'!$L$650),'QAQC-2021-08-10'!$C$650="Good")</formula>
    </cfRule>
  </conditionalFormatting>
  <conditionalFormatting sqref="BB7">
    <cfRule type="expression" priority="634" dxfId="0" stopIfTrue="0">
      <formula>AND(NOT('QAQC-2021-08-10'!$L$651),'QAQC-2021-08-10'!$C$651="Highest")</formula>
    </cfRule>
    <cfRule type="expression" priority="1802" dxfId="2" stopIfTrue="0">
      <formula>AND(NOT('QAQC-2021-08-10'!$L$651),'QAQC-2021-08-10'!$C$651="High")</formula>
    </cfRule>
    <cfRule type="expression" priority="2970" dxfId="3" stopIfTrue="0">
      <formula>AND(NOT('QAQC-2021-08-10'!$L$651),'QAQC-2021-08-10'!$C$651="Medium")</formula>
    </cfRule>
    <cfRule type="expression" priority="4138" dxfId="4" stopIfTrue="0">
      <formula>AND(NOT('QAQC-2021-08-10'!$L$651),'QAQC-2021-08-10'!$C$651="Medium Low")</formula>
    </cfRule>
    <cfRule type="expression" priority="5306" dxfId="5" stopIfTrue="0">
      <formula>AND(NOT('QAQC-2021-08-10'!$L$651),'QAQC-2021-08-10'!$C$651="Low")</formula>
    </cfRule>
    <cfRule type="expression" priority="6930" dxfId="6" stopIfTrue="0">
      <formula>AND(NOT('QAQC-2021-08-10'!$L$651),'QAQC-2021-08-10'!$C$651="Very Low")</formula>
    </cfRule>
    <cfRule type="expression" priority="8128" dxfId="1" stopIfTrue="0">
      <formula>AND(NOT('QAQC-2021-08-10'!$L$651),'QAQC-2021-08-10'!$C$651="Good")</formula>
    </cfRule>
  </conditionalFormatting>
  <conditionalFormatting sqref="AZ8">
    <cfRule type="expression" priority="635" dxfId="0" stopIfTrue="0">
      <formula>AND(NOT('QAQC-2021-08-10'!$L$652),'QAQC-2021-08-10'!$C$652="Highest")</formula>
    </cfRule>
    <cfRule type="expression" priority="1803" dxfId="2" stopIfTrue="0">
      <formula>AND(NOT('QAQC-2021-08-10'!$L$652),'QAQC-2021-08-10'!$C$652="High")</formula>
    </cfRule>
    <cfRule type="expression" priority="2971" dxfId="3" stopIfTrue="0">
      <formula>AND(NOT('QAQC-2021-08-10'!$L$652),'QAQC-2021-08-10'!$C$652="Medium")</formula>
    </cfRule>
    <cfRule type="expression" priority="4139" dxfId="4" stopIfTrue="0">
      <formula>AND(NOT('QAQC-2021-08-10'!$L$652),'QAQC-2021-08-10'!$C$652="Medium Low")</formula>
    </cfRule>
    <cfRule type="expression" priority="5307" dxfId="5" stopIfTrue="0">
      <formula>AND(NOT('QAQC-2021-08-10'!$L$652),'QAQC-2021-08-10'!$C$652="Low")</formula>
    </cfRule>
    <cfRule type="expression" priority="6931" dxfId="6" stopIfTrue="0">
      <formula>AND(NOT('QAQC-2021-08-10'!$L$652),'QAQC-2021-08-10'!$C$652="Very Low")</formula>
    </cfRule>
    <cfRule type="expression" priority="8129" dxfId="1" stopIfTrue="0">
      <formula>AND(NOT('QAQC-2021-08-10'!$L$652),'QAQC-2021-08-10'!$C$652="Good")</formula>
    </cfRule>
  </conditionalFormatting>
  <conditionalFormatting sqref="BA8">
    <cfRule type="expression" priority="636" dxfId="0" stopIfTrue="0">
      <formula>AND(NOT('QAQC-2021-08-10'!$L$653),'QAQC-2021-08-10'!$C$653="Highest")</formula>
    </cfRule>
    <cfRule type="expression" priority="1804" dxfId="2" stopIfTrue="0">
      <formula>AND(NOT('QAQC-2021-08-10'!$L$653),'QAQC-2021-08-10'!$C$653="High")</formula>
    </cfRule>
    <cfRule type="expression" priority="2972" dxfId="3" stopIfTrue="0">
      <formula>AND(NOT('QAQC-2021-08-10'!$L$653),'QAQC-2021-08-10'!$C$653="Medium")</formula>
    </cfRule>
    <cfRule type="expression" priority="4140" dxfId="4" stopIfTrue="0">
      <formula>AND(NOT('QAQC-2021-08-10'!$L$653),'QAQC-2021-08-10'!$C$653="Medium Low")</formula>
    </cfRule>
    <cfRule type="expression" priority="5308" dxfId="5" stopIfTrue="0">
      <formula>AND(NOT('QAQC-2021-08-10'!$L$653),'QAQC-2021-08-10'!$C$653="Low")</formula>
    </cfRule>
    <cfRule type="expression" priority="6932" dxfId="6" stopIfTrue="0">
      <formula>AND(NOT('QAQC-2021-08-10'!$L$653),'QAQC-2021-08-10'!$C$653="Very Low")</formula>
    </cfRule>
    <cfRule type="expression" priority="8130" dxfId="1" stopIfTrue="0">
      <formula>AND(NOT('QAQC-2021-08-10'!$L$653),'QAQC-2021-08-10'!$C$653="Good")</formula>
    </cfRule>
  </conditionalFormatting>
  <conditionalFormatting sqref="BB8">
    <cfRule type="expression" priority="637" dxfId="0" stopIfTrue="0">
      <formula>AND(NOT('QAQC-2021-08-10'!$L$654),'QAQC-2021-08-10'!$C$654="Highest")</formula>
    </cfRule>
    <cfRule type="expression" priority="1805" dxfId="2" stopIfTrue="0">
      <formula>AND(NOT('QAQC-2021-08-10'!$L$654),'QAQC-2021-08-10'!$C$654="High")</formula>
    </cfRule>
    <cfRule type="expression" priority="2973" dxfId="3" stopIfTrue="0">
      <formula>AND(NOT('QAQC-2021-08-10'!$L$654),'QAQC-2021-08-10'!$C$654="Medium")</formula>
    </cfRule>
    <cfRule type="expression" priority="4141" dxfId="4" stopIfTrue="0">
      <formula>AND(NOT('QAQC-2021-08-10'!$L$654),'QAQC-2021-08-10'!$C$654="Medium Low")</formula>
    </cfRule>
    <cfRule type="expression" priority="5309" dxfId="5" stopIfTrue="0">
      <formula>AND(NOT('QAQC-2021-08-10'!$L$654),'QAQC-2021-08-10'!$C$654="Low")</formula>
    </cfRule>
    <cfRule type="expression" priority="6933" dxfId="6" stopIfTrue="0">
      <formula>AND(NOT('QAQC-2021-08-10'!$L$654),'QAQC-2021-08-10'!$C$654="Very Low")</formula>
    </cfRule>
    <cfRule type="expression" priority="8131" dxfId="1" stopIfTrue="0">
      <formula>AND(NOT('QAQC-2021-08-10'!$L$654),'QAQC-2021-08-10'!$C$654="Good")</formula>
    </cfRule>
  </conditionalFormatting>
  <conditionalFormatting sqref="AZ9">
    <cfRule type="expression" priority="638" dxfId="0" stopIfTrue="0">
      <formula>AND(NOT('QAQC-2021-08-10'!$L$655),'QAQC-2021-08-10'!$C$655="Highest")</formula>
    </cfRule>
    <cfRule type="expression" priority="1806" dxfId="2" stopIfTrue="0">
      <formula>AND(NOT('QAQC-2021-08-10'!$L$655),'QAQC-2021-08-10'!$C$655="High")</formula>
    </cfRule>
    <cfRule type="expression" priority="2974" dxfId="3" stopIfTrue="0">
      <formula>AND(NOT('QAQC-2021-08-10'!$L$655),'QAQC-2021-08-10'!$C$655="Medium")</formula>
    </cfRule>
    <cfRule type="expression" priority="4142" dxfId="4" stopIfTrue="0">
      <formula>AND(NOT('QAQC-2021-08-10'!$L$655),'QAQC-2021-08-10'!$C$655="Medium Low")</formula>
    </cfRule>
    <cfRule type="expression" priority="5310" dxfId="5" stopIfTrue="0">
      <formula>AND(NOT('QAQC-2021-08-10'!$L$655),'QAQC-2021-08-10'!$C$655="Low")</formula>
    </cfRule>
    <cfRule type="expression" priority="6934" dxfId="6" stopIfTrue="0">
      <formula>AND(NOT('QAQC-2021-08-10'!$L$655),'QAQC-2021-08-10'!$C$655="Very Low")</formula>
    </cfRule>
    <cfRule type="expression" priority="8132" dxfId="1" stopIfTrue="0">
      <formula>AND(NOT('QAQC-2021-08-10'!$L$655),'QAQC-2021-08-10'!$C$655="Good")</formula>
    </cfRule>
  </conditionalFormatting>
  <conditionalFormatting sqref="BA9">
    <cfRule type="expression" priority="639" dxfId="0" stopIfTrue="0">
      <formula>AND(NOT('QAQC-2021-08-10'!$L$656),'QAQC-2021-08-10'!$C$656="Highest")</formula>
    </cfRule>
    <cfRule type="expression" priority="1807" dxfId="2" stopIfTrue="0">
      <formula>AND(NOT('QAQC-2021-08-10'!$L$656),'QAQC-2021-08-10'!$C$656="High")</formula>
    </cfRule>
    <cfRule type="expression" priority="2975" dxfId="3" stopIfTrue="0">
      <formula>AND(NOT('QAQC-2021-08-10'!$L$656),'QAQC-2021-08-10'!$C$656="Medium")</formula>
    </cfRule>
    <cfRule type="expression" priority="4143" dxfId="4" stopIfTrue="0">
      <formula>AND(NOT('QAQC-2021-08-10'!$L$656),'QAQC-2021-08-10'!$C$656="Medium Low")</formula>
    </cfRule>
    <cfRule type="expression" priority="5311" dxfId="5" stopIfTrue="0">
      <formula>AND(NOT('QAQC-2021-08-10'!$L$656),'QAQC-2021-08-10'!$C$656="Low")</formula>
    </cfRule>
    <cfRule type="expression" priority="6935" dxfId="6" stopIfTrue="0">
      <formula>AND(NOT('QAQC-2021-08-10'!$L$656),'QAQC-2021-08-10'!$C$656="Very Low")</formula>
    </cfRule>
    <cfRule type="expression" priority="8133" dxfId="1" stopIfTrue="0">
      <formula>AND(NOT('QAQC-2021-08-10'!$L$656),'QAQC-2021-08-10'!$C$656="Good")</formula>
    </cfRule>
  </conditionalFormatting>
  <conditionalFormatting sqref="BB9">
    <cfRule type="expression" priority="640" dxfId="0" stopIfTrue="0">
      <formula>AND(NOT('QAQC-2021-08-10'!$L$657),'QAQC-2021-08-10'!$C$657="Highest")</formula>
    </cfRule>
    <cfRule type="expression" priority="1808" dxfId="2" stopIfTrue="0">
      <formula>AND(NOT('QAQC-2021-08-10'!$L$657),'QAQC-2021-08-10'!$C$657="High")</formula>
    </cfRule>
    <cfRule type="expression" priority="2976" dxfId="3" stopIfTrue="0">
      <formula>AND(NOT('QAQC-2021-08-10'!$L$657),'QAQC-2021-08-10'!$C$657="Medium")</formula>
    </cfRule>
    <cfRule type="expression" priority="4144" dxfId="4" stopIfTrue="0">
      <formula>AND(NOT('QAQC-2021-08-10'!$L$657),'QAQC-2021-08-10'!$C$657="Medium Low")</formula>
    </cfRule>
    <cfRule type="expression" priority="5312" dxfId="5" stopIfTrue="0">
      <formula>AND(NOT('QAQC-2021-08-10'!$L$657),'QAQC-2021-08-10'!$C$657="Low")</formula>
    </cfRule>
    <cfRule type="expression" priority="6936" dxfId="6" stopIfTrue="0">
      <formula>AND(NOT('QAQC-2021-08-10'!$L$657),'QAQC-2021-08-10'!$C$657="Very Low")</formula>
    </cfRule>
    <cfRule type="expression" priority="8134" dxfId="1" stopIfTrue="0">
      <formula>AND(NOT('QAQC-2021-08-10'!$L$657),'QAQC-2021-08-10'!$C$657="Good")</formula>
    </cfRule>
  </conditionalFormatting>
  <conditionalFormatting sqref="AZ10">
    <cfRule type="expression" priority="641" dxfId="0" stopIfTrue="0">
      <formula>AND(NOT('QAQC-2021-08-10'!$L$658),'QAQC-2021-08-10'!$C$658="Highest")</formula>
    </cfRule>
    <cfRule type="expression" priority="1809" dxfId="2" stopIfTrue="0">
      <formula>AND(NOT('QAQC-2021-08-10'!$L$658),'QAQC-2021-08-10'!$C$658="High")</formula>
    </cfRule>
    <cfRule type="expression" priority="2977" dxfId="3" stopIfTrue="0">
      <formula>AND(NOT('QAQC-2021-08-10'!$L$658),'QAQC-2021-08-10'!$C$658="Medium")</formula>
    </cfRule>
    <cfRule type="expression" priority="4145" dxfId="4" stopIfTrue="0">
      <formula>AND(NOT('QAQC-2021-08-10'!$L$658),'QAQC-2021-08-10'!$C$658="Medium Low")</formula>
    </cfRule>
    <cfRule type="expression" priority="5313" dxfId="5" stopIfTrue="0">
      <formula>AND(NOT('QAQC-2021-08-10'!$L$658),'QAQC-2021-08-10'!$C$658="Low")</formula>
    </cfRule>
    <cfRule type="expression" priority="6937" dxfId="6" stopIfTrue="0">
      <formula>AND(NOT('QAQC-2021-08-10'!$L$658),'QAQC-2021-08-10'!$C$658="Very Low")</formula>
    </cfRule>
    <cfRule type="expression" priority="8135" dxfId="1" stopIfTrue="0">
      <formula>AND(NOT('QAQC-2021-08-10'!$L$658),'QAQC-2021-08-10'!$C$658="Good")</formula>
    </cfRule>
  </conditionalFormatting>
  <conditionalFormatting sqref="BA10">
    <cfRule type="expression" priority="642" dxfId="0" stopIfTrue="0">
      <formula>AND(NOT('QAQC-2021-08-10'!$L$659),'QAQC-2021-08-10'!$C$659="Highest")</formula>
    </cfRule>
    <cfRule type="expression" priority="1810" dxfId="2" stopIfTrue="0">
      <formula>AND(NOT('QAQC-2021-08-10'!$L$659),'QAQC-2021-08-10'!$C$659="High")</formula>
    </cfRule>
    <cfRule type="expression" priority="2978" dxfId="3" stopIfTrue="0">
      <formula>AND(NOT('QAQC-2021-08-10'!$L$659),'QAQC-2021-08-10'!$C$659="Medium")</formula>
    </cfRule>
    <cfRule type="expression" priority="4146" dxfId="4" stopIfTrue="0">
      <formula>AND(NOT('QAQC-2021-08-10'!$L$659),'QAQC-2021-08-10'!$C$659="Medium Low")</formula>
    </cfRule>
    <cfRule type="expression" priority="5314" dxfId="5" stopIfTrue="0">
      <formula>AND(NOT('QAQC-2021-08-10'!$L$659),'QAQC-2021-08-10'!$C$659="Low")</formula>
    </cfRule>
    <cfRule type="expression" priority="6938" dxfId="6" stopIfTrue="0">
      <formula>AND(NOT('QAQC-2021-08-10'!$L$659),'QAQC-2021-08-10'!$C$659="Very Low")</formula>
    </cfRule>
    <cfRule type="expression" priority="8136" dxfId="1" stopIfTrue="0">
      <formula>AND(NOT('QAQC-2021-08-10'!$L$659),'QAQC-2021-08-10'!$C$659="Good")</formula>
    </cfRule>
  </conditionalFormatting>
  <conditionalFormatting sqref="BB10">
    <cfRule type="expression" priority="643" dxfId="0" stopIfTrue="0">
      <formula>AND(NOT('QAQC-2021-08-10'!$L$660),'QAQC-2021-08-10'!$C$660="Highest")</formula>
    </cfRule>
    <cfRule type="expression" priority="1811" dxfId="2" stopIfTrue="0">
      <formula>AND(NOT('QAQC-2021-08-10'!$L$660),'QAQC-2021-08-10'!$C$660="High")</formula>
    </cfRule>
    <cfRule type="expression" priority="2979" dxfId="3" stopIfTrue="0">
      <formula>AND(NOT('QAQC-2021-08-10'!$L$660),'QAQC-2021-08-10'!$C$660="Medium")</formula>
    </cfRule>
    <cfRule type="expression" priority="4147" dxfId="4" stopIfTrue="0">
      <formula>AND(NOT('QAQC-2021-08-10'!$L$660),'QAQC-2021-08-10'!$C$660="Medium Low")</formula>
    </cfRule>
    <cfRule type="expression" priority="5315" dxfId="5" stopIfTrue="0">
      <formula>AND(NOT('QAQC-2021-08-10'!$L$660),'QAQC-2021-08-10'!$C$660="Low")</formula>
    </cfRule>
    <cfRule type="expression" priority="6939" dxfId="6" stopIfTrue="0">
      <formula>AND(NOT('QAQC-2021-08-10'!$L$660),'QAQC-2021-08-10'!$C$660="Very Low")</formula>
    </cfRule>
    <cfRule type="expression" priority="8137" dxfId="1" stopIfTrue="0">
      <formula>AND(NOT('QAQC-2021-08-10'!$L$660),'QAQC-2021-08-10'!$C$660="Good")</formula>
    </cfRule>
  </conditionalFormatting>
  <conditionalFormatting sqref="AZ11">
    <cfRule type="expression" priority="644" dxfId="0" stopIfTrue="0">
      <formula>AND(NOT('QAQC-2021-08-10'!$L$661),'QAQC-2021-08-10'!$C$661="Highest")</formula>
    </cfRule>
    <cfRule type="expression" priority="1812" dxfId="2" stopIfTrue="0">
      <formula>AND(NOT('QAQC-2021-08-10'!$L$661),'QAQC-2021-08-10'!$C$661="High")</formula>
    </cfRule>
    <cfRule type="expression" priority="2980" dxfId="3" stopIfTrue="0">
      <formula>AND(NOT('QAQC-2021-08-10'!$L$661),'QAQC-2021-08-10'!$C$661="Medium")</formula>
    </cfRule>
    <cfRule type="expression" priority="4148" dxfId="4" stopIfTrue="0">
      <formula>AND(NOT('QAQC-2021-08-10'!$L$661),'QAQC-2021-08-10'!$C$661="Medium Low")</formula>
    </cfRule>
    <cfRule type="expression" priority="5316" dxfId="5" stopIfTrue="0">
      <formula>AND(NOT('QAQC-2021-08-10'!$L$661),'QAQC-2021-08-10'!$C$661="Low")</formula>
    </cfRule>
    <cfRule type="expression" priority="6940" dxfId="6" stopIfTrue="0">
      <formula>AND(NOT('QAQC-2021-08-10'!$L$661),'QAQC-2021-08-10'!$C$661="Very Low")</formula>
    </cfRule>
    <cfRule type="expression" priority="8138" dxfId="1" stopIfTrue="0">
      <formula>AND(NOT('QAQC-2021-08-10'!$L$661),'QAQC-2021-08-10'!$C$661="Good")</formula>
    </cfRule>
  </conditionalFormatting>
  <conditionalFormatting sqref="BA11">
    <cfRule type="expression" priority="645" dxfId="0" stopIfTrue="0">
      <formula>AND(NOT('QAQC-2021-08-10'!$L$662),'QAQC-2021-08-10'!$C$662="Highest")</formula>
    </cfRule>
    <cfRule type="expression" priority="1813" dxfId="2" stopIfTrue="0">
      <formula>AND(NOT('QAQC-2021-08-10'!$L$662),'QAQC-2021-08-10'!$C$662="High")</formula>
    </cfRule>
    <cfRule type="expression" priority="2981" dxfId="3" stopIfTrue="0">
      <formula>AND(NOT('QAQC-2021-08-10'!$L$662),'QAQC-2021-08-10'!$C$662="Medium")</formula>
    </cfRule>
    <cfRule type="expression" priority="4149" dxfId="4" stopIfTrue="0">
      <formula>AND(NOT('QAQC-2021-08-10'!$L$662),'QAQC-2021-08-10'!$C$662="Medium Low")</formula>
    </cfRule>
    <cfRule type="expression" priority="5317" dxfId="5" stopIfTrue="0">
      <formula>AND(NOT('QAQC-2021-08-10'!$L$662),'QAQC-2021-08-10'!$C$662="Low")</formula>
    </cfRule>
    <cfRule type="expression" priority="6941" dxfId="6" stopIfTrue="0">
      <formula>AND(NOT('QAQC-2021-08-10'!$L$662),'QAQC-2021-08-10'!$C$662="Very Low")</formula>
    </cfRule>
    <cfRule type="expression" priority="8139" dxfId="1" stopIfTrue="0">
      <formula>AND(NOT('QAQC-2021-08-10'!$L$662),'QAQC-2021-08-10'!$C$662="Good")</formula>
    </cfRule>
  </conditionalFormatting>
  <conditionalFormatting sqref="BB11">
    <cfRule type="expression" priority="646" dxfId="0" stopIfTrue="0">
      <formula>AND(NOT('QAQC-2021-08-10'!$L$663),'QAQC-2021-08-10'!$C$663="Highest")</formula>
    </cfRule>
    <cfRule type="expression" priority="1814" dxfId="2" stopIfTrue="0">
      <formula>AND(NOT('QAQC-2021-08-10'!$L$663),'QAQC-2021-08-10'!$C$663="High")</formula>
    </cfRule>
    <cfRule type="expression" priority="2982" dxfId="3" stopIfTrue="0">
      <formula>AND(NOT('QAQC-2021-08-10'!$L$663),'QAQC-2021-08-10'!$C$663="Medium")</formula>
    </cfRule>
    <cfRule type="expression" priority="4150" dxfId="4" stopIfTrue="0">
      <formula>AND(NOT('QAQC-2021-08-10'!$L$663),'QAQC-2021-08-10'!$C$663="Medium Low")</formula>
    </cfRule>
    <cfRule type="expression" priority="5318" dxfId="5" stopIfTrue="0">
      <formula>AND(NOT('QAQC-2021-08-10'!$L$663),'QAQC-2021-08-10'!$C$663="Low")</formula>
    </cfRule>
    <cfRule type="expression" priority="6942" dxfId="6" stopIfTrue="0">
      <formula>AND(NOT('QAQC-2021-08-10'!$L$663),'QAQC-2021-08-10'!$C$663="Very Low")</formula>
    </cfRule>
    <cfRule type="expression" priority="8140" dxfId="1" stopIfTrue="0">
      <formula>AND(NOT('QAQC-2021-08-10'!$L$663),'QAQC-2021-08-10'!$C$663="Good")</formula>
    </cfRule>
  </conditionalFormatting>
  <conditionalFormatting sqref="AZ12">
    <cfRule type="expression" priority="647" dxfId="0" stopIfTrue="0">
      <formula>AND(NOT('QAQC-2021-08-10'!$L$664),'QAQC-2021-08-10'!$C$664="Highest")</formula>
    </cfRule>
    <cfRule type="expression" priority="1815" dxfId="2" stopIfTrue="0">
      <formula>AND(NOT('QAQC-2021-08-10'!$L$664),'QAQC-2021-08-10'!$C$664="High")</formula>
    </cfRule>
    <cfRule type="expression" priority="2983" dxfId="3" stopIfTrue="0">
      <formula>AND(NOT('QAQC-2021-08-10'!$L$664),'QAQC-2021-08-10'!$C$664="Medium")</formula>
    </cfRule>
    <cfRule type="expression" priority="4151" dxfId="4" stopIfTrue="0">
      <formula>AND(NOT('QAQC-2021-08-10'!$L$664),'QAQC-2021-08-10'!$C$664="Medium Low")</formula>
    </cfRule>
    <cfRule type="expression" priority="5319" dxfId="5" stopIfTrue="0">
      <formula>AND(NOT('QAQC-2021-08-10'!$L$664),'QAQC-2021-08-10'!$C$664="Low")</formula>
    </cfRule>
    <cfRule type="expression" priority="6943" dxfId="6" stopIfTrue="0">
      <formula>AND(NOT('QAQC-2021-08-10'!$L$664),'QAQC-2021-08-10'!$C$664="Very Low")</formula>
    </cfRule>
    <cfRule type="expression" priority="8141" dxfId="1" stopIfTrue="0">
      <formula>AND(NOT('QAQC-2021-08-10'!$L$664),'QAQC-2021-08-10'!$C$664="Good")</formula>
    </cfRule>
  </conditionalFormatting>
  <conditionalFormatting sqref="BA12">
    <cfRule type="expression" priority="648" dxfId="0" stopIfTrue="0">
      <formula>AND(NOT('QAQC-2021-08-10'!$L$665),'QAQC-2021-08-10'!$C$665="Highest")</formula>
    </cfRule>
    <cfRule type="expression" priority="1816" dxfId="2" stopIfTrue="0">
      <formula>AND(NOT('QAQC-2021-08-10'!$L$665),'QAQC-2021-08-10'!$C$665="High")</formula>
    </cfRule>
    <cfRule type="expression" priority="2984" dxfId="3" stopIfTrue="0">
      <formula>AND(NOT('QAQC-2021-08-10'!$L$665),'QAQC-2021-08-10'!$C$665="Medium")</formula>
    </cfRule>
    <cfRule type="expression" priority="4152" dxfId="4" stopIfTrue="0">
      <formula>AND(NOT('QAQC-2021-08-10'!$L$665),'QAQC-2021-08-10'!$C$665="Medium Low")</formula>
    </cfRule>
    <cfRule type="expression" priority="5320" dxfId="5" stopIfTrue="0">
      <formula>AND(NOT('QAQC-2021-08-10'!$L$665),'QAQC-2021-08-10'!$C$665="Low")</formula>
    </cfRule>
    <cfRule type="expression" priority="6944" dxfId="6" stopIfTrue="0">
      <formula>AND(NOT('QAQC-2021-08-10'!$L$665),'QAQC-2021-08-10'!$C$665="Very Low")</formula>
    </cfRule>
    <cfRule type="expression" priority="8142" dxfId="1" stopIfTrue="0">
      <formula>AND(NOT('QAQC-2021-08-10'!$L$665),'QAQC-2021-08-10'!$C$665="Good")</formula>
    </cfRule>
  </conditionalFormatting>
  <conditionalFormatting sqref="BB12">
    <cfRule type="expression" priority="649" dxfId="0" stopIfTrue="0">
      <formula>AND(NOT('QAQC-2021-08-10'!$L$666),'QAQC-2021-08-10'!$C$666="Highest")</formula>
    </cfRule>
    <cfRule type="expression" priority="1817" dxfId="2" stopIfTrue="0">
      <formula>AND(NOT('QAQC-2021-08-10'!$L$666),'QAQC-2021-08-10'!$C$666="High")</formula>
    </cfRule>
    <cfRule type="expression" priority="2985" dxfId="3" stopIfTrue="0">
      <formula>AND(NOT('QAQC-2021-08-10'!$L$666),'QAQC-2021-08-10'!$C$666="Medium")</formula>
    </cfRule>
    <cfRule type="expression" priority="4153" dxfId="4" stopIfTrue="0">
      <formula>AND(NOT('QAQC-2021-08-10'!$L$666),'QAQC-2021-08-10'!$C$666="Medium Low")</formula>
    </cfRule>
    <cfRule type="expression" priority="5321" dxfId="5" stopIfTrue="0">
      <formula>AND(NOT('QAQC-2021-08-10'!$L$666),'QAQC-2021-08-10'!$C$666="Low")</formula>
    </cfRule>
    <cfRule type="expression" priority="6945" dxfId="6" stopIfTrue="0">
      <formula>AND(NOT('QAQC-2021-08-10'!$L$666),'QAQC-2021-08-10'!$C$666="Very Low")</formula>
    </cfRule>
    <cfRule type="expression" priority="8143" dxfId="1" stopIfTrue="0">
      <formula>AND(NOT('QAQC-2021-08-10'!$L$666),'QAQC-2021-08-10'!$C$666="Good")</formula>
    </cfRule>
  </conditionalFormatting>
  <conditionalFormatting sqref="AZ13">
    <cfRule type="expression" priority="650" dxfId="0" stopIfTrue="0">
      <formula>AND(NOT('QAQC-2021-08-10'!$L$667),'QAQC-2021-08-10'!$C$667="Highest")</formula>
    </cfRule>
    <cfRule type="expression" priority="1818" dxfId="2" stopIfTrue="0">
      <formula>AND(NOT('QAQC-2021-08-10'!$L$667),'QAQC-2021-08-10'!$C$667="High")</formula>
    </cfRule>
    <cfRule type="expression" priority="2986" dxfId="3" stopIfTrue="0">
      <formula>AND(NOT('QAQC-2021-08-10'!$L$667),'QAQC-2021-08-10'!$C$667="Medium")</formula>
    </cfRule>
    <cfRule type="expression" priority="4154" dxfId="4" stopIfTrue="0">
      <formula>AND(NOT('QAQC-2021-08-10'!$L$667),'QAQC-2021-08-10'!$C$667="Medium Low")</formula>
    </cfRule>
    <cfRule type="expression" priority="5322" dxfId="5" stopIfTrue="0">
      <formula>AND(NOT('QAQC-2021-08-10'!$L$667),'QAQC-2021-08-10'!$C$667="Low")</formula>
    </cfRule>
    <cfRule type="expression" priority="6946" dxfId="6" stopIfTrue="0">
      <formula>AND(NOT('QAQC-2021-08-10'!$L$667),'QAQC-2021-08-10'!$C$667="Very Low")</formula>
    </cfRule>
    <cfRule type="expression" priority="8144" dxfId="1" stopIfTrue="0">
      <formula>AND(NOT('QAQC-2021-08-10'!$L$667),'QAQC-2021-08-10'!$C$667="Good")</formula>
    </cfRule>
  </conditionalFormatting>
  <conditionalFormatting sqref="BA13">
    <cfRule type="expression" priority="651" dxfId="0" stopIfTrue="0">
      <formula>AND(NOT('QAQC-2021-08-10'!$L$668),'QAQC-2021-08-10'!$C$668="Highest")</formula>
    </cfRule>
    <cfRule type="expression" priority="1819" dxfId="2" stopIfTrue="0">
      <formula>AND(NOT('QAQC-2021-08-10'!$L$668),'QAQC-2021-08-10'!$C$668="High")</formula>
    </cfRule>
    <cfRule type="expression" priority="2987" dxfId="3" stopIfTrue="0">
      <formula>AND(NOT('QAQC-2021-08-10'!$L$668),'QAQC-2021-08-10'!$C$668="Medium")</formula>
    </cfRule>
    <cfRule type="expression" priority="4155" dxfId="4" stopIfTrue="0">
      <formula>AND(NOT('QAQC-2021-08-10'!$L$668),'QAQC-2021-08-10'!$C$668="Medium Low")</formula>
    </cfRule>
    <cfRule type="expression" priority="5323" dxfId="5" stopIfTrue="0">
      <formula>AND(NOT('QAQC-2021-08-10'!$L$668),'QAQC-2021-08-10'!$C$668="Low")</formula>
    </cfRule>
    <cfRule type="expression" priority="6947" dxfId="6" stopIfTrue="0">
      <formula>AND(NOT('QAQC-2021-08-10'!$L$668),'QAQC-2021-08-10'!$C$668="Very Low")</formula>
    </cfRule>
    <cfRule type="expression" priority="8145" dxfId="1" stopIfTrue="0">
      <formula>AND(NOT('QAQC-2021-08-10'!$L$668),'QAQC-2021-08-10'!$C$668="Good")</formula>
    </cfRule>
  </conditionalFormatting>
  <conditionalFormatting sqref="BB13">
    <cfRule type="expression" priority="652" dxfId="0" stopIfTrue="0">
      <formula>AND(NOT('QAQC-2021-08-10'!$L$669),'QAQC-2021-08-10'!$C$669="Highest")</formula>
    </cfRule>
    <cfRule type="expression" priority="1820" dxfId="2" stopIfTrue="0">
      <formula>AND(NOT('QAQC-2021-08-10'!$L$669),'QAQC-2021-08-10'!$C$669="High")</formula>
    </cfRule>
    <cfRule type="expression" priority="2988" dxfId="3" stopIfTrue="0">
      <formula>AND(NOT('QAQC-2021-08-10'!$L$669),'QAQC-2021-08-10'!$C$669="Medium")</formula>
    </cfRule>
    <cfRule type="expression" priority="4156" dxfId="4" stopIfTrue="0">
      <formula>AND(NOT('QAQC-2021-08-10'!$L$669),'QAQC-2021-08-10'!$C$669="Medium Low")</formula>
    </cfRule>
    <cfRule type="expression" priority="5324" dxfId="5" stopIfTrue="0">
      <formula>AND(NOT('QAQC-2021-08-10'!$L$669),'QAQC-2021-08-10'!$C$669="Low")</formula>
    </cfRule>
    <cfRule type="expression" priority="6948" dxfId="6" stopIfTrue="0">
      <formula>AND(NOT('QAQC-2021-08-10'!$L$669),'QAQC-2021-08-10'!$C$669="Very Low")</formula>
    </cfRule>
    <cfRule type="expression" priority="8146" dxfId="1" stopIfTrue="0">
      <formula>AND(NOT('QAQC-2021-08-10'!$L$669),'QAQC-2021-08-10'!$C$669="Good")</formula>
    </cfRule>
  </conditionalFormatting>
  <conditionalFormatting sqref="AZ14">
    <cfRule type="expression" priority="653" dxfId="0" stopIfTrue="0">
      <formula>AND(NOT('QAQC-2021-08-10'!$L$670),'QAQC-2021-08-10'!$C$670="Highest")</formula>
    </cfRule>
    <cfRule type="expression" priority="1821" dxfId="2" stopIfTrue="0">
      <formula>AND(NOT('QAQC-2021-08-10'!$L$670),'QAQC-2021-08-10'!$C$670="High")</formula>
    </cfRule>
    <cfRule type="expression" priority="2989" dxfId="3" stopIfTrue="0">
      <formula>AND(NOT('QAQC-2021-08-10'!$L$670),'QAQC-2021-08-10'!$C$670="Medium")</formula>
    </cfRule>
    <cfRule type="expression" priority="4157" dxfId="4" stopIfTrue="0">
      <formula>AND(NOT('QAQC-2021-08-10'!$L$670),'QAQC-2021-08-10'!$C$670="Medium Low")</formula>
    </cfRule>
    <cfRule type="expression" priority="5325" dxfId="5" stopIfTrue="0">
      <formula>AND(NOT('QAQC-2021-08-10'!$L$670),'QAQC-2021-08-10'!$C$670="Low")</formula>
    </cfRule>
    <cfRule type="expression" priority="6949" dxfId="6" stopIfTrue="0">
      <formula>AND(NOT('QAQC-2021-08-10'!$L$670),'QAQC-2021-08-10'!$C$670="Very Low")</formula>
    </cfRule>
    <cfRule type="expression" priority="8147" dxfId="1" stopIfTrue="0">
      <formula>AND(NOT('QAQC-2021-08-10'!$L$670),'QAQC-2021-08-10'!$C$670="Good")</formula>
    </cfRule>
  </conditionalFormatting>
  <conditionalFormatting sqref="BA14">
    <cfRule type="expression" priority="654" dxfId="0" stopIfTrue="0">
      <formula>AND(NOT('QAQC-2021-08-10'!$L$671),'QAQC-2021-08-10'!$C$671="Highest")</formula>
    </cfRule>
    <cfRule type="expression" priority="1822" dxfId="2" stopIfTrue="0">
      <formula>AND(NOT('QAQC-2021-08-10'!$L$671),'QAQC-2021-08-10'!$C$671="High")</formula>
    </cfRule>
    <cfRule type="expression" priority="2990" dxfId="3" stopIfTrue="0">
      <formula>AND(NOT('QAQC-2021-08-10'!$L$671),'QAQC-2021-08-10'!$C$671="Medium")</formula>
    </cfRule>
    <cfRule type="expression" priority="4158" dxfId="4" stopIfTrue="0">
      <formula>AND(NOT('QAQC-2021-08-10'!$L$671),'QAQC-2021-08-10'!$C$671="Medium Low")</formula>
    </cfRule>
    <cfRule type="expression" priority="5326" dxfId="5" stopIfTrue="0">
      <formula>AND(NOT('QAQC-2021-08-10'!$L$671),'QAQC-2021-08-10'!$C$671="Low")</formula>
    </cfRule>
    <cfRule type="expression" priority="6950" dxfId="6" stopIfTrue="0">
      <formula>AND(NOT('QAQC-2021-08-10'!$L$671),'QAQC-2021-08-10'!$C$671="Very Low")</formula>
    </cfRule>
    <cfRule type="expression" priority="8148" dxfId="1" stopIfTrue="0">
      <formula>AND(NOT('QAQC-2021-08-10'!$L$671),'QAQC-2021-08-10'!$C$671="Good")</formula>
    </cfRule>
  </conditionalFormatting>
  <conditionalFormatting sqref="BB14">
    <cfRule type="expression" priority="655" dxfId="0" stopIfTrue="0">
      <formula>AND(NOT('QAQC-2021-08-10'!$L$672),'QAQC-2021-08-10'!$C$672="Highest")</formula>
    </cfRule>
    <cfRule type="expression" priority="1823" dxfId="2" stopIfTrue="0">
      <formula>AND(NOT('QAQC-2021-08-10'!$L$672),'QAQC-2021-08-10'!$C$672="High")</formula>
    </cfRule>
    <cfRule type="expression" priority="2991" dxfId="3" stopIfTrue="0">
      <formula>AND(NOT('QAQC-2021-08-10'!$L$672),'QAQC-2021-08-10'!$C$672="Medium")</formula>
    </cfRule>
    <cfRule type="expression" priority="4159" dxfId="4" stopIfTrue="0">
      <formula>AND(NOT('QAQC-2021-08-10'!$L$672),'QAQC-2021-08-10'!$C$672="Medium Low")</formula>
    </cfRule>
    <cfRule type="expression" priority="5327" dxfId="5" stopIfTrue="0">
      <formula>AND(NOT('QAQC-2021-08-10'!$L$672),'QAQC-2021-08-10'!$C$672="Low")</formula>
    </cfRule>
    <cfRule type="expression" priority="6951" dxfId="6" stopIfTrue="0">
      <formula>AND(NOT('QAQC-2021-08-10'!$L$672),'QAQC-2021-08-10'!$C$672="Very Low")</formula>
    </cfRule>
    <cfRule type="expression" priority="8149" dxfId="1" stopIfTrue="0">
      <formula>AND(NOT('QAQC-2021-08-10'!$L$672),'QAQC-2021-08-10'!$C$672="Good")</formula>
    </cfRule>
  </conditionalFormatting>
  <conditionalFormatting sqref="AZ15">
    <cfRule type="expression" priority="656" dxfId="0" stopIfTrue="0">
      <formula>AND(NOT('QAQC-2021-08-10'!$L$673),'QAQC-2021-08-10'!$C$673="Highest")</formula>
    </cfRule>
    <cfRule type="expression" priority="1824" dxfId="2" stopIfTrue="0">
      <formula>AND(NOT('QAQC-2021-08-10'!$L$673),'QAQC-2021-08-10'!$C$673="High")</formula>
    </cfRule>
    <cfRule type="expression" priority="2992" dxfId="3" stopIfTrue="0">
      <formula>AND(NOT('QAQC-2021-08-10'!$L$673),'QAQC-2021-08-10'!$C$673="Medium")</formula>
    </cfRule>
    <cfRule type="expression" priority="4160" dxfId="4" stopIfTrue="0">
      <formula>AND(NOT('QAQC-2021-08-10'!$L$673),'QAQC-2021-08-10'!$C$673="Medium Low")</formula>
    </cfRule>
    <cfRule type="expression" priority="5328" dxfId="5" stopIfTrue="0">
      <formula>AND(NOT('QAQC-2021-08-10'!$L$673),'QAQC-2021-08-10'!$C$673="Low")</formula>
    </cfRule>
    <cfRule type="expression" priority="6952" dxfId="6" stopIfTrue="0">
      <formula>AND(NOT('QAQC-2021-08-10'!$L$673),'QAQC-2021-08-10'!$C$673="Very Low")</formula>
    </cfRule>
    <cfRule type="expression" priority="8150" dxfId="1" stopIfTrue="0">
      <formula>AND(NOT('QAQC-2021-08-10'!$L$673),'QAQC-2021-08-10'!$C$673="Good")</formula>
    </cfRule>
  </conditionalFormatting>
  <conditionalFormatting sqref="BA15">
    <cfRule type="expression" priority="657" dxfId="0" stopIfTrue="0">
      <formula>AND(NOT('QAQC-2021-08-10'!$L$674),'QAQC-2021-08-10'!$C$674="Highest")</formula>
    </cfRule>
    <cfRule type="expression" priority="1825" dxfId="2" stopIfTrue="0">
      <formula>AND(NOT('QAQC-2021-08-10'!$L$674),'QAQC-2021-08-10'!$C$674="High")</formula>
    </cfRule>
    <cfRule type="expression" priority="2993" dxfId="3" stopIfTrue="0">
      <formula>AND(NOT('QAQC-2021-08-10'!$L$674),'QAQC-2021-08-10'!$C$674="Medium")</formula>
    </cfRule>
    <cfRule type="expression" priority="4161" dxfId="4" stopIfTrue="0">
      <formula>AND(NOT('QAQC-2021-08-10'!$L$674),'QAQC-2021-08-10'!$C$674="Medium Low")</formula>
    </cfRule>
    <cfRule type="expression" priority="5329" dxfId="5" stopIfTrue="0">
      <formula>AND(NOT('QAQC-2021-08-10'!$L$674),'QAQC-2021-08-10'!$C$674="Low")</formula>
    </cfRule>
    <cfRule type="expression" priority="6953" dxfId="6" stopIfTrue="0">
      <formula>AND(NOT('QAQC-2021-08-10'!$L$674),'QAQC-2021-08-10'!$C$674="Very Low")</formula>
    </cfRule>
    <cfRule type="expression" priority="8151" dxfId="1" stopIfTrue="0">
      <formula>AND(NOT('QAQC-2021-08-10'!$L$674),'QAQC-2021-08-10'!$C$674="Good")</formula>
    </cfRule>
  </conditionalFormatting>
  <conditionalFormatting sqref="BB15">
    <cfRule type="expression" priority="658" dxfId="0" stopIfTrue="0">
      <formula>AND(NOT('QAQC-2021-08-10'!$L$675),'QAQC-2021-08-10'!$C$675="Highest")</formula>
    </cfRule>
    <cfRule type="expression" priority="1826" dxfId="2" stopIfTrue="0">
      <formula>AND(NOT('QAQC-2021-08-10'!$L$675),'QAQC-2021-08-10'!$C$675="High")</formula>
    </cfRule>
    <cfRule type="expression" priority="2994" dxfId="3" stopIfTrue="0">
      <formula>AND(NOT('QAQC-2021-08-10'!$L$675),'QAQC-2021-08-10'!$C$675="Medium")</formula>
    </cfRule>
    <cfRule type="expression" priority="4162" dxfId="4" stopIfTrue="0">
      <formula>AND(NOT('QAQC-2021-08-10'!$L$675),'QAQC-2021-08-10'!$C$675="Medium Low")</formula>
    </cfRule>
    <cfRule type="expression" priority="5330" dxfId="5" stopIfTrue="0">
      <formula>AND(NOT('QAQC-2021-08-10'!$L$675),'QAQC-2021-08-10'!$C$675="Low")</formula>
    </cfRule>
    <cfRule type="expression" priority="6954" dxfId="6" stopIfTrue="0">
      <formula>AND(NOT('QAQC-2021-08-10'!$L$675),'QAQC-2021-08-10'!$C$675="Very Low")</formula>
    </cfRule>
    <cfRule type="expression" priority="8152" dxfId="1" stopIfTrue="0">
      <formula>AND(NOT('QAQC-2021-08-10'!$L$675),'QAQC-2021-08-10'!$C$675="Good")</formula>
    </cfRule>
  </conditionalFormatting>
  <conditionalFormatting sqref="AZ16">
    <cfRule type="expression" priority="659" dxfId="0" stopIfTrue="0">
      <formula>AND(NOT('QAQC-2021-08-10'!$L$676),'QAQC-2021-08-10'!$C$676="Highest")</formula>
    </cfRule>
    <cfRule type="expression" priority="1827" dxfId="2" stopIfTrue="0">
      <formula>AND(NOT('QAQC-2021-08-10'!$L$676),'QAQC-2021-08-10'!$C$676="High")</formula>
    </cfRule>
    <cfRule type="expression" priority="2995" dxfId="3" stopIfTrue="0">
      <formula>AND(NOT('QAQC-2021-08-10'!$L$676),'QAQC-2021-08-10'!$C$676="Medium")</formula>
    </cfRule>
    <cfRule type="expression" priority="4163" dxfId="4" stopIfTrue="0">
      <formula>AND(NOT('QAQC-2021-08-10'!$L$676),'QAQC-2021-08-10'!$C$676="Medium Low")</formula>
    </cfRule>
    <cfRule type="expression" priority="5331" dxfId="5" stopIfTrue="0">
      <formula>AND(NOT('QAQC-2021-08-10'!$L$676),'QAQC-2021-08-10'!$C$676="Low")</formula>
    </cfRule>
    <cfRule type="expression" priority="6955" dxfId="6" stopIfTrue="0">
      <formula>AND(NOT('QAQC-2021-08-10'!$L$676),'QAQC-2021-08-10'!$C$676="Very Low")</formula>
    </cfRule>
    <cfRule type="expression" priority="8153" dxfId="1" stopIfTrue="0">
      <formula>AND(NOT('QAQC-2021-08-10'!$L$676),'QAQC-2021-08-10'!$C$676="Good")</formula>
    </cfRule>
  </conditionalFormatting>
  <conditionalFormatting sqref="BA16">
    <cfRule type="expression" priority="660" dxfId="0" stopIfTrue="0">
      <formula>AND(NOT('QAQC-2021-08-10'!$L$677),'QAQC-2021-08-10'!$C$677="Highest")</formula>
    </cfRule>
    <cfRule type="expression" priority="1828" dxfId="2" stopIfTrue="0">
      <formula>AND(NOT('QAQC-2021-08-10'!$L$677),'QAQC-2021-08-10'!$C$677="High")</formula>
    </cfRule>
    <cfRule type="expression" priority="2996" dxfId="3" stopIfTrue="0">
      <formula>AND(NOT('QAQC-2021-08-10'!$L$677),'QAQC-2021-08-10'!$C$677="Medium")</formula>
    </cfRule>
    <cfRule type="expression" priority="4164" dxfId="4" stopIfTrue="0">
      <formula>AND(NOT('QAQC-2021-08-10'!$L$677),'QAQC-2021-08-10'!$C$677="Medium Low")</formula>
    </cfRule>
    <cfRule type="expression" priority="5332" dxfId="5" stopIfTrue="0">
      <formula>AND(NOT('QAQC-2021-08-10'!$L$677),'QAQC-2021-08-10'!$C$677="Low")</formula>
    </cfRule>
    <cfRule type="expression" priority="6956" dxfId="6" stopIfTrue="0">
      <formula>AND(NOT('QAQC-2021-08-10'!$L$677),'QAQC-2021-08-10'!$C$677="Very Low")</formula>
    </cfRule>
    <cfRule type="expression" priority="8154" dxfId="1" stopIfTrue="0">
      <formula>AND(NOT('QAQC-2021-08-10'!$L$677),'QAQC-2021-08-10'!$C$677="Good")</formula>
    </cfRule>
  </conditionalFormatting>
  <conditionalFormatting sqref="BB16">
    <cfRule type="expression" priority="661" dxfId="0" stopIfTrue="0">
      <formula>AND(NOT('QAQC-2021-08-10'!$L$678),'QAQC-2021-08-10'!$C$678="Highest")</formula>
    </cfRule>
    <cfRule type="expression" priority="1829" dxfId="2" stopIfTrue="0">
      <formula>AND(NOT('QAQC-2021-08-10'!$L$678),'QAQC-2021-08-10'!$C$678="High")</formula>
    </cfRule>
    <cfRule type="expression" priority="2997" dxfId="3" stopIfTrue="0">
      <formula>AND(NOT('QAQC-2021-08-10'!$L$678),'QAQC-2021-08-10'!$C$678="Medium")</formula>
    </cfRule>
    <cfRule type="expression" priority="4165" dxfId="4" stopIfTrue="0">
      <formula>AND(NOT('QAQC-2021-08-10'!$L$678),'QAQC-2021-08-10'!$C$678="Medium Low")</formula>
    </cfRule>
    <cfRule type="expression" priority="5333" dxfId="5" stopIfTrue="0">
      <formula>AND(NOT('QAQC-2021-08-10'!$L$678),'QAQC-2021-08-10'!$C$678="Low")</formula>
    </cfRule>
    <cfRule type="expression" priority="6957" dxfId="6" stopIfTrue="0">
      <formula>AND(NOT('QAQC-2021-08-10'!$L$678),'QAQC-2021-08-10'!$C$678="Very Low")</formula>
    </cfRule>
    <cfRule type="expression" priority="8155" dxfId="1" stopIfTrue="0">
      <formula>AND(NOT('QAQC-2021-08-10'!$L$678),'QAQC-2021-08-10'!$C$678="Good")</formula>
    </cfRule>
  </conditionalFormatting>
  <conditionalFormatting sqref="AZ18">
    <cfRule type="expression" priority="662" dxfId="0" stopIfTrue="0">
      <formula>AND(NOT('QAQC-2021-08-10'!$L$679),'QAQC-2021-08-10'!$C$679="Highest")</formula>
    </cfRule>
    <cfRule type="expression" priority="1830" dxfId="2" stopIfTrue="0">
      <formula>AND(NOT('QAQC-2021-08-10'!$L$679),'QAQC-2021-08-10'!$C$679="High")</formula>
    </cfRule>
    <cfRule type="expression" priority="2998" dxfId="3" stopIfTrue="0">
      <formula>AND(NOT('QAQC-2021-08-10'!$L$679),'QAQC-2021-08-10'!$C$679="Medium")</formula>
    </cfRule>
    <cfRule type="expression" priority="4166" dxfId="4" stopIfTrue="0">
      <formula>AND(NOT('QAQC-2021-08-10'!$L$679),'QAQC-2021-08-10'!$C$679="Medium Low")</formula>
    </cfRule>
    <cfRule type="expression" priority="5334" dxfId="5" stopIfTrue="0">
      <formula>AND(NOT('QAQC-2021-08-10'!$L$679),'QAQC-2021-08-10'!$C$679="Low")</formula>
    </cfRule>
    <cfRule type="expression" priority="6958" dxfId="6" stopIfTrue="0">
      <formula>AND(NOT('QAQC-2021-08-10'!$L$679),'QAQC-2021-08-10'!$C$679="Very Low")</formula>
    </cfRule>
    <cfRule type="expression" priority="8156" dxfId="1" stopIfTrue="0">
      <formula>AND(NOT('QAQC-2021-08-10'!$L$679),'QAQC-2021-08-10'!$C$679="Good")</formula>
    </cfRule>
  </conditionalFormatting>
  <conditionalFormatting sqref="BA18">
    <cfRule type="expression" priority="663" dxfId="0" stopIfTrue="0">
      <formula>AND(NOT('QAQC-2021-08-10'!$L$680),'QAQC-2021-08-10'!$C$680="Highest")</formula>
    </cfRule>
    <cfRule type="expression" priority="1831" dxfId="2" stopIfTrue="0">
      <formula>AND(NOT('QAQC-2021-08-10'!$L$680),'QAQC-2021-08-10'!$C$680="High")</formula>
    </cfRule>
    <cfRule type="expression" priority="2999" dxfId="3" stopIfTrue="0">
      <formula>AND(NOT('QAQC-2021-08-10'!$L$680),'QAQC-2021-08-10'!$C$680="Medium")</formula>
    </cfRule>
    <cfRule type="expression" priority="4167" dxfId="4" stopIfTrue="0">
      <formula>AND(NOT('QAQC-2021-08-10'!$L$680),'QAQC-2021-08-10'!$C$680="Medium Low")</formula>
    </cfRule>
    <cfRule type="expression" priority="5335" dxfId="5" stopIfTrue="0">
      <formula>AND(NOT('QAQC-2021-08-10'!$L$680),'QAQC-2021-08-10'!$C$680="Low")</formula>
    </cfRule>
    <cfRule type="expression" priority="6959" dxfId="6" stopIfTrue="0">
      <formula>AND(NOT('QAQC-2021-08-10'!$L$680),'QAQC-2021-08-10'!$C$680="Very Low")</formula>
    </cfRule>
    <cfRule type="expression" priority="8157" dxfId="1" stopIfTrue="0">
      <formula>AND(NOT('QAQC-2021-08-10'!$L$680),'QAQC-2021-08-10'!$C$680="Good")</formula>
    </cfRule>
  </conditionalFormatting>
  <conditionalFormatting sqref="BB18">
    <cfRule type="expression" priority="664" dxfId="0" stopIfTrue="0">
      <formula>AND(NOT('QAQC-2021-08-10'!$L$681),'QAQC-2021-08-10'!$C$681="Highest")</formula>
    </cfRule>
    <cfRule type="expression" priority="1832" dxfId="2" stopIfTrue="0">
      <formula>AND(NOT('QAQC-2021-08-10'!$L$681),'QAQC-2021-08-10'!$C$681="High")</formula>
    </cfRule>
    <cfRule type="expression" priority="3000" dxfId="3" stopIfTrue="0">
      <formula>AND(NOT('QAQC-2021-08-10'!$L$681),'QAQC-2021-08-10'!$C$681="Medium")</formula>
    </cfRule>
    <cfRule type="expression" priority="4168" dxfId="4" stopIfTrue="0">
      <formula>AND(NOT('QAQC-2021-08-10'!$L$681),'QAQC-2021-08-10'!$C$681="Medium Low")</formula>
    </cfRule>
    <cfRule type="expression" priority="5336" dxfId="5" stopIfTrue="0">
      <formula>AND(NOT('QAQC-2021-08-10'!$L$681),'QAQC-2021-08-10'!$C$681="Low")</formula>
    </cfRule>
    <cfRule type="expression" priority="6960" dxfId="6" stopIfTrue="0">
      <formula>AND(NOT('QAQC-2021-08-10'!$L$681),'QAQC-2021-08-10'!$C$681="Very Low")</formula>
    </cfRule>
    <cfRule type="expression" priority="8158" dxfId="1" stopIfTrue="0">
      <formula>AND(NOT('QAQC-2021-08-10'!$L$681),'QAQC-2021-08-10'!$C$681="Good")</formula>
    </cfRule>
  </conditionalFormatting>
  <conditionalFormatting sqref="AZ19">
    <cfRule type="expression" priority="665" dxfId="0" stopIfTrue="0">
      <formula>AND(NOT('QAQC-2021-08-10'!$L$682),'QAQC-2021-08-10'!$C$682="Highest")</formula>
    </cfRule>
    <cfRule type="expression" priority="1833" dxfId="2" stopIfTrue="0">
      <formula>AND(NOT('QAQC-2021-08-10'!$L$682),'QAQC-2021-08-10'!$C$682="High")</formula>
    </cfRule>
    <cfRule type="expression" priority="3001" dxfId="3" stopIfTrue="0">
      <formula>AND(NOT('QAQC-2021-08-10'!$L$682),'QAQC-2021-08-10'!$C$682="Medium")</formula>
    </cfRule>
    <cfRule type="expression" priority="4169" dxfId="4" stopIfTrue="0">
      <formula>AND(NOT('QAQC-2021-08-10'!$L$682),'QAQC-2021-08-10'!$C$682="Medium Low")</formula>
    </cfRule>
    <cfRule type="expression" priority="5337" dxfId="5" stopIfTrue="0">
      <formula>AND(NOT('QAQC-2021-08-10'!$L$682),'QAQC-2021-08-10'!$C$682="Low")</formula>
    </cfRule>
    <cfRule type="expression" priority="6961" dxfId="6" stopIfTrue="0">
      <formula>AND(NOT('QAQC-2021-08-10'!$L$682),'QAQC-2021-08-10'!$C$682="Very Low")</formula>
    </cfRule>
    <cfRule type="expression" priority="8159" dxfId="1" stopIfTrue="0">
      <formula>AND(NOT('QAQC-2021-08-10'!$L$682),'QAQC-2021-08-10'!$C$682="Good")</formula>
    </cfRule>
  </conditionalFormatting>
  <conditionalFormatting sqref="BA19">
    <cfRule type="expression" priority="666" dxfId="0" stopIfTrue="0">
      <formula>AND(NOT('QAQC-2021-08-10'!$L$683),'QAQC-2021-08-10'!$C$683="Highest")</formula>
    </cfRule>
    <cfRule type="expression" priority="1834" dxfId="2" stopIfTrue="0">
      <formula>AND(NOT('QAQC-2021-08-10'!$L$683),'QAQC-2021-08-10'!$C$683="High")</formula>
    </cfRule>
    <cfRule type="expression" priority="3002" dxfId="3" stopIfTrue="0">
      <formula>AND(NOT('QAQC-2021-08-10'!$L$683),'QAQC-2021-08-10'!$C$683="Medium")</formula>
    </cfRule>
    <cfRule type="expression" priority="4170" dxfId="4" stopIfTrue="0">
      <formula>AND(NOT('QAQC-2021-08-10'!$L$683),'QAQC-2021-08-10'!$C$683="Medium Low")</formula>
    </cfRule>
    <cfRule type="expression" priority="5338" dxfId="5" stopIfTrue="0">
      <formula>AND(NOT('QAQC-2021-08-10'!$L$683),'QAQC-2021-08-10'!$C$683="Low")</formula>
    </cfRule>
    <cfRule type="expression" priority="6962" dxfId="6" stopIfTrue="0">
      <formula>AND(NOT('QAQC-2021-08-10'!$L$683),'QAQC-2021-08-10'!$C$683="Very Low")</formula>
    </cfRule>
    <cfRule type="expression" priority="8160" dxfId="1" stopIfTrue="0">
      <formula>AND(NOT('QAQC-2021-08-10'!$L$683),'QAQC-2021-08-10'!$C$683="Good")</formula>
    </cfRule>
  </conditionalFormatting>
  <conditionalFormatting sqref="BB19">
    <cfRule type="expression" priority="667" dxfId="0" stopIfTrue="0">
      <formula>AND(NOT('QAQC-2021-08-10'!$L$684),'QAQC-2021-08-10'!$C$684="Highest")</formula>
    </cfRule>
    <cfRule type="expression" priority="1835" dxfId="2" stopIfTrue="0">
      <formula>AND(NOT('QAQC-2021-08-10'!$L$684),'QAQC-2021-08-10'!$C$684="High")</formula>
    </cfRule>
    <cfRule type="expression" priority="3003" dxfId="3" stopIfTrue="0">
      <formula>AND(NOT('QAQC-2021-08-10'!$L$684),'QAQC-2021-08-10'!$C$684="Medium")</formula>
    </cfRule>
    <cfRule type="expression" priority="4171" dxfId="4" stopIfTrue="0">
      <formula>AND(NOT('QAQC-2021-08-10'!$L$684),'QAQC-2021-08-10'!$C$684="Medium Low")</formula>
    </cfRule>
    <cfRule type="expression" priority="5339" dxfId="5" stopIfTrue="0">
      <formula>AND(NOT('QAQC-2021-08-10'!$L$684),'QAQC-2021-08-10'!$C$684="Low")</formula>
    </cfRule>
    <cfRule type="expression" priority="6963" dxfId="6" stopIfTrue="0">
      <formula>AND(NOT('QAQC-2021-08-10'!$L$684),'QAQC-2021-08-10'!$C$684="Very Low")</formula>
    </cfRule>
    <cfRule type="expression" priority="8161" dxfId="1" stopIfTrue="0">
      <formula>AND(NOT('QAQC-2021-08-10'!$L$684),'QAQC-2021-08-10'!$C$684="Good")</formula>
    </cfRule>
  </conditionalFormatting>
  <conditionalFormatting sqref="AZ20">
    <cfRule type="expression" priority="668" dxfId="0" stopIfTrue="0">
      <formula>AND(NOT('QAQC-2021-08-10'!$L$685),'QAQC-2021-08-10'!$C$685="Highest")</formula>
    </cfRule>
    <cfRule type="expression" priority="1836" dxfId="2" stopIfTrue="0">
      <formula>AND(NOT('QAQC-2021-08-10'!$L$685),'QAQC-2021-08-10'!$C$685="High")</formula>
    </cfRule>
    <cfRule type="expression" priority="3004" dxfId="3" stopIfTrue="0">
      <formula>AND(NOT('QAQC-2021-08-10'!$L$685),'QAQC-2021-08-10'!$C$685="Medium")</formula>
    </cfRule>
    <cfRule type="expression" priority="4172" dxfId="4" stopIfTrue="0">
      <formula>AND(NOT('QAQC-2021-08-10'!$L$685),'QAQC-2021-08-10'!$C$685="Medium Low")</formula>
    </cfRule>
    <cfRule type="expression" priority="5340" dxfId="5" stopIfTrue="0">
      <formula>AND(NOT('QAQC-2021-08-10'!$L$685),'QAQC-2021-08-10'!$C$685="Low")</formula>
    </cfRule>
    <cfRule type="expression" priority="6964" dxfId="6" stopIfTrue="0">
      <formula>AND(NOT('QAQC-2021-08-10'!$L$685),'QAQC-2021-08-10'!$C$685="Very Low")</formula>
    </cfRule>
    <cfRule type="expression" priority="8162" dxfId="1" stopIfTrue="0">
      <formula>AND(NOT('QAQC-2021-08-10'!$L$685),'QAQC-2021-08-10'!$C$685="Good")</formula>
    </cfRule>
  </conditionalFormatting>
  <conditionalFormatting sqref="BA20">
    <cfRule type="expression" priority="669" dxfId="0" stopIfTrue="0">
      <formula>AND(NOT('QAQC-2021-08-10'!$L$686),'QAQC-2021-08-10'!$C$686="Highest")</formula>
    </cfRule>
    <cfRule type="expression" priority="1837" dxfId="2" stopIfTrue="0">
      <formula>AND(NOT('QAQC-2021-08-10'!$L$686),'QAQC-2021-08-10'!$C$686="High")</formula>
    </cfRule>
    <cfRule type="expression" priority="3005" dxfId="3" stopIfTrue="0">
      <formula>AND(NOT('QAQC-2021-08-10'!$L$686),'QAQC-2021-08-10'!$C$686="Medium")</formula>
    </cfRule>
    <cfRule type="expression" priority="4173" dxfId="4" stopIfTrue="0">
      <formula>AND(NOT('QAQC-2021-08-10'!$L$686),'QAQC-2021-08-10'!$C$686="Medium Low")</formula>
    </cfRule>
    <cfRule type="expression" priority="5341" dxfId="5" stopIfTrue="0">
      <formula>AND(NOT('QAQC-2021-08-10'!$L$686),'QAQC-2021-08-10'!$C$686="Low")</formula>
    </cfRule>
    <cfRule type="expression" priority="6965" dxfId="6" stopIfTrue="0">
      <formula>AND(NOT('QAQC-2021-08-10'!$L$686),'QAQC-2021-08-10'!$C$686="Very Low")</formula>
    </cfRule>
    <cfRule type="expression" priority="8163" dxfId="1" stopIfTrue="0">
      <formula>AND(NOT('QAQC-2021-08-10'!$L$686),'QAQC-2021-08-10'!$C$686="Good")</formula>
    </cfRule>
  </conditionalFormatting>
  <conditionalFormatting sqref="BB20">
    <cfRule type="expression" priority="670" dxfId="0" stopIfTrue="0">
      <formula>AND(NOT('QAQC-2021-08-10'!$L$687),'QAQC-2021-08-10'!$C$687="Highest")</formula>
    </cfRule>
    <cfRule type="expression" priority="1838" dxfId="2" stopIfTrue="0">
      <formula>AND(NOT('QAQC-2021-08-10'!$L$687),'QAQC-2021-08-10'!$C$687="High")</formula>
    </cfRule>
    <cfRule type="expression" priority="3006" dxfId="3" stopIfTrue="0">
      <formula>AND(NOT('QAQC-2021-08-10'!$L$687),'QAQC-2021-08-10'!$C$687="Medium")</formula>
    </cfRule>
    <cfRule type="expression" priority="4174" dxfId="4" stopIfTrue="0">
      <formula>AND(NOT('QAQC-2021-08-10'!$L$687),'QAQC-2021-08-10'!$C$687="Medium Low")</formula>
    </cfRule>
    <cfRule type="expression" priority="5342" dxfId="5" stopIfTrue="0">
      <formula>AND(NOT('QAQC-2021-08-10'!$L$687),'QAQC-2021-08-10'!$C$687="Low")</formula>
    </cfRule>
    <cfRule type="expression" priority="6966" dxfId="6" stopIfTrue="0">
      <formula>AND(NOT('QAQC-2021-08-10'!$L$687),'QAQC-2021-08-10'!$C$687="Very Low")</formula>
    </cfRule>
    <cfRule type="expression" priority="8164" dxfId="1" stopIfTrue="0">
      <formula>AND(NOT('QAQC-2021-08-10'!$L$687),'QAQC-2021-08-10'!$C$687="Good")</formula>
    </cfRule>
  </conditionalFormatting>
  <conditionalFormatting sqref="AZ21">
    <cfRule type="expression" priority="671" dxfId="0" stopIfTrue="0">
      <formula>AND(NOT('QAQC-2021-08-10'!$L$688),'QAQC-2021-08-10'!$C$688="Highest")</formula>
    </cfRule>
    <cfRule type="expression" priority="1839" dxfId="2" stopIfTrue="0">
      <formula>AND(NOT('QAQC-2021-08-10'!$L$688),'QAQC-2021-08-10'!$C$688="High")</formula>
    </cfRule>
    <cfRule type="expression" priority="3007" dxfId="3" stopIfTrue="0">
      <formula>AND(NOT('QAQC-2021-08-10'!$L$688),'QAQC-2021-08-10'!$C$688="Medium")</formula>
    </cfRule>
    <cfRule type="expression" priority="4175" dxfId="4" stopIfTrue="0">
      <formula>AND(NOT('QAQC-2021-08-10'!$L$688),'QAQC-2021-08-10'!$C$688="Medium Low")</formula>
    </cfRule>
    <cfRule type="expression" priority="5343" dxfId="5" stopIfTrue="0">
      <formula>AND(NOT('QAQC-2021-08-10'!$L$688),'QAQC-2021-08-10'!$C$688="Low")</formula>
    </cfRule>
    <cfRule type="expression" priority="6967" dxfId="6" stopIfTrue="0">
      <formula>AND(NOT('QAQC-2021-08-10'!$L$688),'QAQC-2021-08-10'!$C$688="Very Low")</formula>
    </cfRule>
    <cfRule type="expression" priority="8165" dxfId="1" stopIfTrue="0">
      <formula>AND(NOT('QAQC-2021-08-10'!$L$688),'QAQC-2021-08-10'!$C$688="Good")</formula>
    </cfRule>
  </conditionalFormatting>
  <conditionalFormatting sqref="BA21">
    <cfRule type="expression" priority="672" dxfId="0" stopIfTrue="0">
      <formula>AND(NOT('QAQC-2021-08-10'!$L$689),'QAQC-2021-08-10'!$C$689="Highest")</formula>
    </cfRule>
    <cfRule type="expression" priority="1840" dxfId="2" stopIfTrue="0">
      <formula>AND(NOT('QAQC-2021-08-10'!$L$689),'QAQC-2021-08-10'!$C$689="High")</formula>
    </cfRule>
    <cfRule type="expression" priority="3008" dxfId="3" stopIfTrue="0">
      <formula>AND(NOT('QAQC-2021-08-10'!$L$689),'QAQC-2021-08-10'!$C$689="Medium")</formula>
    </cfRule>
    <cfRule type="expression" priority="4176" dxfId="4" stopIfTrue="0">
      <formula>AND(NOT('QAQC-2021-08-10'!$L$689),'QAQC-2021-08-10'!$C$689="Medium Low")</formula>
    </cfRule>
    <cfRule type="expression" priority="5344" dxfId="5" stopIfTrue="0">
      <formula>AND(NOT('QAQC-2021-08-10'!$L$689),'QAQC-2021-08-10'!$C$689="Low")</formula>
    </cfRule>
    <cfRule type="expression" priority="6968" dxfId="6" stopIfTrue="0">
      <formula>AND(NOT('QAQC-2021-08-10'!$L$689),'QAQC-2021-08-10'!$C$689="Very Low")</formula>
    </cfRule>
    <cfRule type="expression" priority="8166" dxfId="1" stopIfTrue="0">
      <formula>AND(NOT('QAQC-2021-08-10'!$L$689),'QAQC-2021-08-10'!$C$689="Good")</formula>
    </cfRule>
  </conditionalFormatting>
  <conditionalFormatting sqref="BB21">
    <cfRule type="expression" priority="673" dxfId="0" stopIfTrue="0">
      <formula>AND(NOT('QAQC-2021-08-10'!$L$690),'QAQC-2021-08-10'!$C$690="Highest")</formula>
    </cfRule>
    <cfRule type="expression" priority="1841" dxfId="2" stopIfTrue="0">
      <formula>AND(NOT('QAQC-2021-08-10'!$L$690),'QAQC-2021-08-10'!$C$690="High")</formula>
    </cfRule>
    <cfRule type="expression" priority="3009" dxfId="3" stopIfTrue="0">
      <formula>AND(NOT('QAQC-2021-08-10'!$L$690),'QAQC-2021-08-10'!$C$690="Medium")</formula>
    </cfRule>
    <cfRule type="expression" priority="4177" dxfId="4" stopIfTrue="0">
      <formula>AND(NOT('QAQC-2021-08-10'!$L$690),'QAQC-2021-08-10'!$C$690="Medium Low")</formula>
    </cfRule>
    <cfRule type="expression" priority="5345" dxfId="5" stopIfTrue="0">
      <formula>AND(NOT('QAQC-2021-08-10'!$L$690),'QAQC-2021-08-10'!$C$690="Low")</formula>
    </cfRule>
    <cfRule type="expression" priority="6969" dxfId="6" stopIfTrue="0">
      <formula>AND(NOT('QAQC-2021-08-10'!$L$690),'QAQC-2021-08-10'!$C$690="Very Low")</formula>
    </cfRule>
    <cfRule type="expression" priority="8167" dxfId="1" stopIfTrue="0">
      <formula>AND(NOT('QAQC-2021-08-10'!$L$690),'QAQC-2021-08-10'!$C$690="Good")</formula>
    </cfRule>
  </conditionalFormatting>
  <conditionalFormatting sqref="AZ22">
    <cfRule type="expression" priority="674" dxfId="0" stopIfTrue="0">
      <formula>AND(NOT('QAQC-2021-08-10'!$L$691),'QAQC-2021-08-10'!$C$691="Highest")</formula>
    </cfRule>
    <cfRule type="expression" priority="1842" dxfId="2" stopIfTrue="0">
      <formula>AND(NOT('QAQC-2021-08-10'!$L$691),'QAQC-2021-08-10'!$C$691="High")</formula>
    </cfRule>
    <cfRule type="expression" priority="3010" dxfId="3" stopIfTrue="0">
      <formula>AND(NOT('QAQC-2021-08-10'!$L$691),'QAQC-2021-08-10'!$C$691="Medium")</formula>
    </cfRule>
    <cfRule type="expression" priority="4178" dxfId="4" stopIfTrue="0">
      <formula>AND(NOT('QAQC-2021-08-10'!$L$691),'QAQC-2021-08-10'!$C$691="Medium Low")</formula>
    </cfRule>
    <cfRule type="expression" priority="5346" dxfId="5" stopIfTrue="0">
      <formula>AND(NOT('QAQC-2021-08-10'!$L$691),'QAQC-2021-08-10'!$C$691="Low")</formula>
    </cfRule>
    <cfRule type="expression" priority="6970" dxfId="6" stopIfTrue="0">
      <formula>AND(NOT('QAQC-2021-08-10'!$L$691),'QAQC-2021-08-10'!$C$691="Very Low")</formula>
    </cfRule>
    <cfRule type="expression" priority="8168" dxfId="1" stopIfTrue="0">
      <formula>AND(NOT('QAQC-2021-08-10'!$L$691),'QAQC-2021-08-10'!$C$691="Good")</formula>
    </cfRule>
  </conditionalFormatting>
  <conditionalFormatting sqref="BA22">
    <cfRule type="expression" priority="675" dxfId="0" stopIfTrue="0">
      <formula>AND(NOT('QAQC-2021-08-10'!$L$692),'QAQC-2021-08-10'!$C$692="Highest")</formula>
    </cfRule>
    <cfRule type="expression" priority="1843" dxfId="2" stopIfTrue="0">
      <formula>AND(NOT('QAQC-2021-08-10'!$L$692),'QAQC-2021-08-10'!$C$692="High")</formula>
    </cfRule>
    <cfRule type="expression" priority="3011" dxfId="3" stopIfTrue="0">
      <formula>AND(NOT('QAQC-2021-08-10'!$L$692),'QAQC-2021-08-10'!$C$692="Medium")</formula>
    </cfRule>
    <cfRule type="expression" priority="4179" dxfId="4" stopIfTrue="0">
      <formula>AND(NOT('QAQC-2021-08-10'!$L$692),'QAQC-2021-08-10'!$C$692="Medium Low")</formula>
    </cfRule>
    <cfRule type="expression" priority="5347" dxfId="5" stopIfTrue="0">
      <formula>AND(NOT('QAQC-2021-08-10'!$L$692),'QAQC-2021-08-10'!$C$692="Low")</formula>
    </cfRule>
    <cfRule type="expression" priority="6971" dxfId="6" stopIfTrue="0">
      <formula>AND(NOT('QAQC-2021-08-10'!$L$692),'QAQC-2021-08-10'!$C$692="Very Low")</formula>
    </cfRule>
    <cfRule type="expression" priority="8169" dxfId="1" stopIfTrue="0">
      <formula>AND(NOT('QAQC-2021-08-10'!$L$692),'QAQC-2021-08-10'!$C$692="Good")</formula>
    </cfRule>
  </conditionalFormatting>
  <conditionalFormatting sqref="BB22">
    <cfRule type="expression" priority="676" dxfId="0" stopIfTrue="0">
      <formula>AND(NOT('QAQC-2021-08-10'!$L$693),'QAQC-2021-08-10'!$C$693="Highest")</formula>
    </cfRule>
    <cfRule type="expression" priority="1844" dxfId="2" stopIfTrue="0">
      <formula>AND(NOT('QAQC-2021-08-10'!$L$693),'QAQC-2021-08-10'!$C$693="High")</formula>
    </cfRule>
    <cfRule type="expression" priority="3012" dxfId="3" stopIfTrue="0">
      <formula>AND(NOT('QAQC-2021-08-10'!$L$693),'QAQC-2021-08-10'!$C$693="Medium")</formula>
    </cfRule>
    <cfRule type="expression" priority="4180" dxfId="4" stopIfTrue="0">
      <formula>AND(NOT('QAQC-2021-08-10'!$L$693),'QAQC-2021-08-10'!$C$693="Medium Low")</formula>
    </cfRule>
    <cfRule type="expression" priority="5348" dxfId="5" stopIfTrue="0">
      <formula>AND(NOT('QAQC-2021-08-10'!$L$693),'QAQC-2021-08-10'!$C$693="Low")</formula>
    </cfRule>
    <cfRule type="expression" priority="6972" dxfId="6" stopIfTrue="0">
      <formula>AND(NOT('QAQC-2021-08-10'!$L$693),'QAQC-2021-08-10'!$C$693="Very Low")</formula>
    </cfRule>
    <cfRule type="expression" priority="8170" dxfId="1" stopIfTrue="0">
      <formula>AND(NOT('QAQC-2021-08-10'!$L$693),'QAQC-2021-08-10'!$C$693="Good")</formula>
    </cfRule>
  </conditionalFormatting>
  <conditionalFormatting sqref="AZ23">
    <cfRule type="expression" priority="677" dxfId="0" stopIfTrue="0">
      <formula>AND(NOT('QAQC-2021-08-10'!$L$694),'QAQC-2021-08-10'!$C$694="Highest")</formula>
    </cfRule>
    <cfRule type="expression" priority="1845" dxfId="2" stopIfTrue="0">
      <formula>AND(NOT('QAQC-2021-08-10'!$L$694),'QAQC-2021-08-10'!$C$694="High")</formula>
    </cfRule>
    <cfRule type="expression" priority="3013" dxfId="3" stopIfTrue="0">
      <formula>AND(NOT('QAQC-2021-08-10'!$L$694),'QAQC-2021-08-10'!$C$694="Medium")</formula>
    </cfRule>
    <cfRule type="expression" priority="4181" dxfId="4" stopIfTrue="0">
      <formula>AND(NOT('QAQC-2021-08-10'!$L$694),'QAQC-2021-08-10'!$C$694="Medium Low")</formula>
    </cfRule>
    <cfRule type="expression" priority="5349" dxfId="5" stopIfTrue="0">
      <formula>AND(NOT('QAQC-2021-08-10'!$L$694),'QAQC-2021-08-10'!$C$694="Low")</formula>
    </cfRule>
    <cfRule type="expression" priority="6973" dxfId="6" stopIfTrue="0">
      <formula>AND(NOT('QAQC-2021-08-10'!$L$694),'QAQC-2021-08-10'!$C$694="Very Low")</formula>
    </cfRule>
    <cfRule type="expression" priority="8171" dxfId="1" stopIfTrue="0">
      <formula>AND(NOT('QAQC-2021-08-10'!$L$694),'QAQC-2021-08-10'!$C$694="Good")</formula>
    </cfRule>
  </conditionalFormatting>
  <conditionalFormatting sqref="BA23">
    <cfRule type="expression" priority="678" dxfId="0" stopIfTrue="0">
      <formula>AND(NOT('QAQC-2021-08-10'!$L$695),'QAQC-2021-08-10'!$C$695="Highest")</formula>
    </cfRule>
    <cfRule type="expression" priority="1846" dxfId="2" stopIfTrue="0">
      <formula>AND(NOT('QAQC-2021-08-10'!$L$695),'QAQC-2021-08-10'!$C$695="High")</formula>
    </cfRule>
    <cfRule type="expression" priority="3014" dxfId="3" stopIfTrue="0">
      <formula>AND(NOT('QAQC-2021-08-10'!$L$695),'QAQC-2021-08-10'!$C$695="Medium")</formula>
    </cfRule>
    <cfRule type="expression" priority="4182" dxfId="4" stopIfTrue="0">
      <formula>AND(NOT('QAQC-2021-08-10'!$L$695),'QAQC-2021-08-10'!$C$695="Medium Low")</formula>
    </cfRule>
    <cfRule type="expression" priority="5350" dxfId="5" stopIfTrue="0">
      <formula>AND(NOT('QAQC-2021-08-10'!$L$695),'QAQC-2021-08-10'!$C$695="Low")</formula>
    </cfRule>
    <cfRule type="expression" priority="6974" dxfId="6" stopIfTrue="0">
      <formula>AND(NOT('QAQC-2021-08-10'!$L$695),'QAQC-2021-08-10'!$C$695="Very Low")</formula>
    </cfRule>
    <cfRule type="expression" priority="8172" dxfId="1" stopIfTrue="0">
      <formula>AND(NOT('QAQC-2021-08-10'!$L$695),'QAQC-2021-08-10'!$C$695="Good")</formula>
    </cfRule>
  </conditionalFormatting>
  <conditionalFormatting sqref="BB23">
    <cfRule type="expression" priority="679" dxfId="0" stopIfTrue="0">
      <formula>AND(NOT('QAQC-2021-08-10'!$L$696),'QAQC-2021-08-10'!$C$696="Highest")</formula>
    </cfRule>
    <cfRule type="expression" priority="1847" dxfId="2" stopIfTrue="0">
      <formula>AND(NOT('QAQC-2021-08-10'!$L$696),'QAQC-2021-08-10'!$C$696="High")</formula>
    </cfRule>
    <cfRule type="expression" priority="3015" dxfId="3" stopIfTrue="0">
      <formula>AND(NOT('QAQC-2021-08-10'!$L$696),'QAQC-2021-08-10'!$C$696="Medium")</formula>
    </cfRule>
    <cfRule type="expression" priority="4183" dxfId="4" stopIfTrue="0">
      <formula>AND(NOT('QAQC-2021-08-10'!$L$696),'QAQC-2021-08-10'!$C$696="Medium Low")</formula>
    </cfRule>
    <cfRule type="expression" priority="5351" dxfId="5" stopIfTrue="0">
      <formula>AND(NOT('QAQC-2021-08-10'!$L$696),'QAQC-2021-08-10'!$C$696="Low")</formula>
    </cfRule>
    <cfRule type="expression" priority="6975" dxfId="6" stopIfTrue="0">
      <formula>AND(NOT('QAQC-2021-08-10'!$L$696),'QAQC-2021-08-10'!$C$696="Very Low")</formula>
    </cfRule>
    <cfRule type="expression" priority="8173" dxfId="1" stopIfTrue="0">
      <formula>AND(NOT('QAQC-2021-08-10'!$L$696),'QAQC-2021-08-10'!$C$696="Good")</formula>
    </cfRule>
  </conditionalFormatting>
  <conditionalFormatting sqref="AZ24">
    <cfRule type="expression" priority="680" dxfId="0" stopIfTrue="0">
      <formula>AND(NOT('QAQC-2021-08-10'!$L$697),'QAQC-2021-08-10'!$C$697="Highest")</formula>
    </cfRule>
    <cfRule type="expression" priority="1848" dxfId="2" stopIfTrue="0">
      <formula>AND(NOT('QAQC-2021-08-10'!$L$697),'QAQC-2021-08-10'!$C$697="High")</formula>
    </cfRule>
    <cfRule type="expression" priority="3016" dxfId="3" stopIfTrue="0">
      <formula>AND(NOT('QAQC-2021-08-10'!$L$697),'QAQC-2021-08-10'!$C$697="Medium")</formula>
    </cfRule>
    <cfRule type="expression" priority="4184" dxfId="4" stopIfTrue="0">
      <formula>AND(NOT('QAQC-2021-08-10'!$L$697),'QAQC-2021-08-10'!$C$697="Medium Low")</formula>
    </cfRule>
    <cfRule type="expression" priority="5352" dxfId="5" stopIfTrue="0">
      <formula>AND(NOT('QAQC-2021-08-10'!$L$697),'QAQC-2021-08-10'!$C$697="Low")</formula>
    </cfRule>
    <cfRule type="expression" priority="6976" dxfId="6" stopIfTrue="0">
      <formula>AND(NOT('QAQC-2021-08-10'!$L$697),'QAQC-2021-08-10'!$C$697="Very Low")</formula>
    </cfRule>
    <cfRule type="expression" priority="8174" dxfId="1" stopIfTrue="0">
      <formula>AND(NOT('QAQC-2021-08-10'!$L$697),'QAQC-2021-08-10'!$C$697="Good")</formula>
    </cfRule>
  </conditionalFormatting>
  <conditionalFormatting sqref="BA24">
    <cfRule type="expression" priority="681" dxfId="0" stopIfTrue="0">
      <formula>AND(NOT('QAQC-2021-08-10'!$L$698),'QAQC-2021-08-10'!$C$698="Highest")</formula>
    </cfRule>
    <cfRule type="expression" priority="1849" dxfId="2" stopIfTrue="0">
      <formula>AND(NOT('QAQC-2021-08-10'!$L$698),'QAQC-2021-08-10'!$C$698="High")</formula>
    </cfRule>
    <cfRule type="expression" priority="3017" dxfId="3" stopIfTrue="0">
      <formula>AND(NOT('QAQC-2021-08-10'!$L$698),'QAQC-2021-08-10'!$C$698="Medium")</formula>
    </cfRule>
    <cfRule type="expression" priority="4185" dxfId="4" stopIfTrue="0">
      <formula>AND(NOT('QAQC-2021-08-10'!$L$698),'QAQC-2021-08-10'!$C$698="Medium Low")</formula>
    </cfRule>
    <cfRule type="expression" priority="5353" dxfId="5" stopIfTrue="0">
      <formula>AND(NOT('QAQC-2021-08-10'!$L$698),'QAQC-2021-08-10'!$C$698="Low")</formula>
    </cfRule>
    <cfRule type="expression" priority="6977" dxfId="6" stopIfTrue="0">
      <formula>AND(NOT('QAQC-2021-08-10'!$L$698),'QAQC-2021-08-10'!$C$698="Very Low")</formula>
    </cfRule>
    <cfRule type="expression" priority="8175" dxfId="1" stopIfTrue="0">
      <formula>AND(NOT('QAQC-2021-08-10'!$L$698),'QAQC-2021-08-10'!$C$698="Good")</formula>
    </cfRule>
  </conditionalFormatting>
  <conditionalFormatting sqref="BB24">
    <cfRule type="expression" priority="682" dxfId="0" stopIfTrue="0">
      <formula>AND(NOT('QAQC-2021-08-10'!$L$699),'QAQC-2021-08-10'!$C$699="Highest")</formula>
    </cfRule>
    <cfRule type="expression" priority="1850" dxfId="2" stopIfTrue="0">
      <formula>AND(NOT('QAQC-2021-08-10'!$L$699),'QAQC-2021-08-10'!$C$699="High")</formula>
    </cfRule>
    <cfRule type="expression" priority="3018" dxfId="3" stopIfTrue="0">
      <formula>AND(NOT('QAQC-2021-08-10'!$L$699),'QAQC-2021-08-10'!$C$699="Medium")</formula>
    </cfRule>
    <cfRule type="expression" priority="4186" dxfId="4" stopIfTrue="0">
      <formula>AND(NOT('QAQC-2021-08-10'!$L$699),'QAQC-2021-08-10'!$C$699="Medium Low")</formula>
    </cfRule>
    <cfRule type="expression" priority="5354" dxfId="5" stopIfTrue="0">
      <formula>AND(NOT('QAQC-2021-08-10'!$L$699),'QAQC-2021-08-10'!$C$699="Low")</formula>
    </cfRule>
    <cfRule type="expression" priority="6978" dxfId="6" stopIfTrue="0">
      <formula>AND(NOT('QAQC-2021-08-10'!$L$699),'QAQC-2021-08-10'!$C$699="Very Low")</formula>
    </cfRule>
    <cfRule type="expression" priority="8176" dxfId="1" stopIfTrue="0">
      <formula>AND(NOT('QAQC-2021-08-10'!$L$699),'QAQC-2021-08-10'!$C$699="Good")</formula>
    </cfRule>
  </conditionalFormatting>
  <conditionalFormatting sqref="AZ25">
    <cfRule type="expression" priority="683" dxfId="0" stopIfTrue="0">
      <formula>AND(NOT('QAQC-2021-08-10'!$L$700),'QAQC-2021-08-10'!$C$700="Highest")</formula>
    </cfRule>
    <cfRule type="expression" priority="1851" dxfId="2" stopIfTrue="0">
      <formula>AND(NOT('QAQC-2021-08-10'!$L$700),'QAQC-2021-08-10'!$C$700="High")</formula>
    </cfRule>
    <cfRule type="expression" priority="3019" dxfId="3" stopIfTrue="0">
      <formula>AND(NOT('QAQC-2021-08-10'!$L$700),'QAQC-2021-08-10'!$C$700="Medium")</formula>
    </cfRule>
    <cfRule type="expression" priority="4187" dxfId="4" stopIfTrue="0">
      <formula>AND(NOT('QAQC-2021-08-10'!$L$700),'QAQC-2021-08-10'!$C$700="Medium Low")</formula>
    </cfRule>
    <cfRule type="expression" priority="5355" dxfId="5" stopIfTrue="0">
      <formula>AND(NOT('QAQC-2021-08-10'!$L$700),'QAQC-2021-08-10'!$C$700="Low")</formula>
    </cfRule>
    <cfRule type="expression" priority="6979" dxfId="6" stopIfTrue="0">
      <formula>AND(NOT('QAQC-2021-08-10'!$L$700),'QAQC-2021-08-10'!$C$700="Very Low")</formula>
    </cfRule>
    <cfRule type="expression" priority="8177" dxfId="1" stopIfTrue="0">
      <formula>AND(NOT('QAQC-2021-08-10'!$L$700),'QAQC-2021-08-10'!$C$700="Good")</formula>
    </cfRule>
  </conditionalFormatting>
  <conditionalFormatting sqref="BA25">
    <cfRule type="expression" priority="684" dxfId="0" stopIfTrue="0">
      <formula>AND(NOT('QAQC-2021-08-10'!$L$701),'QAQC-2021-08-10'!$C$701="Highest")</formula>
    </cfRule>
    <cfRule type="expression" priority="1852" dxfId="2" stopIfTrue="0">
      <formula>AND(NOT('QAQC-2021-08-10'!$L$701),'QAQC-2021-08-10'!$C$701="High")</formula>
    </cfRule>
    <cfRule type="expression" priority="3020" dxfId="3" stopIfTrue="0">
      <formula>AND(NOT('QAQC-2021-08-10'!$L$701),'QAQC-2021-08-10'!$C$701="Medium")</formula>
    </cfRule>
    <cfRule type="expression" priority="4188" dxfId="4" stopIfTrue="0">
      <formula>AND(NOT('QAQC-2021-08-10'!$L$701),'QAQC-2021-08-10'!$C$701="Medium Low")</formula>
    </cfRule>
    <cfRule type="expression" priority="5356" dxfId="5" stopIfTrue="0">
      <formula>AND(NOT('QAQC-2021-08-10'!$L$701),'QAQC-2021-08-10'!$C$701="Low")</formula>
    </cfRule>
    <cfRule type="expression" priority="6980" dxfId="6" stopIfTrue="0">
      <formula>AND(NOT('QAQC-2021-08-10'!$L$701),'QAQC-2021-08-10'!$C$701="Very Low")</formula>
    </cfRule>
    <cfRule type="expression" priority="8178" dxfId="1" stopIfTrue="0">
      <formula>AND(NOT('QAQC-2021-08-10'!$L$701),'QAQC-2021-08-10'!$C$701="Good")</formula>
    </cfRule>
  </conditionalFormatting>
  <conditionalFormatting sqref="BB25">
    <cfRule type="expression" priority="685" dxfId="0" stopIfTrue="0">
      <formula>AND(NOT('QAQC-2021-08-10'!$L$702),'QAQC-2021-08-10'!$C$702="Highest")</formula>
    </cfRule>
    <cfRule type="expression" priority="1853" dxfId="2" stopIfTrue="0">
      <formula>AND(NOT('QAQC-2021-08-10'!$L$702),'QAQC-2021-08-10'!$C$702="High")</formula>
    </cfRule>
    <cfRule type="expression" priority="3021" dxfId="3" stopIfTrue="0">
      <formula>AND(NOT('QAQC-2021-08-10'!$L$702),'QAQC-2021-08-10'!$C$702="Medium")</formula>
    </cfRule>
    <cfRule type="expression" priority="4189" dxfId="4" stopIfTrue="0">
      <formula>AND(NOT('QAQC-2021-08-10'!$L$702),'QAQC-2021-08-10'!$C$702="Medium Low")</formula>
    </cfRule>
    <cfRule type="expression" priority="5357" dxfId="5" stopIfTrue="0">
      <formula>AND(NOT('QAQC-2021-08-10'!$L$702),'QAQC-2021-08-10'!$C$702="Low")</formula>
    </cfRule>
    <cfRule type="expression" priority="6981" dxfId="6" stopIfTrue="0">
      <formula>AND(NOT('QAQC-2021-08-10'!$L$702),'QAQC-2021-08-10'!$C$702="Very Low")</formula>
    </cfRule>
    <cfRule type="expression" priority="8179" dxfId="1" stopIfTrue="0">
      <formula>AND(NOT('QAQC-2021-08-10'!$L$702),'QAQC-2021-08-10'!$C$702="Good")</formula>
    </cfRule>
  </conditionalFormatting>
  <conditionalFormatting sqref="AZ26">
    <cfRule type="expression" priority="686" dxfId="0" stopIfTrue="0">
      <formula>AND(NOT('QAQC-2021-08-10'!$L$703),'QAQC-2021-08-10'!$C$703="Highest")</formula>
    </cfRule>
    <cfRule type="expression" priority="1854" dxfId="2" stopIfTrue="0">
      <formula>AND(NOT('QAQC-2021-08-10'!$L$703),'QAQC-2021-08-10'!$C$703="High")</formula>
    </cfRule>
    <cfRule type="expression" priority="3022" dxfId="3" stopIfTrue="0">
      <formula>AND(NOT('QAQC-2021-08-10'!$L$703),'QAQC-2021-08-10'!$C$703="Medium")</formula>
    </cfRule>
    <cfRule type="expression" priority="4190" dxfId="4" stopIfTrue="0">
      <formula>AND(NOT('QAQC-2021-08-10'!$L$703),'QAQC-2021-08-10'!$C$703="Medium Low")</formula>
    </cfRule>
    <cfRule type="expression" priority="5358" dxfId="5" stopIfTrue="0">
      <formula>AND(NOT('QAQC-2021-08-10'!$L$703),'QAQC-2021-08-10'!$C$703="Low")</formula>
    </cfRule>
    <cfRule type="expression" priority="6982" dxfId="6" stopIfTrue="0">
      <formula>AND(NOT('QAQC-2021-08-10'!$L$703),'QAQC-2021-08-10'!$C$703="Very Low")</formula>
    </cfRule>
    <cfRule type="expression" priority="8180" dxfId="1" stopIfTrue="0">
      <formula>AND(NOT('QAQC-2021-08-10'!$L$703),'QAQC-2021-08-10'!$C$703="Good")</formula>
    </cfRule>
  </conditionalFormatting>
  <conditionalFormatting sqref="BA26">
    <cfRule type="expression" priority="687" dxfId="0" stopIfTrue="0">
      <formula>AND(NOT('QAQC-2021-08-10'!$L$704),'QAQC-2021-08-10'!$C$704="Highest")</formula>
    </cfRule>
    <cfRule type="expression" priority="1855" dxfId="2" stopIfTrue="0">
      <formula>AND(NOT('QAQC-2021-08-10'!$L$704),'QAQC-2021-08-10'!$C$704="High")</formula>
    </cfRule>
    <cfRule type="expression" priority="3023" dxfId="3" stopIfTrue="0">
      <formula>AND(NOT('QAQC-2021-08-10'!$L$704),'QAQC-2021-08-10'!$C$704="Medium")</formula>
    </cfRule>
    <cfRule type="expression" priority="4191" dxfId="4" stopIfTrue="0">
      <formula>AND(NOT('QAQC-2021-08-10'!$L$704),'QAQC-2021-08-10'!$C$704="Medium Low")</formula>
    </cfRule>
    <cfRule type="expression" priority="5359" dxfId="5" stopIfTrue="0">
      <formula>AND(NOT('QAQC-2021-08-10'!$L$704),'QAQC-2021-08-10'!$C$704="Low")</formula>
    </cfRule>
    <cfRule type="expression" priority="6983" dxfId="6" stopIfTrue="0">
      <formula>AND(NOT('QAQC-2021-08-10'!$L$704),'QAQC-2021-08-10'!$C$704="Very Low")</formula>
    </cfRule>
    <cfRule type="expression" priority="8181" dxfId="1" stopIfTrue="0">
      <formula>AND(NOT('QAQC-2021-08-10'!$L$704),'QAQC-2021-08-10'!$C$704="Good")</formula>
    </cfRule>
  </conditionalFormatting>
  <conditionalFormatting sqref="BB26">
    <cfRule type="expression" priority="688" dxfId="0" stopIfTrue="0">
      <formula>AND(NOT('QAQC-2021-08-10'!$L$705),'QAQC-2021-08-10'!$C$705="Highest")</formula>
    </cfRule>
    <cfRule type="expression" priority="1856" dxfId="2" stopIfTrue="0">
      <formula>AND(NOT('QAQC-2021-08-10'!$L$705),'QAQC-2021-08-10'!$C$705="High")</formula>
    </cfRule>
    <cfRule type="expression" priority="3024" dxfId="3" stopIfTrue="0">
      <formula>AND(NOT('QAQC-2021-08-10'!$L$705),'QAQC-2021-08-10'!$C$705="Medium")</formula>
    </cfRule>
    <cfRule type="expression" priority="4192" dxfId="4" stopIfTrue="0">
      <formula>AND(NOT('QAQC-2021-08-10'!$L$705),'QAQC-2021-08-10'!$C$705="Medium Low")</formula>
    </cfRule>
    <cfRule type="expression" priority="5360" dxfId="5" stopIfTrue="0">
      <formula>AND(NOT('QAQC-2021-08-10'!$L$705),'QAQC-2021-08-10'!$C$705="Low")</formula>
    </cfRule>
    <cfRule type="expression" priority="6984" dxfId="6" stopIfTrue="0">
      <formula>AND(NOT('QAQC-2021-08-10'!$L$705),'QAQC-2021-08-10'!$C$705="Very Low")</formula>
    </cfRule>
    <cfRule type="expression" priority="8182" dxfId="1" stopIfTrue="0">
      <formula>AND(NOT('QAQC-2021-08-10'!$L$705),'QAQC-2021-08-10'!$C$705="Good")</formula>
    </cfRule>
  </conditionalFormatting>
  <conditionalFormatting sqref="AZ27">
    <cfRule type="expression" priority="689" dxfId="0" stopIfTrue="0">
      <formula>AND(NOT('QAQC-2021-08-10'!$L$706),'QAQC-2021-08-10'!$C$706="Highest")</formula>
    </cfRule>
    <cfRule type="expression" priority="1857" dxfId="2" stopIfTrue="0">
      <formula>AND(NOT('QAQC-2021-08-10'!$L$706),'QAQC-2021-08-10'!$C$706="High")</formula>
    </cfRule>
    <cfRule type="expression" priority="3025" dxfId="3" stopIfTrue="0">
      <formula>AND(NOT('QAQC-2021-08-10'!$L$706),'QAQC-2021-08-10'!$C$706="Medium")</formula>
    </cfRule>
    <cfRule type="expression" priority="4193" dxfId="4" stopIfTrue="0">
      <formula>AND(NOT('QAQC-2021-08-10'!$L$706),'QAQC-2021-08-10'!$C$706="Medium Low")</formula>
    </cfRule>
    <cfRule type="expression" priority="5361" dxfId="5" stopIfTrue="0">
      <formula>AND(NOT('QAQC-2021-08-10'!$L$706),'QAQC-2021-08-10'!$C$706="Low")</formula>
    </cfRule>
    <cfRule type="expression" priority="6985" dxfId="6" stopIfTrue="0">
      <formula>AND(NOT('QAQC-2021-08-10'!$L$706),'QAQC-2021-08-10'!$C$706="Very Low")</formula>
    </cfRule>
    <cfRule type="expression" priority="8183" dxfId="1" stopIfTrue="0">
      <formula>AND(NOT('QAQC-2021-08-10'!$L$706),'QAQC-2021-08-10'!$C$706="Good")</formula>
    </cfRule>
  </conditionalFormatting>
  <conditionalFormatting sqref="BA27">
    <cfRule type="expression" priority="690" dxfId="0" stopIfTrue="0">
      <formula>AND(NOT('QAQC-2021-08-10'!$L$707),'QAQC-2021-08-10'!$C$707="Highest")</formula>
    </cfRule>
    <cfRule type="expression" priority="1858" dxfId="2" stopIfTrue="0">
      <formula>AND(NOT('QAQC-2021-08-10'!$L$707),'QAQC-2021-08-10'!$C$707="High")</formula>
    </cfRule>
    <cfRule type="expression" priority="3026" dxfId="3" stopIfTrue="0">
      <formula>AND(NOT('QAQC-2021-08-10'!$L$707),'QAQC-2021-08-10'!$C$707="Medium")</formula>
    </cfRule>
    <cfRule type="expression" priority="4194" dxfId="4" stopIfTrue="0">
      <formula>AND(NOT('QAQC-2021-08-10'!$L$707),'QAQC-2021-08-10'!$C$707="Medium Low")</formula>
    </cfRule>
    <cfRule type="expression" priority="5362" dxfId="5" stopIfTrue="0">
      <formula>AND(NOT('QAQC-2021-08-10'!$L$707),'QAQC-2021-08-10'!$C$707="Low")</formula>
    </cfRule>
    <cfRule type="expression" priority="6986" dxfId="6" stopIfTrue="0">
      <formula>AND(NOT('QAQC-2021-08-10'!$L$707),'QAQC-2021-08-10'!$C$707="Very Low")</formula>
    </cfRule>
    <cfRule type="expression" priority="8184" dxfId="1" stopIfTrue="0">
      <formula>AND(NOT('QAQC-2021-08-10'!$L$707),'QAQC-2021-08-10'!$C$707="Good")</formula>
    </cfRule>
  </conditionalFormatting>
  <conditionalFormatting sqref="BB27">
    <cfRule type="expression" priority="691" dxfId="0" stopIfTrue="0">
      <formula>AND(NOT('QAQC-2021-08-10'!$L$708),'QAQC-2021-08-10'!$C$708="Highest")</formula>
    </cfRule>
    <cfRule type="expression" priority="1859" dxfId="2" stopIfTrue="0">
      <formula>AND(NOT('QAQC-2021-08-10'!$L$708),'QAQC-2021-08-10'!$C$708="High")</formula>
    </cfRule>
    <cfRule type="expression" priority="3027" dxfId="3" stopIfTrue="0">
      <formula>AND(NOT('QAQC-2021-08-10'!$L$708),'QAQC-2021-08-10'!$C$708="Medium")</formula>
    </cfRule>
    <cfRule type="expression" priority="4195" dxfId="4" stopIfTrue="0">
      <formula>AND(NOT('QAQC-2021-08-10'!$L$708),'QAQC-2021-08-10'!$C$708="Medium Low")</formula>
    </cfRule>
    <cfRule type="expression" priority="5363" dxfId="5" stopIfTrue="0">
      <formula>AND(NOT('QAQC-2021-08-10'!$L$708),'QAQC-2021-08-10'!$C$708="Low")</formula>
    </cfRule>
    <cfRule type="expression" priority="6987" dxfId="6" stopIfTrue="0">
      <formula>AND(NOT('QAQC-2021-08-10'!$L$708),'QAQC-2021-08-10'!$C$708="Very Low")</formula>
    </cfRule>
    <cfRule type="expression" priority="8185" dxfId="1" stopIfTrue="0">
      <formula>AND(NOT('QAQC-2021-08-10'!$L$708),'QAQC-2021-08-10'!$C$708="Good")</formula>
    </cfRule>
  </conditionalFormatting>
  <conditionalFormatting sqref="AZ28">
    <cfRule type="expression" priority="692" dxfId="0" stopIfTrue="0">
      <formula>AND(NOT('QAQC-2021-08-10'!$L$709),'QAQC-2021-08-10'!$C$709="Highest")</formula>
    </cfRule>
    <cfRule type="expression" priority="1860" dxfId="2" stopIfTrue="0">
      <formula>AND(NOT('QAQC-2021-08-10'!$L$709),'QAQC-2021-08-10'!$C$709="High")</formula>
    </cfRule>
    <cfRule type="expression" priority="3028" dxfId="3" stopIfTrue="0">
      <formula>AND(NOT('QAQC-2021-08-10'!$L$709),'QAQC-2021-08-10'!$C$709="Medium")</formula>
    </cfRule>
    <cfRule type="expression" priority="4196" dxfId="4" stopIfTrue="0">
      <formula>AND(NOT('QAQC-2021-08-10'!$L$709),'QAQC-2021-08-10'!$C$709="Medium Low")</formula>
    </cfRule>
    <cfRule type="expression" priority="5364" dxfId="5" stopIfTrue="0">
      <formula>AND(NOT('QAQC-2021-08-10'!$L$709),'QAQC-2021-08-10'!$C$709="Low")</formula>
    </cfRule>
    <cfRule type="expression" priority="6988" dxfId="6" stopIfTrue="0">
      <formula>AND(NOT('QAQC-2021-08-10'!$L$709),'QAQC-2021-08-10'!$C$709="Very Low")</formula>
    </cfRule>
    <cfRule type="expression" priority="8186" dxfId="1" stopIfTrue="0">
      <formula>AND(NOT('QAQC-2021-08-10'!$L$709),'QAQC-2021-08-10'!$C$709="Good")</formula>
    </cfRule>
  </conditionalFormatting>
  <conditionalFormatting sqref="BA28">
    <cfRule type="expression" priority="693" dxfId="0" stopIfTrue="0">
      <formula>AND(NOT('QAQC-2021-08-10'!$L$710),'QAQC-2021-08-10'!$C$710="Highest")</formula>
    </cfRule>
    <cfRule type="expression" priority="1861" dxfId="2" stopIfTrue="0">
      <formula>AND(NOT('QAQC-2021-08-10'!$L$710),'QAQC-2021-08-10'!$C$710="High")</formula>
    </cfRule>
    <cfRule type="expression" priority="3029" dxfId="3" stopIfTrue="0">
      <formula>AND(NOT('QAQC-2021-08-10'!$L$710),'QAQC-2021-08-10'!$C$710="Medium")</formula>
    </cfRule>
    <cfRule type="expression" priority="4197" dxfId="4" stopIfTrue="0">
      <formula>AND(NOT('QAQC-2021-08-10'!$L$710),'QAQC-2021-08-10'!$C$710="Medium Low")</formula>
    </cfRule>
    <cfRule type="expression" priority="5365" dxfId="5" stopIfTrue="0">
      <formula>AND(NOT('QAQC-2021-08-10'!$L$710),'QAQC-2021-08-10'!$C$710="Low")</formula>
    </cfRule>
    <cfRule type="expression" priority="6989" dxfId="6" stopIfTrue="0">
      <formula>AND(NOT('QAQC-2021-08-10'!$L$710),'QAQC-2021-08-10'!$C$710="Very Low")</formula>
    </cfRule>
    <cfRule type="expression" priority="8187" dxfId="1" stopIfTrue="0">
      <formula>AND(NOT('QAQC-2021-08-10'!$L$710),'QAQC-2021-08-10'!$C$710="Good")</formula>
    </cfRule>
  </conditionalFormatting>
  <conditionalFormatting sqref="BB28">
    <cfRule type="expression" priority="694" dxfId="0" stopIfTrue="0">
      <formula>AND(NOT('QAQC-2021-08-10'!$L$711),'QAQC-2021-08-10'!$C$711="Highest")</formula>
    </cfRule>
    <cfRule type="expression" priority="1862" dxfId="2" stopIfTrue="0">
      <formula>AND(NOT('QAQC-2021-08-10'!$L$711),'QAQC-2021-08-10'!$C$711="High")</formula>
    </cfRule>
    <cfRule type="expression" priority="3030" dxfId="3" stopIfTrue="0">
      <formula>AND(NOT('QAQC-2021-08-10'!$L$711),'QAQC-2021-08-10'!$C$711="Medium")</formula>
    </cfRule>
    <cfRule type="expression" priority="4198" dxfId="4" stopIfTrue="0">
      <formula>AND(NOT('QAQC-2021-08-10'!$L$711),'QAQC-2021-08-10'!$C$711="Medium Low")</formula>
    </cfRule>
    <cfRule type="expression" priority="5366" dxfId="5" stopIfTrue="0">
      <formula>AND(NOT('QAQC-2021-08-10'!$L$711),'QAQC-2021-08-10'!$C$711="Low")</formula>
    </cfRule>
    <cfRule type="expression" priority="6990" dxfId="6" stopIfTrue="0">
      <formula>AND(NOT('QAQC-2021-08-10'!$L$711),'QAQC-2021-08-10'!$C$711="Very Low")</formula>
    </cfRule>
    <cfRule type="expression" priority="8188" dxfId="1" stopIfTrue="0">
      <formula>AND(NOT('QAQC-2021-08-10'!$L$711),'QAQC-2021-08-10'!$C$711="Good")</formula>
    </cfRule>
  </conditionalFormatting>
  <conditionalFormatting sqref="AZ29">
    <cfRule type="expression" priority="695" dxfId="0" stopIfTrue="0">
      <formula>AND(NOT('QAQC-2021-08-10'!$L$712),'QAQC-2021-08-10'!$C$712="Highest")</formula>
    </cfRule>
    <cfRule type="expression" priority="1863" dxfId="2" stopIfTrue="0">
      <formula>AND(NOT('QAQC-2021-08-10'!$L$712),'QAQC-2021-08-10'!$C$712="High")</formula>
    </cfRule>
    <cfRule type="expression" priority="3031" dxfId="3" stopIfTrue="0">
      <formula>AND(NOT('QAQC-2021-08-10'!$L$712),'QAQC-2021-08-10'!$C$712="Medium")</formula>
    </cfRule>
    <cfRule type="expression" priority="4199" dxfId="4" stopIfTrue="0">
      <formula>AND(NOT('QAQC-2021-08-10'!$L$712),'QAQC-2021-08-10'!$C$712="Medium Low")</formula>
    </cfRule>
    <cfRule type="expression" priority="5367" dxfId="5" stopIfTrue="0">
      <formula>AND(NOT('QAQC-2021-08-10'!$L$712),'QAQC-2021-08-10'!$C$712="Low")</formula>
    </cfRule>
    <cfRule type="expression" priority="6991" dxfId="6" stopIfTrue="0">
      <formula>AND(NOT('QAQC-2021-08-10'!$L$712),'QAQC-2021-08-10'!$C$712="Very Low")</formula>
    </cfRule>
    <cfRule type="expression" priority="8189" dxfId="1" stopIfTrue="0">
      <formula>AND(NOT('QAQC-2021-08-10'!$L$712),'QAQC-2021-08-10'!$C$712="Good")</formula>
    </cfRule>
  </conditionalFormatting>
  <conditionalFormatting sqref="BA29">
    <cfRule type="expression" priority="696" dxfId="0" stopIfTrue="0">
      <formula>AND(NOT('QAQC-2021-08-10'!$L$713),'QAQC-2021-08-10'!$C$713="Highest")</formula>
    </cfRule>
    <cfRule type="expression" priority="1864" dxfId="2" stopIfTrue="0">
      <formula>AND(NOT('QAQC-2021-08-10'!$L$713),'QAQC-2021-08-10'!$C$713="High")</formula>
    </cfRule>
    <cfRule type="expression" priority="3032" dxfId="3" stopIfTrue="0">
      <formula>AND(NOT('QAQC-2021-08-10'!$L$713),'QAQC-2021-08-10'!$C$713="Medium")</formula>
    </cfRule>
    <cfRule type="expression" priority="4200" dxfId="4" stopIfTrue="0">
      <formula>AND(NOT('QAQC-2021-08-10'!$L$713),'QAQC-2021-08-10'!$C$713="Medium Low")</formula>
    </cfRule>
    <cfRule type="expression" priority="5368" dxfId="5" stopIfTrue="0">
      <formula>AND(NOT('QAQC-2021-08-10'!$L$713),'QAQC-2021-08-10'!$C$713="Low")</formula>
    </cfRule>
    <cfRule type="expression" priority="6992" dxfId="6" stopIfTrue="0">
      <formula>AND(NOT('QAQC-2021-08-10'!$L$713),'QAQC-2021-08-10'!$C$713="Very Low")</formula>
    </cfRule>
    <cfRule type="expression" priority="8190" dxfId="1" stopIfTrue="0">
      <formula>AND(NOT('QAQC-2021-08-10'!$L$713),'QAQC-2021-08-10'!$C$713="Good")</formula>
    </cfRule>
  </conditionalFormatting>
  <conditionalFormatting sqref="BB29">
    <cfRule type="expression" priority="697" dxfId="0" stopIfTrue="0">
      <formula>AND(NOT('QAQC-2021-08-10'!$L$714),'QAQC-2021-08-10'!$C$714="Highest")</formula>
    </cfRule>
    <cfRule type="expression" priority="1865" dxfId="2" stopIfTrue="0">
      <formula>AND(NOT('QAQC-2021-08-10'!$L$714),'QAQC-2021-08-10'!$C$714="High")</formula>
    </cfRule>
    <cfRule type="expression" priority="3033" dxfId="3" stopIfTrue="0">
      <formula>AND(NOT('QAQC-2021-08-10'!$L$714),'QAQC-2021-08-10'!$C$714="Medium")</formula>
    </cfRule>
    <cfRule type="expression" priority="4201" dxfId="4" stopIfTrue="0">
      <formula>AND(NOT('QAQC-2021-08-10'!$L$714),'QAQC-2021-08-10'!$C$714="Medium Low")</formula>
    </cfRule>
    <cfRule type="expression" priority="5369" dxfId="5" stopIfTrue="0">
      <formula>AND(NOT('QAQC-2021-08-10'!$L$714),'QAQC-2021-08-10'!$C$714="Low")</formula>
    </cfRule>
    <cfRule type="expression" priority="6993" dxfId="6" stopIfTrue="0">
      <formula>AND(NOT('QAQC-2021-08-10'!$L$714),'QAQC-2021-08-10'!$C$714="Very Low")</formula>
    </cfRule>
    <cfRule type="expression" priority="8191" dxfId="1" stopIfTrue="0">
      <formula>AND(NOT('QAQC-2021-08-10'!$L$714),'QAQC-2021-08-10'!$C$714="Good")</formula>
    </cfRule>
  </conditionalFormatting>
  <conditionalFormatting sqref="AZ30">
    <cfRule type="expression" priority="698" dxfId="0" stopIfTrue="0">
      <formula>AND(NOT('QAQC-2021-08-10'!$L$715),'QAQC-2021-08-10'!$C$715="Highest")</formula>
    </cfRule>
    <cfRule type="expression" priority="1866" dxfId="2" stopIfTrue="0">
      <formula>AND(NOT('QAQC-2021-08-10'!$L$715),'QAQC-2021-08-10'!$C$715="High")</formula>
    </cfRule>
    <cfRule type="expression" priority="3034" dxfId="3" stopIfTrue="0">
      <formula>AND(NOT('QAQC-2021-08-10'!$L$715),'QAQC-2021-08-10'!$C$715="Medium")</formula>
    </cfRule>
    <cfRule type="expression" priority="4202" dxfId="4" stopIfTrue="0">
      <formula>AND(NOT('QAQC-2021-08-10'!$L$715),'QAQC-2021-08-10'!$C$715="Medium Low")</formula>
    </cfRule>
    <cfRule type="expression" priority="5370" dxfId="5" stopIfTrue="0">
      <formula>AND(NOT('QAQC-2021-08-10'!$L$715),'QAQC-2021-08-10'!$C$715="Low")</formula>
    </cfRule>
    <cfRule type="expression" priority="6994" dxfId="6" stopIfTrue="0">
      <formula>AND(NOT('QAQC-2021-08-10'!$L$715),'QAQC-2021-08-10'!$C$715="Very Low")</formula>
    </cfRule>
    <cfRule type="expression" priority="8192" dxfId="1" stopIfTrue="0">
      <formula>AND(NOT('QAQC-2021-08-10'!$L$715),'QAQC-2021-08-10'!$C$715="Good")</formula>
    </cfRule>
  </conditionalFormatting>
  <conditionalFormatting sqref="BA30">
    <cfRule type="expression" priority="699" dxfId="0" stopIfTrue="0">
      <formula>AND(NOT('QAQC-2021-08-10'!$L$716),'QAQC-2021-08-10'!$C$716="Highest")</formula>
    </cfRule>
    <cfRule type="expression" priority="1867" dxfId="2" stopIfTrue="0">
      <formula>AND(NOT('QAQC-2021-08-10'!$L$716),'QAQC-2021-08-10'!$C$716="High")</formula>
    </cfRule>
    <cfRule type="expression" priority="3035" dxfId="3" stopIfTrue="0">
      <formula>AND(NOT('QAQC-2021-08-10'!$L$716),'QAQC-2021-08-10'!$C$716="Medium")</formula>
    </cfRule>
    <cfRule type="expression" priority="4203" dxfId="4" stopIfTrue="0">
      <formula>AND(NOT('QAQC-2021-08-10'!$L$716),'QAQC-2021-08-10'!$C$716="Medium Low")</formula>
    </cfRule>
    <cfRule type="expression" priority="5371" dxfId="5" stopIfTrue="0">
      <formula>AND(NOT('QAQC-2021-08-10'!$L$716),'QAQC-2021-08-10'!$C$716="Low")</formula>
    </cfRule>
    <cfRule type="expression" priority="6995" dxfId="6" stopIfTrue="0">
      <formula>AND(NOT('QAQC-2021-08-10'!$L$716),'QAQC-2021-08-10'!$C$716="Very Low")</formula>
    </cfRule>
    <cfRule type="expression" priority="8193" dxfId="1" stopIfTrue="0">
      <formula>AND(NOT('QAQC-2021-08-10'!$L$716),'QAQC-2021-08-10'!$C$716="Good")</formula>
    </cfRule>
  </conditionalFormatting>
  <conditionalFormatting sqref="BB30">
    <cfRule type="expression" priority="700" dxfId="0" stopIfTrue="0">
      <formula>AND(NOT('QAQC-2021-08-10'!$L$717),'QAQC-2021-08-10'!$C$717="Highest")</formula>
    </cfRule>
    <cfRule type="expression" priority="1868" dxfId="2" stopIfTrue="0">
      <formula>AND(NOT('QAQC-2021-08-10'!$L$717),'QAQC-2021-08-10'!$C$717="High")</formula>
    </cfRule>
    <cfRule type="expression" priority="3036" dxfId="3" stopIfTrue="0">
      <formula>AND(NOT('QAQC-2021-08-10'!$L$717),'QAQC-2021-08-10'!$C$717="Medium")</formula>
    </cfRule>
    <cfRule type="expression" priority="4204" dxfId="4" stopIfTrue="0">
      <formula>AND(NOT('QAQC-2021-08-10'!$L$717),'QAQC-2021-08-10'!$C$717="Medium Low")</formula>
    </cfRule>
    <cfRule type="expression" priority="5372" dxfId="5" stopIfTrue="0">
      <formula>AND(NOT('QAQC-2021-08-10'!$L$717),'QAQC-2021-08-10'!$C$717="Low")</formula>
    </cfRule>
    <cfRule type="expression" priority="6996" dxfId="6" stopIfTrue="0">
      <formula>AND(NOT('QAQC-2021-08-10'!$L$717),'QAQC-2021-08-10'!$C$717="Very Low")</formula>
    </cfRule>
    <cfRule type="expression" priority="8194" dxfId="1" stopIfTrue="0">
      <formula>AND(NOT('QAQC-2021-08-10'!$L$717),'QAQC-2021-08-10'!$C$717="Good")</formula>
    </cfRule>
  </conditionalFormatting>
  <conditionalFormatting sqref="BQ4">
    <cfRule type="expression" priority="707" dxfId="0" stopIfTrue="0">
      <formula>AND(NOT('QAQC-2021-08-10'!$L$724),'QAQC-2021-08-10'!$C$724="Highest")</formula>
    </cfRule>
    <cfRule type="expression" priority="1875" dxfId="2" stopIfTrue="0">
      <formula>AND(NOT('QAQC-2021-08-10'!$L$724),'QAQC-2021-08-10'!$C$724="High")</formula>
    </cfRule>
    <cfRule type="expression" priority="3043" dxfId="3" stopIfTrue="0">
      <formula>AND(NOT('QAQC-2021-08-10'!$L$724),'QAQC-2021-08-10'!$C$724="Medium")</formula>
    </cfRule>
    <cfRule type="expression" priority="4211" dxfId="4" stopIfTrue="0">
      <formula>AND(NOT('QAQC-2021-08-10'!$L$724),'QAQC-2021-08-10'!$C$724="Medium Low")</formula>
    </cfRule>
    <cfRule type="expression" priority="5379" dxfId="5" stopIfTrue="0">
      <formula>AND(NOT('QAQC-2021-08-10'!$L$724),'QAQC-2021-08-10'!$C$724="Low")</formula>
    </cfRule>
    <cfRule type="expression" priority="5849" dxfId="5" stopIfTrue="0">
      <formula>LEFT(BQ4&amp;"")="["</formula>
    </cfRule>
    <cfRule type="expression" priority="7003" dxfId="6" stopIfTrue="0">
      <formula>AND(NOT('QAQC-2021-08-10'!$L$724),'QAQC-2021-08-10'!$C$724="Very Low")</formula>
    </cfRule>
    <cfRule type="expression" priority="8201" dxfId="1" stopIfTrue="0">
      <formula>AND(NOT('QAQC-2021-08-10'!$L$724),'QAQC-2021-08-10'!$C$724="Good")</formula>
    </cfRule>
  </conditionalFormatting>
  <conditionalFormatting sqref="BR4">
    <cfRule type="expression" priority="708" dxfId="0" stopIfTrue="0">
      <formula>AND(NOT('QAQC-2021-08-10'!$L$725),'QAQC-2021-08-10'!$C$725="Highest")</formula>
    </cfRule>
    <cfRule type="expression" priority="1876" dxfId="2" stopIfTrue="0">
      <formula>AND(NOT('QAQC-2021-08-10'!$L$725),'QAQC-2021-08-10'!$C$725="High")</formula>
    </cfRule>
    <cfRule type="expression" priority="3044" dxfId="3" stopIfTrue="0">
      <formula>AND(NOT('QAQC-2021-08-10'!$L$725),'QAQC-2021-08-10'!$C$725="Medium")</formula>
    </cfRule>
    <cfRule type="expression" priority="4212" dxfId="4" stopIfTrue="0">
      <formula>AND(NOT('QAQC-2021-08-10'!$L$725),'QAQC-2021-08-10'!$C$725="Medium Low")</formula>
    </cfRule>
    <cfRule type="expression" priority="5380" dxfId="5" stopIfTrue="0">
      <formula>AND(NOT('QAQC-2021-08-10'!$L$725),'QAQC-2021-08-10'!$C$725="Low")</formula>
    </cfRule>
    <cfRule type="expression" priority="5850" dxfId="5" stopIfTrue="0">
      <formula>LEFT(BR4&amp;"")="["</formula>
    </cfRule>
    <cfRule type="expression" priority="7004" dxfId="6" stopIfTrue="0">
      <formula>AND(NOT('QAQC-2021-08-10'!$L$725),'QAQC-2021-08-10'!$C$725="Very Low")</formula>
    </cfRule>
    <cfRule type="expression" priority="8202" dxfId="1" stopIfTrue="0">
      <formula>AND(NOT('QAQC-2021-08-10'!$L$725),'QAQC-2021-08-10'!$C$725="Good")</formula>
    </cfRule>
  </conditionalFormatting>
  <conditionalFormatting sqref="BS4">
    <cfRule type="expression" priority="709" dxfId="0" stopIfTrue="0">
      <formula>AND(NOT('QAQC-2021-08-10'!$L$726),'QAQC-2021-08-10'!$C$726="Highest")</formula>
    </cfRule>
    <cfRule type="expression" priority="1877" dxfId="2" stopIfTrue="0">
      <formula>AND(NOT('QAQC-2021-08-10'!$L$726),'QAQC-2021-08-10'!$C$726="High")</formula>
    </cfRule>
    <cfRule type="expression" priority="3045" dxfId="3" stopIfTrue="0">
      <formula>AND(NOT('QAQC-2021-08-10'!$L$726),'QAQC-2021-08-10'!$C$726="Medium")</formula>
    </cfRule>
    <cfRule type="expression" priority="4213" dxfId="4" stopIfTrue="0">
      <formula>AND(NOT('QAQC-2021-08-10'!$L$726),'QAQC-2021-08-10'!$C$726="Medium Low")</formula>
    </cfRule>
    <cfRule type="expression" priority="5381" dxfId="5" stopIfTrue="0">
      <formula>AND(NOT('QAQC-2021-08-10'!$L$726),'QAQC-2021-08-10'!$C$726="Low")</formula>
    </cfRule>
    <cfRule type="expression" priority="5851" dxfId="5" stopIfTrue="0">
      <formula>LEFT(BS4&amp;"")="["</formula>
    </cfRule>
    <cfRule type="expression" priority="7005" dxfId="6" stopIfTrue="0">
      <formula>AND(NOT('QAQC-2021-08-10'!$L$726),'QAQC-2021-08-10'!$C$726="Very Low")</formula>
    </cfRule>
    <cfRule type="expression" priority="8203" dxfId="1" stopIfTrue="0">
      <formula>AND(NOT('QAQC-2021-08-10'!$L$726),'QAQC-2021-08-10'!$C$726="Good")</formula>
    </cfRule>
  </conditionalFormatting>
  <conditionalFormatting sqref="BI4">
    <cfRule type="expression" priority="710" dxfId="0" stopIfTrue="0">
      <formula>AND(NOT('QAQC-2021-08-10'!$L$727),'QAQC-2021-08-10'!$C$727="Highest")</formula>
    </cfRule>
    <cfRule type="expression" priority="1878" dxfId="2" stopIfTrue="0">
      <formula>AND(NOT('QAQC-2021-08-10'!$L$727),'QAQC-2021-08-10'!$C$727="High")</formula>
    </cfRule>
    <cfRule type="expression" priority="3046" dxfId="3" stopIfTrue="0">
      <formula>AND(NOT('QAQC-2021-08-10'!$L$727),'QAQC-2021-08-10'!$C$727="Medium")</formula>
    </cfRule>
    <cfRule type="expression" priority="4214" dxfId="4" stopIfTrue="0">
      <formula>AND(NOT('QAQC-2021-08-10'!$L$727),'QAQC-2021-08-10'!$C$727="Medium Low")</formula>
    </cfRule>
    <cfRule type="expression" priority="5382" dxfId="5" stopIfTrue="0">
      <formula>AND(NOT('QAQC-2021-08-10'!$L$727),'QAQC-2021-08-10'!$C$727="Low")</formula>
    </cfRule>
    <cfRule type="expression" priority="5852" dxfId="5" stopIfTrue="0">
      <formula>LEFT(BI4&amp;"")="["</formula>
    </cfRule>
    <cfRule type="expression" priority="7006" dxfId="6" stopIfTrue="0">
      <formula>AND(NOT('QAQC-2021-08-10'!$L$727),'QAQC-2021-08-10'!$C$727="Very Low")</formula>
    </cfRule>
    <cfRule type="expression" priority="8204" dxfId="1" stopIfTrue="0">
      <formula>AND(NOT('QAQC-2021-08-10'!$L$727),'QAQC-2021-08-10'!$C$727="Good")</formula>
    </cfRule>
  </conditionalFormatting>
  <conditionalFormatting sqref="BJ4">
    <cfRule type="expression" priority="711" dxfId="0" stopIfTrue="0">
      <formula>AND(NOT('QAQC-2021-08-10'!$L$728),'QAQC-2021-08-10'!$C$728="Highest")</formula>
    </cfRule>
    <cfRule type="expression" priority="1879" dxfId="2" stopIfTrue="0">
      <formula>AND(NOT('QAQC-2021-08-10'!$L$728),'QAQC-2021-08-10'!$C$728="High")</formula>
    </cfRule>
    <cfRule type="expression" priority="3047" dxfId="3" stopIfTrue="0">
      <formula>AND(NOT('QAQC-2021-08-10'!$L$728),'QAQC-2021-08-10'!$C$728="Medium")</formula>
    </cfRule>
    <cfRule type="expression" priority="4215" dxfId="4" stopIfTrue="0">
      <formula>AND(NOT('QAQC-2021-08-10'!$L$728),'QAQC-2021-08-10'!$C$728="Medium Low")</formula>
    </cfRule>
    <cfRule type="expression" priority="5383" dxfId="5" stopIfTrue="0">
      <formula>AND(NOT('QAQC-2021-08-10'!$L$728),'QAQC-2021-08-10'!$C$728="Low")</formula>
    </cfRule>
    <cfRule type="expression" priority="5853" dxfId="5" stopIfTrue="0">
      <formula>LEFT(BJ4&amp;"")="["</formula>
    </cfRule>
    <cfRule type="expression" priority="7007" dxfId="6" stopIfTrue="0">
      <formula>AND(NOT('QAQC-2021-08-10'!$L$728),'QAQC-2021-08-10'!$C$728="Very Low")</formula>
    </cfRule>
    <cfRule type="expression" priority="8205" dxfId="1" stopIfTrue="0">
      <formula>AND(NOT('QAQC-2021-08-10'!$L$728),'QAQC-2021-08-10'!$C$728="Good")</formula>
    </cfRule>
  </conditionalFormatting>
  <conditionalFormatting sqref="BK4">
    <cfRule type="expression" priority="712" dxfId="0" stopIfTrue="0">
      <formula>AND(NOT('QAQC-2021-08-10'!$L$729),'QAQC-2021-08-10'!$C$729="Highest")</formula>
    </cfRule>
    <cfRule type="expression" priority="1880" dxfId="2" stopIfTrue="0">
      <formula>AND(NOT('QAQC-2021-08-10'!$L$729),'QAQC-2021-08-10'!$C$729="High")</formula>
    </cfRule>
    <cfRule type="expression" priority="3048" dxfId="3" stopIfTrue="0">
      <formula>AND(NOT('QAQC-2021-08-10'!$L$729),'QAQC-2021-08-10'!$C$729="Medium")</formula>
    </cfRule>
    <cfRule type="expression" priority="4216" dxfId="4" stopIfTrue="0">
      <formula>AND(NOT('QAQC-2021-08-10'!$L$729),'QAQC-2021-08-10'!$C$729="Medium Low")</formula>
    </cfRule>
    <cfRule type="expression" priority="5384" dxfId="5" stopIfTrue="0">
      <formula>AND(NOT('QAQC-2021-08-10'!$L$729),'QAQC-2021-08-10'!$C$729="Low")</formula>
    </cfRule>
    <cfRule type="expression" priority="5854" dxfId="5" stopIfTrue="0">
      <formula>LEFT(BK4&amp;"")="["</formula>
    </cfRule>
    <cfRule type="expression" priority="7008" dxfId="6" stopIfTrue="0">
      <formula>AND(NOT('QAQC-2021-08-10'!$L$729),'QAQC-2021-08-10'!$C$729="Very Low")</formula>
    </cfRule>
    <cfRule type="expression" priority="8206" dxfId="1" stopIfTrue="0">
      <formula>AND(NOT('QAQC-2021-08-10'!$L$729),'QAQC-2021-08-10'!$C$729="Good")</formula>
    </cfRule>
  </conditionalFormatting>
  <conditionalFormatting sqref="BM4">
    <cfRule type="expression" priority="713" dxfId="0" stopIfTrue="0">
      <formula>AND(NOT('QAQC-2021-08-10'!$L$730),'QAQC-2021-08-10'!$C$730="Highest")</formula>
    </cfRule>
    <cfRule type="expression" priority="1881" dxfId="2" stopIfTrue="0">
      <formula>AND(NOT('QAQC-2021-08-10'!$L$730),'QAQC-2021-08-10'!$C$730="High")</formula>
    </cfRule>
    <cfRule type="expression" priority="3049" dxfId="3" stopIfTrue="0">
      <formula>AND(NOT('QAQC-2021-08-10'!$L$730),'QAQC-2021-08-10'!$C$730="Medium")</formula>
    </cfRule>
    <cfRule type="expression" priority="4217" dxfId="4" stopIfTrue="0">
      <formula>AND(NOT('QAQC-2021-08-10'!$L$730),'QAQC-2021-08-10'!$C$730="Medium Low")</formula>
    </cfRule>
    <cfRule type="expression" priority="5385" dxfId="5" stopIfTrue="0">
      <formula>AND(NOT('QAQC-2021-08-10'!$L$730),'QAQC-2021-08-10'!$C$730="Low")</formula>
    </cfRule>
    <cfRule type="expression" priority="5855" dxfId="5" stopIfTrue="0">
      <formula>LEFT(BM4&amp;"")="["</formula>
    </cfRule>
    <cfRule type="expression" priority="7009" dxfId="6" stopIfTrue="0">
      <formula>AND(NOT('QAQC-2021-08-10'!$L$730),'QAQC-2021-08-10'!$C$730="Very Low")</formula>
    </cfRule>
    <cfRule type="expression" priority="8207" dxfId="1" stopIfTrue="0">
      <formula>AND(NOT('QAQC-2021-08-10'!$L$730),'QAQC-2021-08-10'!$C$730="Good")</formula>
    </cfRule>
  </conditionalFormatting>
  <conditionalFormatting sqref="BN4">
    <cfRule type="expression" priority="714" dxfId="0" stopIfTrue="0">
      <formula>AND(NOT('QAQC-2021-08-10'!$L$731),'QAQC-2021-08-10'!$C$731="Highest")</formula>
    </cfRule>
    <cfRule type="expression" priority="1882" dxfId="2" stopIfTrue="0">
      <formula>AND(NOT('QAQC-2021-08-10'!$L$731),'QAQC-2021-08-10'!$C$731="High")</formula>
    </cfRule>
    <cfRule type="expression" priority="3050" dxfId="3" stopIfTrue="0">
      <formula>AND(NOT('QAQC-2021-08-10'!$L$731),'QAQC-2021-08-10'!$C$731="Medium")</formula>
    </cfRule>
    <cfRule type="expression" priority="4218" dxfId="4" stopIfTrue="0">
      <formula>AND(NOT('QAQC-2021-08-10'!$L$731),'QAQC-2021-08-10'!$C$731="Medium Low")</formula>
    </cfRule>
    <cfRule type="expression" priority="5386" dxfId="5" stopIfTrue="0">
      <formula>AND(NOT('QAQC-2021-08-10'!$L$731),'QAQC-2021-08-10'!$C$731="Low")</formula>
    </cfRule>
    <cfRule type="expression" priority="5856" dxfId="5" stopIfTrue="0">
      <formula>LEFT(BN4&amp;"")="["</formula>
    </cfRule>
    <cfRule type="expression" priority="7010" dxfId="6" stopIfTrue="0">
      <formula>AND(NOT('QAQC-2021-08-10'!$L$731),'QAQC-2021-08-10'!$C$731="Very Low")</formula>
    </cfRule>
    <cfRule type="expression" priority="8208" dxfId="1" stopIfTrue="0">
      <formula>AND(NOT('QAQC-2021-08-10'!$L$731),'QAQC-2021-08-10'!$C$731="Good")</formula>
    </cfRule>
  </conditionalFormatting>
  <conditionalFormatting sqref="BO4">
    <cfRule type="expression" priority="715" dxfId="0" stopIfTrue="0">
      <formula>AND(NOT('QAQC-2021-08-10'!$L$732),'QAQC-2021-08-10'!$C$732="Highest")</formula>
    </cfRule>
    <cfRule type="expression" priority="1883" dxfId="2" stopIfTrue="0">
      <formula>AND(NOT('QAQC-2021-08-10'!$L$732),'QAQC-2021-08-10'!$C$732="High")</formula>
    </cfRule>
    <cfRule type="expression" priority="3051" dxfId="3" stopIfTrue="0">
      <formula>AND(NOT('QAQC-2021-08-10'!$L$732),'QAQC-2021-08-10'!$C$732="Medium")</formula>
    </cfRule>
    <cfRule type="expression" priority="4219" dxfId="4" stopIfTrue="0">
      <formula>AND(NOT('QAQC-2021-08-10'!$L$732),'QAQC-2021-08-10'!$C$732="Medium Low")</formula>
    </cfRule>
    <cfRule type="expression" priority="5387" dxfId="5" stopIfTrue="0">
      <formula>AND(NOT('QAQC-2021-08-10'!$L$732),'QAQC-2021-08-10'!$C$732="Low")</formula>
    </cfRule>
    <cfRule type="expression" priority="5857" dxfId="5" stopIfTrue="0">
      <formula>LEFT(BO4&amp;"")="["</formula>
    </cfRule>
    <cfRule type="expression" priority="7011" dxfId="6" stopIfTrue="0">
      <formula>AND(NOT('QAQC-2021-08-10'!$L$732),'QAQC-2021-08-10'!$C$732="Very Low")</formula>
    </cfRule>
    <cfRule type="expression" priority="8209" dxfId="1" stopIfTrue="0">
      <formula>AND(NOT('QAQC-2021-08-10'!$L$732),'QAQC-2021-08-10'!$C$732="Good")</formula>
    </cfRule>
  </conditionalFormatting>
  <conditionalFormatting sqref="BQ5">
    <cfRule type="expression" priority="722" dxfId="0" stopIfTrue="0">
      <formula>AND(NOT('QAQC-2021-08-10'!$L$739),'QAQC-2021-08-10'!$C$739="Highest")</formula>
    </cfRule>
    <cfRule type="expression" priority="1890" dxfId="2" stopIfTrue="0">
      <formula>AND(NOT('QAQC-2021-08-10'!$L$739),'QAQC-2021-08-10'!$C$739="High")</formula>
    </cfRule>
    <cfRule type="expression" priority="3058" dxfId="3" stopIfTrue="0">
      <formula>AND(NOT('QAQC-2021-08-10'!$L$739),'QAQC-2021-08-10'!$C$739="Medium")</formula>
    </cfRule>
    <cfRule type="expression" priority="4226" dxfId="4" stopIfTrue="0">
      <formula>AND(NOT('QAQC-2021-08-10'!$L$739),'QAQC-2021-08-10'!$C$739="Medium Low")</formula>
    </cfRule>
    <cfRule type="expression" priority="5394" dxfId="5" stopIfTrue="0">
      <formula>AND(NOT('QAQC-2021-08-10'!$L$739),'QAQC-2021-08-10'!$C$739="Low")</formula>
    </cfRule>
    <cfRule type="expression" priority="5864" dxfId="5" stopIfTrue="0">
      <formula>LEFT(BQ5&amp;"")="["</formula>
    </cfRule>
    <cfRule type="expression" priority="7018" dxfId="6" stopIfTrue="0">
      <formula>AND(NOT('QAQC-2021-08-10'!$L$739),'QAQC-2021-08-10'!$C$739="Very Low")</formula>
    </cfRule>
    <cfRule type="expression" priority="8216" dxfId="1" stopIfTrue="0">
      <formula>AND(NOT('QAQC-2021-08-10'!$L$739),'QAQC-2021-08-10'!$C$739="Good")</formula>
    </cfRule>
  </conditionalFormatting>
  <conditionalFormatting sqref="BR5">
    <cfRule type="expression" priority="723" dxfId="0" stopIfTrue="0">
      <formula>AND(NOT('QAQC-2021-08-10'!$L$740),'QAQC-2021-08-10'!$C$740="Highest")</formula>
    </cfRule>
    <cfRule type="expression" priority="1891" dxfId="2" stopIfTrue="0">
      <formula>AND(NOT('QAQC-2021-08-10'!$L$740),'QAQC-2021-08-10'!$C$740="High")</formula>
    </cfRule>
    <cfRule type="expression" priority="3059" dxfId="3" stopIfTrue="0">
      <formula>AND(NOT('QAQC-2021-08-10'!$L$740),'QAQC-2021-08-10'!$C$740="Medium")</formula>
    </cfRule>
    <cfRule type="expression" priority="4227" dxfId="4" stopIfTrue="0">
      <formula>AND(NOT('QAQC-2021-08-10'!$L$740),'QAQC-2021-08-10'!$C$740="Medium Low")</formula>
    </cfRule>
    <cfRule type="expression" priority="5395" dxfId="5" stopIfTrue="0">
      <formula>AND(NOT('QAQC-2021-08-10'!$L$740),'QAQC-2021-08-10'!$C$740="Low")</formula>
    </cfRule>
    <cfRule type="expression" priority="5865" dxfId="5" stopIfTrue="0">
      <formula>LEFT(BR5&amp;"")="["</formula>
    </cfRule>
    <cfRule type="expression" priority="7019" dxfId="6" stopIfTrue="0">
      <formula>AND(NOT('QAQC-2021-08-10'!$L$740),'QAQC-2021-08-10'!$C$740="Very Low")</formula>
    </cfRule>
    <cfRule type="expression" priority="8217" dxfId="1" stopIfTrue="0">
      <formula>AND(NOT('QAQC-2021-08-10'!$L$740),'QAQC-2021-08-10'!$C$740="Good")</formula>
    </cfRule>
  </conditionalFormatting>
  <conditionalFormatting sqref="BS5">
    <cfRule type="expression" priority="724" dxfId="0" stopIfTrue="0">
      <formula>AND(NOT('QAQC-2021-08-10'!$L$741),'QAQC-2021-08-10'!$C$741="Highest")</formula>
    </cfRule>
    <cfRule type="expression" priority="1892" dxfId="2" stopIfTrue="0">
      <formula>AND(NOT('QAQC-2021-08-10'!$L$741),'QAQC-2021-08-10'!$C$741="High")</formula>
    </cfRule>
    <cfRule type="expression" priority="3060" dxfId="3" stopIfTrue="0">
      <formula>AND(NOT('QAQC-2021-08-10'!$L$741),'QAQC-2021-08-10'!$C$741="Medium")</formula>
    </cfRule>
    <cfRule type="expression" priority="4228" dxfId="4" stopIfTrue="0">
      <formula>AND(NOT('QAQC-2021-08-10'!$L$741),'QAQC-2021-08-10'!$C$741="Medium Low")</formula>
    </cfRule>
    <cfRule type="expression" priority="5396" dxfId="5" stopIfTrue="0">
      <formula>AND(NOT('QAQC-2021-08-10'!$L$741),'QAQC-2021-08-10'!$C$741="Low")</formula>
    </cfRule>
    <cfRule type="expression" priority="5866" dxfId="5" stopIfTrue="0">
      <formula>LEFT(BS5&amp;"")="["</formula>
    </cfRule>
    <cfRule type="expression" priority="7020" dxfId="6" stopIfTrue="0">
      <formula>AND(NOT('QAQC-2021-08-10'!$L$741),'QAQC-2021-08-10'!$C$741="Very Low")</formula>
    </cfRule>
    <cfRule type="expression" priority="8218" dxfId="1" stopIfTrue="0">
      <formula>AND(NOT('QAQC-2021-08-10'!$L$741),'QAQC-2021-08-10'!$C$741="Good")</formula>
    </cfRule>
  </conditionalFormatting>
  <conditionalFormatting sqref="BI5">
    <cfRule type="expression" priority="725" dxfId="0" stopIfTrue="0">
      <formula>AND(NOT('QAQC-2021-08-10'!$L$742),'QAQC-2021-08-10'!$C$742="Highest")</formula>
    </cfRule>
    <cfRule type="expression" priority="1893" dxfId="2" stopIfTrue="0">
      <formula>AND(NOT('QAQC-2021-08-10'!$L$742),'QAQC-2021-08-10'!$C$742="High")</formula>
    </cfRule>
    <cfRule type="expression" priority="3061" dxfId="3" stopIfTrue="0">
      <formula>AND(NOT('QAQC-2021-08-10'!$L$742),'QAQC-2021-08-10'!$C$742="Medium")</formula>
    </cfRule>
    <cfRule type="expression" priority="4229" dxfId="4" stopIfTrue="0">
      <formula>AND(NOT('QAQC-2021-08-10'!$L$742),'QAQC-2021-08-10'!$C$742="Medium Low")</formula>
    </cfRule>
    <cfRule type="expression" priority="5397" dxfId="5" stopIfTrue="0">
      <formula>AND(NOT('QAQC-2021-08-10'!$L$742),'QAQC-2021-08-10'!$C$742="Low")</formula>
    </cfRule>
    <cfRule type="expression" priority="5867" dxfId="5" stopIfTrue="0">
      <formula>LEFT(BI5&amp;"")="["</formula>
    </cfRule>
    <cfRule type="expression" priority="7021" dxfId="6" stopIfTrue="0">
      <formula>AND(NOT('QAQC-2021-08-10'!$L$742),'QAQC-2021-08-10'!$C$742="Very Low")</formula>
    </cfRule>
    <cfRule type="expression" priority="8219" dxfId="1" stopIfTrue="0">
      <formula>AND(NOT('QAQC-2021-08-10'!$L$742),'QAQC-2021-08-10'!$C$742="Good")</formula>
    </cfRule>
  </conditionalFormatting>
  <conditionalFormatting sqref="BJ5">
    <cfRule type="expression" priority="726" dxfId="0" stopIfTrue="0">
      <formula>AND(NOT('QAQC-2021-08-10'!$L$743),'QAQC-2021-08-10'!$C$743="Highest")</formula>
    </cfRule>
    <cfRule type="expression" priority="1894" dxfId="2" stopIfTrue="0">
      <formula>AND(NOT('QAQC-2021-08-10'!$L$743),'QAQC-2021-08-10'!$C$743="High")</formula>
    </cfRule>
    <cfRule type="expression" priority="3062" dxfId="3" stopIfTrue="0">
      <formula>AND(NOT('QAQC-2021-08-10'!$L$743),'QAQC-2021-08-10'!$C$743="Medium")</formula>
    </cfRule>
    <cfRule type="expression" priority="4230" dxfId="4" stopIfTrue="0">
      <formula>AND(NOT('QAQC-2021-08-10'!$L$743),'QAQC-2021-08-10'!$C$743="Medium Low")</formula>
    </cfRule>
    <cfRule type="expression" priority="5398" dxfId="5" stopIfTrue="0">
      <formula>AND(NOT('QAQC-2021-08-10'!$L$743),'QAQC-2021-08-10'!$C$743="Low")</formula>
    </cfRule>
    <cfRule type="expression" priority="5868" dxfId="5" stopIfTrue="0">
      <formula>LEFT(BJ5&amp;"")="["</formula>
    </cfRule>
    <cfRule type="expression" priority="7022" dxfId="6" stopIfTrue="0">
      <formula>AND(NOT('QAQC-2021-08-10'!$L$743),'QAQC-2021-08-10'!$C$743="Very Low")</formula>
    </cfRule>
    <cfRule type="expression" priority="8220" dxfId="1" stopIfTrue="0">
      <formula>AND(NOT('QAQC-2021-08-10'!$L$743),'QAQC-2021-08-10'!$C$743="Good")</formula>
    </cfRule>
  </conditionalFormatting>
  <conditionalFormatting sqref="BK5">
    <cfRule type="expression" priority="727" dxfId="0" stopIfTrue="0">
      <formula>AND(NOT('QAQC-2021-08-10'!$L$744),'QAQC-2021-08-10'!$C$744="Highest")</formula>
    </cfRule>
    <cfRule type="expression" priority="1895" dxfId="2" stopIfTrue="0">
      <formula>AND(NOT('QAQC-2021-08-10'!$L$744),'QAQC-2021-08-10'!$C$744="High")</formula>
    </cfRule>
    <cfRule type="expression" priority="3063" dxfId="3" stopIfTrue="0">
      <formula>AND(NOT('QAQC-2021-08-10'!$L$744),'QAQC-2021-08-10'!$C$744="Medium")</formula>
    </cfRule>
    <cfRule type="expression" priority="4231" dxfId="4" stopIfTrue="0">
      <formula>AND(NOT('QAQC-2021-08-10'!$L$744),'QAQC-2021-08-10'!$C$744="Medium Low")</formula>
    </cfRule>
    <cfRule type="expression" priority="5399" dxfId="5" stopIfTrue="0">
      <formula>AND(NOT('QAQC-2021-08-10'!$L$744),'QAQC-2021-08-10'!$C$744="Low")</formula>
    </cfRule>
    <cfRule type="expression" priority="5869" dxfId="5" stopIfTrue="0">
      <formula>LEFT(BK5&amp;"")="["</formula>
    </cfRule>
    <cfRule type="expression" priority="7023" dxfId="6" stopIfTrue="0">
      <formula>AND(NOT('QAQC-2021-08-10'!$L$744),'QAQC-2021-08-10'!$C$744="Very Low")</formula>
    </cfRule>
    <cfRule type="expression" priority="8221" dxfId="1" stopIfTrue="0">
      <formula>AND(NOT('QAQC-2021-08-10'!$L$744),'QAQC-2021-08-10'!$C$744="Good")</formula>
    </cfRule>
  </conditionalFormatting>
  <conditionalFormatting sqref="BM5">
    <cfRule type="expression" priority="728" dxfId="0" stopIfTrue="0">
      <formula>AND(NOT('QAQC-2021-08-10'!$L$745),'QAQC-2021-08-10'!$C$745="Highest")</formula>
    </cfRule>
    <cfRule type="expression" priority="1896" dxfId="2" stopIfTrue="0">
      <formula>AND(NOT('QAQC-2021-08-10'!$L$745),'QAQC-2021-08-10'!$C$745="High")</formula>
    </cfRule>
    <cfRule type="expression" priority="3064" dxfId="3" stopIfTrue="0">
      <formula>AND(NOT('QAQC-2021-08-10'!$L$745),'QAQC-2021-08-10'!$C$745="Medium")</formula>
    </cfRule>
    <cfRule type="expression" priority="4232" dxfId="4" stopIfTrue="0">
      <formula>AND(NOT('QAQC-2021-08-10'!$L$745),'QAQC-2021-08-10'!$C$745="Medium Low")</formula>
    </cfRule>
    <cfRule type="expression" priority="5400" dxfId="5" stopIfTrue="0">
      <formula>AND(NOT('QAQC-2021-08-10'!$L$745),'QAQC-2021-08-10'!$C$745="Low")</formula>
    </cfRule>
    <cfRule type="expression" priority="5870" dxfId="5" stopIfTrue="0">
      <formula>LEFT(BM5&amp;"")="["</formula>
    </cfRule>
    <cfRule type="expression" priority="7024" dxfId="6" stopIfTrue="0">
      <formula>AND(NOT('QAQC-2021-08-10'!$L$745),'QAQC-2021-08-10'!$C$745="Very Low")</formula>
    </cfRule>
    <cfRule type="expression" priority="8222" dxfId="1" stopIfTrue="0">
      <formula>AND(NOT('QAQC-2021-08-10'!$L$745),'QAQC-2021-08-10'!$C$745="Good")</formula>
    </cfRule>
  </conditionalFormatting>
  <conditionalFormatting sqref="BN5">
    <cfRule type="expression" priority="729" dxfId="0" stopIfTrue="0">
      <formula>AND(NOT('QAQC-2021-08-10'!$L$746),'QAQC-2021-08-10'!$C$746="Highest")</formula>
    </cfRule>
    <cfRule type="expression" priority="1897" dxfId="2" stopIfTrue="0">
      <formula>AND(NOT('QAQC-2021-08-10'!$L$746),'QAQC-2021-08-10'!$C$746="High")</formula>
    </cfRule>
    <cfRule type="expression" priority="3065" dxfId="3" stopIfTrue="0">
      <formula>AND(NOT('QAQC-2021-08-10'!$L$746),'QAQC-2021-08-10'!$C$746="Medium")</formula>
    </cfRule>
    <cfRule type="expression" priority="4233" dxfId="4" stopIfTrue="0">
      <formula>AND(NOT('QAQC-2021-08-10'!$L$746),'QAQC-2021-08-10'!$C$746="Medium Low")</formula>
    </cfRule>
    <cfRule type="expression" priority="5401" dxfId="5" stopIfTrue="0">
      <formula>AND(NOT('QAQC-2021-08-10'!$L$746),'QAQC-2021-08-10'!$C$746="Low")</formula>
    </cfRule>
    <cfRule type="expression" priority="5871" dxfId="5" stopIfTrue="0">
      <formula>LEFT(BN5&amp;"")="["</formula>
    </cfRule>
    <cfRule type="expression" priority="7025" dxfId="6" stopIfTrue="0">
      <formula>AND(NOT('QAQC-2021-08-10'!$L$746),'QAQC-2021-08-10'!$C$746="Very Low")</formula>
    </cfRule>
    <cfRule type="expression" priority="8223" dxfId="1" stopIfTrue="0">
      <formula>AND(NOT('QAQC-2021-08-10'!$L$746),'QAQC-2021-08-10'!$C$746="Good")</formula>
    </cfRule>
  </conditionalFormatting>
  <conditionalFormatting sqref="BO5">
    <cfRule type="expression" priority="730" dxfId="0" stopIfTrue="0">
      <formula>AND(NOT('QAQC-2021-08-10'!$L$747),'QAQC-2021-08-10'!$C$747="Highest")</formula>
    </cfRule>
    <cfRule type="expression" priority="1898" dxfId="2" stopIfTrue="0">
      <formula>AND(NOT('QAQC-2021-08-10'!$L$747),'QAQC-2021-08-10'!$C$747="High")</formula>
    </cfRule>
    <cfRule type="expression" priority="3066" dxfId="3" stopIfTrue="0">
      <formula>AND(NOT('QAQC-2021-08-10'!$L$747),'QAQC-2021-08-10'!$C$747="Medium")</formula>
    </cfRule>
    <cfRule type="expression" priority="4234" dxfId="4" stopIfTrue="0">
      <formula>AND(NOT('QAQC-2021-08-10'!$L$747),'QAQC-2021-08-10'!$C$747="Medium Low")</formula>
    </cfRule>
    <cfRule type="expression" priority="5402" dxfId="5" stopIfTrue="0">
      <formula>AND(NOT('QAQC-2021-08-10'!$L$747),'QAQC-2021-08-10'!$C$747="Low")</formula>
    </cfRule>
    <cfRule type="expression" priority="5872" dxfId="5" stopIfTrue="0">
      <formula>LEFT(BO5&amp;"")="["</formula>
    </cfRule>
    <cfRule type="expression" priority="7026" dxfId="6" stopIfTrue="0">
      <formula>AND(NOT('QAQC-2021-08-10'!$L$747),'QAQC-2021-08-10'!$C$747="Very Low")</formula>
    </cfRule>
    <cfRule type="expression" priority="8224" dxfId="1" stopIfTrue="0">
      <formula>AND(NOT('QAQC-2021-08-10'!$L$747),'QAQC-2021-08-10'!$C$747="Good")</formula>
    </cfRule>
  </conditionalFormatting>
  <conditionalFormatting sqref="BQ6">
    <cfRule type="expression" priority="737" dxfId="0" stopIfTrue="0">
      <formula>AND(NOT('QAQC-2021-08-10'!$L$754),'QAQC-2021-08-10'!$C$754="Highest")</formula>
    </cfRule>
    <cfRule type="expression" priority="1905" dxfId="2" stopIfTrue="0">
      <formula>AND(NOT('QAQC-2021-08-10'!$L$754),'QAQC-2021-08-10'!$C$754="High")</formula>
    </cfRule>
    <cfRule type="expression" priority="3073" dxfId="3" stopIfTrue="0">
      <formula>AND(NOT('QAQC-2021-08-10'!$L$754),'QAQC-2021-08-10'!$C$754="Medium")</formula>
    </cfRule>
    <cfRule type="expression" priority="4241" dxfId="4" stopIfTrue="0">
      <formula>AND(NOT('QAQC-2021-08-10'!$L$754),'QAQC-2021-08-10'!$C$754="Medium Low")</formula>
    </cfRule>
    <cfRule type="expression" priority="5409" dxfId="5" stopIfTrue="0">
      <formula>AND(NOT('QAQC-2021-08-10'!$L$754),'QAQC-2021-08-10'!$C$754="Low")</formula>
    </cfRule>
    <cfRule type="expression" priority="5879" dxfId="5" stopIfTrue="0">
      <formula>LEFT(BQ6&amp;"")="["</formula>
    </cfRule>
    <cfRule type="expression" priority="7033" dxfId="6" stopIfTrue="0">
      <formula>AND(NOT('QAQC-2021-08-10'!$L$754),'QAQC-2021-08-10'!$C$754="Very Low")</formula>
    </cfRule>
    <cfRule type="expression" priority="8231" dxfId="1" stopIfTrue="0">
      <formula>AND(NOT('QAQC-2021-08-10'!$L$754),'QAQC-2021-08-10'!$C$754="Good")</formula>
    </cfRule>
  </conditionalFormatting>
  <conditionalFormatting sqref="BR6">
    <cfRule type="expression" priority="738" dxfId="0" stopIfTrue="0">
      <formula>AND(NOT('QAQC-2021-08-10'!$L$755),'QAQC-2021-08-10'!$C$755="Highest")</formula>
    </cfRule>
    <cfRule type="expression" priority="1906" dxfId="2" stopIfTrue="0">
      <formula>AND(NOT('QAQC-2021-08-10'!$L$755),'QAQC-2021-08-10'!$C$755="High")</formula>
    </cfRule>
    <cfRule type="expression" priority="3074" dxfId="3" stopIfTrue="0">
      <formula>AND(NOT('QAQC-2021-08-10'!$L$755),'QAQC-2021-08-10'!$C$755="Medium")</formula>
    </cfRule>
    <cfRule type="expression" priority="4242" dxfId="4" stopIfTrue="0">
      <formula>AND(NOT('QAQC-2021-08-10'!$L$755),'QAQC-2021-08-10'!$C$755="Medium Low")</formula>
    </cfRule>
    <cfRule type="expression" priority="5410" dxfId="5" stopIfTrue="0">
      <formula>AND(NOT('QAQC-2021-08-10'!$L$755),'QAQC-2021-08-10'!$C$755="Low")</formula>
    </cfRule>
    <cfRule type="expression" priority="5880" dxfId="5" stopIfTrue="0">
      <formula>LEFT(BR6&amp;"")="["</formula>
    </cfRule>
    <cfRule type="expression" priority="7034" dxfId="6" stopIfTrue="0">
      <formula>AND(NOT('QAQC-2021-08-10'!$L$755),'QAQC-2021-08-10'!$C$755="Very Low")</formula>
    </cfRule>
    <cfRule type="expression" priority="8232" dxfId="1" stopIfTrue="0">
      <formula>AND(NOT('QAQC-2021-08-10'!$L$755),'QAQC-2021-08-10'!$C$755="Good")</formula>
    </cfRule>
  </conditionalFormatting>
  <conditionalFormatting sqref="BS6">
    <cfRule type="expression" priority="739" dxfId="0" stopIfTrue="0">
      <formula>AND(NOT('QAQC-2021-08-10'!$L$756),'QAQC-2021-08-10'!$C$756="Highest")</formula>
    </cfRule>
    <cfRule type="expression" priority="1907" dxfId="2" stopIfTrue="0">
      <formula>AND(NOT('QAQC-2021-08-10'!$L$756),'QAQC-2021-08-10'!$C$756="High")</formula>
    </cfRule>
    <cfRule type="expression" priority="3075" dxfId="3" stopIfTrue="0">
      <formula>AND(NOT('QAQC-2021-08-10'!$L$756),'QAQC-2021-08-10'!$C$756="Medium")</formula>
    </cfRule>
    <cfRule type="expression" priority="4243" dxfId="4" stopIfTrue="0">
      <formula>AND(NOT('QAQC-2021-08-10'!$L$756),'QAQC-2021-08-10'!$C$756="Medium Low")</formula>
    </cfRule>
    <cfRule type="expression" priority="5411" dxfId="5" stopIfTrue="0">
      <formula>AND(NOT('QAQC-2021-08-10'!$L$756),'QAQC-2021-08-10'!$C$756="Low")</formula>
    </cfRule>
    <cfRule type="expression" priority="5881" dxfId="5" stopIfTrue="0">
      <formula>LEFT(BS6&amp;"")="["</formula>
    </cfRule>
    <cfRule type="expression" priority="7035" dxfId="6" stopIfTrue="0">
      <formula>AND(NOT('QAQC-2021-08-10'!$L$756),'QAQC-2021-08-10'!$C$756="Very Low")</formula>
    </cfRule>
    <cfRule type="expression" priority="8233" dxfId="1" stopIfTrue="0">
      <formula>AND(NOT('QAQC-2021-08-10'!$L$756),'QAQC-2021-08-10'!$C$756="Good")</formula>
    </cfRule>
  </conditionalFormatting>
  <conditionalFormatting sqref="BI6">
    <cfRule type="expression" priority="740" dxfId="0" stopIfTrue="0">
      <formula>AND(NOT('QAQC-2021-08-10'!$L$757),'QAQC-2021-08-10'!$C$757="Highest")</formula>
    </cfRule>
    <cfRule type="expression" priority="1908" dxfId="2" stopIfTrue="0">
      <formula>AND(NOT('QAQC-2021-08-10'!$L$757),'QAQC-2021-08-10'!$C$757="High")</formula>
    </cfRule>
    <cfRule type="expression" priority="3076" dxfId="3" stopIfTrue="0">
      <formula>AND(NOT('QAQC-2021-08-10'!$L$757),'QAQC-2021-08-10'!$C$757="Medium")</formula>
    </cfRule>
    <cfRule type="expression" priority="4244" dxfId="4" stopIfTrue="0">
      <formula>AND(NOT('QAQC-2021-08-10'!$L$757),'QAQC-2021-08-10'!$C$757="Medium Low")</formula>
    </cfRule>
    <cfRule type="expression" priority="5412" dxfId="5" stopIfTrue="0">
      <formula>AND(NOT('QAQC-2021-08-10'!$L$757),'QAQC-2021-08-10'!$C$757="Low")</formula>
    </cfRule>
    <cfRule type="expression" priority="5882" dxfId="5" stopIfTrue="0">
      <formula>LEFT(BI6&amp;"")="["</formula>
    </cfRule>
    <cfRule type="expression" priority="7036" dxfId="6" stopIfTrue="0">
      <formula>AND(NOT('QAQC-2021-08-10'!$L$757),'QAQC-2021-08-10'!$C$757="Very Low")</formula>
    </cfRule>
    <cfRule type="expression" priority="8234" dxfId="1" stopIfTrue="0">
      <formula>AND(NOT('QAQC-2021-08-10'!$L$757),'QAQC-2021-08-10'!$C$757="Good")</formula>
    </cfRule>
  </conditionalFormatting>
  <conditionalFormatting sqref="BJ6">
    <cfRule type="expression" priority="741" dxfId="0" stopIfTrue="0">
      <formula>AND(NOT('QAQC-2021-08-10'!$L$758),'QAQC-2021-08-10'!$C$758="Highest")</formula>
    </cfRule>
    <cfRule type="expression" priority="1909" dxfId="2" stopIfTrue="0">
      <formula>AND(NOT('QAQC-2021-08-10'!$L$758),'QAQC-2021-08-10'!$C$758="High")</formula>
    </cfRule>
    <cfRule type="expression" priority="3077" dxfId="3" stopIfTrue="0">
      <formula>AND(NOT('QAQC-2021-08-10'!$L$758),'QAQC-2021-08-10'!$C$758="Medium")</formula>
    </cfRule>
    <cfRule type="expression" priority="4245" dxfId="4" stopIfTrue="0">
      <formula>AND(NOT('QAQC-2021-08-10'!$L$758),'QAQC-2021-08-10'!$C$758="Medium Low")</formula>
    </cfRule>
    <cfRule type="expression" priority="5413" dxfId="5" stopIfTrue="0">
      <formula>AND(NOT('QAQC-2021-08-10'!$L$758),'QAQC-2021-08-10'!$C$758="Low")</formula>
    </cfRule>
    <cfRule type="expression" priority="5883" dxfId="5" stopIfTrue="0">
      <formula>LEFT(BJ6&amp;"")="["</formula>
    </cfRule>
    <cfRule type="expression" priority="7037" dxfId="6" stopIfTrue="0">
      <formula>AND(NOT('QAQC-2021-08-10'!$L$758),'QAQC-2021-08-10'!$C$758="Very Low")</formula>
    </cfRule>
    <cfRule type="expression" priority="8235" dxfId="1" stopIfTrue="0">
      <formula>AND(NOT('QAQC-2021-08-10'!$L$758),'QAQC-2021-08-10'!$C$758="Good")</formula>
    </cfRule>
  </conditionalFormatting>
  <conditionalFormatting sqref="BK6">
    <cfRule type="expression" priority="742" dxfId="0" stopIfTrue="0">
      <formula>AND(NOT('QAQC-2021-08-10'!$L$759),'QAQC-2021-08-10'!$C$759="Highest")</formula>
    </cfRule>
    <cfRule type="expression" priority="1910" dxfId="2" stopIfTrue="0">
      <formula>AND(NOT('QAQC-2021-08-10'!$L$759),'QAQC-2021-08-10'!$C$759="High")</formula>
    </cfRule>
    <cfRule type="expression" priority="3078" dxfId="3" stopIfTrue="0">
      <formula>AND(NOT('QAQC-2021-08-10'!$L$759),'QAQC-2021-08-10'!$C$759="Medium")</formula>
    </cfRule>
    <cfRule type="expression" priority="4246" dxfId="4" stopIfTrue="0">
      <formula>AND(NOT('QAQC-2021-08-10'!$L$759),'QAQC-2021-08-10'!$C$759="Medium Low")</formula>
    </cfRule>
    <cfRule type="expression" priority="5414" dxfId="5" stopIfTrue="0">
      <formula>AND(NOT('QAQC-2021-08-10'!$L$759),'QAQC-2021-08-10'!$C$759="Low")</formula>
    </cfRule>
    <cfRule type="expression" priority="5884" dxfId="5" stopIfTrue="0">
      <formula>LEFT(BK6&amp;"")="["</formula>
    </cfRule>
    <cfRule type="expression" priority="7038" dxfId="6" stopIfTrue="0">
      <formula>AND(NOT('QAQC-2021-08-10'!$L$759),'QAQC-2021-08-10'!$C$759="Very Low")</formula>
    </cfRule>
    <cfRule type="expression" priority="8236" dxfId="1" stopIfTrue="0">
      <formula>AND(NOT('QAQC-2021-08-10'!$L$759),'QAQC-2021-08-10'!$C$759="Good")</formula>
    </cfRule>
  </conditionalFormatting>
  <conditionalFormatting sqref="BM6">
    <cfRule type="expression" priority="743" dxfId="0" stopIfTrue="0">
      <formula>AND(NOT('QAQC-2021-08-10'!$L$760),'QAQC-2021-08-10'!$C$760="Highest")</formula>
    </cfRule>
    <cfRule type="expression" priority="1911" dxfId="2" stopIfTrue="0">
      <formula>AND(NOT('QAQC-2021-08-10'!$L$760),'QAQC-2021-08-10'!$C$760="High")</formula>
    </cfRule>
    <cfRule type="expression" priority="3079" dxfId="3" stopIfTrue="0">
      <formula>AND(NOT('QAQC-2021-08-10'!$L$760),'QAQC-2021-08-10'!$C$760="Medium")</formula>
    </cfRule>
    <cfRule type="expression" priority="4247" dxfId="4" stopIfTrue="0">
      <formula>AND(NOT('QAQC-2021-08-10'!$L$760),'QAQC-2021-08-10'!$C$760="Medium Low")</formula>
    </cfRule>
    <cfRule type="expression" priority="5415" dxfId="5" stopIfTrue="0">
      <formula>AND(NOT('QAQC-2021-08-10'!$L$760),'QAQC-2021-08-10'!$C$760="Low")</formula>
    </cfRule>
    <cfRule type="expression" priority="5885" dxfId="5" stopIfTrue="0">
      <formula>LEFT(BM6&amp;"")="["</formula>
    </cfRule>
    <cfRule type="expression" priority="7039" dxfId="6" stopIfTrue="0">
      <formula>AND(NOT('QAQC-2021-08-10'!$L$760),'QAQC-2021-08-10'!$C$760="Very Low")</formula>
    </cfRule>
    <cfRule type="expression" priority="8237" dxfId="1" stopIfTrue="0">
      <formula>AND(NOT('QAQC-2021-08-10'!$L$760),'QAQC-2021-08-10'!$C$760="Good")</formula>
    </cfRule>
  </conditionalFormatting>
  <conditionalFormatting sqref="BN6">
    <cfRule type="expression" priority="744" dxfId="0" stopIfTrue="0">
      <formula>AND(NOT('QAQC-2021-08-10'!$L$761),'QAQC-2021-08-10'!$C$761="Highest")</formula>
    </cfRule>
    <cfRule type="expression" priority="1912" dxfId="2" stopIfTrue="0">
      <formula>AND(NOT('QAQC-2021-08-10'!$L$761),'QAQC-2021-08-10'!$C$761="High")</formula>
    </cfRule>
    <cfRule type="expression" priority="3080" dxfId="3" stopIfTrue="0">
      <formula>AND(NOT('QAQC-2021-08-10'!$L$761),'QAQC-2021-08-10'!$C$761="Medium")</formula>
    </cfRule>
    <cfRule type="expression" priority="4248" dxfId="4" stopIfTrue="0">
      <formula>AND(NOT('QAQC-2021-08-10'!$L$761),'QAQC-2021-08-10'!$C$761="Medium Low")</formula>
    </cfRule>
    <cfRule type="expression" priority="5416" dxfId="5" stopIfTrue="0">
      <formula>AND(NOT('QAQC-2021-08-10'!$L$761),'QAQC-2021-08-10'!$C$761="Low")</formula>
    </cfRule>
    <cfRule type="expression" priority="5886" dxfId="5" stopIfTrue="0">
      <formula>LEFT(BN6&amp;"")="["</formula>
    </cfRule>
    <cfRule type="expression" priority="7040" dxfId="6" stopIfTrue="0">
      <formula>AND(NOT('QAQC-2021-08-10'!$L$761),'QAQC-2021-08-10'!$C$761="Very Low")</formula>
    </cfRule>
    <cfRule type="expression" priority="8238" dxfId="1" stopIfTrue="0">
      <formula>AND(NOT('QAQC-2021-08-10'!$L$761),'QAQC-2021-08-10'!$C$761="Good")</formula>
    </cfRule>
  </conditionalFormatting>
  <conditionalFormatting sqref="BO6">
    <cfRule type="expression" priority="745" dxfId="0" stopIfTrue="0">
      <formula>AND(NOT('QAQC-2021-08-10'!$L$762),'QAQC-2021-08-10'!$C$762="Highest")</formula>
    </cfRule>
    <cfRule type="expression" priority="1913" dxfId="2" stopIfTrue="0">
      <formula>AND(NOT('QAQC-2021-08-10'!$L$762),'QAQC-2021-08-10'!$C$762="High")</formula>
    </cfRule>
    <cfRule type="expression" priority="3081" dxfId="3" stopIfTrue="0">
      <formula>AND(NOT('QAQC-2021-08-10'!$L$762),'QAQC-2021-08-10'!$C$762="Medium")</formula>
    </cfRule>
    <cfRule type="expression" priority="4249" dxfId="4" stopIfTrue="0">
      <formula>AND(NOT('QAQC-2021-08-10'!$L$762),'QAQC-2021-08-10'!$C$762="Medium Low")</formula>
    </cfRule>
    <cfRule type="expression" priority="5417" dxfId="5" stopIfTrue="0">
      <formula>AND(NOT('QAQC-2021-08-10'!$L$762),'QAQC-2021-08-10'!$C$762="Low")</formula>
    </cfRule>
    <cfRule type="expression" priority="5887" dxfId="5" stopIfTrue="0">
      <formula>LEFT(BO6&amp;"")="["</formula>
    </cfRule>
    <cfRule type="expression" priority="7041" dxfId="6" stopIfTrue="0">
      <formula>AND(NOT('QAQC-2021-08-10'!$L$762),'QAQC-2021-08-10'!$C$762="Very Low")</formula>
    </cfRule>
    <cfRule type="expression" priority="8239" dxfId="1" stopIfTrue="0">
      <formula>AND(NOT('QAQC-2021-08-10'!$L$762),'QAQC-2021-08-10'!$C$762="Good")</formula>
    </cfRule>
  </conditionalFormatting>
  <conditionalFormatting sqref="BQ7">
    <cfRule type="expression" priority="752" dxfId="0" stopIfTrue="0">
      <formula>AND(NOT('QAQC-2021-08-10'!$L$769),'QAQC-2021-08-10'!$C$769="Highest")</formula>
    </cfRule>
    <cfRule type="expression" priority="1920" dxfId="2" stopIfTrue="0">
      <formula>AND(NOT('QAQC-2021-08-10'!$L$769),'QAQC-2021-08-10'!$C$769="High")</formula>
    </cfRule>
    <cfRule type="expression" priority="3088" dxfId="3" stopIfTrue="0">
      <formula>AND(NOT('QAQC-2021-08-10'!$L$769),'QAQC-2021-08-10'!$C$769="Medium")</formula>
    </cfRule>
    <cfRule type="expression" priority="4256" dxfId="4" stopIfTrue="0">
      <formula>AND(NOT('QAQC-2021-08-10'!$L$769),'QAQC-2021-08-10'!$C$769="Medium Low")</formula>
    </cfRule>
    <cfRule type="expression" priority="5424" dxfId="5" stopIfTrue="0">
      <formula>AND(NOT('QAQC-2021-08-10'!$L$769),'QAQC-2021-08-10'!$C$769="Low")</formula>
    </cfRule>
    <cfRule type="expression" priority="5894" dxfId="5" stopIfTrue="0">
      <formula>LEFT(BQ7&amp;"")="["</formula>
    </cfRule>
    <cfRule type="expression" priority="7048" dxfId="6" stopIfTrue="0">
      <formula>AND(NOT('QAQC-2021-08-10'!$L$769),'QAQC-2021-08-10'!$C$769="Very Low")</formula>
    </cfRule>
    <cfRule type="expression" priority="8246" dxfId="1" stopIfTrue="0">
      <formula>AND(NOT('QAQC-2021-08-10'!$L$769),'QAQC-2021-08-10'!$C$769="Good")</formula>
    </cfRule>
  </conditionalFormatting>
  <conditionalFormatting sqref="BR7">
    <cfRule type="expression" priority="753" dxfId="0" stopIfTrue="0">
      <formula>AND(NOT('QAQC-2021-08-10'!$L$770),'QAQC-2021-08-10'!$C$770="Highest")</formula>
    </cfRule>
    <cfRule type="expression" priority="1921" dxfId="2" stopIfTrue="0">
      <formula>AND(NOT('QAQC-2021-08-10'!$L$770),'QAQC-2021-08-10'!$C$770="High")</formula>
    </cfRule>
    <cfRule type="expression" priority="3089" dxfId="3" stopIfTrue="0">
      <formula>AND(NOT('QAQC-2021-08-10'!$L$770),'QAQC-2021-08-10'!$C$770="Medium")</formula>
    </cfRule>
    <cfRule type="expression" priority="4257" dxfId="4" stopIfTrue="0">
      <formula>AND(NOT('QAQC-2021-08-10'!$L$770),'QAQC-2021-08-10'!$C$770="Medium Low")</formula>
    </cfRule>
    <cfRule type="expression" priority="5425" dxfId="5" stopIfTrue="0">
      <formula>AND(NOT('QAQC-2021-08-10'!$L$770),'QAQC-2021-08-10'!$C$770="Low")</formula>
    </cfRule>
    <cfRule type="expression" priority="5895" dxfId="5" stopIfTrue="0">
      <formula>LEFT(BR7&amp;"")="["</formula>
    </cfRule>
    <cfRule type="expression" priority="7049" dxfId="6" stopIfTrue="0">
      <formula>AND(NOT('QAQC-2021-08-10'!$L$770),'QAQC-2021-08-10'!$C$770="Very Low")</formula>
    </cfRule>
    <cfRule type="expression" priority="8247" dxfId="1" stopIfTrue="0">
      <formula>AND(NOT('QAQC-2021-08-10'!$L$770),'QAQC-2021-08-10'!$C$770="Good")</formula>
    </cfRule>
  </conditionalFormatting>
  <conditionalFormatting sqref="BS7">
    <cfRule type="expression" priority="754" dxfId="0" stopIfTrue="0">
      <formula>AND(NOT('QAQC-2021-08-10'!$L$771),'QAQC-2021-08-10'!$C$771="Highest")</formula>
    </cfRule>
    <cfRule type="expression" priority="1922" dxfId="2" stopIfTrue="0">
      <formula>AND(NOT('QAQC-2021-08-10'!$L$771),'QAQC-2021-08-10'!$C$771="High")</formula>
    </cfRule>
    <cfRule type="expression" priority="3090" dxfId="3" stopIfTrue="0">
      <formula>AND(NOT('QAQC-2021-08-10'!$L$771),'QAQC-2021-08-10'!$C$771="Medium")</formula>
    </cfRule>
    <cfRule type="expression" priority="4258" dxfId="4" stopIfTrue="0">
      <formula>AND(NOT('QAQC-2021-08-10'!$L$771),'QAQC-2021-08-10'!$C$771="Medium Low")</formula>
    </cfRule>
    <cfRule type="expression" priority="5426" dxfId="5" stopIfTrue="0">
      <formula>AND(NOT('QAQC-2021-08-10'!$L$771),'QAQC-2021-08-10'!$C$771="Low")</formula>
    </cfRule>
    <cfRule type="expression" priority="5896" dxfId="5" stopIfTrue="0">
      <formula>LEFT(BS7&amp;"")="["</formula>
    </cfRule>
    <cfRule type="expression" priority="7050" dxfId="6" stopIfTrue="0">
      <formula>AND(NOT('QAQC-2021-08-10'!$L$771),'QAQC-2021-08-10'!$C$771="Very Low")</formula>
    </cfRule>
    <cfRule type="expression" priority="8248" dxfId="1" stopIfTrue="0">
      <formula>AND(NOT('QAQC-2021-08-10'!$L$771),'QAQC-2021-08-10'!$C$771="Good")</formula>
    </cfRule>
  </conditionalFormatting>
  <conditionalFormatting sqref="BI7">
    <cfRule type="expression" priority="755" dxfId="0" stopIfTrue="0">
      <formula>AND(NOT('QAQC-2021-08-10'!$L$772),'QAQC-2021-08-10'!$C$772="Highest")</formula>
    </cfRule>
    <cfRule type="expression" priority="1923" dxfId="2" stopIfTrue="0">
      <formula>AND(NOT('QAQC-2021-08-10'!$L$772),'QAQC-2021-08-10'!$C$772="High")</formula>
    </cfRule>
    <cfRule type="expression" priority="3091" dxfId="3" stopIfTrue="0">
      <formula>AND(NOT('QAQC-2021-08-10'!$L$772),'QAQC-2021-08-10'!$C$772="Medium")</formula>
    </cfRule>
    <cfRule type="expression" priority="4259" dxfId="4" stopIfTrue="0">
      <formula>AND(NOT('QAQC-2021-08-10'!$L$772),'QAQC-2021-08-10'!$C$772="Medium Low")</formula>
    </cfRule>
    <cfRule type="expression" priority="5427" dxfId="5" stopIfTrue="0">
      <formula>AND(NOT('QAQC-2021-08-10'!$L$772),'QAQC-2021-08-10'!$C$772="Low")</formula>
    </cfRule>
    <cfRule type="expression" priority="5897" dxfId="5" stopIfTrue="0">
      <formula>LEFT(BI7&amp;"")="["</formula>
    </cfRule>
    <cfRule type="expression" priority="7051" dxfId="6" stopIfTrue="0">
      <formula>AND(NOT('QAQC-2021-08-10'!$L$772),'QAQC-2021-08-10'!$C$772="Very Low")</formula>
    </cfRule>
    <cfRule type="expression" priority="8249" dxfId="1" stopIfTrue="0">
      <formula>AND(NOT('QAQC-2021-08-10'!$L$772),'QAQC-2021-08-10'!$C$772="Good")</formula>
    </cfRule>
  </conditionalFormatting>
  <conditionalFormatting sqref="BJ7">
    <cfRule type="expression" priority="756" dxfId="0" stopIfTrue="0">
      <formula>AND(NOT('QAQC-2021-08-10'!$L$773),'QAQC-2021-08-10'!$C$773="Highest")</formula>
    </cfRule>
    <cfRule type="expression" priority="1924" dxfId="2" stopIfTrue="0">
      <formula>AND(NOT('QAQC-2021-08-10'!$L$773),'QAQC-2021-08-10'!$C$773="High")</formula>
    </cfRule>
    <cfRule type="expression" priority="3092" dxfId="3" stopIfTrue="0">
      <formula>AND(NOT('QAQC-2021-08-10'!$L$773),'QAQC-2021-08-10'!$C$773="Medium")</formula>
    </cfRule>
    <cfRule type="expression" priority="4260" dxfId="4" stopIfTrue="0">
      <formula>AND(NOT('QAQC-2021-08-10'!$L$773),'QAQC-2021-08-10'!$C$773="Medium Low")</formula>
    </cfRule>
    <cfRule type="expression" priority="5428" dxfId="5" stopIfTrue="0">
      <formula>AND(NOT('QAQC-2021-08-10'!$L$773),'QAQC-2021-08-10'!$C$773="Low")</formula>
    </cfRule>
    <cfRule type="expression" priority="5898" dxfId="5" stopIfTrue="0">
      <formula>LEFT(BJ7&amp;"")="["</formula>
    </cfRule>
    <cfRule type="expression" priority="7052" dxfId="6" stopIfTrue="0">
      <formula>AND(NOT('QAQC-2021-08-10'!$L$773),'QAQC-2021-08-10'!$C$773="Very Low")</formula>
    </cfRule>
    <cfRule type="expression" priority="8250" dxfId="1" stopIfTrue="0">
      <formula>AND(NOT('QAQC-2021-08-10'!$L$773),'QAQC-2021-08-10'!$C$773="Good")</formula>
    </cfRule>
  </conditionalFormatting>
  <conditionalFormatting sqref="BK7">
    <cfRule type="expression" priority="757" dxfId="0" stopIfTrue="0">
      <formula>AND(NOT('QAQC-2021-08-10'!$L$774),'QAQC-2021-08-10'!$C$774="Highest")</formula>
    </cfRule>
    <cfRule type="expression" priority="1925" dxfId="2" stopIfTrue="0">
      <formula>AND(NOT('QAQC-2021-08-10'!$L$774),'QAQC-2021-08-10'!$C$774="High")</formula>
    </cfRule>
    <cfRule type="expression" priority="3093" dxfId="3" stopIfTrue="0">
      <formula>AND(NOT('QAQC-2021-08-10'!$L$774),'QAQC-2021-08-10'!$C$774="Medium")</formula>
    </cfRule>
    <cfRule type="expression" priority="4261" dxfId="4" stopIfTrue="0">
      <formula>AND(NOT('QAQC-2021-08-10'!$L$774),'QAQC-2021-08-10'!$C$774="Medium Low")</formula>
    </cfRule>
    <cfRule type="expression" priority="5429" dxfId="5" stopIfTrue="0">
      <formula>AND(NOT('QAQC-2021-08-10'!$L$774),'QAQC-2021-08-10'!$C$774="Low")</formula>
    </cfRule>
    <cfRule type="expression" priority="5899" dxfId="5" stopIfTrue="0">
      <formula>LEFT(BK7&amp;"")="["</formula>
    </cfRule>
    <cfRule type="expression" priority="7053" dxfId="6" stopIfTrue="0">
      <formula>AND(NOT('QAQC-2021-08-10'!$L$774),'QAQC-2021-08-10'!$C$774="Very Low")</formula>
    </cfRule>
    <cfRule type="expression" priority="8251" dxfId="1" stopIfTrue="0">
      <formula>AND(NOT('QAQC-2021-08-10'!$L$774),'QAQC-2021-08-10'!$C$774="Good")</formula>
    </cfRule>
  </conditionalFormatting>
  <conditionalFormatting sqref="BM7">
    <cfRule type="expression" priority="758" dxfId="0" stopIfTrue="0">
      <formula>AND(NOT('QAQC-2021-08-10'!$L$775),'QAQC-2021-08-10'!$C$775="Highest")</formula>
    </cfRule>
    <cfRule type="expression" priority="1926" dxfId="2" stopIfTrue="0">
      <formula>AND(NOT('QAQC-2021-08-10'!$L$775),'QAQC-2021-08-10'!$C$775="High")</formula>
    </cfRule>
    <cfRule type="expression" priority="3094" dxfId="3" stopIfTrue="0">
      <formula>AND(NOT('QAQC-2021-08-10'!$L$775),'QAQC-2021-08-10'!$C$775="Medium")</formula>
    </cfRule>
    <cfRule type="expression" priority="4262" dxfId="4" stopIfTrue="0">
      <formula>AND(NOT('QAQC-2021-08-10'!$L$775),'QAQC-2021-08-10'!$C$775="Medium Low")</formula>
    </cfRule>
    <cfRule type="expression" priority="5430" dxfId="5" stopIfTrue="0">
      <formula>AND(NOT('QAQC-2021-08-10'!$L$775),'QAQC-2021-08-10'!$C$775="Low")</formula>
    </cfRule>
    <cfRule type="expression" priority="5900" dxfId="5" stopIfTrue="0">
      <formula>LEFT(BM7&amp;"")="["</formula>
    </cfRule>
    <cfRule type="expression" priority="7054" dxfId="6" stopIfTrue="0">
      <formula>AND(NOT('QAQC-2021-08-10'!$L$775),'QAQC-2021-08-10'!$C$775="Very Low")</formula>
    </cfRule>
    <cfRule type="expression" priority="8252" dxfId="1" stopIfTrue="0">
      <formula>AND(NOT('QAQC-2021-08-10'!$L$775),'QAQC-2021-08-10'!$C$775="Good")</formula>
    </cfRule>
  </conditionalFormatting>
  <conditionalFormatting sqref="BN7">
    <cfRule type="expression" priority="759" dxfId="0" stopIfTrue="0">
      <formula>AND(NOT('QAQC-2021-08-10'!$L$776),'QAQC-2021-08-10'!$C$776="Highest")</formula>
    </cfRule>
    <cfRule type="expression" priority="1927" dxfId="2" stopIfTrue="0">
      <formula>AND(NOT('QAQC-2021-08-10'!$L$776),'QAQC-2021-08-10'!$C$776="High")</formula>
    </cfRule>
    <cfRule type="expression" priority="3095" dxfId="3" stopIfTrue="0">
      <formula>AND(NOT('QAQC-2021-08-10'!$L$776),'QAQC-2021-08-10'!$C$776="Medium")</formula>
    </cfRule>
    <cfRule type="expression" priority="4263" dxfId="4" stopIfTrue="0">
      <formula>AND(NOT('QAQC-2021-08-10'!$L$776),'QAQC-2021-08-10'!$C$776="Medium Low")</formula>
    </cfRule>
    <cfRule type="expression" priority="5431" dxfId="5" stopIfTrue="0">
      <formula>AND(NOT('QAQC-2021-08-10'!$L$776),'QAQC-2021-08-10'!$C$776="Low")</formula>
    </cfRule>
    <cfRule type="expression" priority="5901" dxfId="5" stopIfTrue="0">
      <formula>LEFT(BN7&amp;"")="["</formula>
    </cfRule>
    <cfRule type="expression" priority="7055" dxfId="6" stopIfTrue="0">
      <formula>AND(NOT('QAQC-2021-08-10'!$L$776),'QAQC-2021-08-10'!$C$776="Very Low")</formula>
    </cfRule>
    <cfRule type="expression" priority="8253" dxfId="1" stopIfTrue="0">
      <formula>AND(NOT('QAQC-2021-08-10'!$L$776),'QAQC-2021-08-10'!$C$776="Good")</formula>
    </cfRule>
  </conditionalFormatting>
  <conditionalFormatting sqref="BO7">
    <cfRule type="expression" priority="760" dxfId="0" stopIfTrue="0">
      <formula>AND(NOT('QAQC-2021-08-10'!$L$777),'QAQC-2021-08-10'!$C$777="Highest")</formula>
    </cfRule>
    <cfRule type="expression" priority="1928" dxfId="2" stopIfTrue="0">
      <formula>AND(NOT('QAQC-2021-08-10'!$L$777),'QAQC-2021-08-10'!$C$777="High")</formula>
    </cfRule>
    <cfRule type="expression" priority="3096" dxfId="3" stopIfTrue="0">
      <formula>AND(NOT('QAQC-2021-08-10'!$L$777),'QAQC-2021-08-10'!$C$777="Medium")</formula>
    </cfRule>
    <cfRule type="expression" priority="4264" dxfId="4" stopIfTrue="0">
      <formula>AND(NOT('QAQC-2021-08-10'!$L$777),'QAQC-2021-08-10'!$C$777="Medium Low")</formula>
    </cfRule>
    <cfRule type="expression" priority="5432" dxfId="5" stopIfTrue="0">
      <formula>AND(NOT('QAQC-2021-08-10'!$L$777),'QAQC-2021-08-10'!$C$777="Low")</formula>
    </cfRule>
    <cfRule type="expression" priority="5902" dxfId="5" stopIfTrue="0">
      <formula>LEFT(BO7&amp;"")="["</formula>
    </cfRule>
    <cfRule type="expression" priority="7056" dxfId="6" stopIfTrue="0">
      <formula>AND(NOT('QAQC-2021-08-10'!$L$777),'QAQC-2021-08-10'!$C$777="Very Low")</formula>
    </cfRule>
    <cfRule type="expression" priority="8254" dxfId="1" stopIfTrue="0">
      <formula>AND(NOT('QAQC-2021-08-10'!$L$777),'QAQC-2021-08-10'!$C$777="Good")</formula>
    </cfRule>
  </conditionalFormatting>
  <conditionalFormatting sqref="BQ8">
    <cfRule type="expression" priority="767" dxfId="0" stopIfTrue="0">
      <formula>AND(NOT('QAQC-2021-08-10'!$L$784),'QAQC-2021-08-10'!$C$784="Highest")</formula>
    </cfRule>
    <cfRule type="expression" priority="1935" dxfId="2" stopIfTrue="0">
      <formula>AND(NOT('QAQC-2021-08-10'!$L$784),'QAQC-2021-08-10'!$C$784="High")</formula>
    </cfRule>
    <cfRule type="expression" priority="3103" dxfId="3" stopIfTrue="0">
      <formula>AND(NOT('QAQC-2021-08-10'!$L$784),'QAQC-2021-08-10'!$C$784="Medium")</formula>
    </cfRule>
    <cfRule type="expression" priority="4271" dxfId="4" stopIfTrue="0">
      <formula>AND(NOT('QAQC-2021-08-10'!$L$784),'QAQC-2021-08-10'!$C$784="Medium Low")</formula>
    </cfRule>
    <cfRule type="expression" priority="5439" dxfId="5" stopIfTrue="0">
      <formula>AND(NOT('QAQC-2021-08-10'!$L$784),'QAQC-2021-08-10'!$C$784="Low")</formula>
    </cfRule>
    <cfRule type="expression" priority="5909" dxfId="5" stopIfTrue="0">
      <formula>LEFT(BQ8&amp;"")="["</formula>
    </cfRule>
    <cfRule type="expression" priority="7063" dxfId="6" stopIfTrue="0">
      <formula>AND(NOT('QAQC-2021-08-10'!$L$784),'QAQC-2021-08-10'!$C$784="Very Low")</formula>
    </cfRule>
    <cfRule type="expression" priority="8261" dxfId="1" stopIfTrue="0">
      <formula>AND(NOT('QAQC-2021-08-10'!$L$784),'QAQC-2021-08-10'!$C$784="Good")</formula>
    </cfRule>
  </conditionalFormatting>
  <conditionalFormatting sqref="BR8">
    <cfRule type="expression" priority="768" dxfId="0" stopIfTrue="0">
      <formula>AND(NOT('QAQC-2021-08-10'!$L$785),'QAQC-2021-08-10'!$C$785="Highest")</formula>
    </cfRule>
    <cfRule type="expression" priority="1936" dxfId="2" stopIfTrue="0">
      <formula>AND(NOT('QAQC-2021-08-10'!$L$785),'QAQC-2021-08-10'!$C$785="High")</formula>
    </cfRule>
    <cfRule type="expression" priority="3104" dxfId="3" stopIfTrue="0">
      <formula>AND(NOT('QAQC-2021-08-10'!$L$785),'QAQC-2021-08-10'!$C$785="Medium")</formula>
    </cfRule>
    <cfRule type="expression" priority="4272" dxfId="4" stopIfTrue="0">
      <formula>AND(NOT('QAQC-2021-08-10'!$L$785),'QAQC-2021-08-10'!$C$785="Medium Low")</formula>
    </cfRule>
    <cfRule type="expression" priority="5440" dxfId="5" stopIfTrue="0">
      <formula>AND(NOT('QAQC-2021-08-10'!$L$785),'QAQC-2021-08-10'!$C$785="Low")</formula>
    </cfRule>
    <cfRule type="expression" priority="5910" dxfId="5" stopIfTrue="0">
      <formula>LEFT(BR8&amp;"")="["</formula>
    </cfRule>
    <cfRule type="expression" priority="7064" dxfId="6" stopIfTrue="0">
      <formula>AND(NOT('QAQC-2021-08-10'!$L$785),'QAQC-2021-08-10'!$C$785="Very Low")</formula>
    </cfRule>
    <cfRule type="expression" priority="8262" dxfId="1" stopIfTrue="0">
      <formula>AND(NOT('QAQC-2021-08-10'!$L$785),'QAQC-2021-08-10'!$C$785="Good")</formula>
    </cfRule>
  </conditionalFormatting>
  <conditionalFormatting sqref="BS8">
    <cfRule type="expression" priority="769" dxfId="0" stopIfTrue="0">
      <formula>AND(NOT('QAQC-2021-08-10'!$L$786),'QAQC-2021-08-10'!$C$786="Highest")</formula>
    </cfRule>
    <cfRule type="expression" priority="1937" dxfId="2" stopIfTrue="0">
      <formula>AND(NOT('QAQC-2021-08-10'!$L$786),'QAQC-2021-08-10'!$C$786="High")</formula>
    </cfRule>
    <cfRule type="expression" priority="3105" dxfId="3" stopIfTrue="0">
      <formula>AND(NOT('QAQC-2021-08-10'!$L$786),'QAQC-2021-08-10'!$C$786="Medium")</formula>
    </cfRule>
    <cfRule type="expression" priority="4273" dxfId="4" stopIfTrue="0">
      <formula>AND(NOT('QAQC-2021-08-10'!$L$786),'QAQC-2021-08-10'!$C$786="Medium Low")</formula>
    </cfRule>
    <cfRule type="expression" priority="5441" dxfId="5" stopIfTrue="0">
      <formula>AND(NOT('QAQC-2021-08-10'!$L$786),'QAQC-2021-08-10'!$C$786="Low")</formula>
    </cfRule>
    <cfRule type="expression" priority="5911" dxfId="5" stopIfTrue="0">
      <formula>LEFT(BS8&amp;"")="["</formula>
    </cfRule>
    <cfRule type="expression" priority="7065" dxfId="6" stopIfTrue="0">
      <formula>AND(NOT('QAQC-2021-08-10'!$L$786),'QAQC-2021-08-10'!$C$786="Very Low")</formula>
    </cfRule>
    <cfRule type="expression" priority="8263" dxfId="1" stopIfTrue="0">
      <formula>AND(NOT('QAQC-2021-08-10'!$L$786),'QAQC-2021-08-10'!$C$786="Good")</formula>
    </cfRule>
  </conditionalFormatting>
  <conditionalFormatting sqref="BI8">
    <cfRule type="expression" priority="770" dxfId="0" stopIfTrue="0">
      <formula>AND(NOT('QAQC-2021-08-10'!$L$787),'QAQC-2021-08-10'!$C$787="Highest")</formula>
    </cfRule>
    <cfRule type="expression" priority="1938" dxfId="2" stopIfTrue="0">
      <formula>AND(NOT('QAQC-2021-08-10'!$L$787),'QAQC-2021-08-10'!$C$787="High")</formula>
    </cfRule>
    <cfRule type="expression" priority="3106" dxfId="3" stopIfTrue="0">
      <formula>AND(NOT('QAQC-2021-08-10'!$L$787),'QAQC-2021-08-10'!$C$787="Medium")</formula>
    </cfRule>
    <cfRule type="expression" priority="4274" dxfId="4" stopIfTrue="0">
      <formula>AND(NOT('QAQC-2021-08-10'!$L$787),'QAQC-2021-08-10'!$C$787="Medium Low")</formula>
    </cfRule>
    <cfRule type="expression" priority="5442" dxfId="5" stopIfTrue="0">
      <formula>AND(NOT('QAQC-2021-08-10'!$L$787),'QAQC-2021-08-10'!$C$787="Low")</formula>
    </cfRule>
    <cfRule type="expression" priority="5912" dxfId="5" stopIfTrue="0">
      <formula>LEFT(BI8&amp;"")="["</formula>
    </cfRule>
    <cfRule type="expression" priority="7066" dxfId="6" stopIfTrue="0">
      <formula>AND(NOT('QAQC-2021-08-10'!$L$787),'QAQC-2021-08-10'!$C$787="Very Low")</formula>
    </cfRule>
    <cfRule type="expression" priority="8264" dxfId="1" stopIfTrue="0">
      <formula>AND(NOT('QAQC-2021-08-10'!$L$787),'QAQC-2021-08-10'!$C$787="Good")</formula>
    </cfRule>
  </conditionalFormatting>
  <conditionalFormatting sqref="BJ8">
    <cfRule type="expression" priority="771" dxfId="0" stopIfTrue="0">
      <formula>AND(NOT('QAQC-2021-08-10'!$L$788),'QAQC-2021-08-10'!$C$788="Highest")</formula>
    </cfRule>
    <cfRule type="expression" priority="1939" dxfId="2" stopIfTrue="0">
      <formula>AND(NOT('QAQC-2021-08-10'!$L$788),'QAQC-2021-08-10'!$C$788="High")</formula>
    </cfRule>
    <cfRule type="expression" priority="3107" dxfId="3" stopIfTrue="0">
      <formula>AND(NOT('QAQC-2021-08-10'!$L$788),'QAQC-2021-08-10'!$C$788="Medium")</formula>
    </cfRule>
    <cfRule type="expression" priority="4275" dxfId="4" stopIfTrue="0">
      <formula>AND(NOT('QAQC-2021-08-10'!$L$788),'QAQC-2021-08-10'!$C$788="Medium Low")</formula>
    </cfRule>
    <cfRule type="expression" priority="5443" dxfId="5" stopIfTrue="0">
      <formula>AND(NOT('QAQC-2021-08-10'!$L$788),'QAQC-2021-08-10'!$C$788="Low")</formula>
    </cfRule>
    <cfRule type="expression" priority="5913" dxfId="5" stopIfTrue="0">
      <formula>LEFT(BJ8&amp;"")="["</formula>
    </cfRule>
    <cfRule type="expression" priority="7067" dxfId="6" stopIfTrue="0">
      <formula>AND(NOT('QAQC-2021-08-10'!$L$788),'QAQC-2021-08-10'!$C$788="Very Low")</formula>
    </cfRule>
    <cfRule type="expression" priority="8265" dxfId="1" stopIfTrue="0">
      <formula>AND(NOT('QAQC-2021-08-10'!$L$788),'QAQC-2021-08-10'!$C$788="Good")</formula>
    </cfRule>
  </conditionalFormatting>
  <conditionalFormatting sqref="BK8">
    <cfRule type="expression" priority="772" dxfId="0" stopIfTrue="0">
      <formula>AND(NOT('QAQC-2021-08-10'!$L$789),'QAQC-2021-08-10'!$C$789="Highest")</formula>
    </cfRule>
    <cfRule type="expression" priority="1940" dxfId="2" stopIfTrue="0">
      <formula>AND(NOT('QAQC-2021-08-10'!$L$789),'QAQC-2021-08-10'!$C$789="High")</formula>
    </cfRule>
    <cfRule type="expression" priority="3108" dxfId="3" stopIfTrue="0">
      <formula>AND(NOT('QAQC-2021-08-10'!$L$789),'QAQC-2021-08-10'!$C$789="Medium")</formula>
    </cfRule>
    <cfRule type="expression" priority="4276" dxfId="4" stopIfTrue="0">
      <formula>AND(NOT('QAQC-2021-08-10'!$L$789),'QAQC-2021-08-10'!$C$789="Medium Low")</formula>
    </cfRule>
    <cfRule type="expression" priority="5444" dxfId="5" stopIfTrue="0">
      <formula>AND(NOT('QAQC-2021-08-10'!$L$789),'QAQC-2021-08-10'!$C$789="Low")</formula>
    </cfRule>
    <cfRule type="expression" priority="5914" dxfId="5" stopIfTrue="0">
      <formula>LEFT(BK8&amp;"")="["</formula>
    </cfRule>
    <cfRule type="expression" priority="7068" dxfId="6" stopIfTrue="0">
      <formula>AND(NOT('QAQC-2021-08-10'!$L$789),'QAQC-2021-08-10'!$C$789="Very Low")</formula>
    </cfRule>
    <cfRule type="expression" priority="8266" dxfId="1" stopIfTrue="0">
      <formula>AND(NOT('QAQC-2021-08-10'!$L$789),'QAQC-2021-08-10'!$C$789="Good")</formula>
    </cfRule>
  </conditionalFormatting>
  <conditionalFormatting sqref="BM8">
    <cfRule type="expression" priority="773" dxfId="0" stopIfTrue="0">
      <formula>AND(NOT('QAQC-2021-08-10'!$L$790),'QAQC-2021-08-10'!$C$790="Highest")</formula>
    </cfRule>
    <cfRule type="expression" priority="1941" dxfId="2" stopIfTrue="0">
      <formula>AND(NOT('QAQC-2021-08-10'!$L$790),'QAQC-2021-08-10'!$C$790="High")</formula>
    </cfRule>
    <cfRule type="expression" priority="3109" dxfId="3" stopIfTrue="0">
      <formula>AND(NOT('QAQC-2021-08-10'!$L$790),'QAQC-2021-08-10'!$C$790="Medium")</formula>
    </cfRule>
    <cfRule type="expression" priority="4277" dxfId="4" stopIfTrue="0">
      <formula>AND(NOT('QAQC-2021-08-10'!$L$790),'QAQC-2021-08-10'!$C$790="Medium Low")</formula>
    </cfRule>
    <cfRule type="expression" priority="5445" dxfId="5" stopIfTrue="0">
      <formula>AND(NOT('QAQC-2021-08-10'!$L$790),'QAQC-2021-08-10'!$C$790="Low")</formula>
    </cfRule>
    <cfRule type="expression" priority="5915" dxfId="5" stopIfTrue="0">
      <formula>LEFT(BM8&amp;"")="["</formula>
    </cfRule>
    <cfRule type="expression" priority="7069" dxfId="6" stopIfTrue="0">
      <formula>AND(NOT('QAQC-2021-08-10'!$L$790),'QAQC-2021-08-10'!$C$790="Very Low")</formula>
    </cfRule>
    <cfRule type="expression" priority="8267" dxfId="1" stopIfTrue="0">
      <formula>AND(NOT('QAQC-2021-08-10'!$L$790),'QAQC-2021-08-10'!$C$790="Good")</formula>
    </cfRule>
  </conditionalFormatting>
  <conditionalFormatting sqref="BN8">
    <cfRule type="expression" priority="774" dxfId="0" stopIfTrue="0">
      <formula>AND(NOT('QAQC-2021-08-10'!$L$791),'QAQC-2021-08-10'!$C$791="Highest")</formula>
    </cfRule>
    <cfRule type="expression" priority="1942" dxfId="2" stopIfTrue="0">
      <formula>AND(NOT('QAQC-2021-08-10'!$L$791),'QAQC-2021-08-10'!$C$791="High")</formula>
    </cfRule>
    <cfRule type="expression" priority="3110" dxfId="3" stopIfTrue="0">
      <formula>AND(NOT('QAQC-2021-08-10'!$L$791),'QAQC-2021-08-10'!$C$791="Medium")</formula>
    </cfRule>
    <cfRule type="expression" priority="4278" dxfId="4" stopIfTrue="0">
      <formula>AND(NOT('QAQC-2021-08-10'!$L$791),'QAQC-2021-08-10'!$C$791="Medium Low")</formula>
    </cfRule>
    <cfRule type="expression" priority="5446" dxfId="5" stopIfTrue="0">
      <formula>AND(NOT('QAQC-2021-08-10'!$L$791),'QAQC-2021-08-10'!$C$791="Low")</formula>
    </cfRule>
    <cfRule type="expression" priority="5916" dxfId="5" stopIfTrue="0">
      <formula>LEFT(BN8&amp;"")="["</formula>
    </cfRule>
    <cfRule type="expression" priority="7070" dxfId="6" stopIfTrue="0">
      <formula>AND(NOT('QAQC-2021-08-10'!$L$791),'QAQC-2021-08-10'!$C$791="Very Low")</formula>
    </cfRule>
    <cfRule type="expression" priority="8268" dxfId="1" stopIfTrue="0">
      <formula>AND(NOT('QAQC-2021-08-10'!$L$791),'QAQC-2021-08-10'!$C$791="Good")</formula>
    </cfRule>
  </conditionalFormatting>
  <conditionalFormatting sqref="BO8">
    <cfRule type="expression" priority="775" dxfId="0" stopIfTrue="0">
      <formula>AND(NOT('QAQC-2021-08-10'!$L$792),'QAQC-2021-08-10'!$C$792="Highest")</formula>
    </cfRule>
    <cfRule type="expression" priority="1943" dxfId="2" stopIfTrue="0">
      <formula>AND(NOT('QAQC-2021-08-10'!$L$792),'QAQC-2021-08-10'!$C$792="High")</formula>
    </cfRule>
    <cfRule type="expression" priority="3111" dxfId="3" stopIfTrue="0">
      <formula>AND(NOT('QAQC-2021-08-10'!$L$792),'QAQC-2021-08-10'!$C$792="Medium")</formula>
    </cfRule>
    <cfRule type="expression" priority="4279" dxfId="4" stopIfTrue="0">
      <formula>AND(NOT('QAQC-2021-08-10'!$L$792),'QAQC-2021-08-10'!$C$792="Medium Low")</formula>
    </cfRule>
    <cfRule type="expression" priority="5447" dxfId="5" stopIfTrue="0">
      <formula>AND(NOT('QAQC-2021-08-10'!$L$792),'QAQC-2021-08-10'!$C$792="Low")</formula>
    </cfRule>
    <cfRule type="expression" priority="5917" dxfId="5" stopIfTrue="0">
      <formula>LEFT(BO8&amp;"")="["</formula>
    </cfRule>
    <cfRule type="expression" priority="7071" dxfId="6" stopIfTrue="0">
      <formula>AND(NOT('QAQC-2021-08-10'!$L$792),'QAQC-2021-08-10'!$C$792="Very Low")</formula>
    </cfRule>
    <cfRule type="expression" priority="8269" dxfId="1" stopIfTrue="0">
      <formula>AND(NOT('QAQC-2021-08-10'!$L$792),'QAQC-2021-08-10'!$C$792="Good")</formula>
    </cfRule>
  </conditionalFormatting>
  <conditionalFormatting sqref="BQ9">
    <cfRule type="expression" priority="782" dxfId="0" stopIfTrue="0">
      <formula>AND(NOT('QAQC-2021-08-10'!$L$799),'QAQC-2021-08-10'!$C$799="Highest")</formula>
    </cfRule>
    <cfRule type="expression" priority="1950" dxfId="2" stopIfTrue="0">
      <formula>AND(NOT('QAQC-2021-08-10'!$L$799),'QAQC-2021-08-10'!$C$799="High")</formula>
    </cfRule>
    <cfRule type="expression" priority="3118" dxfId="3" stopIfTrue="0">
      <formula>AND(NOT('QAQC-2021-08-10'!$L$799),'QAQC-2021-08-10'!$C$799="Medium")</formula>
    </cfRule>
    <cfRule type="expression" priority="4286" dxfId="4" stopIfTrue="0">
      <formula>AND(NOT('QAQC-2021-08-10'!$L$799),'QAQC-2021-08-10'!$C$799="Medium Low")</formula>
    </cfRule>
    <cfRule type="expression" priority="5454" dxfId="5" stopIfTrue="0">
      <formula>AND(NOT('QAQC-2021-08-10'!$L$799),'QAQC-2021-08-10'!$C$799="Low")</formula>
    </cfRule>
    <cfRule type="expression" priority="5924" dxfId="5" stopIfTrue="0">
      <formula>LEFT(BQ9&amp;"")="["</formula>
    </cfRule>
    <cfRule type="expression" priority="7078" dxfId="6" stopIfTrue="0">
      <formula>AND(NOT('QAQC-2021-08-10'!$L$799),'QAQC-2021-08-10'!$C$799="Very Low")</formula>
    </cfRule>
    <cfRule type="expression" priority="8276" dxfId="1" stopIfTrue="0">
      <formula>AND(NOT('QAQC-2021-08-10'!$L$799),'QAQC-2021-08-10'!$C$799="Good")</formula>
    </cfRule>
  </conditionalFormatting>
  <conditionalFormatting sqref="BR9">
    <cfRule type="expression" priority="783" dxfId="0" stopIfTrue="0">
      <formula>AND(NOT('QAQC-2021-08-10'!$L$800),'QAQC-2021-08-10'!$C$800="Highest")</formula>
    </cfRule>
    <cfRule type="expression" priority="1951" dxfId="2" stopIfTrue="0">
      <formula>AND(NOT('QAQC-2021-08-10'!$L$800),'QAQC-2021-08-10'!$C$800="High")</formula>
    </cfRule>
    <cfRule type="expression" priority="3119" dxfId="3" stopIfTrue="0">
      <formula>AND(NOT('QAQC-2021-08-10'!$L$800),'QAQC-2021-08-10'!$C$800="Medium")</formula>
    </cfRule>
    <cfRule type="expression" priority="4287" dxfId="4" stopIfTrue="0">
      <formula>AND(NOT('QAQC-2021-08-10'!$L$800),'QAQC-2021-08-10'!$C$800="Medium Low")</formula>
    </cfRule>
    <cfRule type="expression" priority="5455" dxfId="5" stopIfTrue="0">
      <formula>AND(NOT('QAQC-2021-08-10'!$L$800),'QAQC-2021-08-10'!$C$800="Low")</formula>
    </cfRule>
    <cfRule type="expression" priority="5925" dxfId="5" stopIfTrue="0">
      <formula>LEFT(BR9&amp;"")="["</formula>
    </cfRule>
    <cfRule type="expression" priority="7079" dxfId="6" stopIfTrue="0">
      <formula>AND(NOT('QAQC-2021-08-10'!$L$800),'QAQC-2021-08-10'!$C$800="Very Low")</formula>
    </cfRule>
    <cfRule type="expression" priority="8277" dxfId="1" stopIfTrue="0">
      <formula>AND(NOT('QAQC-2021-08-10'!$L$800),'QAQC-2021-08-10'!$C$800="Good")</formula>
    </cfRule>
  </conditionalFormatting>
  <conditionalFormatting sqref="BS9">
    <cfRule type="expression" priority="784" dxfId="0" stopIfTrue="0">
      <formula>AND(NOT('QAQC-2021-08-10'!$L$801),'QAQC-2021-08-10'!$C$801="Highest")</formula>
    </cfRule>
    <cfRule type="expression" priority="1952" dxfId="2" stopIfTrue="0">
      <formula>AND(NOT('QAQC-2021-08-10'!$L$801),'QAQC-2021-08-10'!$C$801="High")</formula>
    </cfRule>
    <cfRule type="expression" priority="3120" dxfId="3" stopIfTrue="0">
      <formula>AND(NOT('QAQC-2021-08-10'!$L$801),'QAQC-2021-08-10'!$C$801="Medium")</formula>
    </cfRule>
    <cfRule type="expression" priority="4288" dxfId="4" stopIfTrue="0">
      <formula>AND(NOT('QAQC-2021-08-10'!$L$801),'QAQC-2021-08-10'!$C$801="Medium Low")</formula>
    </cfRule>
    <cfRule type="expression" priority="5456" dxfId="5" stopIfTrue="0">
      <formula>AND(NOT('QAQC-2021-08-10'!$L$801),'QAQC-2021-08-10'!$C$801="Low")</formula>
    </cfRule>
    <cfRule type="expression" priority="5926" dxfId="5" stopIfTrue="0">
      <formula>LEFT(BS9&amp;"")="["</formula>
    </cfRule>
    <cfRule type="expression" priority="7080" dxfId="6" stopIfTrue="0">
      <formula>AND(NOT('QAQC-2021-08-10'!$L$801),'QAQC-2021-08-10'!$C$801="Very Low")</formula>
    </cfRule>
    <cfRule type="expression" priority="8278" dxfId="1" stopIfTrue="0">
      <formula>AND(NOT('QAQC-2021-08-10'!$L$801),'QAQC-2021-08-10'!$C$801="Good")</formula>
    </cfRule>
  </conditionalFormatting>
  <conditionalFormatting sqref="BI9">
    <cfRule type="expression" priority="785" dxfId="0" stopIfTrue="0">
      <formula>AND(NOT('QAQC-2021-08-10'!$L$802),'QAQC-2021-08-10'!$C$802="Highest")</formula>
    </cfRule>
    <cfRule type="expression" priority="1953" dxfId="2" stopIfTrue="0">
      <formula>AND(NOT('QAQC-2021-08-10'!$L$802),'QAQC-2021-08-10'!$C$802="High")</formula>
    </cfRule>
    <cfRule type="expression" priority="3121" dxfId="3" stopIfTrue="0">
      <formula>AND(NOT('QAQC-2021-08-10'!$L$802),'QAQC-2021-08-10'!$C$802="Medium")</formula>
    </cfRule>
    <cfRule type="expression" priority="4289" dxfId="4" stopIfTrue="0">
      <formula>AND(NOT('QAQC-2021-08-10'!$L$802),'QAQC-2021-08-10'!$C$802="Medium Low")</formula>
    </cfRule>
    <cfRule type="expression" priority="5457" dxfId="5" stopIfTrue="0">
      <formula>AND(NOT('QAQC-2021-08-10'!$L$802),'QAQC-2021-08-10'!$C$802="Low")</formula>
    </cfRule>
    <cfRule type="expression" priority="5927" dxfId="5" stopIfTrue="0">
      <formula>LEFT(BI9&amp;"")="["</formula>
    </cfRule>
    <cfRule type="expression" priority="7081" dxfId="6" stopIfTrue="0">
      <formula>AND(NOT('QAQC-2021-08-10'!$L$802),'QAQC-2021-08-10'!$C$802="Very Low")</formula>
    </cfRule>
    <cfRule type="expression" priority="8279" dxfId="1" stopIfTrue="0">
      <formula>AND(NOT('QAQC-2021-08-10'!$L$802),'QAQC-2021-08-10'!$C$802="Good")</formula>
    </cfRule>
  </conditionalFormatting>
  <conditionalFormatting sqref="BJ9">
    <cfRule type="expression" priority="786" dxfId="0" stopIfTrue="0">
      <formula>AND(NOT('QAQC-2021-08-10'!$L$803),'QAQC-2021-08-10'!$C$803="Highest")</formula>
    </cfRule>
    <cfRule type="expression" priority="1954" dxfId="2" stopIfTrue="0">
      <formula>AND(NOT('QAQC-2021-08-10'!$L$803),'QAQC-2021-08-10'!$C$803="High")</formula>
    </cfRule>
    <cfRule type="expression" priority="3122" dxfId="3" stopIfTrue="0">
      <formula>AND(NOT('QAQC-2021-08-10'!$L$803),'QAQC-2021-08-10'!$C$803="Medium")</formula>
    </cfRule>
    <cfRule type="expression" priority="4290" dxfId="4" stopIfTrue="0">
      <formula>AND(NOT('QAQC-2021-08-10'!$L$803),'QAQC-2021-08-10'!$C$803="Medium Low")</formula>
    </cfRule>
    <cfRule type="expression" priority="5458" dxfId="5" stopIfTrue="0">
      <formula>AND(NOT('QAQC-2021-08-10'!$L$803),'QAQC-2021-08-10'!$C$803="Low")</formula>
    </cfRule>
    <cfRule type="expression" priority="5928" dxfId="5" stopIfTrue="0">
      <formula>LEFT(BJ9&amp;"")="["</formula>
    </cfRule>
    <cfRule type="expression" priority="7082" dxfId="6" stopIfTrue="0">
      <formula>AND(NOT('QAQC-2021-08-10'!$L$803),'QAQC-2021-08-10'!$C$803="Very Low")</formula>
    </cfRule>
    <cfRule type="expression" priority="8280" dxfId="1" stopIfTrue="0">
      <formula>AND(NOT('QAQC-2021-08-10'!$L$803),'QAQC-2021-08-10'!$C$803="Good")</formula>
    </cfRule>
  </conditionalFormatting>
  <conditionalFormatting sqref="BK9">
    <cfRule type="expression" priority="787" dxfId="0" stopIfTrue="0">
      <formula>AND(NOT('QAQC-2021-08-10'!$L$804),'QAQC-2021-08-10'!$C$804="Highest")</formula>
    </cfRule>
    <cfRule type="expression" priority="1955" dxfId="2" stopIfTrue="0">
      <formula>AND(NOT('QAQC-2021-08-10'!$L$804),'QAQC-2021-08-10'!$C$804="High")</formula>
    </cfRule>
    <cfRule type="expression" priority="3123" dxfId="3" stopIfTrue="0">
      <formula>AND(NOT('QAQC-2021-08-10'!$L$804),'QAQC-2021-08-10'!$C$804="Medium")</formula>
    </cfRule>
    <cfRule type="expression" priority="4291" dxfId="4" stopIfTrue="0">
      <formula>AND(NOT('QAQC-2021-08-10'!$L$804),'QAQC-2021-08-10'!$C$804="Medium Low")</formula>
    </cfRule>
    <cfRule type="expression" priority="5459" dxfId="5" stopIfTrue="0">
      <formula>AND(NOT('QAQC-2021-08-10'!$L$804),'QAQC-2021-08-10'!$C$804="Low")</formula>
    </cfRule>
    <cfRule type="expression" priority="5929" dxfId="5" stopIfTrue="0">
      <formula>LEFT(BK9&amp;"")="["</formula>
    </cfRule>
    <cfRule type="expression" priority="7083" dxfId="6" stopIfTrue="0">
      <formula>AND(NOT('QAQC-2021-08-10'!$L$804),'QAQC-2021-08-10'!$C$804="Very Low")</formula>
    </cfRule>
    <cfRule type="expression" priority="8281" dxfId="1" stopIfTrue="0">
      <formula>AND(NOT('QAQC-2021-08-10'!$L$804),'QAQC-2021-08-10'!$C$804="Good")</formula>
    </cfRule>
  </conditionalFormatting>
  <conditionalFormatting sqref="BM9">
    <cfRule type="expression" priority="788" dxfId="0" stopIfTrue="0">
      <formula>AND(NOT('QAQC-2021-08-10'!$L$805),'QAQC-2021-08-10'!$C$805="Highest")</formula>
    </cfRule>
    <cfRule type="expression" priority="1956" dxfId="2" stopIfTrue="0">
      <formula>AND(NOT('QAQC-2021-08-10'!$L$805),'QAQC-2021-08-10'!$C$805="High")</formula>
    </cfRule>
    <cfRule type="expression" priority="3124" dxfId="3" stopIfTrue="0">
      <formula>AND(NOT('QAQC-2021-08-10'!$L$805),'QAQC-2021-08-10'!$C$805="Medium")</formula>
    </cfRule>
    <cfRule type="expression" priority="4292" dxfId="4" stopIfTrue="0">
      <formula>AND(NOT('QAQC-2021-08-10'!$L$805),'QAQC-2021-08-10'!$C$805="Medium Low")</formula>
    </cfRule>
    <cfRule type="expression" priority="5460" dxfId="5" stopIfTrue="0">
      <formula>AND(NOT('QAQC-2021-08-10'!$L$805),'QAQC-2021-08-10'!$C$805="Low")</formula>
    </cfRule>
    <cfRule type="expression" priority="5930" dxfId="5" stopIfTrue="0">
      <formula>LEFT(BM9&amp;"")="["</formula>
    </cfRule>
    <cfRule type="expression" priority="7084" dxfId="6" stopIfTrue="0">
      <formula>AND(NOT('QAQC-2021-08-10'!$L$805),'QAQC-2021-08-10'!$C$805="Very Low")</formula>
    </cfRule>
    <cfRule type="expression" priority="8282" dxfId="1" stopIfTrue="0">
      <formula>AND(NOT('QAQC-2021-08-10'!$L$805),'QAQC-2021-08-10'!$C$805="Good")</formula>
    </cfRule>
  </conditionalFormatting>
  <conditionalFormatting sqref="BN9">
    <cfRule type="expression" priority="789" dxfId="0" stopIfTrue="0">
      <formula>AND(NOT('QAQC-2021-08-10'!$L$806),'QAQC-2021-08-10'!$C$806="Highest")</formula>
    </cfRule>
    <cfRule type="expression" priority="1957" dxfId="2" stopIfTrue="0">
      <formula>AND(NOT('QAQC-2021-08-10'!$L$806),'QAQC-2021-08-10'!$C$806="High")</formula>
    </cfRule>
    <cfRule type="expression" priority="3125" dxfId="3" stopIfTrue="0">
      <formula>AND(NOT('QAQC-2021-08-10'!$L$806),'QAQC-2021-08-10'!$C$806="Medium")</formula>
    </cfRule>
    <cfRule type="expression" priority="4293" dxfId="4" stopIfTrue="0">
      <formula>AND(NOT('QAQC-2021-08-10'!$L$806),'QAQC-2021-08-10'!$C$806="Medium Low")</formula>
    </cfRule>
    <cfRule type="expression" priority="5461" dxfId="5" stopIfTrue="0">
      <formula>AND(NOT('QAQC-2021-08-10'!$L$806),'QAQC-2021-08-10'!$C$806="Low")</formula>
    </cfRule>
    <cfRule type="expression" priority="5931" dxfId="5" stopIfTrue="0">
      <formula>LEFT(BN9&amp;"")="["</formula>
    </cfRule>
    <cfRule type="expression" priority="7085" dxfId="6" stopIfTrue="0">
      <formula>AND(NOT('QAQC-2021-08-10'!$L$806),'QAQC-2021-08-10'!$C$806="Very Low")</formula>
    </cfRule>
    <cfRule type="expression" priority="8283" dxfId="1" stopIfTrue="0">
      <formula>AND(NOT('QAQC-2021-08-10'!$L$806),'QAQC-2021-08-10'!$C$806="Good")</formula>
    </cfRule>
  </conditionalFormatting>
  <conditionalFormatting sqref="BO9">
    <cfRule type="expression" priority="790" dxfId="0" stopIfTrue="0">
      <formula>AND(NOT('QAQC-2021-08-10'!$L$807),'QAQC-2021-08-10'!$C$807="Highest")</formula>
    </cfRule>
    <cfRule type="expression" priority="1958" dxfId="2" stopIfTrue="0">
      <formula>AND(NOT('QAQC-2021-08-10'!$L$807),'QAQC-2021-08-10'!$C$807="High")</formula>
    </cfRule>
    <cfRule type="expression" priority="3126" dxfId="3" stopIfTrue="0">
      <formula>AND(NOT('QAQC-2021-08-10'!$L$807),'QAQC-2021-08-10'!$C$807="Medium")</formula>
    </cfRule>
    <cfRule type="expression" priority="4294" dxfId="4" stopIfTrue="0">
      <formula>AND(NOT('QAQC-2021-08-10'!$L$807),'QAQC-2021-08-10'!$C$807="Medium Low")</formula>
    </cfRule>
    <cfRule type="expression" priority="5462" dxfId="5" stopIfTrue="0">
      <formula>AND(NOT('QAQC-2021-08-10'!$L$807),'QAQC-2021-08-10'!$C$807="Low")</formula>
    </cfRule>
    <cfRule type="expression" priority="5932" dxfId="5" stopIfTrue="0">
      <formula>LEFT(BO9&amp;"")="["</formula>
    </cfRule>
    <cfRule type="expression" priority="7086" dxfId="6" stopIfTrue="0">
      <formula>AND(NOT('QAQC-2021-08-10'!$L$807),'QAQC-2021-08-10'!$C$807="Very Low")</formula>
    </cfRule>
    <cfRule type="expression" priority="8284" dxfId="1" stopIfTrue="0">
      <formula>AND(NOT('QAQC-2021-08-10'!$L$807),'QAQC-2021-08-10'!$C$807="Good")</formula>
    </cfRule>
  </conditionalFormatting>
  <conditionalFormatting sqref="BQ10">
    <cfRule type="expression" priority="797" dxfId="0" stopIfTrue="0">
      <formula>AND(NOT('QAQC-2021-08-10'!$L$814),'QAQC-2021-08-10'!$C$814="Highest")</formula>
    </cfRule>
    <cfRule type="expression" priority="1965" dxfId="2" stopIfTrue="0">
      <formula>AND(NOT('QAQC-2021-08-10'!$L$814),'QAQC-2021-08-10'!$C$814="High")</formula>
    </cfRule>
    <cfRule type="expression" priority="3133" dxfId="3" stopIfTrue="0">
      <formula>AND(NOT('QAQC-2021-08-10'!$L$814),'QAQC-2021-08-10'!$C$814="Medium")</formula>
    </cfRule>
    <cfRule type="expression" priority="4301" dxfId="4" stopIfTrue="0">
      <formula>AND(NOT('QAQC-2021-08-10'!$L$814),'QAQC-2021-08-10'!$C$814="Medium Low")</formula>
    </cfRule>
    <cfRule type="expression" priority="5469" dxfId="5" stopIfTrue="0">
      <formula>AND(NOT('QAQC-2021-08-10'!$L$814),'QAQC-2021-08-10'!$C$814="Low")</formula>
    </cfRule>
    <cfRule type="expression" priority="5939" dxfId="5" stopIfTrue="0">
      <formula>LEFT(BQ10&amp;"")="["</formula>
    </cfRule>
    <cfRule type="expression" priority="7093" dxfId="6" stopIfTrue="0">
      <formula>AND(NOT('QAQC-2021-08-10'!$L$814),'QAQC-2021-08-10'!$C$814="Very Low")</formula>
    </cfRule>
    <cfRule type="expression" priority="8291" dxfId="1" stopIfTrue="0">
      <formula>AND(NOT('QAQC-2021-08-10'!$L$814),'QAQC-2021-08-10'!$C$814="Good")</formula>
    </cfRule>
  </conditionalFormatting>
  <conditionalFormatting sqref="BR10">
    <cfRule type="expression" priority="798" dxfId="0" stopIfTrue="0">
      <formula>AND(NOT('QAQC-2021-08-10'!$L$815),'QAQC-2021-08-10'!$C$815="Highest")</formula>
    </cfRule>
    <cfRule type="expression" priority="1966" dxfId="2" stopIfTrue="0">
      <formula>AND(NOT('QAQC-2021-08-10'!$L$815),'QAQC-2021-08-10'!$C$815="High")</formula>
    </cfRule>
    <cfRule type="expression" priority="3134" dxfId="3" stopIfTrue="0">
      <formula>AND(NOT('QAQC-2021-08-10'!$L$815),'QAQC-2021-08-10'!$C$815="Medium")</formula>
    </cfRule>
    <cfRule type="expression" priority="4302" dxfId="4" stopIfTrue="0">
      <formula>AND(NOT('QAQC-2021-08-10'!$L$815),'QAQC-2021-08-10'!$C$815="Medium Low")</formula>
    </cfRule>
    <cfRule type="expression" priority="5470" dxfId="5" stopIfTrue="0">
      <formula>AND(NOT('QAQC-2021-08-10'!$L$815),'QAQC-2021-08-10'!$C$815="Low")</formula>
    </cfRule>
    <cfRule type="expression" priority="5940" dxfId="5" stopIfTrue="0">
      <formula>LEFT(BR10&amp;"")="["</formula>
    </cfRule>
    <cfRule type="expression" priority="7094" dxfId="6" stopIfTrue="0">
      <formula>AND(NOT('QAQC-2021-08-10'!$L$815),'QAQC-2021-08-10'!$C$815="Very Low")</formula>
    </cfRule>
    <cfRule type="expression" priority="8292" dxfId="1" stopIfTrue="0">
      <formula>AND(NOT('QAQC-2021-08-10'!$L$815),'QAQC-2021-08-10'!$C$815="Good")</formula>
    </cfRule>
  </conditionalFormatting>
  <conditionalFormatting sqref="BS10">
    <cfRule type="expression" priority="799" dxfId="0" stopIfTrue="0">
      <formula>AND(NOT('QAQC-2021-08-10'!$L$816),'QAQC-2021-08-10'!$C$816="Highest")</formula>
    </cfRule>
    <cfRule type="expression" priority="1967" dxfId="2" stopIfTrue="0">
      <formula>AND(NOT('QAQC-2021-08-10'!$L$816),'QAQC-2021-08-10'!$C$816="High")</formula>
    </cfRule>
    <cfRule type="expression" priority="3135" dxfId="3" stopIfTrue="0">
      <formula>AND(NOT('QAQC-2021-08-10'!$L$816),'QAQC-2021-08-10'!$C$816="Medium")</formula>
    </cfRule>
    <cfRule type="expression" priority="4303" dxfId="4" stopIfTrue="0">
      <formula>AND(NOT('QAQC-2021-08-10'!$L$816),'QAQC-2021-08-10'!$C$816="Medium Low")</formula>
    </cfRule>
    <cfRule type="expression" priority="5471" dxfId="5" stopIfTrue="0">
      <formula>AND(NOT('QAQC-2021-08-10'!$L$816),'QAQC-2021-08-10'!$C$816="Low")</formula>
    </cfRule>
    <cfRule type="expression" priority="5941" dxfId="5" stopIfTrue="0">
      <formula>LEFT(BS10&amp;"")="["</formula>
    </cfRule>
    <cfRule type="expression" priority="7095" dxfId="6" stopIfTrue="0">
      <formula>AND(NOT('QAQC-2021-08-10'!$L$816),'QAQC-2021-08-10'!$C$816="Very Low")</formula>
    </cfRule>
    <cfRule type="expression" priority="8293" dxfId="1" stopIfTrue="0">
      <formula>AND(NOT('QAQC-2021-08-10'!$L$816),'QAQC-2021-08-10'!$C$816="Good")</formula>
    </cfRule>
  </conditionalFormatting>
  <conditionalFormatting sqref="BI10">
    <cfRule type="expression" priority="800" dxfId="0" stopIfTrue="0">
      <formula>AND(NOT('QAQC-2021-08-10'!$L$817),'QAQC-2021-08-10'!$C$817="Highest")</formula>
    </cfRule>
    <cfRule type="expression" priority="1968" dxfId="2" stopIfTrue="0">
      <formula>AND(NOT('QAQC-2021-08-10'!$L$817),'QAQC-2021-08-10'!$C$817="High")</formula>
    </cfRule>
    <cfRule type="expression" priority="3136" dxfId="3" stopIfTrue="0">
      <formula>AND(NOT('QAQC-2021-08-10'!$L$817),'QAQC-2021-08-10'!$C$817="Medium")</formula>
    </cfRule>
    <cfRule type="expression" priority="4304" dxfId="4" stopIfTrue="0">
      <formula>AND(NOT('QAQC-2021-08-10'!$L$817),'QAQC-2021-08-10'!$C$817="Medium Low")</formula>
    </cfRule>
    <cfRule type="expression" priority="5472" dxfId="5" stopIfTrue="0">
      <formula>AND(NOT('QAQC-2021-08-10'!$L$817),'QAQC-2021-08-10'!$C$817="Low")</formula>
    </cfRule>
    <cfRule type="expression" priority="5942" dxfId="5" stopIfTrue="0">
      <formula>LEFT(BI10&amp;"")="["</formula>
    </cfRule>
    <cfRule type="expression" priority="7096" dxfId="6" stopIfTrue="0">
      <formula>AND(NOT('QAQC-2021-08-10'!$L$817),'QAQC-2021-08-10'!$C$817="Very Low")</formula>
    </cfRule>
    <cfRule type="expression" priority="8294" dxfId="1" stopIfTrue="0">
      <formula>AND(NOT('QAQC-2021-08-10'!$L$817),'QAQC-2021-08-10'!$C$817="Good")</formula>
    </cfRule>
  </conditionalFormatting>
  <conditionalFormatting sqref="BJ10">
    <cfRule type="expression" priority="801" dxfId="0" stopIfTrue="0">
      <formula>AND(NOT('QAQC-2021-08-10'!$L$818),'QAQC-2021-08-10'!$C$818="Highest")</formula>
    </cfRule>
    <cfRule type="expression" priority="1969" dxfId="2" stopIfTrue="0">
      <formula>AND(NOT('QAQC-2021-08-10'!$L$818),'QAQC-2021-08-10'!$C$818="High")</formula>
    </cfRule>
    <cfRule type="expression" priority="3137" dxfId="3" stopIfTrue="0">
      <formula>AND(NOT('QAQC-2021-08-10'!$L$818),'QAQC-2021-08-10'!$C$818="Medium")</formula>
    </cfRule>
    <cfRule type="expression" priority="4305" dxfId="4" stopIfTrue="0">
      <formula>AND(NOT('QAQC-2021-08-10'!$L$818),'QAQC-2021-08-10'!$C$818="Medium Low")</formula>
    </cfRule>
    <cfRule type="expression" priority="5473" dxfId="5" stopIfTrue="0">
      <formula>AND(NOT('QAQC-2021-08-10'!$L$818),'QAQC-2021-08-10'!$C$818="Low")</formula>
    </cfRule>
    <cfRule type="expression" priority="5943" dxfId="5" stopIfTrue="0">
      <formula>LEFT(BJ10&amp;"")="["</formula>
    </cfRule>
    <cfRule type="expression" priority="7097" dxfId="6" stopIfTrue="0">
      <formula>AND(NOT('QAQC-2021-08-10'!$L$818),'QAQC-2021-08-10'!$C$818="Very Low")</formula>
    </cfRule>
    <cfRule type="expression" priority="8295" dxfId="1" stopIfTrue="0">
      <formula>AND(NOT('QAQC-2021-08-10'!$L$818),'QAQC-2021-08-10'!$C$818="Good")</formula>
    </cfRule>
  </conditionalFormatting>
  <conditionalFormatting sqref="BK10">
    <cfRule type="expression" priority="802" dxfId="0" stopIfTrue="0">
      <formula>AND(NOT('QAQC-2021-08-10'!$L$819),'QAQC-2021-08-10'!$C$819="Highest")</formula>
    </cfRule>
    <cfRule type="expression" priority="1970" dxfId="2" stopIfTrue="0">
      <formula>AND(NOT('QAQC-2021-08-10'!$L$819),'QAQC-2021-08-10'!$C$819="High")</formula>
    </cfRule>
    <cfRule type="expression" priority="3138" dxfId="3" stopIfTrue="0">
      <formula>AND(NOT('QAQC-2021-08-10'!$L$819),'QAQC-2021-08-10'!$C$819="Medium")</formula>
    </cfRule>
    <cfRule type="expression" priority="4306" dxfId="4" stopIfTrue="0">
      <formula>AND(NOT('QAQC-2021-08-10'!$L$819),'QAQC-2021-08-10'!$C$819="Medium Low")</formula>
    </cfRule>
    <cfRule type="expression" priority="5474" dxfId="5" stopIfTrue="0">
      <formula>AND(NOT('QAQC-2021-08-10'!$L$819),'QAQC-2021-08-10'!$C$819="Low")</formula>
    </cfRule>
    <cfRule type="expression" priority="5944" dxfId="5" stopIfTrue="0">
      <formula>LEFT(BK10&amp;"")="["</formula>
    </cfRule>
    <cfRule type="expression" priority="7098" dxfId="6" stopIfTrue="0">
      <formula>AND(NOT('QAQC-2021-08-10'!$L$819),'QAQC-2021-08-10'!$C$819="Very Low")</formula>
    </cfRule>
    <cfRule type="expression" priority="8296" dxfId="1" stopIfTrue="0">
      <formula>AND(NOT('QAQC-2021-08-10'!$L$819),'QAQC-2021-08-10'!$C$819="Good")</formula>
    </cfRule>
  </conditionalFormatting>
  <conditionalFormatting sqref="BM10">
    <cfRule type="expression" priority="803" dxfId="0" stopIfTrue="0">
      <formula>AND(NOT('QAQC-2021-08-10'!$L$820),'QAQC-2021-08-10'!$C$820="Highest")</formula>
    </cfRule>
    <cfRule type="expression" priority="1971" dxfId="2" stopIfTrue="0">
      <formula>AND(NOT('QAQC-2021-08-10'!$L$820),'QAQC-2021-08-10'!$C$820="High")</formula>
    </cfRule>
    <cfRule type="expression" priority="3139" dxfId="3" stopIfTrue="0">
      <formula>AND(NOT('QAQC-2021-08-10'!$L$820),'QAQC-2021-08-10'!$C$820="Medium")</formula>
    </cfRule>
    <cfRule type="expression" priority="4307" dxfId="4" stopIfTrue="0">
      <formula>AND(NOT('QAQC-2021-08-10'!$L$820),'QAQC-2021-08-10'!$C$820="Medium Low")</formula>
    </cfRule>
    <cfRule type="expression" priority="5475" dxfId="5" stopIfTrue="0">
      <formula>AND(NOT('QAQC-2021-08-10'!$L$820),'QAQC-2021-08-10'!$C$820="Low")</formula>
    </cfRule>
    <cfRule type="expression" priority="5945" dxfId="5" stopIfTrue="0">
      <formula>LEFT(BM10&amp;"")="["</formula>
    </cfRule>
    <cfRule type="expression" priority="7099" dxfId="6" stopIfTrue="0">
      <formula>AND(NOT('QAQC-2021-08-10'!$L$820),'QAQC-2021-08-10'!$C$820="Very Low")</formula>
    </cfRule>
    <cfRule type="expression" priority="8297" dxfId="1" stopIfTrue="0">
      <formula>AND(NOT('QAQC-2021-08-10'!$L$820),'QAQC-2021-08-10'!$C$820="Good")</formula>
    </cfRule>
  </conditionalFormatting>
  <conditionalFormatting sqref="BN10">
    <cfRule type="expression" priority="804" dxfId="0" stopIfTrue="0">
      <formula>AND(NOT('QAQC-2021-08-10'!$L$821),'QAQC-2021-08-10'!$C$821="Highest")</formula>
    </cfRule>
    <cfRule type="expression" priority="1972" dxfId="2" stopIfTrue="0">
      <formula>AND(NOT('QAQC-2021-08-10'!$L$821),'QAQC-2021-08-10'!$C$821="High")</formula>
    </cfRule>
    <cfRule type="expression" priority="3140" dxfId="3" stopIfTrue="0">
      <formula>AND(NOT('QAQC-2021-08-10'!$L$821),'QAQC-2021-08-10'!$C$821="Medium")</formula>
    </cfRule>
    <cfRule type="expression" priority="4308" dxfId="4" stopIfTrue="0">
      <formula>AND(NOT('QAQC-2021-08-10'!$L$821),'QAQC-2021-08-10'!$C$821="Medium Low")</formula>
    </cfRule>
    <cfRule type="expression" priority="5476" dxfId="5" stopIfTrue="0">
      <formula>AND(NOT('QAQC-2021-08-10'!$L$821),'QAQC-2021-08-10'!$C$821="Low")</formula>
    </cfRule>
    <cfRule type="expression" priority="5946" dxfId="5" stopIfTrue="0">
      <formula>LEFT(BN10&amp;"")="["</formula>
    </cfRule>
    <cfRule type="expression" priority="7100" dxfId="6" stopIfTrue="0">
      <formula>AND(NOT('QAQC-2021-08-10'!$L$821),'QAQC-2021-08-10'!$C$821="Very Low")</formula>
    </cfRule>
    <cfRule type="expression" priority="8298" dxfId="1" stopIfTrue="0">
      <formula>AND(NOT('QAQC-2021-08-10'!$L$821),'QAQC-2021-08-10'!$C$821="Good")</formula>
    </cfRule>
  </conditionalFormatting>
  <conditionalFormatting sqref="BO10">
    <cfRule type="expression" priority="805" dxfId="0" stopIfTrue="0">
      <formula>AND(NOT('QAQC-2021-08-10'!$L$822),'QAQC-2021-08-10'!$C$822="Highest")</formula>
    </cfRule>
    <cfRule type="expression" priority="1973" dxfId="2" stopIfTrue="0">
      <formula>AND(NOT('QAQC-2021-08-10'!$L$822),'QAQC-2021-08-10'!$C$822="High")</formula>
    </cfRule>
    <cfRule type="expression" priority="3141" dxfId="3" stopIfTrue="0">
      <formula>AND(NOT('QAQC-2021-08-10'!$L$822),'QAQC-2021-08-10'!$C$822="Medium")</formula>
    </cfRule>
    <cfRule type="expression" priority="4309" dxfId="4" stopIfTrue="0">
      <formula>AND(NOT('QAQC-2021-08-10'!$L$822),'QAQC-2021-08-10'!$C$822="Medium Low")</formula>
    </cfRule>
    <cfRule type="expression" priority="5477" dxfId="5" stopIfTrue="0">
      <formula>AND(NOT('QAQC-2021-08-10'!$L$822),'QAQC-2021-08-10'!$C$822="Low")</formula>
    </cfRule>
    <cfRule type="expression" priority="5947" dxfId="5" stopIfTrue="0">
      <formula>LEFT(BO10&amp;"")="["</formula>
    </cfRule>
    <cfRule type="expression" priority="7101" dxfId="6" stopIfTrue="0">
      <formula>AND(NOT('QAQC-2021-08-10'!$L$822),'QAQC-2021-08-10'!$C$822="Very Low")</formula>
    </cfRule>
    <cfRule type="expression" priority="8299" dxfId="1" stopIfTrue="0">
      <formula>AND(NOT('QAQC-2021-08-10'!$L$822),'QAQC-2021-08-10'!$C$822="Good")</formula>
    </cfRule>
  </conditionalFormatting>
  <conditionalFormatting sqref="BQ11">
    <cfRule type="expression" priority="812" dxfId="0" stopIfTrue="0">
      <formula>AND(NOT('QAQC-2021-08-10'!$L$829),'QAQC-2021-08-10'!$C$829="Highest")</formula>
    </cfRule>
    <cfRule type="expression" priority="1980" dxfId="2" stopIfTrue="0">
      <formula>AND(NOT('QAQC-2021-08-10'!$L$829),'QAQC-2021-08-10'!$C$829="High")</formula>
    </cfRule>
    <cfRule type="expression" priority="3148" dxfId="3" stopIfTrue="0">
      <formula>AND(NOT('QAQC-2021-08-10'!$L$829),'QAQC-2021-08-10'!$C$829="Medium")</formula>
    </cfRule>
    <cfRule type="expression" priority="4316" dxfId="4" stopIfTrue="0">
      <formula>AND(NOT('QAQC-2021-08-10'!$L$829),'QAQC-2021-08-10'!$C$829="Medium Low")</formula>
    </cfRule>
    <cfRule type="expression" priority="5484" dxfId="5" stopIfTrue="0">
      <formula>AND(NOT('QAQC-2021-08-10'!$L$829),'QAQC-2021-08-10'!$C$829="Low")</formula>
    </cfRule>
    <cfRule type="expression" priority="5954" dxfId="5" stopIfTrue="0">
      <formula>LEFT(BQ11&amp;"")="["</formula>
    </cfRule>
    <cfRule type="expression" priority="7108" dxfId="6" stopIfTrue="0">
      <formula>AND(NOT('QAQC-2021-08-10'!$L$829),'QAQC-2021-08-10'!$C$829="Very Low")</formula>
    </cfRule>
    <cfRule type="expression" priority="8306" dxfId="1" stopIfTrue="0">
      <formula>AND(NOT('QAQC-2021-08-10'!$L$829),'QAQC-2021-08-10'!$C$829="Good")</formula>
    </cfRule>
  </conditionalFormatting>
  <conditionalFormatting sqref="BR11">
    <cfRule type="expression" priority="813" dxfId="0" stopIfTrue="0">
      <formula>AND(NOT('QAQC-2021-08-10'!$L$830),'QAQC-2021-08-10'!$C$830="Highest")</formula>
    </cfRule>
    <cfRule type="expression" priority="1981" dxfId="2" stopIfTrue="0">
      <formula>AND(NOT('QAQC-2021-08-10'!$L$830),'QAQC-2021-08-10'!$C$830="High")</formula>
    </cfRule>
    <cfRule type="expression" priority="3149" dxfId="3" stopIfTrue="0">
      <formula>AND(NOT('QAQC-2021-08-10'!$L$830),'QAQC-2021-08-10'!$C$830="Medium")</formula>
    </cfRule>
    <cfRule type="expression" priority="4317" dxfId="4" stopIfTrue="0">
      <formula>AND(NOT('QAQC-2021-08-10'!$L$830),'QAQC-2021-08-10'!$C$830="Medium Low")</formula>
    </cfRule>
    <cfRule type="expression" priority="5485" dxfId="5" stopIfTrue="0">
      <formula>AND(NOT('QAQC-2021-08-10'!$L$830),'QAQC-2021-08-10'!$C$830="Low")</formula>
    </cfRule>
    <cfRule type="expression" priority="5955" dxfId="5" stopIfTrue="0">
      <formula>LEFT(BR11&amp;"")="["</formula>
    </cfRule>
    <cfRule type="expression" priority="7109" dxfId="6" stopIfTrue="0">
      <formula>AND(NOT('QAQC-2021-08-10'!$L$830),'QAQC-2021-08-10'!$C$830="Very Low")</formula>
    </cfRule>
    <cfRule type="expression" priority="8307" dxfId="1" stopIfTrue="0">
      <formula>AND(NOT('QAQC-2021-08-10'!$L$830),'QAQC-2021-08-10'!$C$830="Good")</formula>
    </cfRule>
  </conditionalFormatting>
  <conditionalFormatting sqref="BS11">
    <cfRule type="expression" priority="814" dxfId="0" stopIfTrue="0">
      <formula>AND(NOT('QAQC-2021-08-10'!$L$831),'QAQC-2021-08-10'!$C$831="Highest")</formula>
    </cfRule>
    <cfRule type="expression" priority="1982" dxfId="2" stopIfTrue="0">
      <formula>AND(NOT('QAQC-2021-08-10'!$L$831),'QAQC-2021-08-10'!$C$831="High")</formula>
    </cfRule>
    <cfRule type="expression" priority="3150" dxfId="3" stopIfTrue="0">
      <formula>AND(NOT('QAQC-2021-08-10'!$L$831),'QAQC-2021-08-10'!$C$831="Medium")</formula>
    </cfRule>
    <cfRule type="expression" priority="4318" dxfId="4" stopIfTrue="0">
      <formula>AND(NOT('QAQC-2021-08-10'!$L$831),'QAQC-2021-08-10'!$C$831="Medium Low")</formula>
    </cfRule>
    <cfRule type="expression" priority="5486" dxfId="5" stopIfTrue="0">
      <formula>AND(NOT('QAQC-2021-08-10'!$L$831),'QAQC-2021-08-10'!$C$831="Low")</formula>
    </cfRule>
    <cfRule type="expression" priority="5956" dxfId="5" stopIfTrue="0">
      <formula>LEFT(BS11&amp;"")="["</formula>
    </cfRule>
    <cfRule type="expression" priority="7110" dxfId="6" stopIfTrue="0">
      <formula>AND(NOT('QAQC-2021-08-10'!$L$831),'QAQC-2021-08-10'!$C$831="Very Low")</formula>
    </cfRule>
    <cfRule type="expression" priority="8308" dxfId="1" stopIfTrue="0">
      <formula>AND(NOT('QAQC-2021-08-10'!$L$831),'QAQC-2021-08-10'!$C$831="Good")</formula>
    </cfRule>
  </conditionalFormatting>
  <conditionalFormatting sqref="BI11">
    <cfRule type="expression" priority="815" dxfId="0" stopIfTrue="0">
      <formula>AND(NOT('QAQC-2021-08-10'!$L$832),'QAQC-2021-08-10'!$C$832="Highest")</formula>
    </cfRule>
    <cfRule type="expression" priority="1983" dxfId="2" stopIfTrue="0">
      <formula>AND(NOT('QAQC-2021-08-10'!$L$832),'QAQC-2021-08-10'!$C$832="High")</formula>
    </cfRule>
    <cfRule type="expression" priority="3151" dxfId="3" stopIfTrue="0">
      <formula>AND(NOT('QAQC-2021-08-10'!$L$832),'QAQC-2021-08-10'!$C$832="Medium")</formula>
    </cfRule>
    <cfRule type="expression" priority="4319" dxfId="4" stopIfTrue="0">
      <formula>AND(NOT('QAQC-2021-08-10'!$L$832),'QAQC-2021-08-10'!$C$832="Medium Low")</formula>
    </cfRule>
    <cfRule type="expression" priority="5487" dxfId="5" stopIfTrue="0">
      <formula>AND(NOT('QAQC-2021-08-10'!$L$832),'QAQC-2021-08-10'!$C$832="Low")</formula>
    </cfRule>
    <cfRule type="expression" priority="5957" dxfId="5" stopIfTrue="0">
      <formula>LEFT(BI11&amp;"")="["</formula>
    </cfRule>
    <cfRule type="expression" priority="7111" dxfId="6" stopIfTrue="0">
      <formula>AND(NOT('QAQC-2021-08-10'!$L$832),'QAQC-2021-08-10'!$C$832="Very Low")</formula>
    </cfRule>
    <cfRule type="expression" priority="8309" dxfId="1" stopIfTrue="0">
      <formula>AND(NOT('QAQC-2021-08-10'!$L$832),'QAQC-2021-08-10'!$C$832="Good")</formula>
    </cfRule>
  </conditionalFormatting>
  <conditionalFormatting sqref="BJ11">
    <cfRule type="expression" priority="816" dxfId="0" stopIfTrue="0">
      <formula>AND(NOT('QAQC-2021-08-10'!$L$833),'QAQC-2021-08-10'!$C$833="Highest")</formula>
    </cfRule>
    <cfRule type="expression" priority="1984" dxfId="2" stopIfTrue="0">
      <formula>AND(NOT('QAQC-2021-08-10'!$L$833),'QAQC-2021-08-10'!$C$833="High")</formula>
    </cfRule>
    <cfRule type="expression" priority="3152" dxfId="3" stopIfTrue="0">
      <formula>AND(NOT('QAQC-2021-08-10'!$L$833),'QAQC-2021-08-10'!$C$833="Medium")</formula>
    </cfRule>
    <cfRule type="expression" priority="4320" dxfId="4" stopIfTrue="0">
      <formula>AND(NOT('QAQC-2021-08-10'!$L$833),'QAQC-2021-08-10'!$C$833="Medium Low")</formula>
    </cfRule>
    <cfRule type="expression" priority="5488" dxfId="5" stopIfTrue="0">
      <formula>AND(NOT('QAQC-2021-08-10'!$L$833),'QAQC-2021-08-10'!$C$833="Low")</formula>
    </cfRule>
    <cfRule type="expression" priority="5958" dxfId="5" stopIfTrue="0">
      <formula>LEFT(BJ11&amp;"")="["</formula>
    </cfRule>
    <cfRule type="expression" priority="7112" dxfId="6" stopIfTrue="0">
      <formula>AND(NOT('QAQC-2021-08-10'!$L$833),'QAQC-2021-08-10'!$C$833="Very Low")</formula>
    </cfRule>
    <cfRule type="expression" priority="8310" dxfId="1" stopIfTrue="0">
      <formula>AND(NOT('QAQC-2021-08-10'!$L$833),'QAQC-2021-08-10'!$C$833="Good")</formula>
    </cfRule>
  </conditionalFormatting>
  <conditionalFormatting sqref="BK11">
    <cfRule type="expression" priority="817" dxfId="0" stopIfTrue="0">
      <formula>AND(NOT('QAQC-2021-08-10'!$L$834),'QAQC-2021-08-10'!$C$834="Highest")</formula>
    </cfRule>
    <cfRule type="expression" priority="1985" dxfId="2" stopIfTrue="0">
      <formula>AND(NOT('QAQC-2021-08-10'!$L$834),'QAQC-2021-08-10'!$C$834="High")</formula>
    </cfRule>
    <cfRule type="expression" priority="3153" dxfId="3" stopIfTrue="0">
      <formula>AND(NOT('QAQC-2021-08-10'!$L$834),'QAQC-2021-08-10'!$C$834="Medium")</formula>
    </cfRule>
    <cfRule type="expression" priority="4321" dxfId="4" stopIfTrue="0">
      <formula>AND(NOT('QAQC-2021-08-10'!$L$834),'QAQC-2021-08-10'!$C$834="Medium Low")</formula>
    </cfRule>
    <cfRule type="expression" priority="5489" dxfId="5" stopIfTrue="0">
      <formula>AND(NOT('QAQC-2021-08-10'!$L$834),'QAQC-2021-08-10'!$C$834="Low")</formula>
    </cfRule>
    <cfRule type="expression" priority="5959" dxfId="5" stopIfTrue="0">
      <formula>LEFT(BK11&amp;"")="["</formula>
    </cfRule>
    <cfRule type="expression" priority="7113" dxfId="6" stopIfTrue="0">
      <formula>AND(NOT('QAQC-2021-08-10'!$L$834),'QAQC-2021-08-10'!$C$834="Very Low")</formula>
    </cfRule>
    <cfRule type="expression" priority="8311" dxfId="1" stopIfTrue="0">
      <formula>AND(NOT('QAQC-2021-08-10'!$L$834),'QAQC-2021-08-10'!$C$834="Good")</formula>
    </cfRule>
  </conditionalFormatting>
  <conditionalFormatting sqref="BM11">
    <cfRule type="expression" priority="818" dxfId="0" stopIfTrue="0">
      <formula>AND(NOT('QAQC-2021-08-10'!$L$835),'QAQC-2021-08-10'!$C$835="Highest")</formula>
    </cfRule>
    <cfRule type="expression" priority="1986" dxfId="2" stopIfTrue="0">
      <formula>AND(NOT('QAQC-2021-08-10'!$L$835),'QAQC-2021-08-10'!$C$835="High")</formula>
    </cfRule>
    <cfRule type="expression" priority="3154" dxfId="3" stopIfTrue="0">
      <formula>AND(NOT('QAQC-2021-08-10'!$L$835),'QAQC-2021-08-10'!$C$835="Medium")</formula>
    </cfRule>
    <cfRule type="expression" priority="4322" dxfId="4" stopIfTrue="0">
      <formula>AND(NOT('QAQC-2021-08-10'!$L$835),'QAQC-2021-08-10'!$C$835="Medium Low")</formula>
    </cfRule>
    <cfRule type="expression" priority="5490" dxfId="5" stopIfTrue="0">
      <formula>AND(NOT('QAQC-2021-08-10'!$L$835),'QAQC-2021-08-10'!$C$835="Low")</formula>
    </cfRule>
    <cfRule type="expression" priority="5960" dxfId="5" stopIfTrue="0">
      <formula>LEFT(BM11&amp;"")="["</formula>
    </cfRule>
    <cfRule type="expression" priority="7114" dxfId="6" stopIfTrue="0">
      <formula>AND(NOT('QAQC-2021-08-10'!$L$835),'QAQC-2021-08-10'!$C$835="Very Low")</formula>
    </cfRule>
    <cfRule type="expression" priority="8312" dxfId="1" stopIfTrue="0">
      <formula>AND(NOT('QAQC-2021-08-10'!$L$835),'QAQC-2021-08-10'!$C$835="Good")</formula>
    </cfRule>
  </conditionalFormatting>
  <conditionalFormatting sqref="BN11">
    <cfRule type="expression" priority="819" dxfId="0" stopIfTrue="0">
      <formula>AND(NOT('QAQC-2021-08-10'!$L$836),'QAQC-2021-08-10'!$C$836="Highest")</formula>
    </cfRule>
    <cfRule type="expression" priority="1987" dxfId="2" stopIfTrue="0">
      <formula>AND(NOT('QAQC-2021-08-10'!$L$836),'QAQC-2021-08-10'!$C$836="High")</formula>
    </cfRule>
    <cfRule type="expression" priority="3155" dxfId="3" stopIfTrue="0">
      <formula>AND(NOT('QAQC-2021-08-10'!$L$836),'QAQC-2021-08-10'!$C$836="Medium")</formula>
    </cfRule>
    <cfRule type="expression" priority="4323" dxfId="4" stopIfTrue="0">
      <formula>AND(NOT('QAQC-2021-08-10'!$L$836),'QAQC-2021-08-10'!$C$836="Medium Low")</formula>
    </cfRule>
    <cfRule type="expression" priority="5491" dxfId="5" stopIfTrue="0">
      <formula>AND(NOT('QAQC-2021-08-10'!$L$836),'QAQC-2021-08-10'!$C$836="Low")</formula>
    </cfRule>
    <cfRule type="expression" priority="5961" dxfId="5" stopIfTrue="0">
      <formula>LEFT(BN11&amp;"")="["</formula>
    </cfRule>
    <cfRule type="expression" priority="7115" dxfId="6" stopIfTrue="0">
      <formula>AND(NOT('QAQC-2021-08-10'!$L$836),'QAQC-2021-08-10'!$C$836="Very Low")</formula>
    </cfRule>
    <cfRule type="expression" priority="8313" dxfId="1" stopIfTrue="0">
      <formula>AND(NOT('QAQC-2021-08-10'!$L$836),'QAQC-2021-08-10'!$C$836="Good")</formula>
    </cfRule>
  </conditionalFormatting>
  <conditionalFormatting sqref="BO11">
    <cfRule type="expression" priority="820" dxfId="0" stopIfTrue="0">
      <formula>AND(NOT('QAQC-2021-08-10'!$L$837),'QAQC-2021-08-10'!$C$837="Highest")</formula>
    </cfRule>
    <cfRule type="expression" priority="1988" dxfId="2" stopIfTrue="0">
      <formula>AND(NOT('QAQC-2021-08-10'!$L$837),'QAQC-2021-08-10'!$C$837="High")</formula>
    </cfRule>
    <cfRule type="expression" priority="3156" dxfId="3" stopIfTrue="0">
      <formula>AND(NOT('QAQC-2021-08-10'!$L$837),'QAQC-2021-08-10'!$C$837="Medium")</formula>
    </cfRule>
    <cfRule type="expression" priority="4324" dxfId="4" stopIfTrue="0">
      <formula>AND(NOT('QAQC-2021-08-10'!$L$837),'QAQC-2021-08-10'!$C$837="Medium Low")</formula>
    </cfRule>
    <cfRule type="expression" priority="5492" dxfId="5" stopIfTrue="0">
      <formula>AND(NOT('QAQC-2021-08-10'!$L$837),'QAQC-2021-08-10'!$C$837="Low")</formula>
    </cfRule>
    <cfRule type="expression" priority="5962" dxfId="5" stopIfTrue="0">
      <formula>LEFT(BO11&amp;"")="["</formula>
    </cfRule>
    <cfRule type="expression" priority="7116" dxfId="6" stopIfTrue="0">
      <formula>AND(NOT('QAQC-2021-08-10'!$L$837),'QAQC-2021-08-10'!$C$837="Very Low")</formula>
    </cfRule>
    <cfRule type="expression" priority="8314" dxfId="1" stopIfTrue="0">
      <formula>AND(NOT('QAQC-2021-08-10'!$L$837),'QAQC-2021-08-10'!$C$837="Good")</formula>
    </cfRule>
  </conditionalFormatting>
  <conditionalFormatting sqref="BQ12">
    <cfRule type="expression" priority="827" dxfId="0" stopIfTrue="0">
      <formula>AND(NOT('QAQC-2021-08-10'!$L$844),'QAQC-2021-08-10'!$C$844="Highest")</formula>
    </cfRule>
    <cfRule type="expression" priority="1995" dxfId="2" stopIfTrue="0">
      <formula>AND(NOT('QAQC-2021-08-10'!$L$844),'QAQC-2021-08-10'!$C$844="High")</formula>
    </cfRule>
    <cfRule type="expression" priority="3163" dxfId="3" stopIfTrue="0">
      <formula>AND(NOT('QAQC-2021-08-10'!$L$844),'QAQC-2021-08-10'!$C$844="Medium")</formula>
    </cfRule>
    <cfRule type="expression" priority="4331" dxfId="4" stopIfTrue="0">
      <formula>AND(NOT('QAQC-2021-08-10'!$L$844),'QAQC-2021-08-10'!$C$844="Medium Low")</formula>
    </cfRule>
    <cfRule type="expression" priority="5499" dxfId="5" stopIfTrue="0">
      <formula>AND(NOT('QAQC-2021-08-10'!$L$844),'QAQC-2021-08-10'!$C$844="Low")</formula>
    </cfRule>
    <cfRule type="expression" priority="5969" dxfId="5" stopIfTrue="0">
      <formula>LEFT(BQ12&amp;"")="["</formula>
    </cfRule>
    <cfRule type="expression" priority="7123" dxfId="6" stopIfTrue="0">
      <formula>AND(NOT('QAQC-2021-08-10'!$L$844),'QAQC-2021-08-10'!$C$844="Very Low")</formula>
    </cfRule>
    <cfRule type="expression" priority="8321" dxfId="1" stopIfTrue="0">
      <formula>AND(NOT('QAQC-2021-08-10'!$L$844),'QAQC-2021-08-10'!$C$844="Good")</formula>
    </cfRule>
  </conditionalFormatting>
  <conditionalFormatting sqref="BR12">
    <cfRule type="expression" priority="828" dxfId="0" stopIfTrue="0">
      <formula>AND(NOT('QAQC-2021-08-10'!$L$845),'QAQC-2021-08-10'!$C$845="Highest")</formula>
    </cfRule>
    <cfRule type="expression" priority="1996" dxfId="2" stopIfTrue="0">
      <formula>AND(NOT('QAQC-2021-08-10'!$L$845),'QAQC-2021-08-10'!$C$845="High")</formula>
    </cfRule>
    <cfRule type="expression" priority="3164" dxfId="3" stopIfTrue="0">
      <formula>AND(NOT('QAQC-2021-08-10'!$L$845),'QAQC-2021-08-10'!$C$845="Medium")</formula>
    </cfRule>
    <cfRule type="expression" priority="4332" dxfId="4" stopIfTrue="0">
      <formula>AND(NOT('QAQC-2021-08-10'!$L$845),'QAQC-2021-08-10'!$C$845="Medium Low")</formula>
    </cfRule>
    <cfRule type="expression" priority="5500" dxfId="5" stopIfTrue="0">
      <formula>AND(NOT('QAQC-2021-08-10'!$L$845),'QAQC-2021-08-10'!$C$845="Low")</formula>
    </cfRule>
    <cfRule type="expression" priority="5970" dxfId="5" stopIfTrue="0">
      <formula>LEFT(BR12&amp;"")="["</formula>
    </cfRule>
    <cfRule type="expression" priority="7124" dxfId="6" stopIfTrue="0">
      <formula>AND(NOT('QAQC-2021-08-10'!$L$845),'QAQC-2021-08-10'!$C$845="Very Low")</formula>
    </cfRule>
    <cfRule type="expression" priority="8322" dxfId="1" stopIfTrue="0">
      <formula>AND(NOT('QAQC-2021-08-10'!$L$845),'QAQC-2021-08-10'!$C$845="Good")</formula>
    </cfRule>
  </conditionalFormatting>
  <conditionalFormatting sqref="BS12">
    <cfRule type="expression" priority="829" dxfId="0" stopIfTrue="0">
      <formula>AND(NOT('QAQC-2021-08-10'!$L$846),'QAQC-2021-08-10'!$C$846="Highest")</formula>
    </cfRule>
    <cfRule type="expression" priority="1997" dxfId="2" stopIfTrue="0">
      <formula>AND(NOT('QAQC-2021-08-10'!$L$846),'QAQC-2021-08-10'!$C$846="High")</formula>
    </cfRule>
    <cfRule type="expression" priority="3165" dxfId="3" stopIfTrue="0">
      <formula>AND(NOT('QAQC-2021-08-10'!$L$846),'QAQC-2021-08-10'!$C$846="Medium")</formula>
    </cfRule>
    <cfRule type="expression" priority="4333" dxfId="4" stopIfTrue="0">
      <formula>AND(NOT('QAQC-2021-08-10'!$L$846),'QAQC-2021-08-10'!$C$846="Medium Low")</formula>
    </cfRule>
    <cfRule type="expression" priority="5501" dxfId="5" stopIfTrue="0">
      <formula>AND(NOT('QAQC-2021-08-10'!$L$846),'QAQC-2021-08-10'!$C$846="Low")</formula>
    </cfRule>
    <cfRule type="expression" priority="5971" dxfId="5" stopIfTrue="0">
      <formula>LEFT(BS12&amp;"")="["</formula>
    </cfRule>
    <cfRule type="expression" priority="7125" dxfId="6" stopIfTrue="0">
      <formula>AND(NOT('QAQC-2021-08-10'!$L$846),'QAQC-2021-08-10'!$C$846="Very Low")</formula>
    </cfRule>
    <cfRule type="expression" priority="8323" dxfId="1" stopIfTrue="0">
      <formula>AND(NOT('QAQC-2021-08-10'!$L$846),'QAQC-2021-08-10'!$C$846="Good")</formula>
    </cfRule>
  </conditionalFormatting>
  <conditionalFormatting sqref="BI12">
    <cfRule type="expression" priority="830" dxfId="0" stopIfTrue="0">
      <formula>AND(NOT('QAQC-2021-08-10'!$L$847),'QAQC-2021-08-10'!$C$847="Highest")</formula>
    </cfRule>
    <cfRule type="expression" priority="1998" dxfId="2" stopIfTrue="0">
      <formula>AND(NOT('QAQC-2021-08-10'!$L$847),'QAQC-2021-08-10'!$C$847="High")</formula>
    </cfRule>
    <cfRule type="expression" priority="3166" dxfId="3" stopIfTrue="0">
      <formula>AND(NOT('QAQC-2021-08-10'!$L$847),'QAQC-2021-08-10'!$C$847="Medium")</formula>
    </cfRule>
    <cfRule type="expression" priority="4334" dxfId="4" stopIfTrue="0">
      <formula>AND(NOT('QAQC-2021-08-10'!$L$847),'QAQC-2021-08-10'!$C$847="Medium Low")</formula>
    </cfRule>
    <cfRule type="expression" priority="5502" dxfId="5" stopIfTrue="0">
      <formula>AND(NOT('QAQC-2021-08-10'!$L$847),'QAQC-2021-08-10'!$C$847="Low")</formula>
    </cfRule>
    <cfRule type="expression" priority="5972" dxfId="5" stopIfTrue="0">
      <formula>LEFT(BI12&amp;"")="["</formula>
    </cfRule>
    <cfRule type="expression" priority="7126" dxfId="6" stopIfTrue="0">
      <formula>AND(NOT('QAQC-2021-08-10'!$L$847),'QAQC-2021-08-10'!$C$847="Very Low")</formula>
    </cfRule>
    <cfRule type="expression" priority="8324" dxfId="1" stopIfTrue="0">
      <formula>AND(NOT('QAQC-2021-08-10'!$L$847),'QAQC-2021-08-10'!$C$847="Good")</formula>
    </cfRule>
  </conditionalFormatting>
  <conditionalFormatting sqref="BJ12">
    <cfRule type="expression" priority="831" dxfId="0" stopIfTrue="0">
      <formula>AND(NOT('QAQC-2021-08-10'!$L$848),'QAQC-2021-08-10'!$C$848="Highest")</formula>
    </cfRule>
    <cfRule type="expression" priority="1999" dxfId="2" stopIfTrue="0">
      <formula>AND(NOT('QAQC-2021-08-10'!$L$848),'QAQC-2021-08-10'!$C$848="High")</formula>
    </cfRule>
    <cfRule type="expression" priority="3167" dxfId="3" stopIfTrue="0">
      <formula>AND(NOT('QAQC-2021-08-10'!$L$848),'QAQC-2021-08-10'!$C$848="Medium")</formula>
    </cfRule>
    <cfRule type="expression" priority="4335" dxfId="4" stopIfTrue="0">
      <formula>AND(NOT('QAQC-2021-08-10'!$L$848),'QAQC-2021-08-10'!$C$848="Medium Low")</formula>
    </cfRule>
    <cfRule type="expression" priority="5503" dxfId="5" stopIfTrue="0">
      <formula>AND(NOT('QAQC-2021-08-10'!$L$848),'QAQC-2021-08-10'!$C$848="Low")</formula>
    </cfRule>
    <cfRule type="expression" priority="5973" dxfId="5" stopIfTrue="0">
      <formula>LEFT(BJ12&amp;"")="["</formula>
    </cfRule>
    <cfRule type="expression" priority="7127" dxfId="6" stopIfTrue="0">
      <formula>AND(NOT('QAQC-2021-08-10'!$L$848),'QAQC-2021-08-10'!$C$848="Very Low")</formula>
    </cfRule>
    <cfRule type="expression" priority="8325" dxfId="1" stopIfTrue="0">
      <formula>AND(NOT('QAQC-2021-08-10'!$L$848),'QAQC-2021-08-10'!$C$848="Good")</formula>
    </cfRule>
  </conditionalFormatting>
  <conditionalFormatting sqref="BK12">
    <cfRule type="expression" priority="832" dxfId="0" stopIfTrue="0">
      <formula>AND(NOT('QAQC-2021-08-10'!$L$849),'QAQC-2021-08-10'!$C$849="Highest")</formula>
    </cfRule>
    <cfRule type="expression" priority="2000" dxfId="2" stopIfTrue="0">
      <formula>AND(NOT('QAQC-2021-08-10'!$L$849),'QAQC-2021-08-10'!$C$849="High")</formula>
    </cfRule>
    <cfRule type="expression" priority="3168" dxfId="3" stopIfTrue="0">
      <formula>AND(NOT('QAQC-2021-08-10'!$L$849),'QAQC-2021-08-10'!$C$849="Medium")</formula>
    </cfRule>
    <cfRule type="expression" priority="4336" dxfId="4" stopIfTrue="0">
      <formula>AND(NOT('QAQC-2021-08-10'!$L$849),'QAQC-2021-08-10'!$C$849="Medium Low")</formula>
    </cfRule>
    <cfRule type="expression" priority="5504" dxfId="5" stopIfTrue="0">
      <formula>AND(NOT('QAQC-2021-08-10'!$L$849),'QAQC-2021-08-10'!$C$849="Low")</formula>
    </cfRule>
    <cfRule type="expression" priority="5974" dxfId="5" stopIfTrue="0">
      <formula>LEFT(BK12&amp;"")="["</formula>
    </cfRule>
    <cfRule type="expression" priority="7128" dxfId="6" stopIfTrue="0">
      <formula>AND(NOT('QAQC-2021-08-10'!$L$849),'QAQC-2021-08-10'!$C$849="Very Low")</formula>
    </cfRule>
    <cfRule type="expression" priority="8326" dxfId="1" stopIfTrue="0">
      <formula>AND(NOT('QAQC-2021-08-10'!$L$849),'QAQC-2021-08-10'!$C$849="Good")</formula>
    </cfRule>
  </conditionalFormatting>
  <conditionalFormatting sqref="BM12">
    <cfRule type="expression" priority="833" dxfId="0" stopIfTrue="0">
      <formula>AND(NOT('QAQC-2021-08-10'!$L$850),'QAQC-2021-08-10'!$C$850="Highest")</formula>
    </cfRule>
    <cfRule type="expression" priority="2001" dxfId="2" stopIfTrue="0">
      <formula>AND(NOT('QAQC-2021-08-10'!$L$850),'QAQC-2021-08-10'!$C$850="High")</formula>
    </cfRule>
    <cfRule type="expression" priority="3169" dxfId="3" stopIfTrue="0">
      <formula>AND(NOT('QAQC-2021-08-10'!$L$850),'QAQC-2021-08-10'!$C$850="Medium")</formula>
    </cfRule>
    <cfRule type="expression" priority="4337" dxfId="4" stopIfTrue="0">
      <formula>AND(NOT('QAQC-2021-08-10'!$L$850),'QAQC-2021-08-10'!$C$850="Medium Low")</formula>
    </cfRule>
    <cfRule type="expression" priority="5505" dxfId="5" stopIfTrue="0">
      <formula>AND(NOT('QAQC-2021-08-10'!$L$850),'QAQC-2021-08-10'!$C$850="Low")</formula>
    </cfRule>
    <cfRule type="expression" priority="5975" dxfId="5" stopIfTrue="0">
      <formula>LEFT(BM12&amp;"")="["</formula>
    </cfRule>
    <cfRule type="expression" priority="7129" dxfId="6" stopIfTrue="0">
      <formula>AND(NOT('QAQC-2021-08-10'!$L$850),'QAQC-2021-08-10'!$C$850="Very Low")</formula>
    </cfRule>
    <cfRule type="expression" priority="8327" dxfId="1" stopIfTrue="0">
      <formula>AND(NOT('QAQC-2021-08-10'!$L$850),'QAQC-2021-08-10'!$C$850="Good")</formula>
    </cfRule>
  </conditionalFormatting>
  <conditionalFormatting sqref="BN12">
    <cfRule type="expression" priority="834" dxfId="0" stopIfTrue="0">
      <formula>AND(NOT('QAQC-2021-08-10'!$L$851),'QAQC-2021-08-10'!$C$851="Highest")</formula>
    </cfRule>
    <cfRule type="expression" priority="2002" dxfId="2" stopIfTrue="0">
      <formula>AND(NOT('QAQC-2021-08-10'!$L$851),'QAQC-2021-08-10'!$C$851="High")</formula>
    </cfRule>
    <cfRule type="expression" priority="3170" dxfId="3" stopIfTrue="0">
      <formula>AND(NOT('QAQC-2021-08-10'!$L$851),'QAQC-2021-08-10'!$C$851="Medium")</formula>
    </cfRule>
    <cfRule type="expression" priority="4338" dxfId="4" stopIfTrue="0">
      <formula>AND(NOT('QAQC-2021-08-10'!$L$851),'QAQC-2021-08-10'!$C$851="Medium Low")</formula>
    </cfRule>
    <cfRule type="expression" priority="5506" dxfId="5" stopIfTrue="0">
      <formula>AND(NOT('QAQC-2021-08-10'!$L$851),'QAQC-2021-08-10'!$C$851="Low")</formula>
    </cfRule>
    <cfRule type="expression" priority="5976" dxfId="5" stopIfTrue="0">
      <formula>LEFT(BN12&amp;"")="["</formula>
    </cfRule>
    <cfRule type="expression" priority="7130" dxfId="6" stopIfTrue="0">
      <formula>AND(NOT('QAQC-2021-08-10'!$L$851),'QAQC-2021-08-10'!$C$851="Very Low")</formula>
    </cfRule>
    <cfRule type="expression" priority="8328" dxfId="1" stopIfTrue="0">
      <formula>AND(NOT('QAQC-2021-08-10'!$L$851),'QAQC-2021-08-10'!$C$851="Good")</formula>
    </cfRule>
  </conditionalFormatting>
  <conditionalFormatting sqref="BO12">
    <cfRule type="expression" priority="835" dxfId="0" stopIfTrue="0">
      <formula>AND(NOT('QAQC-2021-08-10'!$L$852),'QAQC-2021-08-10'!$C$852="Highest")</formula>
    </cfRule>
    <cfRule type="expression" priority="2003" dxfId="2" stopIfTrue="0">
      <formula>AND(NOT('QAQC-2021-08-10'!$L$852),'QAQC-2021-08-10'!$C$852="High")</formula>
    </cfRule>
    <cfRule type="expression" priority="3171" dxfId="3" stopIfTrue="0">
      <formula>AND(NOT('QAQC-2021-08-10'!$L$852),'QAQC-2021-08-10'!$C$852="Medium")</formula>
    </cfRule>
    <cfRule type="expression" priority="4339" dxfId="4" stopIfTrue="0">
      <formula>AND(NOT('QAQC-2021-08-10'!$L$852),'QAQC-2021-08-10'!$C$852="Medium Low")</formula>
    </cfRule>
    <cfRule type="expression" priority="5507" dxfId="5" stopIfTrue="0">
      <formula>AND(NOT('QAQC-2021-08-10'!$L$852),'QAQC-2021-08-10'!$C$852="Low")</formula>
    </cfRule>
    <cfRule type="expression" priority="5977" dxfId="5" stopIfTrue="0">
      <formula>LEFT(BO12&amp;"")="["</formula>
    </cfRule>
    <cfRule type="expression" priority="7131" dxfId="6" stopIfTrue="0">
      <formula>AND(NOT('QAQC-2021-08-10'!$L$852),'QAQC-2021-08-10'!$C$852="Very Low")</formula>
    </cfRule>
    <cfRule type="expression" priority="8329" dxfId="1" stopIfTrue="0">
      <formula>AND(NOT('QAQC-2021-08-10'!$L$852),'QAQC-2021-08-10'!$C$852="Good")</formula>
    </cfRule>
  </conditionalFormatting>
  <conditionalFormatting sqref="BQ13">
    <cfRule type="expression" priority="842" dxfId="0" stopIfTrue="0">
      <formula>AND(NOT('QAQC-2021-08-10'!$L$859),'QAQC-2021-08-10'!$C$859="Highest")</formula>
    </cfRule>
    <cfRule type="expression" priority="2010" dxfId="2" stopIfTrue="0">
      <formula>AND(NOT('QAQC-2021-08-10'!$L$859),'QAQC-2021-08-10'!$C$859="High")</formula>
    </cfRule>
    <cfRule type="expression" priority="3178" dxfId="3" stopIfTrue="0">
      <formula>AND(NOT('QAQC-2021-08-10'!$L$859),'QAQC-2021-08-10'!$C$859="Medium")</formula>
    </cfRule>
    <cfRule type="expression" priority="4346" dxfId="4" stopIfTrue="0">
      <formula>AND(NOT('QAQC-2021-08-10'!$L$859),'QAQC-2021-08-10'!$C$859="Medium Low")</formula>
    </cfRule>
    <cfRule type="expression" priority="5514" dxfId="5" stopIfTrue="0">
      <formula>AND(NOT('QAQC-2021-08-10'!$L$859),'QAQC-2021-08-10'!$C$859="Low")</formula>
    </cfRule>
    <cfRule type="expression" priority="5984" dxfId="5" stopIfTrue="0">
      <formula>LEFT(BQ13&amp;"")="["</formula>
    </cfRule>
    <cfRule type="expression" priority="7138" dxfId="6" stopIfTrue="0">
      <formula>AND(NOT('QAQC-2021-08-10'!$L$859),'QAQC-2021-08-10'!$C$859="Very Low")</formula>
    </cfRule>
    <cfRule type="expression" priority="8336" dxfId="1" stopIfTrue="0">
      <formula>AND(NOT('QAQC-2021-08-10'!$L$859),'QAQC-2021-08-10'!$C$859="Good")</formula>
    </cfRule>
  </conditionalFormatting>
  <conditionalFormatting sqref="BR13">
    <cfRule type="expression" priority="843" dxfId="0" stopIfTrue="0">
      <formula>AND(NOT('QAQC-2021-08-10'!$L$860),'QAQC-2021-08-10'!$C$860="Highest")</formula>
    </cfRule>
    <cfRule type="expression" priority="2011" dxfId="2" stopIfTrue="0">
      <formula>AND(NOT('QAQC-2021-08-10'!$L$860),'QAQC-2021-08-10'!$C$860="High")</formula>
    </cfRule>
    <cfRule type="expression" priority="3179" dxfId="3" stopIfTrue="0">
      <formula>AND(NOT('QAQC-2021-08-10'!$L$860),'QAQC-2021-08-10'!$C$860="Medium")</formula>
    </cfRule>
    <cfRule type="expression" priority="4347" dxfId="4" stopIfTrue="0">
      <formula>AND(NOT('QAQC-2021-08-10'!$L$860),'QAQC-2021-08-10'!$C$860="Medium Low")</formula>
    </cfRule>
    <cfRule type="expression" priority="5515" dxfId="5" stopIfTrue="0">
      <formula>AND(NOT('QAQC-2021-08-10'!$L$860),'QAQC-2021-08-10'!$C$860="Low")</formula>
    </cfRule>
    <cfRule type="expression" priority="5985" dxfId="5" stopIfTrue="0">
      <formula>LEFT(BR13&amp;"")="["</formula>
    </cfRule>
    <cfRule type="expression" priority="7139" dxfId="6" stopIfTrue="0">
      <formula>AND(NOT('QAQC-2021-08-10'!$L$860),'QAQC-2021-08-10'!$C$860="Very Low")</formula>
    </cfRule>
    <cfRule type="expression" priority="8337" dxfId="1" stopIfTrue="0">
      <formula>AND(NOT('QAQC-2021-08-10'!$L$860),'QAQC-2021-08-10'!$C$860="Good")</formula>
    </cfRule>
  </conditionalFormatting>
  <conditionalFormatting sqref="BS13">
    <cfRule type="expression" priority="844" dxfId="0" stopIfTrue="0">
      <formula>AND(NOT('QAQC-2021-08-10'!$L$861),'QAQC-2021-08-10'!$C$861="Highest")</formula>
    </cfRule>
    <cfRule type="expression" priority="2012" dxfId="2" stopIfTrue="0">
      <formula>AND(NOT('QAQC-2021-08-10'!$L$861),'QAQC-2021-08-10'!$C$861="High")</formula>
    </cfRule>
    <cfRule type="expression" priority="3180" dxfId="3" stopIfTrue="0">
      <formula>AND(NOT('QAQC-2021-08-10'!$L$861),'QAQC-2021-08-10'!$C$861="Medium")</formula>
    </cfRule>
    <cfRule type="expression" priority="4348" dxfId="4" stopIfTrue="0">
      <formula>AND(NOT('QAQC-2021-08-10'!$L$861),'QAQC-2021-08-10'!$C$861="Medium Low")</formula>
    </cfRule>
    <cfRule type="expression" priority="5516" dxfId="5" stopIfTrue="0">
      <formula>AND(NOT('QAQC-2021-08-10'!$L$861),'QAQC-2021-08-10'!$C$861="Low")</formula>
    </cfRule>
    <cfRule type="expression" priority="5986" dxfId="5" stopIfTrue="0">
      <formula>LEFT(BS13&amp;"")="["</formula>
    </cfRule>
    <cfRule type="expression" priority="7140" dxfId="6" stopIfTrue="0">
      <formula>AND(NOT('QAQC-2021-08-10'!$L$861),'QAQC-2021-08-10'!$C$861="Very Low")</formula>
    </cfRule>
    <cfRule type="expression" priority="8338" dxfId="1" stopIfTrue="0">
      <formula>AND(NOT('QAQC-2021-08-10'!$L$861),'QAQC-2021-08-10'!$C$861="Good")</formula>
    </cfRule>
  </conditionalFormatting>
  <conditionalFormatting sqref="BI13">
    <cfRule type="expression" priority="845" dxfId="0" stopIfTrue="0">
      <formula>AND(NOT('QAQC-2021-08-10'!$L$862),'QAQC-2021-08-10'!$C$862="Highest")</formula>
    </cfRule>
    <cfRule type="expression" priority="2013" dxfId="2" stopIfTrue="0">
      <formula>AND(NOT('QAQC-2021-08-10'!$L$862),'QAQC-2021-08-10'!$C$862="High")</formula>
    </cfRule>
    <cfRule type="expression" priority="3181" dxfId="3" stopIfTrue="0">
      <formula>AND(NOT('QAQC-2021-08-10'!$L$862),'QAQC-2021-08-10'!$C$862="Medium")</formula>
    </cfRule>
    <cfRule type="expression" priority="4349" dxfId="4" stopIfTrue="0">
      <formula>AND(NOT('QAQC-2021-08-10'!$L$862),'QAQC-2021-08-10'!$C$862="Medium Low")</formula>
    </cfRule>
    <cfRule type="expression" priority="5517" dxfId="5" stopIfTrue="0">
      <formula>AND(NOT('QAQC-2021-08-10'!$L$862),'QAQC-2021-08-10'!$C$862="Low")</formula>
    </cfRule>
    <cfRule type="expression" priority="5987" dxfId="5" stopIfTrue="0">
      <formula>LEFT(BI13&amp;"")="["</formula>
    </cfRule>
    <cfRule type="expression" priority="7141" dxfId="6" stopIfTrue="0">
      <formula>AND(NOT('QAQC-2021-08-10'!$L$862),'QAQC-2021-08-10'!$C$862="Very Low")</formula>
    </cfRule>
    <cfRule type="expression" priority="8339" dxfId="1" stopIfTrue="0">
      <formula>AND(NOT('QAQC-2021-08-10'!$L$862),'QAQC-2021-08-10'!$C$862="Good")</formula>
    </cfRule>
  </conditionalFormatting>
  <conditionalFormatting sqref="BJ13">
    <cfRule type="expression" priority="846" dxfId="0" stopIfTrue="0">
      <formula>AND(NOT('QAQC-2021-08-10'!$L$863),'QAQC-2021-08-10'!$C$863="Highest")</formula>
    </cfRule>
    <cfRule type="expression" priority="2014" dxfId="2" stopIfTrue="0">
      <formula>AND(NOT('QAQC-2021-08-10'!$L$863),'QAQC-2021-08-10'!$C$863="High")</formula>
    </cfRule>
    <cfRule type="expression" priority="3182" dxfId="3" stopIfTrue="0">
      <formula>AND(NOT('QAQC-2021-08-10'!$L$863),'QAQC-2021-08-10'!$C$863="Medium")</formula>
    </cfRule>
    <cfRule type="expression" priority="4350" dxfId="4" stopIfTrue="0">
      <formula>AND(NOT('QAQC-2021-08-10'!$L$863),'QAQC-2021-08-10'!$C$863="Medium Low")</formula>
    </cfRule>
    <cfRule type="expression" priority="5518" dxfId="5" stopIfTrue="0">
      <formula>AND(NOT('QAQC-2021-08-10'!$L$863),'QAQC-2021-08-10'!$C$863="Low")</formula>
    </cfRule>
    <cfRule type="expression" priority="5988" dxfId="5" stopIfTrue="0">
      <formula>LEFT(BJ13&amp;"")="["</formula>
    </cfRule>
    <cfRule type="expression" priority="7142" dxfId="6" stopIfTrue="0">
      <formula>AND(NOT('QAQC-2021-08-10'!$L$863),'QAQC-2021-08-10'!$C$863="Very Low")</formula>
    </cfRule>
    <cfRule type="expression" priority="8340" dxfId="1" stopIfTrue="0">
      <formula>AND(NOT('QAQC-2021-08-10'!$L$863),'QAQC-2021-08-10'!$C$863="Good")</formula>
    </cfRule>
  </conditionalFormatting>
  <conditionalFormatting sqref="BK13">
    <cfRule type="expression" priority="847" dxfId="0" stopIfTrue="0">
      <formula>AND(NOT('QAQC-2021-08-10'!$L$864),'QAQC-2021-08-10'!$C$864="Highest")</formula>
    </cfRule>
    <cfRule type="expression" priority="2015" dxfId="2" stopIfTrue="0">
      <formula>AND(NOT('QAQC-2021-08-10'!$L$864),'QAQC-2021-08-10'!$C$864="High")</formula>
    </cfRule>
    <cfRule type="expression" priority="3183" dxfId="3" stopIfTrue="0">
      <formula>AND(NOT('QAQC-2021-08-10'!$L$864),'QAQC-2021-08-10'!$C$864="Medium")</formula>
    </cfRule>
    <cfRule type="expression" priority="4351" dxfId="4" stopIfTrue="0">
      <formula>AND(NOT('QAQC-2021-08-10'!$L$864),'QAQC-2021-08-10'!$C$864="Medium Low")</formula>
    </cfRule>
    <cfRule type="expression" priority="5519" dxfId="5" stopIfTrue="0">
      <formula>AND(NOT('QAQC-2021-08-10'!$L$864),'QAQC-2021-08-10'!$C$864="Low")</formula>
    </cfRule>
    <cfRule type="expression" priority="5989" dxfId="5" stopIfTrue="0">
      <formula>LEFT(BK13&amp;"")="["</formula>
    </cfRule>
    <cfRule type="expression" priority="7143" dxfId="6" stopIfTrue="0">
      <formula>AND(NOT('QAQC-2021-08-10'!$L$864),'QAQC-2021-08-10'!$C$864="Very Low")</formula>
    </cfRule>
    <cfRule type="expression" priority="8341" dxfId="1" stopIfTrue="0">
      <formula>AND(NOT('QAQC-2021-08-10'!$L$864),'QAQC-2021-08-10'!$C$864="Good")</formula>
    </cfRule>
  </conditionalFormatting>
  <conditionalFormatting sqref="BM13">
    <cfRule type="expression" priority="848" dxfId="0" stopIfTrue="0">
      <formula>AND(NOT('QAQC-2021-08-10'!$L$865),'QAQC-2021-08-10'!$C$865="Highest")</formula>
    </cfRule>
    <cfRule type="expression" priority="2016" dxfId="2" stopIfTrue="0">
      <formula>AND(NOT('QAQC-2021-08-10'!$L$865),'QAQC-2021-08-10'!$C$865="High")</formula>
    </cfRule>
    <cfRule type="expression" priority="3184" dxfId="3" stopIfTrue="0">
      <formula>AND(NOT('QAQC-2021-08-10'!$L$865),'QAQC-2021-08-10'!$C$865="Medium")</formula>
    </cfRule>
    <cfRule type="expression" priority="4352" dxfId="4" stopIfTrue="0">
      <formula>AND(NOT('QAQC-2021-08-10'!$L$865),'QAQC-2021-08-10'!$C$865="Medium Low")</formula>
    </cfRule>
    <cfRule type="expression" priority="5520" dxfId="5" stopIfTrue="0">
      <formula>AND(NOT('QAQC-2021-08-10'!$L$865),'QAQC-2021-08-10'!$C$865="Low")</formula>
    </cfRule>
    <cfRule type="expression" priority="5990" dxfId="5" stopIfTrue="0">
      <formula>LEFT(BM13&amp;"")="["</formula>
    </cfRule>
    <cfRule type="expression" priority="7144" dxfId="6" stopIfTrue="0">
      <formula>AND(NOT('QAQC-2021-08-10'!$L$865),'QAQC-2021-08-10'!$C$865="Very Low")</formula>
    </cfRule>
    <cfRule type="expression" priority="8342" dxfId="1" stopIfTrue="0">
      <formula>AND(NOT('QAQC-2021-08-10'!$L$865),'QAQC-2021-08-10'!$C$865="Good")</formula>
    </cfRule>
  </conditionalFormatting>
  <conditionalFormatting sqref="BN13">
    <cfRule type="expression" priority="849" dxfId="0" stopIfTrue="0">
      <formula>AND(NOT('QAQC-2021-08-10'!$L$866),'QAQC-2021-08-10'!$C$866="Highest")</formula>
    </cfRule>
    <cfRule type="expression" priority="2017" dxfId="2" stopIfTrue="0">
      <formula>AND(NOT('QAQC-2021-08-10'!$L$866),'QAQC-2021-08-10'!$C$866="High")</formula>
    </cfRule>
    <cfRule type="expression" priority="3185" dxfId="3" stopIfTrue="0">
      <formula>AND(NOT('QAQC-2021-08-10'!$L$866),'QAQC-2021-08-10'!$C$866="Medium")</formula>
    </cfRule>
    <cfRule type="expression" priority="4353" dxfId="4" stopIfTrue="0">
      <formula>AND(NOT('QAQC-2021-08-10'!$L$866),'QAQC-2021-08-10'!$C$866="Medium Low")</formula>
    </cfRule>
    <cfRule type="expression" priority="5521" dxfId="5" stopIfTrue="0">
      <formula>AND(NOT('QAQC-2021-08-10'!$L$866),'QAQC-2021-08-10'!$C$866="Low")</formula>
    </cfRule>
    <cfRule type="expression" priority="5991" dxfId="5" stopIfTrue="0">
      <formula>LEFT(BN13&amp;"")="["</formula>
    </cfRule>
    <cfRule type="expression" priority="7145" dxfId="6" stopIfTrue="0">
      <formula>AND(NOT('QAQC-2021-08-10'!$L$866),'QAQC-2021-08-10'!$C$866="Very Low")</formula>
    </cfRule>
    <cfRule type="expression" priority="8343" dxfId="1" stopIfTrue="0">
      <formula>AND(NOT('QAQC-2021-08-10'!$L$866),'QAQC-2021-08-10'!$C$866="Good")</formula>
    </cfRule>
  </conditionalFormatting>
  <conditionalFormatting sqref="BO13">
    <cfRule type="expression" priority="850" dxfId="0" stopIfTrue="0">
      <formula>AND(NOT('QAQC-2021-08-10'!$L$867),'QAQC-2021-08-10'!$C$867="Highest")</formula>
    </cfRule>
    <cfRule type="expression" priority="2018" dxfId="2" stopIfTrue="0">
      <formula>AND(NOT('QAQC-2021-08-10'!$L$867),'QAQC-2021-08-10'!$C$867="High")</formula>
    </cfRule>
    <cfRule type="expression" priority="3186" dxfId="3" stopIfTrue="0">
      <formula>AND(NOT('QAQC-2021-08-10'!$L$867),'QAQC-2021-08-10'!$C$867="Medium")</formula>
    </cfRule>
    <cfRule type="expression" priority="4354" dxfId="4" stopIfTrue="0">
      <formula>AND(NOT('QAQC-2021-08-10'!$L$867),'QAQC-2021-08-10'!$C$867="Medium Low")</formula>
    </cfRule>
    <cfRule type="expression" priority="5522" dxfId="5" stopIfTrue="0">
      <formula>AND(NOT('QAQC-2021-08-10'!$L$867),'QAQC-2021-08-10'!$C$867="Low")</formula>
    </cfRule>
    <cfRule type="expression" priority="5992" dxfId="5" stopIfTrue="0">
      <formula>LEFT(BO13&amp;"")="["</formula>
    </cfRule>
    <cfRule type="expression" priority="7146" dxfId="6" stopIfTrue="0">
      <formula>AND(NOT('QAQC-2021-08-10'!$L$867),'QAQC-2021-08-10'!$C$867="Very Low")</formula>
    </cfRule>
    <cfRule type="expression" priority="8344" dxfId="1" stopIfTrue="0">
      <formula>AND(NOT('QAQC-2021-08-10'!$L$867),'QAQC-2021-08-10'!$C$867="Good")</formula>
    </cfRule>
  </conditionalFormatting>
  <conditionalFormatting sqref="BQ14">
    <cfRule type="expression" priority="857" dxfId="0" stopIfTrue="0">
      <formula>AND(NOT('QAQC-2021-08-10'!$L$874),'QAQC-2021-08-10'!$C$874="Highest")</formula>
    </cfRule>
    <cfRule type="expression" priority="2025" dxfId="2" stopIfTrue="0">
      <formula>AND(NOT('QAQC-2021-08-10'!$L$874),'QAQC-2021-08-10'!$C$874="High")</formula>
    </cfRule>
    <cfRule type="expression" priority="3193" dxfId="3" stopIfTrue="0">
      <formula>AND(NOT('QAQC-2021-08-10'!$L$874),'QAQC-2021-08-10'!$C$874="Medium")</formula>
    </cfRule>
    <cfRule type="expression" priority="4361" dxfId="4" stopIfTrue="0">
      <formula>AND(NOT('QAQC-2021-08-10'!$L$874),'QAQC-2021-08-10'!$C$874="Medium Low")</formula>
    </cfRule>
    <cfRule type="expression" priority="5529" dxfId="5" stopIfTrue="0">
      <formula>AND(NOT('QAQC-2021-08-10'!$L$874),'QAQC-2021-08-10'!$C$874="Low")</formula>
    </cfRule>
    <cfRule type="expression" priority="5999" dxfId="5" stopIfTrue="0">
      <formula>LEFT(BQ14&amp;"")="["</formula>
    </cfRule>
    <cfRule type="expression" priority="7153" dxfId="6" stopIfTrue="0">
      <formula>AND(NOT('QAQC-2021-08-10'!$L$874),'QAQC-2021-08-10'!$C$874="Very Low")</formula>
    </cfRule>
    <cfRule type="expression" priority="8351" dxfId="1" stopIfTrue="0">
      <formula>AND(NOT('QAQC-2021-08-10'!$L$874),'QAQC-2021-08-10'!$C$874="Good")</formula>
    </cfRule>
  </conditionalFormatting>
  <conditionalFormatting sqref="BR14">
    <cfRule type="expression" priority="858" dxfId="0" stopIfTrue="0">
      <formula>AND(NOT('QAQC-2021-08-10'!$L$875),'QAQC-2021-08-10'!$C$875="Highest")</formula>
    </cfRule>
    <cfRule type="expression" priority="2026" dxfId="2" stopIfTrue="0">
      <formula>AND(NOT('QAQC-2021-08-10'!$L$875),'QAQC-2021-08-10'!$C$875="High")</formula>
    </cfRule>
    <cfRule type="expression" priority="3194" dxfId="3" stopIfTrue="0">
      <formula>AND(NOT('QAQC-2021-08-10'!$L$875),'QAQC-2021-08-10'!$C$875="Medium")</formula>
    </cfRule>
    <cfRule type="expression" priority="4362" dxfId="4" stopIfTrue="0">
      <formula>AND(NOT('QAQC-2021-08-10'!$L$875),'QAQC-2021-08-10'!$C$875="Medium Low")</formula>
    </cfRule>
    <cfRule type="expression" priority="5530" dxfId="5" stopIfTrue="0">
      <formula>AND(NOT('QAQC-2021-08-10'!$L$875),'QAQC-2021-08-10'!$C$875="Low")</formula>
    </cfRule>
    <cfRule type="expression" priority="6000" dxfId="5" stopIfTrue="0">
      <formula>LEFT(BR14&amp;"")="["</formula>
    </cfRule>
    <cfRule type="expression" priority="7154" dxfId="6" stopIfTrue="0">
      <formula>AND(NOT('QAQC-2021-08-10'!$L$875),'QAQC-2021-08-10'!$C$875="Very Low")</formula>
    </cfRule>
    <cfRule type="expression" priority="8352" dxfId="1" stopIfTrue="0">
      <formula>AND(NOT('QAQC-2021-08-10'!$L$875),'QAQC-2021-08-10'!$C$875="Good")</formula>
    </cfRule>
  </conditionalFormatting>
  <conditionalFormatting sqref="BS14">
    <cfRule type="expression" priority="859" dxfId="0" stopIfTrue="0">
      <formula>AND(NOT('QAQC-2021-08-10'!$L$876),'QAQC-2021-08-10'!$C$876="Highest")</formula>
    </cfRule>
    <cfRule type="expression" priority="2027" dxfId="2" stopIfTrue="0">
      <formula>AND(NOT('QAQC-2021-08-10'!$L$876),'QAQC-2021-08-10'!$C$876="High")</formula>
    </cfRule>
    <cfRule type="expression" priority="3195" dxfId="3" stopIfTrue="0">
      <formula>AND(NOT('QAQC-2021-08-10'!$L$876),'QAQC-2021-08-10'!$C$876="Medium")</formula>
    </cfRule>
    <cfRule type="expression" priority="4363" dxfId="4" stopIfTrue="0">
      <formula>AND(NOT('QAQC-2021-08-10'!$L$876),'QAQC-2021-08-10'!$C$876="Medium Low")</formula>
    </cfRule>
    <cfRule type="expression" priority="5531" dxfId="5" stopIfTrue="0">
      <formula>AND(NOT('QAQC-2021-08-10'!$L$876),'QAQC-2021-08-10'!$C$876="Low")</formula>
    </cfRule>
    <cfRule type="expression" priority="6001" dxfId="5" stopIfTrue="0">
      <formula>LEFT(BS14&amp;"")="["</formula>
    </cfRule>
    <cfRule type="expression" priority="7155" dxfId="6" stopIfTrue="0">
      <formula>AND(NOT('QAQC-2021-08-10'!$L$876),'QAQC-2021-08-10'!$C$876="Very Low")</formula>
    </cfRule>
    <cfRule type="expression" priority="8353" dxfId="1" stopIfTrue="0">
      <formula>AND(NOT('QAQC-2021-08-10'!$L$876),'QAQC-2021-08-10'!$C$876="Good")</formula>
    </cfRule>
  </conditionalFormatting>
  <conditionalFormatting sqref="BI14">
    <cfRule type="expression" priority="860" dxfId="0" stopIfTrue="0">
      <formula>AND(NOT('QAQC-2021-08-10'!$L$877),'QAQC-2021-08-10'!$C$877="Highest")</formula>
    </cfRule>
    <cfRule type="expression" priority="2028" dxfId="2" stopIfTrue="0">
      <formula>AND(NOT('QAQC-2021-08-10'!$L$877),'QAQC-2021-08-10'!$C$877="High")</formula>
    </cfRule>
    <cfRule type="expression" priority="3196" dxfId="3" stopIfTrue="0">
      <formula>AND(NOT('QAQC-2021-08-10'!$L$877),'QAQC-2021-08-10'!$C$877="Medium")</formula>
    </cfRule>
    <cfRule type="expression" priority="4364" dxfId="4" stopIfTrue="0">
      <formula>AND(NOT('QAQC-2021-08-10'!$L$877),'QAQC-2021-08-10'!$C$877="Medium Low")</formula>
    </cfRule>
    <cfRule type="expression" priority="5532" dxfId="5" stopIfTrue="0">
      <formula>AND(NOT('QAQC-2021-08-10'!$L$877),'QAQC-2021-08-10'!$C$877="Low")</formula>
    </cfRule>
    <cfRule type="expression" priority="6002" dxfId="5" stopIfTrue="0">
      <formula>LEFT(BI14&amp;"")="["</formula>
    </cfRule>
    <cfRule type="expression" priority="7156" dxfId="6" stopIfTrue="0">
      <formula>AND(NOT('QAQC-2021-08-10'!$L$877),'QAQC-2021-08-10'!$C$877="Very Low")</formula>
    </cfRule>
    <cfRule type="expression" priority="8354" dxfId="1" stopIfTrue="0">
      <formula>AND(NOT('QAQC-2021-08-10'!$L$877),'QAQC-2021-08-10'!$C$877="Good")</formula>
    </cfRule>
  </conditionalFormatting>
  <conditionalFormatting sqref="BJ14">
    <cfRule type="expression" priority="861" dxfId="0" stopIfTrue="0">
      <formula>AND(NOT('QAQC-2021-08-10'!$L$878),'QAQC-2021-08-10'!$C$878="Highest")</formula>
    </cfRule>
    <cfRule type="expression" priority="2029" dxfId="2" stopIfTrue="0">
      <formula>AND(NOT('QAQC-2021-08-10'!$L$878),'QAQC-2021-08-10'!$C$878="High")</formula>
    </cfRule>
    <cfRule type="expression" priority="3197" dxfId="3" stopIfTrue="0">
      <formula>AND(NOT('QAQC-2021-08-10'!$L$878),'QAQC-2021-08-10'!$C$878="Medium")</formula>
    </cfRule>
    <cfRule type="expression" priority="4365" dxfId="4" stopIfTrue="0">
      <formula>AND(NOT('QAQC-2021-08-10'!$L$878),'QAQC-2021-08-10'!$C$878="Medium Low")</formula>
    </cfRule>
    <cfRule type="expression" priority="5533" dxfId="5" stopIfTrue="0">
      <formula>AND(NOT('QAQC-2021-08-10'!$L$878),'QAQC-2021-08-10'!$C$878="Low")</formula>
    </cfRule>
    <cfRule type="expression" priority="6003" dxfId="5" stopIfTrue="0">
      <formula>LEFT(BJ14&amp;"")="["</formula>
    </cfRule>
    <cfRule type="expression" priority="7157" dxfId="6" stopIfTrue="0">
      <formula>AND(NOT('QAQC-2021-08-10'!$L$878),'QAQC-2021-08-10'!$C$878="Very Low")</formula>
    </cfRule>
    <cfRule type="expression" priority="8355" dxfId="1" stopIfTrue="0">
      <formula>AND(NOT('QAQC-2021-08-10'!$L$878),'QAQC-2021-08-10'!$C$878="Good")</formula>
    </cfRule>
  </conditionalFormatting>
  <conditionalFormatting sqref="BK14">
    <cfRule type="expression" priority="862" dxfId="0" stopIfTrue="0">
      <formula>AND(NOT('QAQC-2021-08-10'!$L$879),'QAQC-2021-08-10'!$C$879="Highest")</formula>
    </cfRule>
    <cfRule type="expression" priority="2030" dxfId="2" stopIfTrue="0">
      <formula>AND(NOT('QAQC-2021-08-10'!$L$879),'QAQC-2021-08-10'!$C$879="High")</formula>
    </cfRule>
    <cfRule type="expression" priority="3198" dxfId="3" stopIfTrue="0">
      <formula>AND(NOT('QAQC-2021-08-10'!$L$879),'QAQC-2021-08-10'!$C$879="Medium")</formula>
    </cfRule>
    <cfRule type="expression" priority="4366" dxfId="4" stopIfTrue="0">
      <formula>AND(NOT('QAQC-2021-08-10'!$L$879),'QAQC-2021-08-10'!$C$879="Medium Low")</formula>
    </cfRule>
    <cfRule type="expression" priority="5534" dxfId="5" stopIfTrue="0">
      <formula>AND(NOT('QAQC-2021-08-10'!$L$879),'QAQC-2021-08-10'!$C$879="Low")</formula>
    </cfRule>
    <cfRule type="expression" priority="6004" dxfId="5" stopIfTrue="0">
      <formula>LEFT(BK14&amp;"")="["</formula>
    </cfRule>
    <cfRule type="expression" priority="7158" dxfId="6" stopIfTrue="0">
      <formula>AND(NOT('QAQC-2021-08-10'!$L$879),'QAQC-2021-08-10'!$C$879="Very Low")</formula>
    </cfRule>
    <cfRule type="expression" priority="8356" dxfId="1" stopIfTrue="0">
      <formula>AND(NOT('QAQC-2021-08-10'!$L$879),'QAQC-2021-08-10'!$C$879="Good")</formula>
    </cfRule>
  </conditionalFormatting>
  <conditionalFormatting sqref="BM14">
    <cfRule type="expression" priority="863" dxfId="0" stopIfTrue="0">
      <formula>AND(NOT('QAQC-2021-08-10'!$L$880),'QAQC-2021-08-10'!$C$880="Highest")</formula>
    </cfRule>
    <cfRule type="expression" priority="2031" dxfId="2" stopIfTrue="0">
      <formula>AND(NOT('QAQC-2021-08-10'!$L$880),'QAQC-2021-08-10'!$C$880="High")</formula>
    </cfRule>
    <cfRule type="expression" priority="3199" dxfId="3" stopIfTrue="0">
      <formula>AND(NOT('QAQC-2021-08-10'!$L$880),'QAQC-2021-08-10'!$C$880="Medium")</formula>
    </cfRule>
    <cfRule type="expression" priority="4367" dxfId="4" stopIfTrue="0">
      <formula>AND(NOT('QAQC-2021-08-10'!$L$880),'QAQC-2021-08-10'!$C$880="Medium Low")</formula>
    </cfRule>
    <cfRule type="expression" priority="5535" dxfId="5" stopIfTrue="0">
      <formula>AND(NOT('QAQC-2021-08-10'!$L$880),'QAQC-2021-08-10'!$C$880="Low")</formula>
    </cfRule>
    <cfRule type="expression" priority="6005" dxfId="5" stopIfTrue="0">
      <formula>LEFT(BM14&amp;"")="["</formula>
    </cfRule>
    <cfRule type="expression" priority="7159" dxfId="6" stopIfTrue="0">
      <formula>AND(NOT('QAQC-2021-08-10'!$L$880),'QAQC-2021-08-10'!$C$880="Very Low")</formula>
    </cfRule>
    <cfRule type="expression" priority="8357" dxfId="1" stopIfTrue="0">
      <formula>AND(NOT('QAQC-2021-08-10'!$L$880),'QAQC-2021-08-10'!$C$880="Good")</formula>
    </cfRule>
  </conditionalFormatting>
  <conditionalFormatting sqref="BN14">
    <cfRule type="expression" priority="864" dxfId="0" stopIfTrue="0">
      <formula>AND(NOT('QAQC-2021-08-10'!$L$881),'QAQC-2021-08-10'!$C$881="Highest")</formula>
    </cfRule>
    <cfRule type="expression" priority="2032" dxfId="2" stopIfTrue="0">
      <formula>AND(NOT('QAQC-2021-08-10'!$L$881),'QAQC-2021-08-10'!$C$881="High")</formula>
    </cfRule>
    <cfRule type="expression" priority="3200" dxfId="3" stopIfTrue="0">
      <formula>AND(NOT('QAQC-2021-08-10'!$L$881),'QAQC-2021-08-10'!$C$881="Medium")</formula>
    </cfRule>
    <cfRule type="expression" priority="4368" dxfId="4" stopIfTrue="0">
      <formula>AND(NOT('QAQC-2021-08-10'!$L$881),'QAQC-2021-08-10'!$C$881="Medium Low")</formula>
    </cfRule>
    <cfRule type="expression" priority="5536" dxfId="5" stopIfTrue="0">
      <formula>AND(NOT('QAQC-2021-08-10'!$L$881),'QAQC-2021-08-10'!$C$881="Low")</formula>
    </cfRule>
    <cfRule type="expression" priority="6006" dxfId="5" stopIfTrue="0">
      <formula>LEFT(BN14&amp;"")="["</formula>
    </cfRule>
    <cfRule type="expression" priority="7160" dxfId="6" stopIfTrue="0">
      <formula>AND(NOT('QAQC-2021-08-10'!$L$881),'QAQC-2021-08-10'!$C$881="Very Low")</formula>
    </cfRule>
    <cfRule type="expression" priority="8358" dxfId="1" stopIfTrue="0">
      <formula>AND(NOT('QAQC-2021-08-10'!$L$881),'QAQC-2021-08-10'!$C$881="Good")</formula>
    </cfRule>
  </conditionalFormatting>
  <conditionalFormatting sqref="BO14">
    <cfRule type="expression" priority="865" dxfId="0" stopIfTrue="0">
      <formula>AND(NOT('QAQC-2021-08-10'!$L$882),'QAQC-2021-08-10'!$C$882="Highest")</formula>
    </cfRule>
    <cfRule type="expression" priority="2033" dxfId="2" stopIfTrue="0">
      <formula>AND(NOT('QAQC-2021-08-10'!$L$882),'QAQC-2021-08-10'!$C$882="High")</formula>
    </cfRule>
    <cfRule type="expression" priority="3201" dxfId="3" stopIfTrue="0">
      <formula>AND(NOT('QAQC-2021-08-10'!$L$882),'QAQC-2021-08-10'!$C$882="Medium")</formula>
    </cfRule>
    <cfRule type="expression" priority="4369" dxfId="4" stopIfTrue="0">
      <formula>AND(NOT('QAQC-2021-08-10'!$L$882),'QAQC-2021-08-10'!$C$882="Medium Low")</formula>
    </cfRule>
    <cfRule type="expression" priority="5537" dxfId="5" stopIfTrue="0">
      <formula>AND(NOT('QAQC-2021-08-10'!$L$882),'QAQC-2021-08-10'!$C$882="Low")</formula>
    </cfRule>
    <cfRule type="expression" priority="6007" dxfId="5" stopIfTrue="0">
      <formula>LEFT(BO14&amp;"")="["</formula>
    </cfRule>
    <cfRule type="expression" priority="7161" dxfId="6" stopIfTrue="0">
      <formula>AND(NOT('QAQC-2021-08-10'!$L$882),'QAQC-2021-08-10'!$C$882="Very Low")</formula>
    </cfRule>
    <cfRule type="expression" priority="8359" dxfId="1" stopIfTrue="0">
      <formula>AND(NOT('QAQC-2021-08-10'!$L$882),'QAQC-2021-08-10'!$C$882="Good")</formula>
    </cfRule>
  </conditionalFormatting>
  <conditionalFormatting sqref="BQ15">
    <cfRule type="expression" priority="872" dxfId="0" stopIfTrue="0">
      <formula>AND(NOT('QAQC-2021-08-10'!$L$889),'QAQC-2021-08-10'!$C$889="Highest")</formula>
    </cfRule>
    <cfRule type="expression" priority="2040" dxfId="2" stopIfTrue="0">
      <formula>AND(NOT('QAQC-2021-08-10'!$L$889),'QAQC-2021-08-10'!$C$889="High")</formula>
    </cfRule>
    <cfRule type="expression" priority="3208" dxfId="3" stopIfTrue="0">
      <formula>AND(NOT('QAQC-2021-08-10'!$L$889),'QAQC-2021-08-10'!$C$889="Medium")</formula>
    </cfRule>
    <cfRule type="expression" priority="4376" dxfId="4" stopIfTrue="0">
      <formula>AND(NOT('QAQC-2021-08-10'!$L$889),'QAQC-2021-08-10'!$C$889="Medium Low")</formula>
    </cfRule>
    <cfRule type="expression" priority="5544" dxfId="5" stopIfTrue="0">
      <formula>AND(NOT('QAQC-2021-08-10'!$L$889),'QAQC-2021-08-10'!$C$889="Low")</formula>
    </cfRule>
    <cfRule type="expression" priority="6014" dxfId="5" stopIfTrue="0">
      <formula>LEFT(BQ15&amp;"")="["</formula>
    </cfRule>
    <cfRule type="expression" priority="7168" dxfId="6" stopIfTrue="0">
      <formula>AND(NOT('QAQC-2021-08-10'!$L$889),'QAQC-2021-08-10'!$C$889="Very Low")</formula>
    </cfRule>
    <cfRule type="expression" priority="8366" dxfId="1" stopIfTrue="0">
      <formula>AND(NOT('QAQC-2021-08-10'!$L$889),'QAQC-2021-08-10'!$C$889="Good")</formula>
    </cfRule>
  </conditionalFormatting>
  <conditionalFormatting sqref="BR15">
    <cfRule type="expression" priority="873" dxfId="0" stopIfTrue="0">
      <formula>AND(NOT('QAQC-2021-08-10'!$L$890),'QAQC-2021-08-10'!$C$890="Highest")</formula>
    </cfRule>
    <cfRule type="expression" priority="2041" dxfId="2" stopIfTrue="0">
      <formula>AND(NOT('QAQC-2021-08-10'!$L$890),'QAQC-2021-08-10'!$C$890="High")</formula>
    </cfRule>
    <cfRule type="expression" priority="3209" dxfId="3" stopIfTrue="0">
      <formula>AND(NOT('QAQC-2021-08-10'!$L$890),'QAQC-2021-08-10'!$C$890="Medium")</formula>
    </cfRule>
    <cfRule type="expression" priority="4377" dxfId="4" stopIfTrue="0">
      <formula>AND(NOT('QAQC-2021-08-10'!$L$890),'QAQC-2021-08-10'!$C$890="Medium Low")</formula>
    </cfRule>
    <cfRule type="expression" priority="5545" dxfId="5" stopIfTrue="0">
      <formula>AND(NOT('QAQC-2021-08-10'!$L$890),'QAQC-2021-08-10'!$C$890="Low")</formula>
    </cfRule>
    <cfRule type="expression" priority="6015" dxfId="5" stopIfTrue="0">
      <formula>LEFT(BR15&amp;"")="["</formula>
    </cfRule>
    <cfRule type="expression" priority="7169" dxfId="6" stopIfTrue="0">
      <formula>AND(NOT('QAQC-2021-08-10'!$L$890),'QAQC-2021-08-10'!$C$890="Very Low")</formula>
    </cfRule>
    <cfRule type="expression" priority="8367" dxfId="1" stopIfTrue="0">
      <formula>AND(NOT('QAQC-2021-08-10'!$L$890),'QAQC-2021-08-10'!$C$890="Good")</formula>
    </cfRule>
  </conditionalFormatting>
  <conditionalFormatting sqref="BS15">
    <cfRule type="expression" priority="874" dxfId="0" stopIfTrue="0">
      <formula>AND(NOT('QAQC-2021-08-10'!$L$891),'QAQC-2021-08-10'!$C$891="Highest")</formula>
    </cfRule>
    <cfRule type="expression" priority="2042" dxfId="2" stopIfTrue="0">
      <formula>AND(NOT('QAQC-2021-08-10'!$L$891),'QAQC-2021-08-10'!$C$891="High")</formula>
    </cfRule>
    <cfRule type="expression" priority="3210" dxfId="3" stopIfTrue="0">
      <formula>AND(NOT('QAQC-2021-08-10'!$L$891),'QAQC-2021-08-10'!$C$891="Medium")</formula>
    </cfRule>
    <cfRule type="expression" priority="4378" dxfId="4" stopIfTrue="0">
      <formula>AND(NOT('QAQC-2021-08-10'!$L$891),'QAQC-2021-08-10'!$C$891="Medium Low")</formula>
    </cfRule>
    <cfRule type="expression" priority="5546" dxfId="5" stopIfTrue="0">
      <formula>AND(NOT('QAQC-2021-08-10'!$L$891),'QAQC-2021-08-10'!$C$891="Low")</formula>
    </cfRule>
    <cfRule type="expression" priority="6016" dxfId="5" stopIfTrue="0">
      <formula>LEFT(BS15&amp;"")="["</formula>
    </cfRule>
    <cfRule type="expression" priority="7170" dxfId="6" stopIfTrue="0">
      <formula>AND(NOT('QAQC-2021-08-10'!$L$891),'QAQC-2021-08-10'!$C$891="Very Low")</formula>
    </cfRule>
    <cfRule type="expression" priority="8368" dxfId="1" stopIfTrue="0">
      <formula>AND(NOT('QAQC-2021-08-10'!$L$891),'QAQC-2021-08-10'!$C$891="Good")</formula>
    </cfRule>
  </conditionalFormatting>
  <conditionalFormatting sqref="BI15">
    <cfRule type="expression" priority="875" dxfId="0" stopIfTrue="0">
      <formula>AND(NOT('QAQC-2021-08-10'!$L$892),'QAQC-2021-08-10'!$C$892="Highest")</formula>
    </cfRule>
    <cfRule type="expression" priority="2043" dxfId="2" stopIfTrue="0">
      <formula>AND(NOT('QAQC-2021-08-10'!$L$892),'QAQC-2021-08-10'!$C$892="High")</formula>
    </cfRule>
    <cfRule type="expression" priority="3211" dxfId="3" stopIfTrue="0">
      <formula>AND(NOT('QAQC-2021-08-10'!$L$892),'QAQC-2021-08-10'!$C$892="Medium")</formula>
    </cfRule>
    <cfRule type="expression" priority="4379" dxfId="4" stopIfTrue="0">
      <formula>AND(NOT('QAQC-2021-08-10'!$L$892),'QAQC-2021-08-10'!$C$892="Medium Low")</formula>
    </cfRule>
    <cfRule type="expression" priority="5547" dxfId="5" stopIfTrue="0">
      <formula>AND(NOT('QAQC-2021-08-10'!$L$892),'QAQC-2021-08-10'!$C$892="Low")</formula>
    </cfRule>
    <cfRule type="expression" priority="6017" dxfId="5" stopIfTrue="0">
      <formula>LEFT(BI15&amp;"")="["</formula>
    </cfRule>
    <cfRule type="expression" priority="7171" dxfId="6" stopIfTrue="0">
      <formula>AND(NOT('QAQC-2021-08-10'!$L$892),'QAQC-2021-08-10'!$C$892="Very Low")</formula>
    </cfRule>
    <cfRule type="expression" priority="8369" dxfId="1" stopIfTrue="0">
      <formula>AND(NOT('QAQC-2021-08-10'!$L$892),'QAQC-2021-08-10'!$C$892="Good")</formula>
    </cfRule>
  </conditionalFormatting>
  <conditionalFormatting sqref="BJ15">
    <cfRule type="expression" priority="876" dxfId="0" stopIfTrue="0">
      <formula>AND(NOT('QAQC-2021-08-10'!$L$893),'QAQC-2021-08-10'!$C$893="Highest")</formula>
    </cfRule>
    <cfRule type="expression" priority="2044" dxfId="2" stopIfTrue="0">
      <formula>AND(NOT('QAQC-2021-08-10'!$L$893),'QAQC-2021-08-10'!$C$893="High")</formula>
    </cfRule>
    <cfRule type="expression" priority="3212" dxfId="3" stopIfTrue="0">
      <formula>AND(NOT('QAQC-2021-08-10'!$L$893),'QAQC-2021-08-10'!$C$893="Medium")</formula>
    </cfRule>
    <cfRule type="expression" priority="4380" dxfId="4" stopIfTrue="0">
      <formula>AND(NOT('QAQC-2021-08-10'!$L$893),'QAQC-2021-08-10'!$C$893="Medium Low")</formula>
    </cfRule>
    <cfRule type="expression" priority="5548" dxfId="5" stopIfTrue="0">
      <formula>AND(NOT('QAQC-2021-08-10'!$L$893),'QAQC-2021-08-10'!$C$893="Low")</formula>
    </cfRule>
    <cfRule type="expression" priority="6018" dxfId="5" stopIfTrue="0">
      <formula>LEFT(BJ15&amp;"")="["</formula>
    </cfRule>
    <cfRule type="expression" priority="7172" dxfId="6" stopIfTrue="0">
      <formula>AND(NOT('QAQC-2021-08-10'!$L$893),'QAQC-2021-08-10'!$C$893="Very Low")</formula>
    </cfRule>
    <cfRule type="expression" priority="8370" dxfId="1" stopIfTrue="0">
      <formula>AND(NOT('QAQC-2021-08-10'!$L$893),'QAQC-2021-08-10'!$C$893="Good")</formula>
    </cfRule>
  </conditionalFormatting>
  <conditionalFormatting sqref="BK15">
    <cfRule type="expression" priority="877" dxfId="0" stopIfTrue="0">
      <formula>AND(NOT('QAQC-2021-08-10'!$L$894),'QAQC-2021-08-10'!$C$894="Highest")</formula>
    </cfRule>
    <cfRule type="expression" priority="2045" dxfId="2" stopIfTrue="0">
      <formula>AND(NOT('QAQC-2021-08-10'!$L$894),'QAQC-2021-08-10'!$C$894="High")</formula>
    </cfRule>
    <cfRule type="expression" priority="3213" dxfId="3" stopIfTrue="0">
      <formula>AND(NOT('QAQC-2021-08-10'!$L$894),'QAQC-2021-08-10'!$C$894="Medium")</formula>
    </cfRule>
    <cfRule type="expression" priority="4381" dxfId="4" stopIfTrue="0">
      <formula>AND(NOT('QAQC-2021-08-10'!$L$894),'QAQC-2021-08-10'!$C$894="Medium Low")</formula>
    </cfRule>
    <cfRule type="expression" priority="5549" dxfId="5" stopIfTrue="0">
      <formula>AND(NOT('QAQC-2021-08-10'!$L$894),'QAQC-2021-08-10'!$C$894="Low")</formula>
    </cfRule>
    <cfRule type="expression" priority="6019" dxfId="5" stopIfTrue="0">
      <formula>LEFT(BK15&amp;"")="["</formula>
    </cfRule>
    <cfRule type="expression" priority="7173" dxfId="6" stopIfTrue="0">
      <formula>AND(NOT('QAQC-2021-08-10'!$L$894),'QAQC-2021-08-10'!$C$894="Very Low")</formula>
    </cfRule>
    <cfRule type="expression" priority="8371" dxfId="1" stopIfTrue="0">
      <formula>AND(NOT('QAQC-2021-08-10'!$L$894),'QAQC-2021-08-10'!$C$894="Good")</formula>
    </cfRule>
  </conditionalFormatting>
  <conditionalFormatting sqref="BM15">
    <cfRule type="expression" priority="878" dxfId="0" stopIfTrue="0">
      <formula>AND(NOT('QAQC-2021-08-10'!$L$895),'QAQC-2021-08-10'!$C$895="Highest")</formula>
    </cfRule>
    <cfRule type="expression" priority="2046" dxfId="2" stopIfTrue="0">
      <formula>AND(NOT('QAQC-2021-08-10'!$L$895),'QAQC-2021-08-10'!$C$895="High")</formula>
    </cfRule>
    <cfRule type="expression" priority="3214" dxfId="3" stopIfTrue="0">
      <formula>AND(NOT('QAQC-2021-08-10'!$L$895),'QAQC-2021-08-10'!$C$895="Medium")</formula>
    </cfRule>
    <cfRule type="expression" priority="4382" dxfId="4" stopIfTrue="0">
      <formula>AND(NOT('QAQC-2021-08-10'!$L$895),'QAQC-2021-08-10'!$C$895="Medium Low")</formula>
    </cfRule>
    <cfRule type="expression" priority="5550" dxfId="5" stopIfTrue="0">
      <formula>AND(NOT('QAQC-2021-08-10'!$L$895),'QAQC-2021-08-10'!$C$895="Low")</formula>
    </cfRule>
    <cfRule type="expression" priority="6020" dxfId="5" stopIfTrue="0">
      <formula>LEFT(BM15&amp;"")="["</formula>
    </cfRule>
    <cfRule type="expression" priority="7174" dxfId="6" stopIfTrue="0">
      <formula>AND(NOT('QAQC-2021-08-10'!$L$895),'QAQC-2021-08-10'!$C$895="Very Low")</formula>
    </cfRule>
    <cfRule type="expression" priority="8372" dxfId="1" stopIfTrue="0">
      <formula>AND(NOT('QAQC-2021-08-10'!$L$895),'QAQC-2021-08-10'!$C$895="Good")</formula>
    </cfRule>
  </conditionalFormatting>
  <conditionalFormatting sqref="BN15">
    <cfRule type="expression" priority="879" dxfId="0" stopIfTrue="0">
      <formula>AND(NOT('QAQC-2021-08-10'!$L$896),'QAQC-2021-08-10'!$C$896="Highest")</formula>
    </cfRule>
    <cfRule type="expression" priority="2047" dxfId="2" stopIfTrue="0">
      <formula>AND(NOT('QAQC-2021-08-10'!$L$896),'QAQC-2021-08-10'!$C$896="High")</formula>
    </cfRule>
    <cfRule type="expression" priority="3215" dxfId="3" stopIfTrue="0">
      <formula>AND(NOT('QAQC-2021-08-10'!$L$896),'QAQC-2021-08-10'!$C$896="Medium")</formula>
    </cfRule>
    <cfRule type="expression" priority="4383" dxfId="4" stopIfTrue="0">
      <formula>AND(NOT('QAQC-2021-08-10'!$L$896),'QAQC-2021-08-10'!$C$896="Medium Low")</formula>
    </cfRule>
    <cfRule type="expression" priority="5551" dxfId="5" stopIfTrue="0">
      <formula>AND(NOT('QAQC-2021-08-10'!$L$896),'QAQC-2021-08-10'!$C$896="Low")</formula>
    </cfRule>
    <cfRule type="expression" priority="6021" dxfId="5" stopIfTrue="0">
      <formula>LEFT(BN15&amp;"")="["</formula>
    </cfRule>
    <cfRule type="expression" priority="7175" dxfId="6" stopIfTrue="0">
      <formula>AND(NOT('QAQC-2021-08-10'!$L$896),'QAQC-2021-08-10'!$C$896="Very Low")</formula>
    </cfRule>
    <cfRule type="expression" priority="8373" dxfId="1" stopIfTrue="0">
      <formula>AND(NOT('QAQC-2021-08-10'!$L$896),'QAQC-2021-08-10'!$C$896="Good")</formula>
    </cfRule>
  </conditionalFormatting>
  <conditionalFormatting sqref="BO15">
    <cfRule type="expression" priority="880" dxfId="0" stopIfTrue="0">
      <formula>AND(NOT('QAQC-2021-08-10'!$L$897),'QAQC-2021-08-10'!$C$897="Highest")</formula>
    </cfRule>
    <cfRule type="expression" priority="2048" dxfId="2" stopIfTrue="0">
      <formula>AND(NOT('QAQC-2021-08-10'!$L$897),'QAQC-2021-08-10'!$C$897="High")</formula>
    </cfRule>
    <cfRule type="expression" priority="3216" dxfId="3" stopIfTrue="0">
      <formula>AND(NOT('QAQC-2021-08-10'!$L$897),'QAQC-2021-08-10'!$C$897="Medium")</formula>
    </cfRule>
    <cfRule type="expression" priority="4384" dxfId="4" stopIfTrue="0">
      <formula>AND(NOT('QAQC-2021-08-10'!$L$897),'QAQC-2021-08-10'!$C$897="Medium Low")</formula>
    </cfRule>
    <cfRule type="expression" priority="5552" dxfId="5" stopIfTrue="0">
      <formula>AND(NOT('QAQC-2021-08-10'!$L$897),'QAQC-2021-08-10'!$C$897="Low")</formula>
    </cfRule>
    <cfRule type="expression" priority="6022" dxfId="5" stopIfTrue="0">
      <formula>LEFT(BO15&amp;"")="["</formula>
    </cfRule>
    <cfRule type="expression" priority="7176" dxfId="6" stopIfTrue="0">
      <formula>AND(NOT('QAQC-2021-08-10'!$L$897),'QAQC-2021-08-10'!$C$897="Very Low")</formula>
    </cfRule>
    <cfRule type="expression" priority="8374" dxfId="1" stopIfTrue="0">
      <formula>AND(NOT('QAQC-2021-08-10'!$L$897),'QAQC-2021-08-10'!$C$897="Good")</formula>
    </cfRule>
  </conditionalFormatting>
  <conditionalFormatting sqref="BQ16">
    <cfRule type="expression" priority="887" dxfId="0" stopIfTrue="0">
      <formula>AND(NOT('QAQC-2021-08-10'!$L$904),'QAQC-2021-08-10'!$C$904="Highest")</formula>
    </cfRule>
    <cfRule type="expression" priority="2055" dxfId="2" stopIfTrue="0">
      <formula>AND(NOT('QAQC-2021-08-10'!$L$904),'QAQC-2021-08-10'!$C$904="High")</formula>
    </cfRule>
    <cfRule type="expression" priority="3223" dxfId="3" stopIfTrue="0">
      <formula>AND(NOT('QAQC-2021-08-10'!$L$904),'QAQC-2021-08-10'!$C$904="Medium")</formula>
    </cfRule>
    <cfRule type="expression" priority="4391" dxfId="4" stopIfTrue="0">
      <formula>AND(NOT('QAQC-2021-08-10'!$L$904),'QAQC-2021-08-10'!$C$904="Medium Low")</formula>
    </cfRule>
    <cfRule type="expression" priority="5559" dxfId="5" stopIfTrue="0">
      <formula>AND(NOT('QAQC-2021-08-10'!$L$904),'QAQC-2021-08-10'!$C$904="Low")</formula>
    </cfRule>
    <cfRule type="expression" priority="6029" dxfId="5" stopIfTrue="0">
      <formula>LEFT(BQ16&amp;"")="["</formula>
    </cfRule>
    <cfRule type="expression" priority="7183" dxfId="6" stopIfTrue="0">
      <formula>AND(NOT('QAQC-2021-08-10'!$L$904),'QAQC-2021-08-10'!$C$904="Very Low")</formula>
    </cfRule>
    <cfRule type="expression" priority="8381" dxfId="1" stopIfTrue="0">
      <formula>AND(NOT('QAQC-2021-08-10'!$L$904),'QAQC-2021-08-10'!$C$904="Good")</formula>
    </cfRule>
  </conditionalFormatting>
  <conditionalFormatting sqref="BR16">
    <cfRule type="expression" priority="888" dxfId="0" stopIfTrue="0">
      <formula>AND(NOT('QAQC-2021-08-10'!$L$905),'QAQC-2021-08-10'!$C$905="Highest")</formula>
    </cfRule>
    <cfRule type="expression" priority="2056" dxfId="2" stopIfTrue="0">
      <formula>AND(NOT('QAQC-2021-08-10'!$L$905),'QAQC-2021-08-10'!$C$905="High")</formula>
    </cfRule>
    <cfRule type="expression" priority="3224" dxfId="3" stopIfTrue="0">
      <formula>AND(NOT('QAQC-2021-08-10'!$L$905),'QAQC-2021-08-10'!$C$905="Medium")</formula>
    </cfRule>
    <cfRule type="expression" priority="4392" dxfId="4" stopIfTrue="0">
      <formula>AND(NOT('QAQC-2021-08-10'!$L$905),'QAQC-2021-08-10'!$C$905="Medium Low")</formula>
    </cfRule>
    <cfRule type="expression" priority="5560" dxfId="5" stopIfTrue="0">
      <formula>AND(NOT('QAQC-2021-08-10'!$L$905),'QAQC-2021-08-10'!$C$905="Low")</formula>
    </cfRule>
    <cfRule type="expression" priority="6030" dxfId="5" stopIfTrue="0">
      <formula>LEFT(BR16&amp;"")="["</formula>
    </cfRule>
    <cfRule type="expression" priority="7184" dxfId="6" stopIfTrue="0">
      <formula>AND(NOT('QAQC-2021-08-10'!$L$905),'QAQC-2021-08-10'!$C$905="Very Low")</formula>
    </cfRule>
    <cfRule type="expression" priority="8382" dxfId="1" stopIfTrue="0">
      <formula>AND(NOT('QAQC-2021-08-10'!$L$905),'QAQC-2021-08-10'!$C$905="Good")</formula>
    </cfRule>
  </conditionalFormatting>
  <conditionalFormatting sqref="BS16">
    <cfRule type="expression" priority="889" dxfId="0" stopIfTrue="0">
      <formula>AND(NOT('QAQC-2021-08-10'!$L$906),'QAQC-2021-08-10'!$C$906="Highest")</formula>
    </cfRule>
    <cfRule type="expression" priority="2057" dxfId="2" stopIfTrue="0">
      <formula>AND(NOT('QAQC-2021-08-10'!$L$906),'QAQC-2021-08-10'!$C$906="High")</formula>
    </cfRule>
    <cfRule type="expression" priority="3225" dxfId="3" stopIfTrue="0">
      <formula>AND(NOT('QAQC-2021-08-10'!$L$906),'QAQC-2021-08-10'!$C$906="Medium")</formula>
    </cfRule>
    <cfRule type="expression" priority="4393" dxfId="4" stopIfTrue="0">
      <formula>AND(NOT('QAQC-2021-08-10'!$L$906),'QAQC-2021-08-10'!$C$906="Medium Low")</formula>
    </cfRule>
    <cfRule type="expression" priority="5561" dxfId="5" stopIfTrue="0">
      <formula>AND(NOT('QAQC-2021-08-10'!$L$906),'QAQC-2021-08-10'!$C$906="Low")</formula>
    </cfRule>
    <cfRule type="expression" priority="6031" dxfId="5" stopIfTrue="0">
      <formula>LEFT(BS16&amp;"")="["</formula>
    </cfRule>
    <cfRule type="expression" priority="7185" dxfId="6" stopIfTrue="0">
      <formula>AND(NOT('QAQC-2021-08-10'!$L$906),'QAQC-2021-08-10'!$C$906="Very Low")</formula>
    </cfRule>
    <cfRule type="expression" priority="8383" dxfId="1" stopIfTrue="0">
      <formula>AND(NOT('QAQC-2021-08-10'!$L$906),'QAQC-2021-08-10'!$C$906="Good")</formula>
    </cfRule>
  </conditionalFormatting>
  <conditionalFormatting sqref="BI16">
    <cfRule type="expression" priority="890" dxfId="0" stopIfTrue="0">
      <formula>AND(NOT('QAQC-2021-08-10'!$L$907),'QAQC-2021-08-10'!$C$907="Highest")</formula>
    </cfRule>
    <cfRule type="expression" priority="2058" dxfId="2" stopIfTrue="0">
      <formula>AND(NOT('QAQC-2021-08-10'!$L$907),'QAQC-2021-08-10'!$C$907="High")</formula>
    </cfRule>
    <cfRule type="expression" priority="3226" dxfId="3" stopIfTrue="0">
      <formula>AND(NOT('QAQC-2021-08-10'!$L$907),'QAQC-2021-08-10'!$C$907="Medium")</formula>
    </cfRule>
    <cfRule type="expression" priority="4394" dxfId="4" stopIfTrue="0">
      <formula>AND(NOT('QAQC-2021-08-10'!$L$907),'QAQC-2021-08-10'!$C$907="Medium Low")</formula>
    </cfRule>
    <cfRule type="expression" priority="5562" dxfId="5" stopIfTrue="0">
      <formula>AND(NOT('QAQC-2021-08-10'!$L$907),'QAQC-2021-08-10'!$C$907="Low")</formula>
    </cfRule>
    <cfRule type="expression" priority="6032" dxfId="5" stopIfTrue="0">
      <formula>LEFT(BI16&amp;"")="["</formula>
    </cfRule>
    <cfRule type="expression" priority="7186" dxfId="6" stopIfTrue="0">
      <formula>AND(NOT('QAQC-2021-08-10'!$L$907),'QAQC-2021-08-10'!$C$907="Very Low")</formula>
    </cfRule>
    <cfRule type="expression" priority="8384" dxfId="1" stopIfTrue="0">
      <formula>AND(NOT('QAQC-2021-08-10'!$L$907),'QAQC-2021-08-10'!$C$907="Good")</formula>
    </cfRule>
  </conditionalFormatting>
  <conditionalFormatting sqref="BJ16">
    <cfRule type="expression" priority="891" dxfId="0" stopIfTrue="0">
      <formula>AND(NOT('QAQC-2021-08-10'!$L$908),'QAQC-2021-08-10'!$C$908="Highest")</formula>
    </cfRule>
    <cfRule type="expression" priority="2059" dxfId="2" stopIfTrue="0">
      <formula>AND(NOT('QAQC-2021-08-10'!$L$908),'QAQC-2021-08-10'!$C$908="High")</formula>
    </cfRule>
    <cfRule type="expression" priority="3227" dxfId="3" stopIfTrue="0">
      <formula>AND(NOT('QAQC-2021-08-10'!$L$908),'QAQC-2021-08-10'!$C$908="Medium")</formula>
    </cfRule>
    <cfRule type="expression" priority="4395" dxfId="4" stopIfTrue="0">
      <formula>AND(NOT('QAQC-2021-08-10'!$L$908),'QAQC-2021-08-10'!$C$908="Medium Low")</formula>
    </cfRule>
    <cfRule type="expression" priority="5563" dxfId="5" stopIfTrue="0">
      <formula>AND(NOT('QAQC-2021-08-10'!$L$908),'QAQC-2021-08-10'!$C$908="Low")</formula>
    </cfRule>
    <cfRule type="expression" priority="6033" dxfId="5" stopIfTrue="0">
      <formula>LEFT(BJ16&amp;"")="["</formula>
    </cfRule>
    <cfRule type="expression" priority="7187" dxfId="6" stopIfTrue="0">
      <formula>AND(NOT('QAQC-2021-08-10'!$L$908),'QAQC-2021-08-10'!$C$908="Very Low")</formula>
    </cfRule>
    <cfRule type="expression" priority="8385" dxfId="1" stopIfTrue="0">
      <formula>AND(NOT('QAQC-2021-08-10'!$L$908),'QAQC-2021-08-10'!$C$908="Good")</formula>
    </cfRule>
  </conditionalFormatting>
  <conditionalFormatting sqref="BK16">
    <cfRule type="expression" priority="892" dxfId="0" stopIfTrue="0">
      <formula>AND(NOT('QAQC-2021-08-10'!$L$909),'QAQC-2021-08-10'!$C$909="Highest")</formula>
    </cfRule>
    <cfRule type="expression" priority="2060" dxfId="2" stopIfTrue="0">
      <formula>AND(NOT('QAQC-2021-08-10'!$L$909),'QAQC-2021-08-10'!$C$909="High")</formula>
    </cfRule>
    <cfRule type="expression" priority="3228" dxfId="3" stopIfTrue="0">
      <formula>AND(NOT('QAQC-2021-08-10'!$L$909),'QAQC-2021-08-10'!$C$909="Medium")</formula>
    </cfRule>
    <cfRule type="expression" priority="4396" dxfId="4" stopIfTrue="0">
      <formula>AND(NOT('QAQC-2021-08-10'!$L$909),'QAQC-2021-08-10'!$C$909="Medium Low")</formula>
    </cfRule>
    <cfRule type="expression" priority="5564" dxfId="5" stopIfTrue="0">
      <formula>AND(NOT('QAQC-2021-08-10'!$L$909),'QAQC-2021-08-10'!$C$909="Low")</formula>
    </cfRule>
    <cfRule type="expression" priority="6034" dxfId="5" stopIfTrue="0">
      <formula>LEFT(BK16&amp;"")="["</formula>
    </cfRule>
    <cfRule type="expression" priority="7188" dxfId="6" stopIfTrue="0">
      <formula>AND(NOT('QAQC-2021-08-10'!$L$909),'QAQC-2021-08-10'!$C$909="Very Low")</formula>
    </cfRule>
    <cfRule type="expression" priority="8386" dxfId="1" stopIfTrue="0">
      <formula>AND(NOT('QAQC-2021-08-10'!$L$909),'QAQC-2021-08-10'!$C$909="Good")</formula>
    </cfRule>
  </conditionalFormatting>
  <conditionalFormatting sqref="BM16">
    <cfRule type="expression" priority="893" dxfId="0" stopIfTrue="0">
      <formula>AND(NOT('QAQC-2021-08-10'!$L$910),'QAQC-2021-08-10'!$C$910="Highest")</formula>
    </cfRule>
    <cfRule type="expression" priority="2061" dxfId="2" stopIfTrue="0">
      <formula>AND(NOT('QAQC-2021-08-10'!$L$910),'QAQC-2021-08-10'!$C$910="High")</formula>
    </cfRule>
    <cfRule type="expression" priority="3229" dxfId="3" stopIfTrue="0">
      <formula>AND(NOT('QAQC-2021-08-10'!$L$910),'QAQC-2021-08-10'!$C$910="Medium")</formula>
    </cfRule>
    <cfRule type="expression" priority="4397" dxfId="4" stopIfTrue="0">
      <formula>AND(NOT('QAQC-2021-08-10'!$L$910),'QAQC-2021-08-10'!$C$910="Medium Low")</formula>
    </cfRule>
    <cfRule type="expression" priority="5565" dxfId="5" stopIfTrue="0">
      <formula>AND(NOT('QAQC-2021-08-10'!$L$910),'QAQC-2021-08-10'!$C$910="Low")</formula>
    </cfRule>
    <cfRule type="expression" priority="6035" dxfId="5" stopIfTrue="0">
      <formula>LEFT(BM16&amp;"")="["</formula>
    </cfRule>
    <cfRule type="expression" priority="7189" dxfId="6" stopIfTrue="0">
      <formula>AND(NOT('QAQC-2021-08-10'!$L$910),'QAQC-2021-08-10'!$C$910="Very Low")</formula>
    </cfRule>
    <cfRule type="expression" priority="8387" dxfId="1" stopIfTrue="0">
      <formula>AND(NOT('QAQC-2021-08-10'!$L$910),'QAQC-2021-08-10'!$C$910="Good")</formula>
    </cfRule>
  </conditionalFormatting>
  <conditionalFormatting sqref="BN16">
    <cfRule type="expression" priority="894" dxfId="0" stopIfTrue="0">
      <formula>AND(NOT('QAQC-2021-08-10'!$L$911),'QAQC-2021-08-10'!$C$911="Highest")</formula>
    </cfRule>
    <cfRule type="expression" priority="2062" dxfId="2" stopIfTrue="0">
      <formula>AND(NOT('QAQC-2021-08-10'!$L$911),'QAQC-2021-08-10'!$C$911="High")</formula>
    </cfRule>
    <cfRule type="expression" priority="3230" dxfId="3" stopIfTrue="0">
      <formula>AND(NOT('QAQC-2021-08-10'!$L$911),'QAQC-2021-08-10'!$C$911="Medium")</formula>
    </cfRule>
    <cfRule type="expression" priority="4398" dxfId="4" stopIfTrue="0">
      <formula>AND(NOT('QAQC-2021-08-10'!$L$911),'QAQC-2021-08-10'!$C$911="Medium Low")</formula>
    </cfRule>
    <cfRule type="expression" priority="5566" dxfId="5" stopIfTrue="0">
      <formula>AND(NOT('QAQC-2021-08-10'!$L$911),'QAQC-2021-08-10'!$C$911="Low")</formula>
    </cfRule>
    <cfRule type="expression" priority="6036" dxfId="5" stopIfTrue="0">
      <formula>LEFT(BN16&amp;"")="["</formula>
    </cfRule>
    <cfRule type="expression" priority="7190" dxfId="6" stopIfTrue="0">
      <formula>AND(NOT('QAQC-2021-08-10'!$L$911),'QAQC-2021-08-10'!$C$911="Very Low")</formula>
    </cfRule>
    <cfRule type="expression" priority="8388" dxfId="1" stopIfTrue="0">
      <formula>AND(NOT('QAQC-2021-08-10'!$L$911),'QAQC-2021-08-10'!$C$911="Good")</formula>
    </cfRule>
  </conditionalFormatting>
  <conditionalFormatting sqref="BO16">
    <cfRule type="expression" priority="895" dxfId="0" stopIfTrue="0">
      <formula>AND(NOT('QAQC-2021-08-10'!$L$912),'QAQC-2021-08-10'!$C$912="Highest")</formula>
    </cfRule>
    <cfRule type="expression" priority="2063" dxfId="2" stopIfTrue="0">
      <formula>AND(NOT('QAQC-2021-08-10'!$L$912),'QAQC-2021-08-10'!$C$912="High")</formula>
    </cfRule>
    <cfRule type="expression" priority="3231" dxfId="3" stopIfTrue="0">
      <formula>AND(NOT('QAQC-2021-08-10'!$L$912),'QAQC-2021-08-10'!$C$912="Medium")</formula>
    </cfRule>
    <cfRule type="expression" priority="4399" dxfId="4" stopIfTrue="0">
      <formula>AND(NOT('QAQC-2021-08-10'!$L$912),'QAQC-2021-08-10'!$C$912="Medium Low")</formula>
    </cfRule>
    <cfRule type="expression" priority="5567" dxfId="5" stopIfTrue="0">
      <formula>AND(NOT('QAQC-2021-08-10'!$L$912),'QAQC-2021-08-10'!$C$912="Low")</formula>
    </cfRule>
    <cfRule type="expression" priority="6037" dxfId="5" stopIfTrue="0">
      <formula>LEFT(BO16&amp;"")="["</formula>
    </cfRule>
    <cfRule type="expression" priority="7191" dxfId="6" stopIfTrue="0">
      <formula>AND(NOT('QAQC-2021-08-10'!$L$912),'QAQC-2021-08-10'!$C$912="Very Low")</formula>
    </cfRule>
    <cfRule type="expression" priority="8389" dxfId="1" stopIfTrue="0">
      <formula>AND(NOT('QAQC-2021-08-10'!$L$912),'QAQC-2021-08-10'!$C$912="Good")</formula>
    </cfRule>
  </conditionalFormatting>
  <conditionalFormatting sqref="BQ18">
    <cfRule type="expression" priority="902" dxfId="0" stopIfTrue="0">
      <formula>AND(NOT('QAQC-2021-08-10'!$L$919),'QAQC-2021-08-10'!$C$919="Highest")</formula>
    </cfRule>
    <cfRule type="expression" priority="2070" dxfId="2" stopIfTrue="0">
      <formula>AND(NOT('QAQC-2021-08-10'!$L$919),'QAQC-2021-08-10'!$C$919="High")</formula>
    </cfRule>
    <cfRule type="expression" priority="3238" dxfId="3" stopIfTrue="0">
      <formula>AND(NOT('QAQC-2021-08-10'!$L$919),'QAQC-2021-08-10'!$C$919="Medium")</formula>
    </cfRule>
    <cfRule type="expression" priority="4406" dxfId="4" stopIfTrue="0">
      <formula>AND(NOT('QAQC-2021-08-10'!$L$919),'QAQC-2021-08-10'!$C$919="Medium Low")</formula>
    </cfRule>
    <cfRule type="expression" priority="5574" dxfId="5" stopIfTrue="0">
      <formula>AND(NOT('QAQC-2021-08-10'!$L$919),'QAQC-2021-08-10'!$C$919="Low")</formula>
    </cfRule>
    <cfRule type="expression" priority="6044" dxfId="5" stopIfTrue="0">
      <formula>LEFT(BQ18&amp;"")="["</formula>
    </cfRule>
    <cfRule type="expression" priority="7198" dxfId="6" stopIfTrue="0">
      <formula>AND(NOT('QAQC-2021-08-10'!$L$919),'QAQC-2021-08-10'!$C$919="Very Low")</formula>
    </cfRule>
    <cfRule type="expression" priority="8396" dxfId="1" stopIfTrue="0">
      <formula>AND(NOT('QAQC-2021-08-10'!$L$919),'QAQC-2021-08-10'!$C$919="Good")</formula>
    </cfRule>
  </conditionalFormatting>
  <conditionalFormatting sqref="BR18">
    <cfRule type="expression" priority="903" dxfId="0" stopIfTrue="0">
      <formula>AND(NOT('QAQC-2021-08-10'!$L$920),'QAQC-2021-08-10'!$C$920="Highest")</formula>
    </cfRule>
    <cfRule type="expression" priority="2071" dxfId="2" stopIfTrue="0">
      <formula>AND(NOT('QAQC-2021-08-10'!$L$920),'QAQC-2021-08-10'!$C$920="High")</formula>
    </cfRule>
    <cfRule type="expression" priority="3239" dxfId="3" stopIfTrue="0">
      <formula>AND(NOT('QAQC-2021-08-10'!$L$920),'QAQC-2021-08-10'!$C$920="Medium")</formula>
    </cfRule>
    <cfRule type="expression" priority="4407" dxfId="4" stopIfTrue="0">
      <formula>AND(NOT('QAQC-2021-08-10'!$L$920),'QAQC-2021-08-10'!$C$920="Medium Low")</formula>
    </cfRule>
    <cfRule type="expression" priority="5575" dxfId="5" stopIfTrue="0">
      <formula>AND(NOT('QAQC-2021-08-10'!$L$920),'QAQC-2021-08-10'!$C$920="Low")</formula>
    </cfRule>
    <cfRule type="expression" priority="6045" dxfId="5" stopIfTrue="0">
      <formula>LEFT(BR18&amp;"")="["</formula>
    </cfRule>
    <cfRule type="expression" priority="7199" dxfId="6" stopIfTrue="0">
      <formula>AND(NOT('QAQC-2021-08-10'!$L$920),'QAQC-2021-08-10'!$C$920="Very Low")</formula>
    </cfRule>
    <cfRule type="expression" priority="8397" dxfId="1" stopIfTrue="0">
      <formula>AND(NOT('QAQC-2021-08-10'!$L$920),'QAQC-2021-08-10'!$C$920="Good")</formula>
    </cfRule>
  </conditionalFormatting>
  <conditionalFormatting sqref="BS18">
    <cfRule type="expression" priority="904" dxfId="0" stopIfTrue="0">
      <formula>AND(NOT('QAQC-2021-08-10'!$L$921),'QAQC-2021-08-10'!$C$921="Highest")</formula>
    </cfRule>
    <cfRule type="expression" priority="2072" dxfId="2" stopIfTrue="0">
      <formula>AND(NOT('QAQC-2021-08-10'!$L$921),'QAQC-2021-08-10'!$C$921="High")</formula>
    </cfRule>
    <cfRule type="expression" priority="3240" dxfId="3" stopIfTrue="0">
      <formula>AND(NOT('QAQC-2021-08-10'!$L$921),'QAQC-2021-08-10'!$C$921="Medium")</formula>
    </cfRule>
    <cfRule type="expression" priority="4408" dxfId="4" stopIfTrue="0">
      <formula>AND(NOT('QAQC-2021-08-10'!$L$921),'QAQC-2021-08-10'!$C$921="Medium Low")</formula>
    </cfRule>
    <cfRule type="expression" priority="5576" dxfId="5" stopIfTrue="0">
      <formula>AND(NOT('QAQC-2021-08-10'!$L$921),'QAQC-2021-08-10'!$C$921="Low")</formula>
    </cfRule>
    <cfRule type="expression" priority="6046" dxfId="5" stopIfTrue="0">
      <formula>LEFT(BS18&amp;"")="["</formula>
    </cfRule>
    <cfRule type="expression" priority="7200" dxfId="6" stopIfTrue="0">
      <formula>AND(NOT('QAQC-2021-08-10'!$L$921),'QAQC-2021-08-10'!$C$921="Very Low")</formula>
    </cfRule>
    <cfRule type="expression" priority="8398" dxfId="1" stopIfTrue="0">
      <formula>AND(NOT('QAQC-2021-08-10'!$L$921),'QAQC-2021-08-10'!$C$921="Good")</formula>
    </cfRule>
  </conditionalFormatting>
  <conditionalFormatting sqref="BI18">
    <cfRule type="expression" priority="905" dxfId="0" stopIfTrue="0">
      <formula>AND(NOT('QAQC-2021-08-10'!$L$922),'QAQC-2021-08-10'!$C$922="Highest")</formula>
    </cfRule>
    <cfRule type="expression" priority="2073" dxfId="2" stopIfTrue="0">
      <formula>AND(NOT('QAQC-2021-08-10'!$L$922),'QAQC-2021-08-10'!$C$922="High")</formula>
    </cfRule>
    <cfRule type="expression" priority="3241" dxfId="3" stopIfTrue="0">
      <formula>AND(NOT('QAQC-2021-08-10'!$L$922),'QAQC-2021-08-10'!$C$922="Medium")</formula>
    </cfRule>
    <cfRule type="expression" priority="4409" dxfId="4" stopIfTrue="0">
      <formula>AND(NOT('QAQC-2021-08-10'!$L$922),'QAQC-2021-08-10'!$C$922="Medium Low")</formula>
    </cfRule>
    <cfRule type="expression" priority="5577" dxfId="5" stopIfTrue="0">
      <formula>AND(NOT('QAQC-2021-08-10'!$L$922),'QAQC-2021-08-10'!$C$922="Low")</formula>
    </cfRule>
    <cfRule type="expression" priority="6047" dxfId="5" stopIfTrue="0">
      <formula>LEFT(BI18&amp;"")="["</formula>
    </cfRule>
    <cfRule type="expression" priority="7201" dxfId="6" stopIfTrue="0">
      <formula>AND(NOT('QAQC-2021-08-10'!$L$922),'QAQC-2021-08-10'!$C$922="Very Low")</formula>
    </cfRule>
    <cfRule type="expression" priority="8399" dxfId="1" stopIfTrue="0">
      <formula>AND(NOT('QAQC-2021-08-10'!$L$922),'QAQC-2021-08-10'!$C$922="Good")</formula>
    </cfRule>
  </conditionalFormatting>
  <conditionalFormatting sqref="BJ18">
    <cfRule type="expression" priority="906" dxfId="0" stopIfTrue="0">
      <formula>AND(NOT('QAQC-2021-08-10'!$L$923),'QAQC-2021-08-10'!$C$923="Highest")</formula>
    </cfRule>
    <cfRule type="expression" priority="2074" dxfId="2" stopIfTrue="0">
      <formula>AND(NOT('QAQC-2021-08-10'!$L$923),'QAQC-2021-08-10'!$C$923="High")</formula>
    </cfRule>
    <cfRule type="expression" priority="3242" dxfId="3" stopIfTrue="0">
      <formula>AND(NOT('QAQC-2021-08-10'!$L$923),'QAQC-2021-08-10'!$C$923="Medium")</formula>
    </cfRule>
    <cfRule type="expression" priority="4410" dxfId="4" stopIfTrue="0">
      <formula>AND(NOT('QAQC-2021-08-10'!$L$923),'QAQC-2021-08-10'!$C$923="Medium Low")</formula>
    </cfRule>
    <cfRule type="expression" priority="5578" dxfId="5" stopIfTrue="0">
      <formula>AND(NOT('QAQC-2021-08-10'!$L$923),'QAQC-2021-08-10'!$C$923="Low")</formula>
    </cfRule>
    <cfRule type="expression" priority="6048" dxfId="5" stopIfTrue="0">
      <formula>LEFT(BJ18&amp;"")="["</formula>
    </cfRule>
    <cfRule type="expression" priority="7202" dxfId="6" stopIfTrue="0">
      <formula>AND(NOT('QAQC-2021-08-10'!$L$923),'QAQC-2021-08-10'!$C$923="Very Low")</formula>
    </cfRule>
    <cfRule type="expression" priority="8400" dxfId="1" stopIfTrue="0">
      <formula>AND(NOT('QAQC-2021-08-10'!$L$923),'QAQC-2021-08-10'!$C$923="Good")</formula>
    </cfRule>
  </conditionalFormatting>
  <conditionalFormatting sqref="BK18">
    <cfRule type="expression" priority="907" dxfId="0" stopIfTrue="0">
      <formula>AND(NOT('QAQC-2021-08-10'!$L$924),'QAQC-2021-08-10'!$C$924="Highest")</formula>
    </cfRule>
    <cfRule type="expression" priority="2075" dxfId="2" stopIfTrue="0">
      <formula>AND(NOT('QAQC-2021-08-10'!$L$924),'QAQC-2021-08-10'!$C$924="High")</formula>
    </cfRule>
    <cfRule type="expression" priority="3243" dxfId="3" stopIfTrue="0">
      <formula>AND(NOT('QAQC-2021-08-10'!$L$924),'QAQC-2021-08-10'!$C$924="Medium")</formula>
    </cfRule>
    <cfRule type="expression" priority="4411" dxfId="4" stopIfTrue="0">
      <formula>AND(NOT('QAQC-2021-08-10'!$L$924),'QAQC-2021-08-10'!$C$924="Medium Low")</formula>
    </cfRule>
    <cfRule type="expression" priority="5579" dxfId="5" stopIfTrue="0">
      <formula>AND(NOT('QAQC-2021-08-10'!$L$924),'QAQC-2021-08-10'!$C$924="Low")</formula>
    </cfRule>
    <cfRule type="expression" priority="6049" dxfId="5" stopIfTrue="0">
      <formula>LEFT(BK18&amp;"")="["</formula>
    </cfRule>
    <cfRule type="expression" priority="7203" dxfId="6" stopIfTrue="0">
      <formula>AND(NOT('QAQC-2021-08-10'!$L$924),'QAQC-2021-08-10'!$C$924="Very Low")</formula>
    </cfRule>
    <cfRule type="expression" priority="8401" dxfId="1" stopIfTrue="0">
      <formula>AND(NOT('QAQC-2021-08-10'!$L$924),'QAQC-2021-08-10'!$C$924="Good")</formula>
    </cfRule>
  </conditionalFormatting>
  <conditionalFormatting sqref="BM18">
    <cfRule type="expression" priority="908" dxfId="0" stopIfTrue="0">
      <formula>AND(NOT('QAQC-2021-08-10'!$L$925),'QAQC-2021-08-10'!$C$925="Highest")</formula>
    </cfRule>
    <cfRule type="expression" priority="2076" dxfId="2" stopIfTrue="0">
      <formula>AND(NOT('QAQC-2021-08-10'!$L$925),'QAQC-2021-08-10'!$C$925="High")</formula>
    </cfRule>
    <cfRule type="expression" priority="3244" dxfId="3" stopIfTrue="0">
      <formula>AND(NOT('QAQC-2021-08-10'!$L$925),'QAQC-2021-08-10'!$C$925="Medium")</formula>
    </cfRule>
    <cfRule type="expression" priority="4412" dxfId="4" stopIfTrue="0">
      <formula>AND(NOT('QAQC-2021-08-10'!$L$925),'QAQC-2021-08-10'!$C$925="Medium Low")</formula>
    </cfRule>
    <cfRule type="expression" priority="5580" dxfId="5" stopIfTrue="0">
      <formula>AND(NOT('QAQC-2021-08-10'!$L$925),'QAQC-2021-08-10'!$C$925="Low")</formula>
    </cfRule>
    <cfRule type="expression" priority="6050" dxfId="5" stopIfTrue="0">
      <formula>LEFT(BM18&amp;"")="["</formula>
    </cfRule>
    <cfRule type="expression" priority="7204" dxfId="6" stopIfTrue="0">
      <formula>AND(NOT('QAQC-2021-08-10'!$L$925),'QAQC-2021-08-10'!$C$925="Very Low")</formula>
    </cfRule>
    <cfRule type="expression" priority="8402" dxfId="1" stopIfTrue="0">
      <formula>AND(NOT('QAQC-2021-08-10'!$L$925),'QAQC-2021-08-10'!$C$925="Good")</formula>
    </cfRule>
  </conditionalFormatting>
  <conditionalFormatting sqref="BN18">
    <cfRule type="expression" priority="909" dxfId="0" stopIfTrue="0">
      <formula>AND(NOT('QAQC-2021-08-10'!$L$926),'QAQC-2021-08-10'!$C$926="Highest")</formula>
    </cfRule>
    <cfRule type="expression" priority="2077" dxfId="2" stopIfTrue="0">
      <formula>AND(NOT('QAQC-2021-08-10'!$L$926),'QAQC-2021-08-10'!$C$926="High")</formula>
    </cfRule>
    <cfRule type="expression" priority="3245" dxfId="3" stopIfTrue="0">
      <formula>AND(NOT('QAQC-2021-08-10'!$L$926),'QAQC-2021-08-10'!$C$926="Medium")</formula>
    </cfRule>
    <cfRule type="expression" priority="4413" dxfId="4" stopIfTrue="0">
      <formula>AND(NOT('QAQC-2021-08-10'!$L$926),'QAQC-2021-08-10'!$C$926="Medium Low")</formula>
    </cfRule>
    <cfRule type="expression" priority="5581" dxfId="5" stopIfTrue="0">
      <formula>AND(NOT('QAQC-2021-08-10'!$L$926),'QAQC-2021-08-10'!$C$926="Low")</formula>
    </cfRule>
    <cfRule type="expression" priority="6051" dxfId="5" stopIfTrue="0">
      <formula>LEFT(BN18&amp;"")="["</formula>
    </cfRule>
    <cfRule type="expression" priority="7205" dxfId="6" stopIfTrue="0">
      <formula>AND(NOT('QAQC-2021-08-10'!$L$926),'QAQC-2021-08-10'!$C$926="Very Low")</formula>
    </cfRule>
    <cfRule type="expression" priority="8403" dxfId="1" stopIfTrue="0">
      <formula>AND(NOT('QAQC-2021-08-10'!$L$926),'QAQC-2021-08-10'!$C$926="Good")</formula>
    </cfRule>
  </conditionalFormatting>
  <conditionalFormatting sqref="BO18">
    <cfRule type="expression" priority="910" dxfId="0" stopIfTrue="0">
      <formula>AND(NOT('QAQC-2021-08-10'!$L$927),'QAQC-2021-08-10'!$C$927="Highest")</formula>
    </cfRule>
    <cfRule type="expression" priority="2078" dxfId="2" stopIfTrue="0">
      <formula>AND(NOT('QAQC-2021-08-10'!$L$927),'QAQC-2021-08-10'!$C$927="High")</formula>
    </cfRule>
    <cfRule type="expression" priority="3246" dxfId="3" stopIfTrue="0">
      <formula>AND(NOT('QAQC-2021-08-10'!$L$927),'QAQC-2021-08-10'!$C$927="Medium")</formula>
    </cfRule>
    <cfRule type="expression" priority="4414" dxfId="4" stopIfTrue="0">
      <formula>AND(NOT('QAQC-2021-08-10'!$L$927),'QAQC-2021-08-10'!$C$927="Medium Low")</formula>
    </cfRule>
    <cfRule type="expression" priority="5582" dxfId="5" stopIfTrue="0">
      <formula>AND(NOT('QAQC-2021-08-10'!$L$927),'QAQC-2021-08-10'!$C$927="Low")</formula>
    </cfRule>
    <cfRule type="expression" priority="6052" dxfId="5" stopIfTrue="0">
      <formula>LEFT(BO18&amp;"")="["</formula>
    </cfRule>
    <cfRule type="expression" priority="7206" dxfId="6" stopIfTrue="0">
      <formula>AND(NOT('QAQC-2021-08-10'!$L$927),'QAQC-2021-08-10'!$C$927="Very Low")</formula>
    </cfRule>
    <cfRule type="expression" priority="8404" dxfId="1" stopIfTrue="0">
      <formula>AND(NOT('QAQC-2021-08-10'!$L$927),'QAQC-2021-08-10'!$C$927="Good")</formula>
    </cfRule>
  </conditionalFormatting>
  <conditionalFormatting sqref="BQ19">
    <cfRule type="expression" priority="917" dxfId="0" stopIfTrue="0">
      <formula>AND(NOT('QAQC-2021-08-10'!$L$934),'QAQC-2021-08-10'!$C$934="Highest")</formula>
    </cfRule>
    <cfRule type="expression" priority="2085" dxfId="2" stopIfTrue="0">
      <formula>AND(NOT('QAQC-2021-08-10'!$L$934),'QAQC-2021-08-10'!$C$934="High")</formula>
    </cfRule>
    <cfRule type="expression" priority="3253" dxfId="3" stopIfTrue="0">
      <formula>AND(NOT('QAQC-2021-08-10'!$L$934),'QAQC-2021-08-10'!$C$934="Medium")</formula>
    </cfRule>
    <cfRule type="expression" priority="4421" dxfId="4" stopIfTrue="0">
      <formula>AND(NOT('QAQC-2021-08-10'!$L$934),'QAQC-2021-08-10'!$C$934="Medium Low")</formula>
    </cfRule>
    <cfRule type="expression" priority="5589" dxfId="5" stopIfTrue="0">
      <formula>AND(NOT('QAQC-2021-08-10'!$L$934),'QAQC-2021-08-10'!$C$934="Low")</formula>
    </cfRule>
    <cfRule type="expression" priority="6059" dxfId="5" stopIfTrue="0">
      <formula>LEFT(BQ19&amp;"")="["</formula>
    </cfRule>
    <cfRule type="expression" priority="7213" dxfId="6" stopIfTrue="0">
      <formula>AND(NOT('QAQC-2021-08-10'!$L$934),'QAQC-2021-08-10'!$C$934="Very Low")</formula>
    </cfRule>
    <cfRule type="expression" priority="8411" dxfId="1" stopIfTrue="0">
      <formula>AND(NOT('QAQC-2021-08-10'!$L$934),'QAQC-2021-08-10'!$C$934="Good")</formula>
    </cfRule>
  </conditionalFormatting>
  <conditionalFormatting sqref="BR19">
    <cfRule type="expression" priority="918" dxfId="0" stopIfTrue="0">
      <formula>AND(NOT('QAQC-2021-08-10'!$L$935),'QAQC-2021-08-10'!$C$935="Highest")</formula>
    </cfRule>
    <cfRule type="expression" priority="2086" dxfId="2" stopIfTrue="0">
      <formula>AND(NOT('QAQC-2021-08-10'!$L$935),'QAQC-2021-08-10'!$C$935="High")</formula>
    </cfRule>
    <cfRule type="expression" priority="3254" dxfId="3" stopIfTrue="0">
      <formula>AND(NOT('QAQC-2021-08-10'!$L$935),'QAQC-2021-08-10'!$C$935="Medium")</formula>
    </cfRule>
    <cfRule type="expression" priority="4422" dxfId="4" stopIfTrue="0">
      <formula>AND(NOT('QAQC-2021-08-10'!$L$935),'QAQC-2021-08-10'!$C$935="Medium Low")</formula>
    </cfRule>
    <cfRule type="expression" priority="5590" dxfId="5" stopIfTrue="0">
      <formula>AND(NOT('QAQC-2021-08-10'!$L$935),'QAQC-2021-08-10'!$C$935="Low")</formula>
    </cfRule>
    <cfRule type="expression" priority="6060" dxfId="5" stopIfTrue="0">
      <formula>LEFT(BR19&amp;"")="["</formula>
    </cfRule>
    <cfRule type="expression" priority="7214" dxfId="6" stopIfTrue="0">
      <formula>AND(NOT('QAQC-2021-08-10'!$L$935),'QAQC-2021-08-10'!$C$935="Very Low")</formula>
    </cfRule>
    <cfRule type="expression" priority="8412" dxfId="1" stopIfTrue="0">
      <formula>AND(NOT('QAQC-2021-08-10'!$L$935),'QAQC-2021-08-10'!$C$935="Good")</formula>
    </cfRule>
  </conditionalFormatting>
  <conditionalFormatting sqref="BS19">
    <cfRule type="expression" priority="919" dxfId="0" stopIfTrue="0">
      <formula>AND(NOT('QAQC-2021-08-10'!$L$936),'QAQC-2021-08-10'!$C$936="Highest")</formula>
    </cfRule>
    <cfRule type="expression" priority="2087" dxfId="2" stopIfTrue="0">
      <formula>AND(NOT('QAQC-2021-08-10'!$L$936),'QAQC-2021-08-10'!$C$936="High")</formula>
    </cfRule>
    <cfRule type="expression" priority="3255" dxfId="3" stopIfTrue="0">
      <formula>AND(NOT('QAQC-2021-08-10'!$L$936),'QAQC-2021-08-10'!$C$936="Medium")</formula>
    </cfRule>
    <cfRule type="expression" priority="4423" dxfId="4" stopIfTrue="0">
      <formula>AND(NOT('QAQC-2021-08-10'!$L$936),'QAQC-2021-08-10'!$C$936="Medium Low")</formula>
    </cfRule>
    <cfRule type="expression" priority="5591" dxfId="5" stopIfTrue="0">
      <formula>AND(NOT('QAQC-2021-08-10'!$L$936),'QAQC-2021-08-10'!$C$936="Low")</formula>
    </cfRule>
    <cfRule type="expression" priority="6061" dxfId="5" stopIfTrue="0">
      <formula>LEFT(BS19&amp;"")="["</formula>
    </cfRule>
    <cfRule type="expression" priority="7215" dxfId="6" stopIfTrue="0">
      <formula>AND(NOT('QAQC-2021-08-10'!$L$936),'QAQC-2021-08-10'!$C$936="Very Low")</formula>
    </cfRule>
    <cfRule type="expression" priority="8413" dxfId="1" stopIfTrue="0">
      <formula>AND(NOT('QAQC-2021-08-10'!$L$936),'QAQC-2021-08-10'!$C$936="Good")</formula>
    </cfRule>
  </conditionalFormatting>
  <conditionalFormatting sqref="BI19">
    <cfRule type="expression" priority="920" dxfId="0" stopIfTrue="0">
      <formula>AND(NOT('QAQC-2021-08-10'!$L$937),'QAQC-2021-08-10'!$C$937="Highest")</formula>
    </cfRule>
    <cfRule type="expression" priority="2088" dxfId="2" stopIfTrue="0">
      <formula>AND(NOT('QAQC-2021-08-10'!$L$937),'QAQC-2021-08-10'!$C$937="High")</formula>
    </cfRule>
    <cfRule type="expression" priority="3256" dxfId="3" stopIfTrue="0">
      <formula>AND(NOT('QAQC-2021-08-10'!$L$937),'QAQC-2021-08-10'!$C$937="Medium")</formula>
    </cfRule>
    <cfRule type="expression" priority="4424" dxfId="4" stopIfTrue="0">
      <formula>AND(NOT('QAQC-2021-08-10'!$L$937),'QAQC-2021-08-10'!$C$937="Medium Low")</formula>
    </cfRule>
    <cfRule type="expression" priority="5592" dxfId="5" stopIfTrue="0">
      <formula>AND(NOT('QAQC-2021-08-10'!$L$937),'QAQC-2021-08-10'!$C$937="Low")</formula>
    </cfRule>
    <cfRule type="expression" priority="6062" dxfId="5" stopIfTrue="0">
      <formula>LEFT(BI19&amp;"")="["</formula>
    </cfRule>
    <cfRule type="expression" priority="7216" dxfId="6" stopIfTrue="0">
      <formula>AND(NOT('QAQC-2021-08-10'!$L$937),'QAQC-2021-08-10'!$C$937="Very Low")</formula>
    </cfRule>
    <cfRule type="expression" priority="8414" dxfId="1" stopIfTrue="0">
      <formula>AND(NOT('QAQC-2021-08-10'!$L$937),'QAQC-2021-08-10'!$C$937="Good")</formula>
    </cfRule>
  </conditionalFormatting>
  <conditionalFormatting sqref="BJ19">
    <cfRule type="expression" priority="921" dxfId="0" stopIfTrue="0">
      <formula>AND(NOT('QAQC-2021-08-10'!$L$938),'QAQC-2021-08-10'!$C$938="Highest")</formula>
    </cfRule>
    <cfRule type="expression" priority="2089" dxfId="2" stopIfTrue="0">
      <formula>AND(NOT('QAQC-2021-08-10'!$L$938),'QAQC-2021-08-10'!$C$938="High")</formula>
    </cfRule>
    <cfRule type="expression" priority="3257" dxfId="3" stopIfTrue="0">
      <formula>AND(NOT('QAQC-2021-08-10'!$L$938),'QAQC-2021-08-10'!$C$938="Medium")</formula>
    </cfRule>
    <cfRule type="expression" priority="4425" dxfId="4" stopIfTrue="0">
      <formula>AND(NOT('QAQC-2021-08-10'!$L$938),'QAQC-2021-08-10'!$C$938="Medium Low")</formula>
    </cfRule>
    <cfRule type="expression" priority="5593" dxfId="5" stopIfTrue="0">
      <formula>AND(NOT('QAQC-2021-08-10'!$L$938),'QAQC-2021-08-10'!$C$938="Low")</formula>
    </cfRule>
    <cfRule type="expression" priority="6063" dxfId="5" stopIfTrue="0">
      <formula>LEFT(BJ19&amp;"")="["</formula>
    </cfRule>
    <cfRule type="expression" priority="7217" dxfId="6" stopIfTrue="0">
      <formula>AND(NOT('QAQC-2021-08-10'!$L$938),'QAQC-2021-08-10'!$C$938="Very Low")</formula>
    </cfRule>
    <cfRule type="expression" priority="8415" dxfId="1" stopIfTrue="0">
      <formula>AND(NOT('QAQC-2021-08-10'!$L$938),'QAQC-2021-08-10'!$C$938="Good")</formula>
    </cfRule>
  </conditionalFormatting>
  <conditionalFormatting sqref="BK19">
    <cfRule type="expression" priority="922" dxfId="0" stopIfTrue="0">
      <formula>AND(NOT('QAQC-2021-08-10'!$L$939),'QAQC-2021-08-10'!$C$939="Highest")</formula>
    </cfRule>
    <cfRule type="expression" priority="2090" dxfId="2" stopIfTrue="0">
      <formula>AND(NOT('QAQC-2021-08-10'!$L$939),'QAQC-2021-08-10'!$C$939="High")</formula>
    </cfRule>
    <cfRule type="expression" priority="3258" dxfId="3" stopIfTrue="0">
      <formula>AND(NOT('QAQC-2021-08-10'!$L$939),'QAQC-2021-08-10'!$C$939="Medium")</formula>
    </cfRule>
    <cfRule type="expression" priority="4426" dxfId="4" stopIfTrue="0">
      <formula>AND(NOT('QAQC-2021-08-10'!$L$939),'QAQC-2021-08-10'!$C$939="Medium Low")</formula>
    </cfRule>
    <cfRule type="expression" priority="5594" dxfId="5" stopIfTrue="0">
      <formula>AND(NOT('QAQC-2021-08-10'!$L$939),'QAQC-2021-08-10'!$C$939="Low")</formula>
    </cfRule>
    <cfRule type="expression" priority="6064" dxfId="5" stopIfTrue="0">
      <formula>LEFT(BK19&amp;"")="["</formula>
    </cfRule>
    <cfRule type="expression" priority="7218" dxfId="6" stopIfTrue="0">
      <formula>AND(NOT('QAQC-2021-08-10'!$L$939),'QAQC-2021-08-10'!$C$939="Very Low")</formula>
    </cfRule>
    <cfRule type="expression" priority="8416" dxfId="1" stopIfTrue="0">
      <formula>AND(NOT('QAQC-2021-08-10'!$L$939),'QAQC-2021-08-10'!$C$939="Good")</formula>
    </cfRule>
  </conditionalFormatting>
  <conditionalFormatting sqref="BM19">
    <cfRule type="expression" priority="923" dxfId="0" stopIfTrue="0">
      <formula>AND(NOT('QAQC-2021-08-10'!$L$940),'QAQC-2021-08-10'!$C$940="Highest")</formula>
    </cfRule>
    <cfRule type="expression" priority="2091" dxfId="2" stopIfTrue="0">
      <formula>AND(NOT('QAQC-2021-08-10'!$L$940),'QAQC-2021-08-10'!$C$940="High")</formula>
    </cfRule>
    <cfRule type="expression" priority="3259" dxfId="3" stopIfTrue="0">
      <formula>AND(NOT('QAQC-2021-08-10'!$L$940),'QAQC-2021-08-10'!$C$940="Medium")</formula>
    </cfRule>
    <cfRule type="expression" priority="4427" dxfId="4" stopIfTrue="0">
      <formula>AND(NOT('QAQC-2021-08-10'!$L$940),'QAQC-2021-08-10'!$C$940="Medium Low")</formula>
    </cfRule>
    <cfRule type="expression" priority="5595" dxfId="5" stopIfTrue="0">
      <formula>AND(NOT('QAQC-2021-08-10'!$L$940),'QAQC-2021-08-10'!$C$940="Low")</formula>
    </cfRule>
    <cfRule type="expression" priority="6065" dxfId="5" stopIfTrue="0">
      <formula>LEFT(BM19&amp;"")="["</formula>
    </cfRule>
    <cfRule type="expression" priority="7219" dxfId="6" stopIfTrue="0">
      <formula>AND(NOT('QAQC-2021-08-10'!$L$940),'QAQC-2021-08-10'!$C$940="Very Low")</formula>
    </cfRule>
    <cfRule type="expression" priority="8417" dxfId="1" stopIfTrue="0">
      <formula>AND(NOT('QAQC-2021-08-10'!$L$940),'QAQC-2021-08-10'!$C$940="Good")</formula>
    </cfRule>
  </conditionalFormatting>
  <conditionalFormatting sqref="BN19">
    <cfRule type="expression" priority="924" dxfId="0" stopIfTrue="0">
      <formula>AND(NOT('QAQC-2021-08-10'!$L$941),'QAQC-2021-08-10'!$C$941="Highest")</formula>
    </cfRule>
    <cfRule type="expression" priority="2092" dxfId="2" stopIfTrue="0">
      <formula>AND(NOT('QAQC-2021-08-10'!$L$941),'QAQC-2021-08-10'!$C$941="High")</formula>
    </cfRule>
    <cfRule type="expression" priority="3260" dxfId="3" stopIfTrue="0">
      <formula>AND(NOT('QAQC-2021-08-10'!$L$941),'QAQC-2021-08-10'!$C$941="Medium")</formula>
    </cfRule>
    <cfRule type="expression" priority="4428" dxfId="4" stopIfTrue="0">
      <formula>AND(NOT('QAQC-2021-08-10'!$L$941),'QAQC-2021-08-10'!$C$941="Medium Low")</formula>
    </cfRule>
    <cfRule type="expression" priority="5596" dxfId="5" stopIfTrue="0">
      <formula>AND(NOT('QAQC-2021-08-10'!$L$941),'QAQC-2021-08-10'!$C$941="Low")</formula>
    </cfRule>
    <cfRule type="expression" priority="6066" dxfId="5" stopIfTrue="0">
      <formula>LEFT(BN19&amp;"")="["</formula>
    </cfRule>
    <cfRule type="expression" priority="7220" dxfId="6" stopIfTrue="0">
      <formula>AND(NOT('QAQC-2021-08-10'!$L$941),'QAQC-2021-08-10'!$C$941="Very Low")</formula>
    </cfRule>
    <cfRule type="expression" priority="8418" dxfId="1" stopIfTrue="0">
      <formula>AND(NOT('QAQC-2021-08-10'!$L$941),'QAQC-2021-08-10'!$C$941="Good")</formula>
    </cfRule>
  </conditionalFormatting>
  <conditionalFormatting sqref="BO19">
    <cfRule type="expression" priority="925" dxfId="0" stopIfTrue="0">
      <formula>AND(NOT('QAQC-2021-08-10'!$L$942),'QAQC-2021-08-10'!$C$942="Highest")</formula>
    </cfRule>
    <cfRule type="expression" priority="2093" dxfId="2" stopIfTrue="0">
      <formula>AND(NOT('QAQC-2021-08-10'!$L$942),'QAQC-2021-08-10'!$C$942="High")</formula>
    </cfRule>
    <cfRule type="expression" priority="3261" dxfId="3" stopIfTrue="0">
      <formula>AND(NOT('QAQC-2021-08-10'!$L$942),'QAQC-2021-08-10'!$C$942="Medium")</formula>
    </cfRule>
    <cfRule type="expression" priority="4429" dxfId="4" stopIfTrue="0">
      <formula>AND(NOT('QAQC-2021-08-10'!$L$942),'QAQC-2021-08-10'!$C$942="Medium Low")</formula>
    </cfRule>
    <cfRule type="expression" priority="5597" dxfId="5" stopIfTrue="0">
      <formula>AND(NOT('QAQC-2021-08-10'!$L$942),'QAQC-2021-08-10'!$C$942="Low")</formula>
    </cfRule>
    <cfRule type="expression" priority="6067" dxfId="5" stopIfTrue="0">
      <formula>LEFT(BO19&amp;"")="["</formula>
    </cfRule>
    <cfRule type="expression" priority="7221" dxfId="6" stopIfTrue="0">
      <formula>AND(NOT('QAQC-2021-08-10'!$L$942),'QAQC-2021-08-10'!$C$942="Very Low")</formula>
    </cfRule>
    <cfRule type="expression" priority="8419" dxfId="1" stopIfTrue="0">
      <formula>AND(NOT('QAQC-2021-08-10'!$L$942),'QAQC-2021-08-10'!$C$942="Good")</formula>
    </cfRule>
  </conditionalFormatting>
  <conditionalFormatting sqref="BQ20">
    <cfRule type="expression" priority="932" dxfId="0" stopIfTrue="0">
      <formula>AND(NOT('QAQC-2021-08-10'!$L$949),'QAQC-2021-08-10'!$C$949="Highest")</formula>
    </cfRule>
    <cfRule type="expression" priority="2100" dxfId="2" stopIfTrue="0">
      <formula>AND(NOT('QAQC-2021-08-10'!$L$949),'QAQC-2021-08-10'!$C$949="High")</formula>
    </cfRule>
    <cfRule type="expression" priority="3268" dxfId="3" stopIfTrue="0">
      <formula>AND(NOT('QAQC-2021-08-10'!$L$949),'QAQC-2021-08-10'!$C$949="Medium")</formula>
    </cfRule>
    <cfRule type="expression" priority="4436" dxfId="4" stopIfTrue="0">
      <formula>AND(NOT('QAQC-2021-08-10'!$L$949),'QAQC-2021-08-10'!$C$949="Medium Low")</formula>
    </cfRule>
    <cfRule type="expression" priority="5604" dxfId="5" stopIfTrue="0">
      <formula>AND(NOT('QAQC-2021-08-10'!$L$949),'QAQC-2021-08-10'!$C$949="Low")</formula>
    </cfRule>
    <cfRule type="expression" priority="6074" dxfId="5" stopIfTrue="0">
      <formula>LEFT(BQ20&amp;"")="["</formula>
    </cfRule>
    <cfRule type="expression" priority="7228" dxfId="6" stopIfTrue="0">
      <formula>AND(NOT('QAQC-2021-08-10'!$L$949),'QAQC-2021-08-10'!$C$949="Very Low")</formula>
    </cfRule>
    <cfRule type="expression" priority="8426" dxfId="1" stopIfTrue="0">
      <formula>AND(NOT('QAQC-2021-08-10'!$L$949),'QAQC-2021-08-10'!$C$949="Good")</formula>
    </cfRule>
  </conditionalFormatting>
  <conditionalFormatting sqref="BR20">
    <cfRule type="expression" priority="933" dxfId="0" stopIfTrue="0">
      <formula>AND(NOT('QAQC-2021-08-10'!$L$950),'QAQC-2021-08-10'!$C$950="Highest")</formula>
    </cfRule>
    <cfRule type="expression" priority="2101" dxfId="2" stopIfTrue="0">
      <formula>AND(NOT('QAQC-2021-08-10'!$L$950),'QAQC-2021-08-10'!$C$950="High")</formula>
    </cfRule>
    <cfRule type="expression" priority="3269" dxfId="3" stopIfTrue="0">
      <formula>AND(NOT('QAQC-2021-08-10'!$L$950),'QAQC-2021-08-10'!$C$950="Medium")</formula>
    </cfRule>
    <cfRule type="expression" priority="4437" dxfId="4" stopIfTrue="0">
      <formula>AND(NOT('QAQC-2021-08-10'!$L$950),'QAQC-2021-08-10'!$C$950="Medium Low")</formula>
    </cfRule>
    <cfRule type="expression" priority="5605" dxfId="5" stopIfTrue="0">
      <formula>AND(NOT('QAQC-2021-08-10'!$L$950),'QAQC-2021-08-10'!$C$950="Low")</formula>
    </cfRule>
    <cfRule type="expression" priority="6075" dxfId="5" stopIfTrue="0">
      <formula>LEFT(BR20&amp;"")="["</formula>
    </cfRule>
    <cfRule type="expression" priority="7229" dxfId="6" stopIfTrue="0">
      <formula>AND(NOT('QAQC-2021-08-10'!$L$950),'QAQC-2021-08-10'!$C$950="Very Low")</formula>
    </cfRule>
    <cfRule type="expression" priority="8427" dxfId="1" stopIfTrue="0">
      <formula>AND(NOT('QAQC-2021-08-10'!$L$950),'QAQC-2021-08-10'!$C$950="Good")</formula>
    </cfRule>
  </conditionalFormatting>
  <conditionalFormatting sqref="BS20">
    <cfRule type="expression" priority="934" dxfId="0" stopIfTrue="0">
      <formula>AND(NOT('QAQC-2021-08-10'!$L$951),'QAQC-2021-08-10'!$C$951="Highest")</formula>
    </cfRule>
    <cfRule type="expression" priority="2102" dxfId="2" stopIfTrue="0">
      <formula>AND(NOT('QAQC-2021-08-10'!$L$951),'QAQC-2021-08-10'!$C$951="High")</formula>
    </cfRule>
    <cfRule type="expression" priority="3270" dxfId="3" stopIfTrue="0">
      <formula>AND(NOT('QAQC-2021-08-10'!$L$951),'QAQC-2021-08-10'!$C$951="Medium")</formula>
    </cfRule>
    <cfRule type="expression" priority="4438" dxfId="4" stopIfTrue="0">
      <formula>AND(NOT('QAQC-2021-08-10'!$L$951),'QAQC-2021-08-10'!$C$951="Medium Low")</formula>
    </cfRule>
    <cfRule type="expression" priority="5606" dxfId="5" stopIfTrue="0">
      <formula>AND(NOT('QAQC-2021-08-10'!$L$951),'QAQC-2021-08-10'!$C$951="Low")</formula>
    </cfRule>
    <cfRule type="expression" priority="6076" dxfId="5" stopIfTrue="0">
      <formula>LEFT(BS20&amp;"")="["</formula>
    </cfRule>
    <cfRule type="expression" priority="7230" dxfId="6" stopIfTrue="0">
      <formula>AND(NOT('QAQC-2021-08-10'!$L$951),'QAQC-2021-08-10'!$C$951="Very Low")</formula>
    </cfRule>
    <cfRule type="expression" priority="8428" dxfId="1" stopIfTrue="0">
      <formula>AND(NOT('QAQC-2021-08-10'!$L$951),'QAQC-2021-08-10'!$C$951="Good")</formula>
    </cfRule>
  </conditionalFormatting>
  <conditionalFormatting sqref="BI20">
    <cfRule type="expression" priority="935" dxfId="0" stopIfTrue="0">
      <formula>AND(NOT('QAQC-2021-08-10'!$L$952),'QAQC-2021-08-10'!$C$952="Highest")</formula>
    </cfRule>
    <cfRule type="expression" priority="2103" dxfId="2" stopIfTrue="0">
      <formula>AND(NOT('QAQC-2021-08-10'!$L$952),'QAQC-2021-08-10'!$C$952="High")</formula>
    </cfRule>
    <cfRule type="expression" priority="3271" dxfId="3" stopIfTrue="0">
      <formula>AND(NOT('QAQC-2021-08-10'!$L$952),'QAQC-2021-08-10'!$C$952="Medium")</formula>
    </cfRule>
    <cfRule type="expression" priority="4439" dxfId="4" stopIfTrue="0">
      <formula>AND(NOT('QAQC-2021-08-10'!$L$952),'QAQC-2021-08-10'!$C$952="Medium Low")</formula>
    </cfRule>
    <cfRule type="expression" priority="5607" dxfId="5" stopIfTrue="0">
      <formula>AND(NOT('QAQC-2021-08-10'!$L$952),'QAQC-2021-08-10'!$C$952="Low")</formula>
    </cfRule>
    <cfRule type="expression" priority="6077" dxfId="5" stopIfTrue="0">
      <formula>LEFT(BI20&amp;"")="["</formula>
    </cfRule>
    <cfRule type="expression" priority="7231" dxfId="6" stopIfTrue="0">
      <formula>AND(NOT('QAQC-2021-08-10'!$L$952),'QAQC-2021-08-10'!$C$952="Very Low")</formula>
    </cfRule>
    <cfRule type="expression" priority="8429" dxfId="1" stopIfTrue="0">
      <formula>AND(NOT('QAQC-2021-08-10'!$L$952),'QAQC-2021-08-10'!$C$952="Good")</formula>
    </cfRule>
  </conditionalFormatting>
  <conditionalFormatting sqref="BJ20">
    <cfRule type="expression" priority="936" dxfId="0" stopIfTrue="0">
      <formula>AND(NOT('QAQC-2021-08-10'!$L$953),'QAQC-2021-08-10'!$C$953="Highest")</formula>
    </cfRule>
    <cfRule type="expression" priority="2104" dxfId="2" stopIfTrue="0">
      <formula>AND(NOT('QAQC-2021-08-10'!$L$953),'QAQC-2021-08-10'!$C$953="High")</formula>
    </cfRule>
    <cfRule type="expression" priority="3272" dxfId="3" stopIfTrue="0">
      <formula>AND(NOT('QAQC-2021-08-10'!$L$953),'QAQC-2021-08-10'!$C$953="Medium")</formula>
    </cfRule>
    <cfRule type="expression" priority="4440" dxfId="4" stopIfTrue="0">
      <formula>AND(NOT('QAQC-2021-08-10'!$L$953),'QAQC-2021-08-10'!$C$953="Medium Low")</formula>
    </cfRule>
    <cfRule type="expression" priority="5608" dxfId="5" stopIfTrue="0">
      <formula>AND(NOT('QAQC-2021-08-10'!$L$953),'QAQC-2021-08-10'!$C$953="Low")</formula>
    </cfRule>
    <cfRule type="expression" priority="6078" dxfId="5" stopIfTrue="0">
      <formula>LEFT(BJ20&amp;"")="["</formula>
    </cfRule>
    <cfRule type="expression" priority="7232" dxfId="6" stopIfTrue="0">
      <formula>AND(NOT('QAQC-2021-08-10'!$L$953),'QAQC-2021-08-10'!$C$953="Very Low")</formula>
    </cfRule>
    <cfRule type="expression" priority="8430" dxfId="1" stopIfTrue="0">
      <formula>AND(NOT('QAQC-2021-08-10'!$L$953),'QAQC-2021-08-10'!$C$953="Good")</formula>
    </cfRule>
  </conditionalFormatting>
  <conditionalFormatting sqref="BK20">
    <cfRule type="expression" priority="937" dxfId="0" stopIfTrue="0">
      <formula>AND(NOT('QAQC-2021-08-10'!$L$954),'QAQC-2021-08-10'!$C$954="Highest")</formula>
    </cfRule>
    <cfRule type="expression" priority="2105" dxfId="2" stopIfTrue="0">
      <formula>AND(NOT('QAQC-2021-08-10'!$L$954),'QAQC-2021-08-10'!$C$954="High")</formula>
    </cfRule>
    <cfRule type="expression" priority="3273" dxfId="3" stopIfTrue="0">
      <formula>AND(NOT('QAQC-2021-08-10'!$L$954),'QAQC-2021-08-10'!$C$954="Medium")</formula>
    </cfRule>
    <cfRule type="expression" priority="4441" dxfId="4" stopIfTrue="0">
      <formula>AND(NOT('QAQC-2021-08-10'!$L$954),'QAQC-2021-08-10'!$C$954="Medium Low")</formula>
    </cfRule>
    <cfRule type="expression" priority="5609" dxfId="5" stopIfTrue="0">
      <formula>AND(NOT('QAQC-2021-08-10'!$L$954),'QAQC-2021-08-10'!$C$954="Low")</formula>
    </cfRule>
    <cfRule type="expression" priority="6079" dxfId="5" stopIfTrue="0">
      <formula>LEFT(BK20&amp;"")="["</formula>
    </cfRule>
    <cfRule type="expression" priority="7233" dxfId="6" stopIfTrue="0">
      <formula>AND(NOT('QAQC-2021-08-10'!$L$954),'QAQC-2021-08-10'!$C$954="Very Low")</formula>
    </cfRule>
    <cfRule type="expression" priority="8431" dxfId="1" stopIfTrue="0">
      <formula>AND(NOT('QAQC-2021-08-10'!$L$954),'QAQC-2021-08-10'!$C$954="Good")</formula>
    </cfRule>
  </conditionalFormatting>
  <conditionalFormatting sqref="BM20">
    <cfRule type="expression" priority="938" dxfId="0" stopIfTrue="0">
      <formula>AND(NOT('QAQC-2021-08-10'!$L$955),'QAQC-2021-08-10'!$C$955="Highest")</formula>
    </cfRule>
    <cfRule type="expression" priority="2106" dxfId="2" stopIfTrue="0">
      <formula>AND(NOT('QAQC-2021-08-10'!$L$955),'QAQC-2021-08-10'!$C$955="High")</formula>
    </cfRule>
    <cfRule type="expression" priority="3274" dxfId="3" stopIfTrue="0">
      <formula>AND(NOT('QAQC-2021-08-10'!$L$955),'QAQC-2021-08-10'!$C$955="Medium")</formula>
    </cfRule>
    <cfRule type="expression" priority="4442" dxfId="4" stopIfTrue="0">
      <formula>AND(NOT('QAQC-2021-08-10'!$L$955),'QAQC-2021-08-10'!$C$955="Medium Low")</formula>
    </cfRule>
    <cfRule type="expression" priority="5610" dxfId="5" stopIfTrue="0">
      <formula>AND(NOT('QAQC-2021-08-10'!$L$955),'QAQC-2021-08-10'!$C$955="Low")</formula>
    </cfRule>
    <cfRule type="expression" priority="6080" dxfId="5" stopIfTrue="0">
      <formula>LEFT(BM20&amp;"")="["</formula>
    </cfRule>
    <cfRule type="expression" priority="7234" dxfId="6" stopIfTrue="0">
      <formula>AND(NOT('QAQC-2021-08-10'!$L$955),'QAQC-2021-08-10'!$C$955="Very Low")</formula>
    </cfRule>
    <cfRule type="expression" priority="8432" dxfId="1" stopIfTrue="0">
      <formula>AND(NOT('QAQC-2021-08-10'!$L$955),'QAQC-2021-08-10'!$C$955="Good")</formula>
    </cfRule>
  </conditionalFormatting>
  <conditionalFormatting sqref="BN20">
    <cfRule type="expression" priority="939" dxfId="0" stopIfTrue="0">
      <formula>AND(NOT('QAQC-2021-08-10'!$L$956),'QAQC-2021-08-10'!$C$956="Highest")</formula>
    </cfRule>
    <cfRule type="expression" priority="2107" dxfId="2" stopIfTrue="0">
      <formula>AND(NOT('QAQC-2021-08-10'!$L$956),'QAQC-2021-08-10'!$C$956="High")</formula>
    </cfRule>
    <cfRule type="expression" priority="3275" dxfId="3" stopIfTrue="0">
      <formula>AND(NOT('QAQC-2021-08-10'!$L$956),'QAQC-2021-08-10'!$C$956="Medium")</formula>
    </cfRule>
    <cfRule type="expression" priority="4443" dxfId="4" stopIfTrue="0">
      <formula>AND(NOT('QAQC-2021-08-10'!$L$956),'QAQC-2021-08-10'!$C$956="Medium Low")</formula>
    </cfRule>
    <cfRule type="expression" priority="5611" dxfId="5" stopIfTrue="0">
      <formula>AND(NOT('QAQC-2021-08-10'!$L$956),'QAQC-2021-08-10'!$C$956="Low")</formula>
    </cfRule>
    <cfRule type="expression" priority="6081" dxfId="5" stopIfTrue="0">
      <formula>LEFT(BN20&amp;"")="["</formula>
    </cfRule>
    <cfRule type="expression" priority="7235" dxfId="6" stopIfTrue="0">
      <formula>AND(NOT('QAQC-2021-08-10'!$L$956),'QAQC-2021-08-10'!$C$956="Very Low")</formula>
    </cfRule>
    <cfRule type="expression" priority="8433" dxfId="1" stopIfTrue="0">
      <formula>AND(NOT('QAQC-2021-08-10'!$L$956),'QAQC-2021-08-10'!$C$956="Good")</formula>
    </cfRule>
  </conditionalFormatting>
  <conditionalFormatting sqref="BO20">
    <cfRule type="expression" priority="940" dxfId="0" stopIfTrue="0">
      <formula>AND(NOT('QAQC-2021-08-10'!$L$957),'QAQC-2021-08-10'!$C$957="Highest")</formula>
    </cfRule>
    <cfRule type="expression" priority="2108" dxfId="2" stopIfTrue="0">
      <formula>AND(NOT('QAQC-2021-08-10'!$L$957),'QAQC-2021-08-10'!$C$957="High")</formula>
    </cfRule>
    <cfRule type="expression" priority="3276" dxfId="3" stopIfTrue="0">
      <formula>AND(NOT('QAQC-2021-08-10'!$L$957),'QAQC-2021-08-10'!$C$957="Medium")</formula>
    </cfRule>
    <cfRule type="expression" priority="4444" dxfId="4" stopIfTrue="0">
      <formula>AND(NOT('QAQC-2021-08-10'!$L$957),'QAQC-2021-08-10'!$C$957="Medium Low")</formula>
    </cfRule>
    <cfRule type="expression" priority="5612" dxfId="5" stopIfTrue="0">
      <formula>AND(NOT('QAQC-2021-08-10'!$L$957),'QAQC-2021-08-10'!$C$957="Low")</formula>
    </cfRule>
    <cfRule type="expression" priority="6082" dxfId="5" stopIfTrue="0">
      <formula>LEFT(BO20&amp;"")="["</formula>
    </cfRule>
    <cfRule type="expression" priority="7236" dxfId="6" stopIfTrue="0">
      <formula>AND(NOT('QAQC-2021-08-10'!$L$957),'QAQC-2021-08-10'!$C$957="Very Low")</formula>
    </cfRule>
    <cfRule type="expression" priority="8434" dxfId="1" stopIfTrue="0">
      <formula>AND(NOT('QAQC-2021-08-10'!$L$957),'QAQC-2021-08-10'!$C$957="Good")</formula>
    </cfRule>
  </conditionalFormatting>
  <conditionalFormatting sqref="BQ21">
    <cfRule type="expression" priority="947" dxfId="0" stopIfTrue="0">
      <formula>AND(NOT('QAQC-2021-08-10'!$L$964),'QAQC-2021-08-10'!$C$964="Highest")</formula>
    </cfRule>
    <cfRule type="expression" priority="2115" dxfId="2" stopIfTrue="0">
      <formula>AND(NOT('QAQC-2021-08-10'!$L$964),'QAQC-2021-08-10'!$C$964="High")</formula>
    </cfRule>
    <cfRule type="expression" priority="3283" dxfId="3" stopIfTrue="0">
      <formula>AND(NOT('QAQC-2021-08-10'!$L$964),'QAQC-2021-08-10'!$C$964="Medium")</formula>
    </cfRule>
    <cfRule type="expression" priority="4451" dxfId="4" stopIfTrue="0">
      <formula>AND(NOT('QAQC-2021-08-10'!$L$964),'QAQC-2021-08-10'!$C$964="Medium Low")</formula>
    </cfRule>
    <cfRule type="expression" priority="5619" dxfId="5" stopIfTrue="0">
      <formula>AND(NOT('QAQC-2021-08-10'!$L$964),'QAQC-2021-08-10'!$C$964="Low")</formula>
    </cfRule>
    <cfRule type="expression" priority="6089" dxfId="5" stopIfTrue="0">
      <formula>LEFT(BQ21&amp;"")="["</formula>
    </cfRule>
    <cfRule type="expression" priority="7243" dxfId="6" stopIfTrue="0">
      <formula>AND(NOT('QAQC-2021-08-10'!$L$964),'QAQC-2021-08-10'!$C$964="Very Low")</formula>
    </cfRule>
    <cfRule type="expression" priority="8441" dxfId="1" stopIfTrue="0">
      <formula>AND(NOT('QAQC-2021-08-10'!$L$964),'QAQC-2021-08-10'!$C$964="Good")</formula>
    </cfRule>
  </conditionalFormatting>
  <conditionalFormatting sqref="BR21">
    <cfRule type="expression" priority="948" dxfId="0" stopIfTrue="0">
      <formula>AND(NOT('QAQC-2021-08-10'!$L$965),'QAQC-2021-08-10'!$C$965="Highest")</formula>
    </cfRule>
    <cfRule type="expression" priority="2116" dxfId="2" stopIfTrue="0">
      <formula>AND(NOT('QAQC-2021-08-10'!$L$965),'QAQC-2021-08-10'!$C$965="High")</formula>
    </cfRule>
    <cfRule type="expression" priority="3284" dxfId="3" stopIfTrue="0">
      <formula>AND(NOT('QAQC-2021-08-10'!$L$965),'QAQC-2021-08-10'!$C$965="Medium")</formula>
    </cfRule>
    <cfRule type="expression" priority="4452" dxfId="4" stopIfTrue="0">
      <formula>AND(NOT('QAQC-2021-08-10'!$L$965),'QAQC-2021-08-10'!$C$965="Medium Low")</formula>
    </cfRule>
    <cfRule type="expression" priority="5620" dxfId="5" stopIfTrue="0">
      <formula>AND(NOT('QAQC-2021-08-10'!$L$965),'QAQC-2021-08-10'!$C$965="Low")</formula>
    </cfRule>
    <cfRule type="expression" priority="6090" dxfId="5" stopIfTrue="0">
      <formula>LEFT(BR21&amp;"")="["</formula>
    </cfRule>
    <cfRule type="expression" priority="7244" dxfId="6" stopIfTrue="0">
      <formula>AND(NOT('QAQC-2021-08-10'!$L$965),'QAQC-2021-08-10'!$C$965="Very Low")</formula>
    </cfRule>
    <cfRule type="expression" priority="8442" dxfId="1" stopIfTrue="0">
      <formula>AND(NOT('QAQC-2021-08-10'!$L$965),'QAQC-2021-08-10'!$C$965="Good")</formula>
    </cfRule>
  </conditionalFormatting>
  <conditionalFormatting sqref="BS21">
    <cfRule type="expression" priority="949" dxfId="0" stopIfTrue="0">
      <formula>AND(NOT('QAQC-2021-08-10'!$L$966),'QAQC-2021-08-10'!$C$966="Highest")</formula>
    </cfRule>
    <cfRule type="expression" priority="2117" dxfId="2" stopIfTrue="0">
      <formula>AND(NOT('QAQC-2021-08-10'!$L$966),'QAQC-2021-08-10'!$C$966="High")</formula>
    </cfRule>
    <cfRule type="expression" priority="3285" dxfId="3" stopIfTrue="0">
      <formula>AND(NOT('QAQC-2021-08-10'!$L$966),'QAQC-2021-08-10'!$C$966="Medium")</formula>
    </cfRule>
    <cfRule type="expression" priority="4453" dxfId="4" stopIfTrue="0">
      <formula>AND(NOT('QAQC-2021-08-10'!$L$966),'QAQC-2021-08-10'!$C$966="Medium Low")</formula>
    </cfRule>
    <cfRule type="expression" priority="5621" dxfId="5" stopIfTrue="0">
      <formula>AND(NOT('QAQC-2021-08-10'!$L$966),'QAQC-2021-08-10'!$C$966="Low")</formula>
    </cfRule>
    <cfRule type="expression" priority="6091" dxfId="5" stopIfTrue="0">
      <formula>LEFT(BS21&amp;"")="["</formula>
    </cfRule>
    <cfRule type="expression" priority="7245" dxfId="6" stopIfTrue="0">
      <formula>AND(NOT('QAQC-2021-08-10'!$L$966),'QAQC-2021-08-10'!$C$966="Very Low")</formula>
    </cfRule>
    <cfRule type="expression" priority="8443" dxfId="1" stopIfTrue="0">
      <formula>AND(NOT('QAQC-2021-08-10'!$L$966),'QAQC-2021-08-10'!$C$966="Good")</formula>
    </cfRule>
  </conditionalFormatting>
  <conditionalFormatting sqref="BI21">
    <cfRule type="expression" priority="950" dxfId="0" stopIfTrue="0">
      <formula>AND(NOT('QAQC-2021-08-10'!$L$967),'QAQC-2021-08-10'!$C$967="Highest")</formula>
    </cfRule>
    <cfRule type="expression" priority="2118" dxfId="2" stopIfTrue="0">
      <formula>AND(NOT('QAQC-2021-08-10'!$L$967),'QAQC-2021-08-10'!$C$967="High")</formula>
    </cfRule>
    <cfRule type="expression" priority="3286" dxfId="3" stopIfTrue="0">
      <formula>AND(NOT('QAQC-2021-08-10'!$L$967),'QAQC-2021-08-10'!$C$967="Medium")</formula>
    </cfRule>
    <cfRule type="expression" priority="4454" dxfId="4" stopIfTrue="0">
      <formula>AND(NOT('QAQC-2021-08-10'!$L$967),'QAQC-2021-08-10'!$C$967="Medium Low")</formula>
    </cfRule>
    <cfRule type="expression" priority="5622" dxfId="5" stopIfTrue="0">
      <formula>AND(NOT('QAQC-2021-08-10'!$L$967),'QAQC-2021-08-10'!$C$967="Low")</formula>
    </cfRule>
    <cfRule type="expression" priority="6092" dxfId="5" stopIfTrue="0">
      <formula>LEFT(BI21&amp;"")="["</formula>
    </cfRule>
    <cfRule type="expression" priority="7246" dxfId="6" stopIfTrue="0">
      <formula>AND(NOT('QAQC-2021-08-10'!$L$967),'QAQC-2021-08-10'!$C$967="Very Low")</formula>
    </cfRule>
    <cfRule type="expression" priority="8444" dxfId="1" stopIfTrue="0">
      <formula>AND(NOT('QAQC-2021-08-10'!$L$967),'QAQC-2021-08-10'!$C$967="Good")</formula>
    </cfRule>
  </conditionalFormatting>
  <conditionalFormatting sqref="BJ21">
    <cfRule type="expression" priority="951" dxfId="0" stopIfTrue="0">
      <formula>AND(NOT('QAQC-2021-08-10'!$L$968),'QAQC-2021-08-10'!$C$968="Highest")</formula>
    </cfRule>
    <cfRule type="expression" priority="2119" dxfId="2" stopIfTrue="0">
      <formula>AND(NOT('QAQC-2021-08-10'!$L$968),'QAQC-2021-08-10'!$C$968="High")</formula>
    </cfRule>
    <cfRule type="expression" priority="3287" dxfId="3" stopIfTrue="0">
      <formula>AND(NOT('QAQC-2021-08-10'!$L$968),'QAQC-2021-08-10'!$C$968="Medium")</formula>
    </cfRule>
    <cfRule type="expression" priority="4455" dxfId="4" stopIfTrue="0">
      <formula>AND(NOT('QAQC-2021-08-10'!$L$968),'QAQC-2021-08-10'!$C$968="Medium Low")</formula>
    </cfRule>
    <cfRule type="expression" priority="5623" dxfId="5" stopIfTrue="0">
      <formula>AND(NOT('QAQC-2021-08-10'!$L$968),'QAQC-2021-08-10'!$C$968="Low")</formula>
    </cfRule>
    <cfRule type="expression" priority="6093" dxfId="5" stopIfTrue="0">
      <formula>LEFT(BJ21&amp;"")="["</formula>
    </cfRule>
    <cfRule type="expression" priority="7247" dxfId="6" stopIfTrue="0">
      <formula>AND(NOT('QAQC-2021-08-10'!$L$968),'QAQC-2021-08-10'!$C$968="Very Low")</formula>
    </cfRule>
    <cfRule type="expression" priority="8445" dxfId="1" stopIfTrue="0">
      <formula>AND(NOT('QAQC-2021-08-10'!$L$968),'QAQC-2021-08-10'!$C$968="Good")</formula>
    </cfRule>
  </conditionalFormatting>
  <conditionalFormatting sqref="BK21">
    <cfRule type="expression" priority="952" dxfId="0" stopIfTrue="0">
      <formula>AND(NOT('QAQC-2021-08-10'!$L$969),'QAQC-2021-08-10'!$C$969="Highest")</formula>
    </cfRule>
    <cfRule type="expression" priority="2120" dxfId="2" stopIfTrue="0">
      <formula>AND(NOT('QAQC-2021-08-10'!$L$969),'QAQC-2021-08-10'!$C$969="High")</formula>
    </cfRule>
    <cfRule type="expression" priority="3288" dxfId="3" stopIfTrue="0">
      <formula>AND(NOT('QAQC-2021-08-10'!$L$969),'QAQC-2021-08-10'!$C$969="Medium")</formula>
    </cfRule>
    <cfRule type="expression" priority="4456" dxfId="4" stopIfTrue="0">
      <formula>AND(NOT('QAQC-2021-08-10'!$L$969),'QAQC-2021-08-10'!$C$969="Medium Low")</formula>
    </cfRule>
    <cfRule type="expression" priority="5624" dxfId="5" stopIfTrue="0">
      <formula>AND(NOT('QAQC-2021-08-10'!$L$969),'QAQC-2021-08-10'!$C$969="Low")</formula>
    </cfRule>
    <cfRule type="expression" priority="6094" dxfId="5" stopIfTrue="0">
      <formula>LEFT(BK21&amp;"")="["</formula>
    </cfRule>
    <cfRule type="expression" priority="7248" dxfId="6" stopIfTrue="0">
      <formula>AND(NOT('QAQC-2021-08-10'!$L$969),'QAQC-2021-08-10'!$C$969="Very Low")</formula>
    </cfRule>
    <cfRule type="expression" priority="8446" dxfId="1" stopIfTrue="0">
      <formula>AND(NOT('QAQC-2021-08-10'!$L$969),'QAQC-2021-08-10'!$C$969="Good")</formula>
    </cfRule>
  </conditionalFormatting>
  <conditionalFormatting sqref="BM21">
    <cfRule type="expression" priority="953" dxfId="0" stopIfTrue="0">
      <formula>AND(NOT('QAQC-2021-08-10'!$L$970),'QAQC-2021-08-10'!$C$970="Highest")</formula>
    </cfRule>
    <cfRule type="expression" priority="2121" dxfId="2" stopIfTrue="0">
      <formula>AND(NOT('QAQC-2021-08-10'!$L$970),'QAQC-2021-08-10'!$C$970="High")</formula>
    </cfRule>
    <cfRule type="expression" priority="3289" dxfId="3" stopIfTrue="0">
      <formula>AND(NOT('QAQC-2021-08-10'!$L$970),'QAQC-2021-08-10'!$C$970="Medium")</formula>
    </cfRule>
    <cfRule type="expression" priority="4457" dxfId="4" stopIfTrue="0">
      <formula>AND(NOT('QAQC-2021-08-10'!$L$970),'QAQC-2021-08-10'!$C$970="Medium Low")</formula>
    </cfRule>
    <cfRule type="expression" priority="5625" dxfId="5" stopIfTrue="0">
      <formula>AND(NOT('QAQC-2021-08-10'!$L$970),'QAQC-2021-08-10'!$C$970="Low")</formula>
    </cfRule>
    <cfRule type="expression" priority="6095" dxfId="5" stopIfTrue="0">
      <formula>LEFT(BM21&amp;"")="["</formula>
    </cfRule>
    <cfRule type="expression" priority="7249" dxfId="6" stopIfTrue="0">
      <formula>AND(NOT('QAQC-2021-08-10'!$L$970),'QAQC-2021-08-10'!$C$970="Very Low")</formula>
    </cfRule>
    <cfRule type="expression" priority="8447" dxfId="1" stopIfTrue="0">
      <formula>AND(NOT('QAQC-2021-08-10'!$L$970),'QAQC-2021-08-10'!$C$970="Good")</formula>
    </cfRule>
  </conditionalFormatting>
  <conditionalFormatting sqref="BN21">
    <cfRule type="expression" priority="954" dxfId="0" stopIfTrue="0">
      <formula>AND(NOT('QAQC-2021-08-10'!$L$971),'QAQC-2021-08-10'!$C$971="Highest")</formula>
    </cfRule>
    <cfRule type="expression" priority="2122" dxfId="2" stopIfTrue="0">
      <formula>AND(NOT('QAQC-2021-08-10'!$L$971),'QAQC-2021-08-10'!$C$971="High")</formula>
    </cfRule>
    <cfRule type="expression" priority="3290" dxfId="3" stopIfTrue="0">
      <formula>AND(NOT('QAQC-2021-08-10'!$L$971),'QAQC-2021-08-10'!$C$971="Medium")</formula>
    </cfRule>
    <cfRule type="expression" priority="4458" dxfId="4" stopIfTrue="0">
      <formula>AND(NOT('QAQC-2021-08-10'!$L$971),'QAQC-2021-08-10'!$C$971="Medium Low")</formula>
    </cfRule>
    <cfRule type="expression" priority="5626" dxfId="5" stopIfTrue="0">
      <formula>AND(NOT('QAQC-2021-08-10'!$L$971),'QAQC-2021-08-10'!$C$971="Low")</formula>
    </cfRule>
    <cfRule type="expression" priority="6096" dxfId="5" stopIfTrue="0">
      <formula>LEFT(BN21&amp;"")="["</formula>
    </cfRule>
    <cfRule type="expression" priority="7250" dxfId="6" stopIfTrue="0">
      <formula>AND(NOT('QAQC-2021-08-10'!$L$971),'QAQC-2021-08-10'!$C$971="Very Low")</formula>
    </cfRule>
    <cfRule type="expression" priority="8448" dxfId="1" stopIfTrue="0">
      <formula>AND(NOT('QAQC-2021-08-10'!$L$971),'QAQC-2021-08-10'!$C$971="Good")</formula>
    </cfRule>
  </conditionalFormatting>
  <conditionalFormatting sqref="BO21">
    <cfRule type="expression" priority="955" dxfId="0" stopIfTrue="0">
      <formula>AND(NOT('QAQC-2021-08-10'!$L$972),'QAQC-2021-08-10'!$C$972="Highest")</formula>
    </cfRule>
    <cfRule type="expression" priority="2123" dxfId="2" stopIfTrue="0">
      <formula>AND(NOT('QAQC-2021-08-10'!$L$972),'QAQC-2021-08-10'!$C$972="High")</formula>
    </cfRule>
    <cfRule type="expression" priority="3291" dxfId="3" stopIfTrue="0">
      <formula>AND(NOT('QAQC-2021-08-10'!$L$972),'QAQC-2021-08-10'!$C$972="Medium")</formula>
    </cfRule>
    <cfRule type="expression" priority="4459" dxfId="4" stopIfTrue="0">
      <formula>AND(NOT('QAQC-2021-08-10'!$L$972),'QAQC-2021-08-10'!$C$972="Medium Low")</formula>
    </cfRule>
    <cfRule type="expression" priority="5627" dxfId="5" stopIfTrue="0">
      <formula>AND(NOT('QAQC-2021-08-10'!$L$972),'QAQC-2021-08-10'!$C$972="Low")</formula>
    </cfRule>
    <cfRule type="expression" priority="6097" dxfId="5" stopIfTrue="0">
      <formula>LEFT(BO21&amp;"")="["</formula>
    </cfRule>
    <cfRule type="expression" priority="7251" dxfId="6" stopIfTrue="0">
      <formula>AND(NOT('QAQC-2021-08-10'!$L$972),'QAQC-2021-08-10'!$C$972="Very Low")</formula>
    </cfRule>
    <cfRule type="expression" priority="8449" dxfId="1" stopIfTrue="0">
      <formula>AND(NOT('QAQC-2021-08-10'!$L$972),'QAQC-2021-08-10'!$C$972="Good")</formula>
    </cfRule>
  </conditionalFormatting>
  <conditionalFormatting sqref="BQ22">
    <cfRule type="expression" priority="962" dxfId="0" stopIfTrue="0">
      <formula>AND(NOT('QAQC-2021-08-10'!$L$979),'QAQC-2021-08-10'!$C$979="Highest")</formula>
    </cfRule>
    <cfRule type="expression" priority="2130" dxfId="2" stopIfTrue="0">
      <formula>AND(NOT('QAQC-2021-08-10'!$L$979),'QAQC-2021-08-10'!$C$979="High")</formula>
    </cfRule>
    <cfRule type="expression" priority="3298" dxfId="3" stopIfTrue="0">
      <formula>AND(NOT('QAQC-2021-08-10'!$L$979),'QAQC-2021-08-10'!$C$979="Medium")</formula>
    </cfRule>
    <cfRule type="expression" priority="4466" dxfId="4" stopIfTrue="0">
      <formula>AND(NOT('QAQC-2021-08-10'!$L$979),'QAQC-2021-08-10'!$C$979="Medium Low")</formula>
    </cfRule>
    <cfRule type="expression" priority="5634" dxfId="5" stopIfTrue="0">
      <formula>AND(NOT('QAQC-2021-08-10'!$L$979),'QAQC-2021-08-10'!$C$979="Low")</formula>
    </cfRule>
    <cfRule type="expression" priority="6104" dxfId="5" stopIfTrue="0">
      <formula>LEFT(BQ22&amp;"")="["</formula>
    </cfRule>
    <cfRule type="expression" priority="7258" dxfId="6" stopIfTrue="0">
      <formula>AND(NOT('QAQC-2021-08-10'!$L$979),'QAQC-2021-08-10'!$C$979="Very Low")</formula>
    </cfRule>
    <cfRule type="expression" priority="8456" dxfId="1" stopIfTrue="0">
      <formula>AND(NOT('QAQC-2021-08-10'!$L$979),'QAQC-2021-08-10'!$C$979="Good")</formula>
    </cfRule>
  </conditionalFormatting>
  <conditionalFormatting sqref="BR22">
    <cfRule type="expression" priority="963" dxfId="0" stopIfTrue="0">
      <formula>AND(NOT('QAQC-2021-08-10'!$L$980),'QAQC-2021-08-10'!$C$980="Highest")</formula>
    </cfRule>
    <cfRule type="expression" priority="2131" dxfId="2" stopIfTrue="0">
      <formula>AND(NOT('QAQC-2021-08-10'!$L$980),'QAQC-2021-08-10'!$C$980="High")</formula>
    </cfRule>
    <cfRule type="expression" priority="3299" dxfId="3" stopIfTrue="0">
      <formula>AND(NOT('QAQC-2021-08-10'!$L$980),'QAQC-2021-08-10'!$C$980="Medium")</formula>
    </cfRule>
    <cfRule type="expression" priority="4467" dxfId="4" stopIfTrue="0">
      <formula>AND(NOT('QAQC-2021-08-10'!$L$980),'QAQC-2021-08-10'!$C$980="Medium Low")</formula>
    </cfRule>
    <cfRule type="expression" priority="5635" dxfId="5" stopIfTrue="0">
      <formula>AND(NOT('QAQC-2021-08-10'!$L$980),'QAQC-2021-08-10'!$C$980="Low")</formula>
    </cfRule>
    <cfRule type="expression" priority="6105" dxfId="5" stopIfTrue="0">
      <formula>LEFT(BR22&amp;"")="["</formula>
    </cfRule>
    <cfRule type="expression" priority="7259" dxfId="6" stopIfTrue="0">
      <formula>AND(NOT('QAQC-2021-08-10'!$L$980),'QAQC-2021-08-10'!$C$980="Very Low")</formula>
    </cfRule>
    <cfRule type="expression" priority="8457" dxfId="1" stopIfTrue="0">
      <formula>AND(NOT('QAQC-2021-08-10'!$L$980),'QAQC-2021-08-10'!$C$980="Good")</formula>
    </cfRule>
  </conditionalFormatting>
  <conditionalFormatting sqref="BS22">
    <cfRule type="expression" priority="964" dxfId="0" stopIfTrue="0">
      <formula>AND(NOT('QAQC-2021-08-10'!$L$981),'QAQC-2021-08-10'!$C$981="Highest")</formula>
    </cfRule>
    <cfRule type="expression" priority="2132" dxfId="2" stopIfTrue="0">
      <formula>AND(NOT('QAQC-2021-08-10'!$L$981),'QAQC-2021-08-10'!$C$981="High")</formula>
    </cfRule>
    <cfRule type="expression" priority="3300" dxfId="3" stopIfTrue="0">
      <formula>AND(NOT('QAQC-2021-08-10'!$L$981),'QAQC-2021-08-10'!$C$981="Medium")</formula>
    </cfRule>
    <cfRule type="expression" priority="4468" dxfId="4" stopIfTrue="0">
      <formula>AND(NOT('QAQC-2021-08-10'!$L$981),'QAQC-2021-08-10'!$C$981="Medium Low")</formula>
    </cfRule>
    <cfRule type="expression" priority="5636" dxfId="5" stopIfTrue="0">
      <formula>AND(NOT('QAQC-2021-08-10'!$L$981),'QAQC-2021-08-10'!$C$981="Low")</formula>
    </cfRule>
    <cfRule type="expression" priority="6106" dxfId="5" stopIfTrue="0">
      <formula>LEFT(BS22&amp;"")="["</formula>
    </cfRule>
    <cfRule type="expression" priority="7260" dxfId="6" stopIfTrue="0">
      <formula>AND(NOT('QAQC-2021-08-10'!$L$981),'QAQC-2021-08-10'!$C$981="Very Low")</formula>
    </cfRule>
    <cfRule type="expression" priority="8458" dxfId="1" stopIfTrue="0">
      <formula>AND(NOT('QAQC-2021-08-10'!$L$981),'QAQC-2021-08-10'!$C$981="Good")</formula>
    </cfRule>
  </conditionalFormatting>
  <conditionalFormatting sqref="BI22">
    <cfRule type="expression" priority="965" dxfId="0" stopIfTrue="0">
      <formula>AND(NOT('QAQC-2021-08-10'!$L$982),'QAQC-2021-08-10'!$C$982="Highest")</formula>
    </cfRule>
    <cfRule type="expression" priority="2133" dxfId="2" stopIfTrue="0">
      <formula>AND(NOT('QAQC-2021-08-10'!$L$982),'QAQC-2021-08-10'!$C$982="High")</formula>
    </cfRule>
    <cfRule type="expression" priority="3301" dxfId="3" stopIfTrue="0">
      <formula>AND(NOT('QAQC-2021-08-10'!$L$982),'QAQC-2021-08-10'!$C$982="Medium")</formula>
    </cfRule>
    <cfRule type="expression" priority="4469" dxfId="4" stopIfTrue="0">
      <formula>AND(NOT('QAQC-2021-08-10'!$L$982),'QAQC-2021-08-10'!$C$982="Medium Low")</formula>
    </cfRule>
    <cfRule type="expression" priority="5637" dxfId="5" stopIfTrue="0">
      <formula>AND(NOT('QAQC-2021-08-10'!$L$982),'QAQC-2021-08-10'!$C$982="Low")</formula>
    </cfRule>
    <cfRule type="expression" priority="6107" dxfId="5" stopIfTrue="0">
      <formula>LEFT(BI22&amp;"")="["</formula>
    </cfRule>
    <cfRule type="expression" priority="7261" dxfId="6" stopIfTrue="0">
      <formula>AND(NOT('QAQC-2021-08-10'!$L$982),'QAQC-2021-08-10'!$C$982="Very Low")</formula>
    </cfRule>
    <cfRule type="expression" priority="8459" dxfId="1" stopIfTrue="0">
      <formula>AND(NOT('QAQC-2021-08-10'!$L$982),'QAQC-2021-08-10'!$C$982="Good")</formula>
    </cfRule>
  </conditionalFormatting>
  <conditionalFormatting sqref="BJ22">
    <cfRule type="expression" priority="966" dxfId="0" stopIfTrue="0">
      <formula>AND(NOT('QAQC-2021-08-10'!$L$983),'QAQC-2021-08-10'!$C$983="Highest")</formula>
    </cfRule>
    <cfRule type="expression" priority="2134" dxfId="2" stopIfTrue="0">
      <formula>AND(NOT('QAQC-2021-08-10'!$L$983),'QAQC-2021-08-10'!$C$983="High")</formula>
    </cfRule>
    <cfRule type="expression" priority="3302" dxfId="3" stopIfTrue="0">
      <formula>AND(NOT('QAQC-2021-08-10'!$L$983),'QAQC-2021-08-10'!$C$983="Medium")</formula>
    </cfRule>
    <cfRule type="expression" priority="4470" dxfId="4" stopIfTrue="0">
      <formula>AND(NOT('QAQC-2021-08-10'!$L$983),'QAQC-2021-08-10'!$C$983="Medium Low")</formula>
    </cfRule>
    <cfRule type="expression" priority="5638" dxfId="5" stopIfTrue="0">
      <formula>AND(NOT('QAQC-2021-08-10'!$L$983),'QAQC-2021-08-10'!$C$983="Low")</formula>
    </cfRule>
    <cfRule type="expression" priority="6108" dxfId="5" stopIfTrue="0">
      <formula>LEFT(BJ22&amp;"")="["</formula>
    </cfRule>
    <cfRule type="expression" priority="7262" dxfId="6" stopIfTrue="0">
      <formula>AND(NOT('QAQC-2021-08-10'!$L$983),'QAQC-2021-08-10'!$C$983="Very Low")</formula>
    </cfRule>
    <cfRule type="expression" priority="8460" dxfId="1" stopIfTrue="0">
      <formula>AND(NOT('QAQC-2021-08-10'!$L$983),'QAQC-2021-08-10'!$C$983="Good")</formula>
    </cfRule>
  </conditionalFormatting>
  <conditionalFormatting sqref="BK22">
    <cfRule type="expression" priority="967" dxfId="0" stopIfTrue="0">
      <formula>AND(NOT('QAQC-2021-08-10'!$L$984),'QAQC-2021-08-10'!$C$984="Highest")</formula>
    </cfRule>
    <cfRule type="expression" priority="2135" dxfId="2" stopIfTrue="0">
      <formula>AND(NOT('QAQC-2021-08-10'!$L$984),'QAQC-2021-08-10'!$C$984="High")</formula>
    </cfRule>
    <cfRule type="expression" priority="3303" dxfId="3" stopIfTrue="0">
      <formula>AND(NOT('QAQC-2021-08-10'!$L$984),'QAQC-2021-08-10'!$C$984="Medium")</formula>
    </cfRule>
    <cfRule type="expression" priority="4471" dxfId="4" stopIfTrue="0">
      <formula>AND(NOT('QAQC-2021-08-10'!$L$984),'QAQC-2021-08-10'!$C$984="Medium Low")</formula>
    </cfRule>
    <cfRule type="expression" priority="5639" dxfId="5" stopIfTrue="0">
      <formula>AND(NOT('QAQC-2021-08-10'!$L$984),'QAQC-2021-08-10'!$C$984="Low")</formula>
    </cfRule>
    <cfRule type="expression" priority="6109" dxfId="5" stopIfTrue="0">
      <formula>LEFT(BK22&amp;"")="["</formula>
    </cfRule>
    <cfRule type="expression" priority="7263" dxfId="6" stopIfTrue="0">
      <formula>AND(NOT('QAQC-2021-08-10'!$L$984),'QAQC-2021-08-10'!$C$984="Very Low")</formula>
    </cfRule>
    <cfRule type="expression" priority="8461" dxfId="1" stopIfTrue="0">
      <formula>AND(NOT('QAQC-2021-08-10'!$L$984),'QAQC-2021-08-10'!$C$984="Good")</formula>
    </cfRule>
  </conditionalFormatting>
  <conditionalFormatting sqref="BM22">
    <cfRule type="expression" priority="968" dxfId="0" stopIfTrue="0">
      <formula>AND(NOT('QAQC-2021-08-10'!$L$985),'QAQC-2021-08-10'!$C$985="Highest")</formula>
    </cfRule>
    <cfRule type="expression" priority="2136" dxfId="2" stopIfTrue="0">
      <formula>AND(NOT('QAQC-2021-08-10'!$L$985),'QAQC-2021-08-10'!$C$985="High")</formula>
    </cfRule>
    <cfRule type="expression" priority="3304" dxfId="3" stopIfTrue="0">
      <formula>AND(NOT('QAQC-2021-08-10'!$L$985),'QAQC-2021-08-10'!$C$985="Medium")</formula>
    </cfRule>
    <cfRule type="expression" priority="4472" dxfId="4" stopIfTrue="0">
      <formula>AND(NOT('QAQC-2021-08-10'!$L$985),'QAQC-2021-08-10'!$C$985="Medium Low")</formula>
    </cfRule>
    <cfRule type="expression" priority="5640" dxfId="5" stopIfTrue="0">
      <formula>AND(NOT('QAQC-2021-08-10'!$L$985),'QAQC-2021-08-10'!$C$985="Low")</formula>
    </cfRule>
    <cfRule type="expression" priority="6110" dxfId="5" stopIfTrue="0">
      <formula>LEFT(BM22&amp;"")="["</formula>
    </cfRule>
    <cfRule type="expression" priority="7264" dxfId="6" stopIfTrue="0">
      <formula>AND(NOT('QAQC-2021-08-10'!$L$985),'QAQC-2021-08-10'!$C$985="Very Low")</formula>
    </cfRule>
    <cfRule type="expression" priority="8462" dxfId="1" stopIfTrue="0">
      <formula>AND(NOT('QAQC-2021-08-10'!$L$985),'QAQC-2021-08-10'!$C$985="Good")</formula>
    </cfRule>
  </conditionalFormatting>
  <conditionalFormatting sqref="BN22">
    <cfRule type="expression" priority="969" dxfId="0" stopIfTrue="0">
      <formula>AND(NOT('QAQC-2021-08-10'!$L$986),'QAQC-2021-08-10'!$C$986="Highest")</formula>
    </cfRule>
    <cfRule type="expression" priority="2137" dxfId="2" stopIfTrue="0">
      <formula>AND(NOT('QAQC-2021-08-10'!$L$986),'QAQC-2021-08-10'!$C$986="High")</formula>
    </cfRule>
    <cfRule type="expression" priority="3305" dxfId="3" stopIfTrue="0">
      <formula>AND(NOT('QAQC-2021-08-10'!$L$986),'QAQC-2021-08-10'!$C$986="Medium")</formula>
    </cfRule>
    <cfRule type="expression" priority="4473" dxfId="4" stopIfTrue="0">
      <formula>AND(NOT('QAQC-2021-08-10'!$L$986),'QAQC-2021-08-10'!$C$986="Medium Low")</formula>
    </cfRule>
    <cfRule type="expression" priority="5641" dxfId="5" stopIfTrue="0">
      <formula>AND(NOT('QAQC-2021-08-10'!$L$986),'QAQC-2021-08-10'!$C$986="Low")</formula>
    </cfRule>
    <cfRule type="expression" priority="6111" dxfId="5" stopIfTrue="0">
      <formula>LEFT(BN22&amp;"")="["</formula>
    </cfRule>
    <cfRule type="expression" priority="7265" dxfId="6" stopIfTrue="0">
      <formula>AND(NOT('QAQC-2021-08-10'!$L$986),'QAQC-2021-08-10'!$C$986="Very Low")</formula>
    </cfRule>
    <cfRule type="expression" priority="8463" dxfId="1" stopIfTrue="0">
      <formula>AND(NOT('QAQC-2021-08-10'!$L$986),'QAQC-2021-08-10'!$C$986="Good")</formula>
    </cfRule>
  </conditionalFormatting>
  <conditionalFormatting sqref="BO22">
    <cfRule type="expression" priority="970" dxfId="0" stopIfTrue="0">
      <formula>AND(NOT('QAQC-2021-08-10'!$L$987),'QAQC-2021-08-10'!$C$987="Highest")</formula>
    </cfRule>
    <cfRule type="expression" priority="2138" dxfId="2" stopIfTrue="0">
      <formula>AND(NOT('QAQC-2021-08-10'!$L$987),'QAQC-2021-08-10'!$C$987="High")</formula>
    </cfRule>
    <cfRule type="expression" priority="3306" dxfId="3" stopIfTrue="0">
      <formula>AND(NOT('QAQC-2021-08-10'!$L$987),'QAQC-2021-08-10'!$C$987="Medium")</formula>
    </cfRule>
    <cfRule type="expression" priority="4474" dxfId="4" stopIfTrue="0">
      <formula>AND(NOT('QAQC-2021-08-10'!$L$987),'QAQC-2021-08-10'!$C$987="Medium Low")</formula>
    </cfRule>
    <cfRule type="expression" priority="5642" dxfId="5" stopIfTrue="0">
      <formula>AND(NOT('QAQC-2021-08-10'!$L$987),'QAQC-2021-08-10'!$C$987="Low")</formula>
    </cfRule>
    <cfRule type="expression" priority="6112" dxfId="5" stopIfTrue="0">
      <formula>LEFT(BO22&amp;"")="["</formula>
    </cfRule>
    <cfRule type="expression" priority="7266" dxfId="6" stopIfTrue="0">
      <formula>AND(NOT('QAQC-2021-08-10'!$L$987),'QAQC-2021-08-10'!$C$987="Very Low")</formula>
    </cfRule>
    <cfRule type="expression" priority="8464" dxfId="1" stopIfTrue="0">
      <formula>AND(NOT('QAQC-2021-08-10'!$L$987),'QAQC-2021-08-10'!$C$987="Good")</formula>
    </cfRule>
  </conditionalFormatting>
  <conditionalFormatting sqref="BQ23">
    <cfRule type="expression" priority="977" dxfId="0" stopIfTrue="0">
      <formula>AND(NOT('QAQC-2021-08-10'!$L$994),'QAQC-2021-08-10'!$C$994="Highest")</formula>
    </cfRule>
    <cfRule type="expression" priority="2145" dxfId="2" stopIfTrue="0">
      <formula>AND(NOT('QAQC-2021-08-10'!$L$994),'QAQC-2021-08-10'!$C$994="High")</formula>
    </cfRule>
    <cfRule type="expression" priority="3313" dxfId="3" stopIfTrue="0">
      <formula>AND(NOT('QAQC-2021-08-10'!$L$994),'QAQC-2021-08-10'!$C$994="Medium")</formula>
    </cfRule>
    <cfRule type="expression" priority="4481" dxfId="4" stopIfTrue="0">
      <formula>AND(NOT('QAQC-2021-08-10'!$L$994),'QAQC-2021-08-10'!$C$994="Medium Low")</formula>
    </cfRule>
    <cfRule type="expression" priority="5649" dxfId="5" stopIfTrue="0">
      <formula>AND(NOT('QAQC-2021-08-10'!$L$994),'QAQC-2021-08-10'!$C$994="Low")</formula>
    </cfRule>
    <cfRule type="expression" priority="6119" dxfId="5" stopIfTrue="0">
      <formula>LEFT(BQ23&amp;"")="["</formula>
    </cfRule>
    <cfRule type="expression" priority="7273" dxfId="6" stopIfTrue="0">
      <formula>AND(NOT('QAQC-2021-08-10'!$L$994),'QAQC-2021-08-10'!$C$994="Very Low")</formula>
    </cfRule>
    <cfRule type="expression" priority="8471" dxfId="1" stopIfTrue="0">
      <formula>AND(NOT('QAQC-2021-08-10'!$L$994),'QAQC-2021-08-10'!$C$994="Good")</formula>
    </cfRule>
  </conditionalFormatting>
  <conditionalFormatting sqref="BR23">
    <cfRule type="expression" priority="978" dxfId="0" stopIfTrue="0">
      <formula>AND(NOT('QAQC-2021-08-10'!$L$995),'QAQC-2021-08-10'!$C$995="Highest")</formula>
    </cfRule>
    <cfRule type="expression" priority="2146" dxfId="2" stopIfTrue="0">
      <formula>AND(NOT('QAQC-2021-08-10'!$L$995),'QAQC-2021-08-10'!$C$995="High")</formula>
    </cfRule>
    <cfRule type="expression" priority="3314" dxfId="3" stopIfTrue="0">
      <formula>AND(NOT('QAQC-2021-08-10'!$L$995),'QAQC-2021-08-10'!$C$995="Medium")</formula>
    </cfRule>
    <cfRule type="expression" priority="4482" dxfId="4" stopIfTrue="0">
      <formula>AND(NOT('QAQC-2021-08-10'!$L$995),'QAQC-2021-08-10'!$C$995="Medium Low")</formula>
    </cfRule>
    <cfRule type="expression" priority="5650" dxfId="5" stopIfTrue="0">
      <formula>AND(NOT('QAQC-2021-08-10'!$L$995),'QAQC-2021-08-10'!$C$995="Low")</formula>
    </cfRule>
    <cfRule type="expression" priority="6120" dxfId="5" stopIfTrue="0">
      <formula>LEFT(BR23&amp;"")="["</formula>
    </cfRule>
    <cfRule type="expression" priority="7274" dxfId="6" stopIfTrue="0">
      <formula>AND(NOT('QAQC-2021-08-10'!$L$995),'QAQC-2021-08-10'!$C$995="Very Low")</formula>
    </cfRule>
    <cfRule type="expression" priority="8472" dxfId="1" stopIfTrue="0">
      <formula>AND(NOT('QAQC-2021-08-10'!$L$995),'QAQC-2021-08-10'!$C$995="Good")</formula>
    </cfRule>
  </conditionalFormatting>
  <conditionalFormatting sqref="BS23">
    <cfRule type="expression" priority="979" dxfId="0" stopIfTrue="0">
      <formula>AND(NOT('QAQC-2021-08-10'!$L$996),'QAQC-2021-08-10'!$C$996="Highest")</formula>
    </cfRule>
    <cfRule type="expression" priority="2147" dxfId="2" stopIfTrue="0">
      <formula>AND(NOT('QAQC-2021-08-10'!$L$996),'QAQC-2021-08-10'!$C$996="High")</formula>
    </cfRule>
    <cfRule type="expression" priority="3315" dxfId="3" stopIfTrue="0">
      <formula>AND(NOT('QAQC-2021-08-10'!$L$996),'QAQC-2021-08-10'!$C$996="Medium")</formula>
    </cfRule>
    <cfRule type="expression" priority="4483" dxfId="4" stopIfTrue="0">
      <formula>AND(NOT('QAQC-2021-08-10'!$L$996),'QAQC-2021-08-10'!$C$996="Medium Low")</formula>
    </cfRule>
    <cfRule type="expression" priority="5651" dxfId="5" stopIfTrue="0">
      <formula>AND(NOT('QAQC-2021-08-10'!$L$996),'QAQC-2021-08-10'!$C$996="Low")</formula>
    </cfRule>
    <cfRule type="expression" priority="6121" dxfId="5" stopIfTrue="0">
      <formula>LEFT(BS23&amp;"")="["</formula>
    </cfRule>
    <cfRule type="expression" priority="7275" dxfId="6" stopIfTrue="0">
      <formula>AND(NOT('QAQC-2021-08-10'!$L$996),'QAQC-2021-08-10'!$C$996="Very Low")</formula>
    </cfRule>
    <cfRule type="expression" priority="8473" dxfId="1" stopIfTrue="0">
      <formula>AND(NOT('QAQC-2021-08-10'!$L$996),'QAQC-2021-08-10'!$C$996="Good")</formula>
    </cfRule>
  </conditionalFormatting>
  <conditionalFormatting sqref="BI23">
    <cfRule type="expression" priority="980" dxfId="0" stopIfTrue="0">
      <formula>AND(NOT('QAQC-2021-08-10'!$L$997),'QAQC-2021-08-10'!$C$997="Highest")</formula>
    </cfRule>
    <cfRule type="expression" priority="2148" dxfId="2" stopIfTrue="0">
      <formula>AND(NOT('QAQC-2021-08-10'!$L$997),'QAQC-2021-08-10'!$C$997="High")</formula>
    </cfRule>
    <cfRule type="expression" priority="3316" dxfId="3" stopIfTrue="0">
      <formula>AND(NOT('QAQC-2021-08-10'!$L$997),'QAQC-2021-08-10'!$C$997="Medium")</formula>
    </cfRule>
    <cfRule type="expression" priority="4484" dxfId="4" stopIfTrue="0">
      <formula>AND(NOT('QAQC-2021-08-10'!$L$997),'QAQC-2021-08-10'!$C$997="Medium Low")</formula>
    </cfRule>
    <cfRule type="expression" priority="5652" dxfId="5" stopIfTrue="0">
      <formula>AND(NOT('QAQC-2021-08-10'!$L$997),'QAQC-2021-08-10'!$C$997="Low")</formula>
    </cfRule>
    <cfRule type="expression" priority="6122" dxfId="5" stopIfTrue="0">
      <formula>LEFT(BI23&amp;"")="["</formula>
    </cfRule>
    <cfRule type="expression" priority="7276" dxfId="6" stopIfTrue="0">
      <formula>AND(NOT('QAQC-2021-08-10'!$L$997),'QAQC-2021-08-10'!$C$997="Very Low")</formula>
    </cfRule>
    <cfRule type="expression" priority="8474" dxfId="1" stopIfTrue="0">
      <formula>AND(NOT('QAQC-2021-08-10'!$L$997),'QAQC-2021-08-10'!$C$997="Good")</formula>
    </cfRule>
  </conditionalFormatting>
  <conditionalFormatting sqref="BJ23">
    <cfRule type="expression" priority="981" dxfId="0" stopIfTrue="0">
      <formula>AND(NOT('QAQC-2021-08-10'!$L$998),'QAQC-2021-08-10'!$C$998="Highest")</formula>
    </cfRule>
    <cfRule type="expression" priority="2149" dxfId="2" stopIfTrue="0">
      <formula>AND(NOT('QAQC-2021-08-10'!$L$998),'QAQC-2021-08-10'!$C$998="High")</formula>
    </cfRule>
    <cfRule type="expression" priority="3317" dxfId="3" stopIfTrue="0">
      <formula>AND(NOT('QAQC-2021-08-10'!$L$998),'QAQC-2021-08-10'!$C$998="Medium")</formula>
    </cfRule>
    <cfRule type="expression" priority="4485" dxfId="4" stopIfTrue="0">
      <formula>AND(NOT('QAQC-2021-08-10'!$L$998),'QAQC-2021-08-10'!$C$998="Medium Low")</formula>
    </cfRule>
    <cfRule type="expression" priority="5653" dxfId="5" stopIfTrue="0">
      <formula>AND(NOT('QAQC-2021-08-10'!$L$998),'QAQC-2021-08-10'!$C$998="Low")</formula>
    </cfRule>
    <cfRule type="expression" priority="6123" dxfId="5" stopIfTrue="0">
      <formula>LEFT(BJ23&amp;"")="["</formula>
    </cfRule>
    <cfRule type="expression" priority="7277" dxfId="6" stopIfTrue="0">
      <formula>AND(NOT('QAQC-2021-08-10'!$L$998),'QAQC-2021-08-10'!$C$998="Very Low")</formula>
    </cfRule>
    <cfRule type="expression" priority="8475" dxfId="1" stopIfTrue="0">
      <formula>AND(NOT('QAQC-2021-08-10'!$L$998),'QAQC-2021-08-10'!$C$998="Good")</formula>
    </cfRule>
  </conditionalFormatting>
  <conditionalFormatting sqref="BK23">
    <cfRule type="expression" priority="982" dxfId="0" stopIfTrue="0">
      <formula>AND(NOT('QAQC-2021-08-10'!$L$999),'QAQC-2021-08-10'!$C$999="Highest")</formula>
    </cfRule>
    <cfRule type="expression" priority="2150" dxfId="2" stopIfTrue="0">
      <formula>AND(NOT('QAQC-2021-08-10'!$L$999),'QAQC-2021-08-10'!$C$999="High")</formula>
    </cfRule>
    <cfRule type="expression" priority="3318" dxfId="3" stopIfTrue="0">
      <formula>AND(NOT('QAQC-2021-08-10'!$L$999),'QAQC-2021-08-10'!$C$999="Medium")</formula>
    </cfRule>
    <cfRule type="expression" priority="4486" dxfId="4" stopIfTrue="0">
      <formula>AND(NOT('QAQC-2021-08-10'!$L$999),'QAQC-2021-08-10'!$C$999="Medium Low")</formula>
    </cfRule>
    <cfRule type="expression" priority="5654" dxfId="5" stopIfTrue="0">
      <formula>AND(NOT('QAQC-2021-08-10'!$L$999),'QAQC-2021-08-10'!$C$999="Low")</formula>
    </cfRule>
    <cfRule type="expression" priority="6124" dxfId="5" stopIfTrue="0">
      <formula>LEFT(BK23&amp;"")="["</formula>
    </cfRule>
    <cfRule type="expression" priority="7278" dxfId="6" stopIfTrue="0">
      <formula>AND(NOT('QAQC-2021-08-10'!$L$999),'QAQC-2021-08-10'!$C$999="Very Low")</formula>
    </cfRule>
    <cfRule type="expression" priority="8476" dxfId="1" stopIfTrue="0">
      <formula>AND(NOT('QAQC-2021-08-10'!$L$999),'QAQC-2021-08-10'!$C$999="Good")</formula>
    </cfRule>
  </conditionalFormatting>
  <conditionalFormatting sqref="BM23">
    <cfRule type="expression" priority="983" dxfId="0" stopIfTrue="0">
      <formula>AND(NOT('QAQC-2021-08-10'!$L$1000),'QAQC-2021-08-10'!$C$1000="Highest")</formula>
    </cfRule>
    <cfRule type="expression" priority="2151" dxfId="2" stopIfTrue="0">
      <formula>AND(NOT('QAQC-2021-08-10'!$L$1000),'QAQC-2021-08-10'!$C$1000="High")</formula>
    </cfRule>
    <cfRule type="expression" priority="3319" dxfId="3" stopIfTrue="0">
      <formula>AND(NOT('QAQC-2021-08-10'!$L$1000),'QAQC-2021-08-10'!$C$1000="Medium")</formula>
    </cfRule>
    <cfRule type="expression" priority="4487" dxfId="4" stopIfTrue="0">
      <formula>AND(NOT('QAQC-2021-08-10'!$L$1000),'QAQC-2021-08-10'!$C$1000="Medium Low")</formula>
    </cfRule>
    <cfRule type="expression" priority="5655" dxfId="5" stopIfTrue="0">
      <formula>AND(NOT('QAQC-2021-08-10'!$L$1000),'QAQC-2021-08-10'!$C$1000="Low")</formula>
    </cfRule>
    <cfRule type="expression" priority="6125" dxfId="5" stopIfTrue="0">
      <formula>LEFT(BM23&amp;"")="["</formula>
    </cfRule>
    <cfRule type="expression" priority="7279" dxfId="6" stopIfTrue="0">
      <formula>AND(NOT('QAQC-2021-08-10'!$L$1000),'QAQC-2021-08-10'!$C$1000="Very Low")</formula>
    </cfRule>
    <cfRule type="expression" priority="8477" dxfId="1" stopIfTrue="0">
      <formula>AND(NOT('QAQC-2021-08-10'!$L$1000),'QAQC-2021-08-10'!$C$1000="Good")</formula>
    </cfRule>
  </conditionalFormatting>
  <conditionalFormatting sqref="BN23">
    <cfRule type="expression" priority="984" dxfId="0" stopIfTrue="0">
      <formula>AND(NOT('QAQC-2021-08-10'!$L$1001),'QAQC-2021-08-10'!$C$1001="Highest")</formula>
    </cfRule>
    <cfRule type="expression" priority="2152" dxfId="2" stopIfTrue="0">
      <formula>AND(NOT('QAQC-2021-08-10'!$L$1001),'QAQC-2021-08-10'!$C$1001="High")</formula>
    </cfRule>
    <cfRule type="expression" priority="3320" dxfId="3" stopIfTrue="0">
      <formula>AND(NOT('QAQC-2021-08-10'!$L$1001),'QAQC-2021-08-10'!$C$1001="Medium")</formula>
    </cfRule>
    <cfRule type="expression" priority="4488" dxfId="4" stopIfTrue="0">
      <formula>AND(NOT('QAQC-2021-08-10'!$L$1001),'QAQC-2021-08-10'!$C$1001="Medium Low")</formula>
    </cfRule>
    <cfRule type="expression" priority="5656" dxfId="5" stopIfTrue="0">
      <formula>AND(NOT('QAQC-2021-08-10'!$L$1001),'QAQC-2021-08-10'!$C$1001="Low")</formula>
    </cfRule>
    <cfRule type="expression" priority="6126" dxfId="5" stopIfTrue="0">
      <formula>LEFT(BN23&amp;"")="["</formula>
    </cfRule>
    <cfRule type="expression" priority="7280" dxfId="6" stopIfTrue="0">
      <formula>AND(NOT('QAQC-2021-08-10'!$L$1001),'QAQC-2021-08-10'!$C$1001="Very Low")</formula>
    </cfRule>
    <cfRule type="expression" priority="8478" dxfId="1" stopIfTrue="0">
      <formula>AND(NOT('QAQC-2021-08-10'!$L$1001),'QAQC-2021-08-10'!$C$1001="Good")</formula>
    </cfRule>
  </conditionalFormatting>
  <conditionalFormatting sqref="BO23">
    <cfRule type="expression" priority="985" dxfId="0" stopIfTrue="0">
      <formula>AND(NOT('QAQC-2021-08-10'!$L$1002),'QAQC-2021-08-10'!$C$1002="Highest")</formula>
    </cfRule>
    <cfRule type="expression" priority="2153" dxfId="2" stopIfTrue="0">
      <formula>AND(NOT('QAQC-2021-08-10'!$L$1002),'QAQC-2021-08-10'!$C$1002="High")</formula>
    </cfRule>
    <cfRule type="expression" priority="3321" dxfId="3" stopIfTrue="0">
      <formula>AND(NOT('QAQC-2021-08-10'!$L$1002),'QAQC-2021-08-10'!$C$1002="Medium")</formula>
    </cfRule>
    <cfRule type="expression" priority="4489" dxfId="4" stopIfTrue="0">
      <formula>AND(NOT('QAQC-2021-08-10'!$L$1002),'QAQC-2021-08-10'!$C$1002="Medium Low")</formula>
    </cfRule>
    <cfRule type="expression" priority="5657" dxfId="5" stopIfTrue="0">
      <formula>AND(NOT('QAQC-2021-08-10'!$L$1002),'QAQC-2021-08-10'!$C$1002="Low")</formula>
    </cfRule>
    <cfRule type="expression" priority="6127" dxfId="5" stopIfTrue="0">
      <formula>LEFT(BO23&amp;"")="["</formula>
    </cfRule>
    <cfRule type="expression" priority="7281" dxfId="6" stopIfTrue="0">
      <formula>AND(NOT('QAQC-2021-08-10'!$L$1002),'QAQC-2021-08-10'!$C$1002="Very Low")</formula>
    </cfRule>
    <cfRule type="expression" priority="8479" dxfId="1" stopIfTrue="0">
      <formula>AND(NOT('QAQC-2021-08-10'!$L$1002),'QAQC-2021-08-10'!$C$1002="Good")</formula>
    </cfRule>
  </conditionalFormatting>
  <conditionalFormatting sqref="BQ24">
    <cfRule type="expression" priority="992" dxfId="0" stopIfTrue="0">
      <formula>AND(NOT('QAQC-2021-08-10'!$L$1009),'QAQC-2021-08-10'!$C$1009="Highest")</formula>
    </cfRule>
    <cfRule type="expression" priority="2160" dxfId="2" stopIfTrue="0">
      <formula>AND(NOT('QAQC-2021-08-10'!$L$1009),'QAQC-2021-08-10'!$C$1009="High")</formula>
    </cfRule>
    <cfRule type="expression" priority="3328" dxfId="3" stopIfTrue="0">
      <formula>AND(NOT('QAQC-2021-08-10'!$L$1009),'QAQC-2021-08-10'!$C$1009="Medium")</formula>
    </cfRule>
    <cfRule type="expression" priority="4496" dxfId="4" stopIfTrue="0">
      <formula>AND(NOT('QAQC-2021-08-10'!$L$1009),'QAQC-2021-08-10'!$C$1009="Medium Low")</formula>
    </cfRule>
    <cfRule type="expression" priority="5664" dxfId="5" stopIfTrue="0">
      <formula>AND(NOT('QAQC-2021-08-10'!$L$1009),'QAQC-2021-08-10'!$C$1009="Low")</formula>
    </cfRule>
    <cfRule type="expression" priority="6134" dxfId="5" stopIfTrue="0">
      <formula>LEFT(BQ24&amp;"")="["</formula>
    </cfRule>
    <cfRule type="expression" priority="7288" dxfId="6" stopIfTrue="0">
      <formula>AND(NOT('QAQC-2021-08-10'!$L$1009),'QAQC-2021-08-10'!$C$1009="Very Low")</formula>
    </cfRule>
    <cfRule type="expression" priority="8486" dxfId="1" stopIfTrue="0">
      <formula>AND(NOT('QAQC-2021-08-10'!$L$1009),'QAQC-2021-08-10'!$C$1009="Good")</formula>
    </cfRule>
  </conditionalFormatting>
  <conditionalFormatting sqref="BR24">
    <cfRule type="expression" priority="993" dxfId="0" stopIfTrue="0">
      <formula>AND(NOT('QAQC-2021-08-10'!$L$1010),'QAQC-2021-08-10'!$C$1010="Highest")</formula>
    </cfRule>
    <cfRule type="expression" priority="2161" dxfId="2" stopIfTrue="0">
      <formula>AND(NOT('QAQC-2021-08-10'!$L$1010),'QAQC-2021-08-10'!$C$1010="High")</formula>
    </cfRule>
    <cfRule type="expression" priority="3329" dxfId="3" stopIfTrue="0">
      <formula>AND(NOT('QAQC-2021-08-10'!$L$1010),'QAQC-2021-08-10'!$C$1010="Medium")</formula>
    </cfRule>
    <cfRule type="expression" priority="4497" dxfId="4" stopIfTrue="0">
      <formula>AND(NOT('QAQC-2021-08-10'!$L$1010),'QAQC-2021-08-10'!$C$1010="Medium Low")</formula>
    </cfRule>
    <cfRule type="expression" priority="5665" dxfId="5" stopIfTrue="0">
      <formula>AND(NOT('QAQC-2021-08-10'!$L$1010),'QAQC-2021-08-10'!$C$1010="Low")</formula>
    </cfRule>
    <cfRule type="expression" priority="6135" dxfId="5" stopIfTrue="0">
      <formula>LEFT(BR24&amp;"")="["</formula>
    </cfRule>
    <cfRule type="expression" priority="7289" dxfId="6" stopIfTrue="0">
      <formula>AND(NOT('QAQC-2021-08-10'!$L$1010),'QAQC-2021-08-10'!$C$1010="Very Low")</formula>
    </cfRule>
    <cfRule type="expression" priority="8487" dxfId="1" stopIfTrue="0">
      <formula>AND(NOT('QAQC-2021-08-10'!$L$1010),'QAQC-2021-08-10'!$C$1010="Good")</formula>
    </cfRule>
  </conditionalFormatting>
  <conditionalFormatting sqref="BS24">
    <cfRule type="expression" priority="994" dxfId="0" stopIfTrue="0">
      <formula>AND(NOT('QAQC-2021-08-10'!$L$1011),'QAQC-2021-08-10'!$C$1011="Highest")</formula>
    </cfRule>
    <cfRule type="expression" priority="2162" dxfId="2" stopIfTrue="0">
      <formula>AND(NOT('QAQC-2021-08-10'!$L$1011),'QAQC-2021-08-10'!$C$1011="High")</formula>
    </cfRule>
    <cfRule type="expression" priority="3330" dxfId="3" stopIfTrue="0">
      <formula>AND(NOT('QAQC-2021-08-10'!$L$1011),'QAQC-2021-08-10'!$C$1011="Medium")</formula>
    </cfRule>
    <cfRule type="expression" priority="4498" dxfId="4" stopIfTrue="0">
      <formula>AND(NOT('QAQC-2021-08-10'!$L$1011),'QAQC-2021-08-10'!$C$1011="Medium Low")</formula>
    </cfRule>
    <cfRule type="expression" priority="5666" dxfId="5" stopIfTrue="0">
      <formula>AND(NOT('QAQC-2021-08-10'!$L$1011),'QAQC-2021-08-10'!$C$1011="Low")</formula>
    </cfRule>
    <cfRule type="expression" priority="6136" dxfId="5" stopIfTrue="0">
      <formula>LEFT(BS24&amp;"")="["</formula>
    </cfRule>
    <cfRule type="expression" priority="7290" dxfId="6" stopIfTrue="0">
      <formula>AND(NOT('QAQC-2021-08-10'!$L$1011),'QAQC-2021-08-10'!$C$1011="Very Low")</formula>
    </cfRule>
    <cfRule type="expression" priority="8488" dxfId="1" stopIfTrue="0">
      <formula>AND(NOT('QAQC-2021-08-10'!$L$1011),'QAQC-2021-08-10'!$C$1011="Good")</formula>
    </cfRule>
  </conditionalFormatting>
  <conditionalFormatting sqref="BI24">
    <cfRule type="expression" priority="995" dxfId="0" stopIfTrue="0">
      <formula>AND(NOT('QAQC-2021-08-10'!$L$1012),'QAQC-2021-08-10'!$C$1012="Highest")</formula>
    </cfRule>
    <cfRule type="expression" priority="2163" dxfId="2" stopIfTrue="0">
      <formula>AND(NOT('QAQC-2021-08-10'!$L$1012),'QAQC-2021-08-10'!$C$1012="High")</formula>
    </cfRule>
    <cfRule type="expression" priority="3331" dxfId="3" stopIfTrue="0">
      <formula>AND(NOT('QAQC-2021-08-10'!$L$1012),'QAQC-2021-08-10'!$C$1012="Medium")</formula>
    </cfRule>
    <cfRule type="expression" priority="4499" dxfId="4" stopIfTrue="0">
      <formula>AND(NOT('QAQC-2021-08-10'!$L$1012),'QAQC-2021-08-10'!$C$1012="Medium Low")</formula>
    </cfRule>
    <cfRule type="expression" priority="5667" dxfId="5" stopIfTrue="0">
      <formula>AND(NOT('QAQC-2021-08-10'!$L$1012),'QAQC-2021-08-10'!$C$1012="Low")</formula>
    </cfRule>
    <cfRule type="expression" priority="6137" dxfId="5" stopIfTrue="0">
      <formula>LEFT(BI24&amp;"")="["</formula>
    </cfRule>
    <cfRule type="expression" priority="7291" dxfId="6" stopIfTrue="0">
      <formula>AND(NOT('QAQC-2021-08-10'!$L$1012),'QAQC-2021-08-10'!$C$1012="Very Low")</formula>
    </cfRule>
    <cfRule type="expression" priority="8489" dxfId="1" stopIfTrue="0">
      <formula>AND(NOT('QAQC-2021-08-10'!$L$1012),'QAQC-2021-08-10'!$C$1012="Good")</formula>
    </cfRule>
  </conditionalFormatting>
  <conditionalFormatting sqref="BJ24">
    <cfRule type="expression" priority="996" dxfId="0" stopIfTrue="0">
      <formula>AND(NOT('QAQC-2021-08-10'!$L$1013),'QAQC-2021-08-10'!$C$1013="Highest")</formula>
    </cfRule>
    <cfRule type="expression" priority="2164" dxfId="2" stopIfTrue="0">
      <formula>AND(NOT('QAQC-2021-08-10'!$L$1013),'QAQC-2021-08-10'!$C$1013="High")</formula>
    </cfRule>
    <cfRule type="expression" priority="3332" dxfId="3" stopIfTrue="0">
      <formula>AND(NOT('QAQC-2021-08-10'!$L$1013),'QAQC-2021-08-10'!$C$1013="Medium")</formula>
    </cfRule>
    <cfRule type="expression" priority="4500" dxfId="4" stopIfTrue="0">
      <formula>AND(NOT('QAQC-2021-08-10'!$L$1013),'QAQC-2021-08-10'!$C$1013="Medium Low")</formula>
    </cfRule>
    <cfRule type="expression" priority="5668" dxfId="5" stopIfTrue="0">
      <formula>AND(NOT('QAQC-2021-08-10'!$L$1013),'QAQC-2021-08-10'!$C$1013="Low")</formula>
    </cfRule>
    <cfRule type="expression" priority="6138" dxfId="5" stopIfTrue="0">
      <formula>LEFT(BJ24&amp;"")="["</formula>
    </cfRule>
    <cfRule type="expression" priority="7292" dxfId="6" stopIfTrue="0">
      <formula>AND(NOT('QAQC-2021-08-10'!$L$1013),'QAQC-2021-08-10'!$C$1013="Very Low")</formula>
    </cfRule>
    <cfRule type="expression" priority="8490" dxfId="1" stopIfTrue="0">
      <formula>AND(NOT('QAQC-2021-08-10'!$L$1013),'QAQC-2021-08-10'!$C$1013="Good")</formula>
    </cfRule>
  </conditionalFormatting>
  <conditionalFormatting sqref="BK24">
    <cfRule type="expression" priority="997" dxfId="0" stopIfTrue="0">
      <formula>AND(NOT('QAQC-2021-08-10'!$L$1014),'QAQC-2021-08-10'!$C$1014="Highest")</formula>
    </cfRule>
    <cfRule type="expression" priority="2165" dxfId="2" stopIfTrue="0">
      <formula>AND(NOT('QAQC-2021-08-10'!$L$1014),'QAQC-2021-08-10'!$C$1014="High")</formula>
    </cfRule>
    <cfRule type="expression" priority="3333" dxfId="3" stopIfTrue="0">
      <formula>AND(NOT('QAQC-2021-08-10'!$L$1014),'QAQC-2021-08-10'!$C$1014="Medium")</formula>
    </cfRule>
    <cfRule type="expression" priority="4501" dxfId="4" stopIfTrue="0">
      <formula>AND(NOT('QAQC-2021-08-10'!$L$1014),'QAQC-2021-08-10'!$C$1014="Medium Low")</formula>
    </cfRule>
    <cfRule type="expression" priority="5669" dxfId="5" stopIfTrue="0">
      <formula>AND(NOT('QAQC-2021-08-10'!$L$1014),'QAQC-2021-08-10'!$C$1014="Low")</formula>
    </cfRule>
    <cfRule type="expression" priority="6139" dxfId="5" stopIfTrue="0">
      <formula>LEFT(BK24&amp;"")="["</formula>
    </cfRule>
    <cfRule type="expression" priority="7293" dxfId="6" stopIfTrue="0">
      <formula>AND(NOT('QAQC-2021-08-10'!$L$1014),'QAQC-2021-08-10'!$C$1014="Very Low")</formula>
    </cfRule>
    <cfRule type="expression" priority="8491" dxfId="1" stopIfTrue="0">
      <formula>AND(NOT('QAQC-2021-08-10'!$L$1014),'QAQC-2021-08-10'!$C$1014="Good")</formula>
    </cfRule>
  </conditionalFormatting>
  <conditionalFormatting sqref="BM24">
    <cfRule type="expression" priority="998" dxfId="0" stopIfTrue="0">
      <formula>AND(NOT('QAQC-2021-08-10'!$L$1015),'QAQC-2021-08-10'!$C$1015="Highest")</formula>
    </cfRule>
    <cfRule type="expression" priority="2166" dxfId="2" stopIfTrue="0">
      <formula>AND(NOT('QAQC-2021-08-10'!$L$1015),'QAQC-2021-08-10'!$C$1015="High")</formula>
    </cfRule>
    <cfRule type="expression" priority="3334" dxfId="3" stopIfTrue="0">
      <formula>AND(NOT('QAQC-2021-08-10'!$L$1015),'QAQC-2021-08-10'!$C$1015="Medium")</formula>
    </cfRule>
    <cfRule type="expression" priority="4502" dxfId="4" stopIfTrue="0">
      <formula>AND(NOT('QAQC-2021-08-10'!$L$1015),'QAQC-2021-08-10'!$C$1015="Medium Low")</formula>
    </cfRule>
    <cfRule type="expression" priority="5670" dxfId="5" stopIfTrue="0">
      <formula>AND(NOT('QAQC-2021-08-10'!$L$1015),'QAQC-2021-08-10'!$C$1015="Low")</formula>
    </cfRule>
    <cfRule type="expression" priority="6140" dxfId="5" stopIfTrue="0">
      <formula>LEFT(BM24&amp;"")="["</formula>
    </cfRule>
    <cfRule type="expression" priority="7294" dxfId="6" stopIfTrue="0">
      <formula>AND(NOT('QAQC-2021-08-10'!$L$1015),'QAQC-2021-08-10'!$C$1015="Very Low")</formula>
    </cfRule>
    <cfRule type="expression" priority="8492" dxfId="1" stopIfTrue="0">
      <formula>AND(NOT('QAQC-2021-08-10'!$L$1015),'QAQC-2021-08-10'!$C$1015="Good")</formula>
    </cfRule>
  </conditionalFormatting>
  <conditionalFormatting sqref="BN24">
    <cfRule type="expression" priority="999" dxfId="0" stopIfTrue="0">
      <formula>AND(NOT('QAQC-2021-08-10'!$L$1016),'QAQC-2021-08-10'!$C$1016="Highest")</formula>
    </cfRule>
    <cfRule type="expression" priority="2167" dxfId="2" stopIfTrue="0">
      <formula>AND(NOT('QAQC-2021-08-10'!$L$1016),'QAQC-2021-08-10'!$C$1016="High")</formula>
    </cfRule>
    <cfRule type="expression" priority="3335" dxfId="3" stopIfTrue="0">
      <formula>AND(NOT('QAQC-2021-08-10'!$L$1016),'QAQC-2021-08-10'!$C$1016="Medium")</formula>
    </cfRule>
    <cfRule type="expression" priority="4503" dxfId="4" stopIfTrue="0">
      <formula>AND(NOT('QAQC-2021-08-10'!$L$1016),'QAQC-2021-08-10'!$C$1016="Medium Low")</formula>
    </cfRule>
    <cfRule type="expression" priority="5671" dxfId="5" stopIfTrue="0">
      <formula>AND(NOT('QAQC-2021-08-10'!$L$1016),'QAQC-2021-08-10'!$C$1016="Low")</formula>
    </cfRule>
    <cfRule type="expression" priority="6141" dxfId="5" stopIfTrue="0">
      <formula>LEFT(BN24&amp;"")="["</formula>
    </cfRule>
    <cfRule type="expression" priority="7295" dxfId="6" stopIfTrue="0">
      <formula>AND(NOT('QAQC-2021-08-10'!$L$1016),'QAQC-2021-08-10'!$C$1016="Very Low")</formula>
    </cfRule>
    <cfRule type="expression" priority="8493" dxfId="1" stopIfTrue="0">
      <formula>AND(NOT('QAQC-2021-08-10'!$L$1016),'QAQC-2021-08-10'!$C$1016="Good")</formula>
    </cfRule>
  </conditionalFormatting>
  <conditionalFormatting sqref="BO24">
    <cfRule type="expression" priority="1000" dxfId="0" stopIfTrue="0">
      <formula>AND(NOT('QAQC-2021-08-10'!$L$1017),'QAQC-2021-08-10'!$C$1017="Highest")</formula>
    </cfRule>
    <cfRule type="expression" priority="2168" dxfId="2" stopIfTrue="0">
      <formula>AND(NOT('QAQC-2021-08-10'!$L$1017),'QAQC-2021-08-10'!$C$1017="High")</formula>
    </cfRule>
    <cfRule type="expression" priority="3336" dxfId="3" stopIfTrue="0">
      <formula>AND(NOT('QAQC-2021-08-10'!$L$1017),'QAQC-2021-08-10'!$C$1017="Medium")</formula>
    </cfRule>
    <cfRule type="expression" priority="4504" dxfId="4" stopIfTrue="0">
      <formula>AND(NOT('QAQC-2021-08-10'!$L$1017),'QAQC-2021-08-10'!$C$1017="Medium Low")</formula>
    </cfRule>
    <cfRule type="expression" priority="5672" dxfId="5" stopIfTrue="0">
      <formula>AND(NOT('QAQC-2021-08-10'!$L$1017),'QAQC-2021-08-10'!$C$1017="Low")</formula>
    </cfRule>
    <cfRule type="expression" priority="6142" dxfId="5" stopIfTrue="0">
      <formula>LEFT(BO24&amp;"")="["</formula>
    </cfRule>
    <cfRule type="expression" priority="7296" dxfId="6" stopIfTrue="0">
      <formula>AND(NOT('QAQC-2021-08-10'!$L$1017),'QAQC-2021-08-10'!$C$1017="Very Low")</formula>
    </cfRule>
    <cfRule type="expression" priority="8494" dxfId="1" stopIfTrue="0">
      <formula>AND(NOT('QAQC-2021-08-10'!$L$1017),'QAQC-2021-08-10'!$C$1017="Good")</formula>
    </cfRule>
  </conditionalFormatting>
  <conditionalFormatting sqref="BQ25">
    <cfRule type="expression" priority="1007" dxfId="0" stopIfTrue="0">
      <formula>AND(NOT('QAQC-2021-08-10'!$L$1024),'QAQC-2021-08-10'!$C$1024="Highest")</formula>
    </cfRule>
    <cfRule type="expression" priority="2175" dxfId="2" stopIfTrue="0">
      <formula>AND(NOT('QAQC-2021-08-10'!$L$1024),'QAQC-2021-08-10'!$C$1024="High")</formula>
    </cfRule>
    <cfRule type="expression" priority="3343" dxfId="3" stopIfTrue="0">
      <formula>AND(NOT('QAQC-2021-08-10'!$L$1024),'QAQC-2021-08-10'!$C$1024="Medium")</formula>
    </cfRule>
    <cfRule type="expression" priority="4511" dxfId="4" stopIfTrue="0">
      <formula>AND(NOT('QAQC-2021-08-10'!$L$1024),'QAQC-2021-08-10'!$C$1024="Medium Low")</formula>
    </cfRule>
    <cfRule type="expression" priority="5679" dxfId="5" stopIfTrue="0">
      <formula>AND(NOT('QAQC-2021-08-10'!$L$1024),'QAQC-2021-08-10'!$C$1024="Low")</formula>
    </cfRule>
    <cfRule type="expression" priority="6149" dxfId="5" stopIfTrue="0">
      <formula>LEFT(BQ25&amp;"")="["</formula>
    </cfRule>
    <cfRule type="expression" priority="7303" dxfId="6" stopIfTrue="0">
      <formula>AND(NOT('QAQC-2021-08-10'!$L$1024),'QAQC-2021-08-10'!$C$1024="Very Low")</formula>
    </cfRule>
    <cfRule type="expression" priority="8501" dxfId="1" stopIfTrue="0">
      <formula>AND(NOT('QAQC-2021-08-10'!$L$1024),'QAQC-2021-08-10'!$C$1024="Good")</formula>
    </cfRule>
  </conditionalFormatting>
  <conditionalFormatting sqref="BR25">
    <cfRule type="expression" priority="1008" dxfId="0" stopIfTrue="0">
      <formula>AND(NOT('QAQC-2021-08-10'!$L$1025),'QAQC-2021-08-10'!$C$1025="Highest")</formula>
    </cfRule>
    <cfRule type="expression" priority="2176" dxfId="2" stopIfTrue="0">
      <formula>AND(NOT('QAQC-2021-08-10'!$L$1025),'QAQC-2021-08-10'!$C$1025="High")</formula>
    </cfRule>
    <cfRule type="expression" priority="3344" dxfId="3" stopIfTrue="0">
      <formula>AND(NOT('QAQC-2021-08-10'!$L$1025),'QAQC-2021-08-10'!$C$1025="Medium")</formula>
    </cfRule>
    <cfRule type="expression" priority="4512" dxfId="4" stopIfTrue="0">
      <formula>AND(NOT('QAQC-2021-08-10'!$L$1025),'QAQC-2021-08-10'!$C$1025="Medium Low")</formula>
    </cfRule>
    <cfRule type="expression" priority="5680" dxfId="5" stopIfTrue="0">
      <formula>AND(NOT('QAQC-2021-08-10'!$L$1025),'QAQC-2021-08-10'!$C$1025="Low")</formula>
    </cfRule>
    <cfRule type="expression" priority="6150" dxfId="5" stopIfTrue="0">
      <formula>LEFT(BR25&amp;"")="["</formula>
    </cfRule>
    <cfRule type="expression" priority="7304" dxfId="6" stopIfTrue="0">
      <formula>AND(NOT('QAQC-2021-08-10'!$L$1025),'QAQC-2021-08-10'!$C$1025="Very Low")</formula>
    </cfRule>
    <cfRule type="expression" priority="8502" dxfId="1" stopIfTrue="0">
      <formula>AND(NOT('QAQC-2021-08-10'!$L$1025),'QAQC-2021-08-10'!$C$1025="Good")</formula>
    </cfRule>
  </conditionalFormatting>
  <conditionalFormatting sqref="BS25">
    <cfRule type="expression" priority="1009" dxfId="0" stopIfTrue="0">
      <formula>AND(NOT('QAQC-2021-08-10'!$L$1026),'QAQC-2021-08-10'!$C$1026="Highest")</formula>
    </cfRule>
    <cfRule type="expression" priority="2177" dxfId="2" stopIfTrue="0">
      <formula>AND(NOT('QAQC-2021-08-10'!$L$1026),'QAQC-2021-08-10'!$C$1026="High")</formula>
    </cfRule>
    <cfRule type="expression" priority="3345" dxfId="3" stopIfTrue="0">
      <formula>AND(NOT('QAQC-2021-08-10'!$L$1026),'QAQC-2021-08-10'!$C$1026="Medium")</formula>
    </cfRule>
    <cfRule type="expression" priority="4513" dxfId="4" stopIfTrue="0">
      <formula>AND(NOT('QAQC-2021-08-10'!$L$1026),'QAQC-2021-08-10'!$C$1026="Medium Low")</formula>
    </cfRule>
    <cfRule type="expression" priority="5681" dxfId="5" stopIfTrue="0">
      <formula>AND(NOT('QAQC-2021-08-10'!$L$1026),'QAQC-2021-08-10'!$C$1026="Low")</formula>
    </cfRule>
    <cfRule type="expression" priority="6151" dxfId="5" stopIfTrue="0">
      <formula>LEFT(BS25&amp;"")="["</formula>
    </cfRule>
    <cfRule type="expression" priority="7305" dxfId="6" stopIfTrue="0">
      <formula>AND(NOT('QAQC-2021-08-10'!$L$1026),'QAQC-2021-08-10'!$C$1026="Very Low")</formula>
    </cfRule>
    <cfRule type="expression" priority="8503" dxfId="1" stopIfTrue="0">
      <formula>AND(NOT('QAQC-2021-08-10'!$L$1026),'QAQC-2021-08-10'!$C$1026="Good")</formula>
    </cfRule>
  </conditionalFormatting>
  <conditionalFormatting sqref="BI25">
    <cfRule type="expression" priority="1010" dxfId="0" stopIfTrue="0">
      <formula>AND(NOT('QAQC-2021-08-10'!$L$1027),'QAQC-2021-08-10'!$C$1027="Highest")</formula>
    </cfRule>
    <cfRule type="expression" priority="2178" dxfId="2" stopIfTrue="0">
      <formula>AND(NOT('QAQC-2021-08-10'!$L$1027),'QAQC-2021-08-10'!$C$1027="High")</formula>
    </cfRule>
    <cfRule type="expression" priority="3346" dxfId="3" stopIfTrue="0">
      <formula>AND(NOT('QAQC-2021-08-10'!$L$1027),'QAQC-2021-08-10'!$C$1027="Medium")</formula>
    </cfRule>
    <cfRule type="expression" priority="4514" dxfId="4" stopIfTrue="0">
      <formula>AND(NOT('QAQC-2021-08-10'!$L$1027),'QAQC-2021-08-10'!$C$1027="Medium Low")</formula>
    </cfRule>
    <cfRule type="expression" priority="5682" dxfId="5" stopIfTrue="0">
      <formula>AND(NOT('QAQC-2021-08-10'!$L$1027),'QAQC-2021-08-10'!$C$1027="Low")</formula>
    </cfRule>
    <cfRule type="expression" priority="6152" dxfId="5" stopIfTrue="0">
      <formula>LEFT(BI25&amp;"")="["</formula>
    </cfRule>
    <cfRule type="expression" priority="7306" dxfId="6" stopIfTrue="0">
      <formula>AND(NOT('QAQC-2021-08-10'!$L$1027),'QAQC-2021-08-10'!$C$1027="Very Low")</formula>
    </cfRule>
    <cfRule type="expression" priority="8504" dxfId="1" stopIfTrue="0">
      <formula>AND(NOT('QAQC-2021-08-10'!$L$1027),'QAQC-2021-08-10'!$C$1027="Good")</formula>
    </cfRule>
  </conditionalFormatting>
  <conditionalFormatting sqref="BJ25">
    <cfRule type="expression" priority="1011" dxfId="0" stopIfTrue="0">
      <formula>AND(NOT('QAQC-2021-08-10'!$L$1028),'QAQC-2021-08-10'!$C$1028="Highest")</formula>
    </cfRule>
    <cfRule type="expression" priority="2179" dxfId="2" stopIfTrue="0">
      <formula>AND(NOT('QAQC-2021-08-10'!$L$1028),'QAQC-2021-08-10'!$C$1028="High")</formula>
    </cfRule>
    <cfRule type="expression" priority="3347" dxfId="3" stopIfTrue="0">
      <formula>AND(NOT('QAQC-2021-08-10'!$L$1028),'QAQC-2021-08-10'!$C$1028="Medium")</formula>
    </cfRule>
    <cfRule type="expression" priority="4515" dxfId="4" stopIfTrue="0">
      <formula>AND(NOT('QAQC-2021-08-10'!$L$1028),'QAQC-2021-08-10'!$C$1028="Medium Low")</formula>
    </cfRule>
    <cfRule type="expression" priority="5683" dxfId="5" stopIfTrue="0">
      <formula>AND(NOT('QAQC-2021-08-10'!$L$1028),'QAQC-2021-08-10'!$C$1028="Low")</formula>
    </cfRule>
    <cfRule type="expression" priority="6153" dxfId="5" stopIfTrue="0">
      <formula>LEFT(BJ25&amp;"")="["</formula>
    </cfRule>
    <cfRule type="expression" priority="7307" dxfId="6" stopIfTrue="0">
      <formula>AND(NOT('QAQC-2021-08-10'!$L$1028),'QAQC-2021-08-10'!$C$1028="Very Low")</formula>
    </cfRule>
    <cfRule type="expression" priority="8505" dxfId="1" stopIfTrue="0">
      <formula>AND(NOT('QAQC-2021-08-10'!$L$1028),'QAQC-2021-08-10'!$C$1028="Good")</formula>
    </cfRule>
  </conditionalFormatting>
  <conditionalFormatting sqref="BK25">
    <cfRule type="expression" priority="1012" dxfId="0" stopIfTrue="0">
      <formula>AND(NOT('QAQC-2021-08-10'!$L$1029),'QAQC-2021-08-10'!$C$1029="Highest")</formula>
    </cfRule>
    <cfRule type="expression" priority="2180" dxfId="2" stopIfTrue="0">
      <formula>AND(NOT('QAQC-2021-08-10'!$L$1029),'QAQC-2021-08-10'!$C$1029="High")</formula>
    </cfRule>
    <cfRule type="expression" priority="3348" dxfId="3" stopIfTrue="0">
      <formula>AND(NOT('QAQC-2021-08-10'!$L$1029),'QAQC-2021-08-10'!$C$1029="Medium")</formula>
    </cfRule>
    <cfRule type="expression" priority="4516" dxfId="4" stopIfTrue="0">
      <formula>AND(NOT('QAQC-2021-08-10'!$L$1029),'QAQC-2021-08-10'!$C$1029="Medium Low")</formula>
    </cfRule>
    <cfRule type="expression" priority="5684" dxfId="5" stopIfTrue="0">
      <formula>AND(NOT('QAQC-2021-08-10'!$L$1029),'QAQC-2021-08-10'!$C$1029="Low")</formula>
    </cfRule>
    <cfRule type="expression" priority="6154" dxfId="5" stopIfTrue="0">
      <formula>LEFT(BK25&amp;"")="["</formula>
    </cfRule>
    <cfRule type="expression" priority="7308" dxfId="6" stopIfTrue="0">
      <formula>AND(NOT('QAQC-2021-08-10'!$L$1029),'QAQC-2021-08-10'!$C$1029="Very Low")</formula>
    </cfRule>
    <cfRule type="expression" priority="8506" dxfId="1" stopIfTrue="0">
      <formula>AND(NOT('QAQC-2021-08-10'!$L$1029),'QAQC-2021-08-10'!$C$1029="Good")</formula>
    </cfRule>
  </conditionalFormatting>
  <conditionalFormatting sqref="BM25">
    <cfRule type="expression" priority="1013" dxfId="0" stopIfTrue="0">
      <formula>AND(NOT('QAQC-2021-08-10'!$L$1030),'QAQC-2021-08-10'!$C$1030="Highest")</formula>
    </cfRule>
    <cfRule type="expression" priority="2181" dxfId="2" stopIfTrue="0">
      <formula>AND(NOT('QAQC-2021-08-10'!$L$1030),'QAQC-2021-08-10'!$C$1030="High")</formula>
    </cfRule>
    <cfRule type="expression" priority="3349" dxfId="3" stopIfTrue="0">
      <formula>AND(NOT('QAQC-2021-08-10'!$L$1030),'QAQC-2021-08-10'!$C$1030="Medium")</formula>
    </cfRule>
    <cfRule type="expression" priority="4517" dxfId="4" stopIfTrue="0">
      <formula>AND(NOT('QAQC-2021-08-10'!$L$1030),'QAQC-2021-08-10'!$C$1030="Medium Low")</formula>
    </cfRule>
    <cfRule type="expression" priority="5685" dxfId="5" stopIfTrue="0">
      <formula>AND(NOT('QAQC-2021-08-10'!$L$1030),'QAQC-2021-08-10'!$C$1030="Low")</formula>
    </cfRule>
    <cfRule type="expression" priority="6155" dxfId="5" stopIfTrue="0">
      <formula>LEFT(BM25&amp;"")="["</formula>
    </cfRule>
    <cfRule type="expression" priority="7309" dxfId="6" stopIfTrue="0">
      <formula>AND(NOT('QAQC-2021-08-10'!$L$1030),'QAQC-2021-08-10'!$C$1030="Very Low")</formula>
    </cfRule>
    <cfRule type="expression" priority="8507" dxfId="1" stopIfTrue="0">
      <formula>AND(NOT('QAQC-2021-08-10'!$L$1030),'QAQC-2021-08-10'!$C$1030="Good")</formula>
    </cfRule>
  </conditionalFormatting>
  <conditionalFormatting sqref="BN25">
    <cfRule type="expression" priority="1014" dxfId="0" stopIfTrue="0">
      <formula>AND(NOT('QAQC-2021-08-10'!$L$1031),'QAQC-2021-08-10'!$C$1031="Highest")</formula>
    </cfRule>
    <cfRule type="expression" priority="2182" dxfId="2" stopIfTrue="0">
      <formula>AND(NOT('QAQC-2021-08-10'!$L$1031),'QAQC-2021-08-10'!$C$1031="High")</formula>
    </cfRule>
    <cfRule type="expression" priority="3350" dxfId="3" stopIfTrue="0">
      <formula>AND(NOT('QAQC-2021-08-10'!$L$1031),'QAQC-2021-08-10'!$C$1031="Medium")</formula>
    </cfRule>
    <cfRule type="expression" priority="4518" dxfId="4" stopIfTrue="0">
      <formula>AND(NOT('QAQC-2021-08-10'!$L$1031),'QAQC-2021-08-10'!$C$1031="Medium Low")</formula>
    </cfRule>
    <cfRule type="expression" priority="5686" dxfId="5" stopIfTrue="0">
      <formula>AND(NOT('QAQC-2021-08-10'!$L$1031),'QAQC-2021-08-10'!$C$1031="Low")</formula>
    </cfRule>
    <cfRule type="expression" priority="6156" dxfId="5" stopIfTrue="0">
      <formula>LEFT(BN25&amp;"")="["</formula>
    </cfRule>
    <cfRule type="expression" priority="7310" dxfId="6" stopIfTrue="0">
      <formula>AND(NOT('QAQC-2021-08-10'!$L$1031),'QAQC-2021-08-10'!$C$1031="Very Low")</formula>
    </cfRule>
    <cfRule type="expression" priority="8508" dxfId="1" stopIfTrue="0">
      <formula>AND(NOT('QAQC-2021-08-10'!$L$1031),'QAQC-2021-08-10'!$C$1031="Good")</formula>
    </cfRule>
  </conditionalFormatting>
  <conditionalFormatting sqref="BO25">
    <cfRule type="expression" priority="1015" dxfId="0" stopIfTrue="0">
      <formula>AND(NOT('QAQC-2021-08-10'!$L$1032),'QAQC-2021-08-10'!$C$1032="Highest")</formula>
    </cfRule>
    <cfRule type="expression" priority="2183" dxfId="2" stopIfTrue="0">
      <formula>AND(NOT('QAQC-2021-08-10'!$L$1032),'QAQC-2021-08-10'!$C$1032="High")</formula>
    </cfRule>
    <cfRule type="expression" priority="3351" dxfId="3" stopIfTrue="0">
      <formula>AND(NOT('QAQC-2021-08-10'!$L$1032),'QAQC-2021-08-10'!$C$1032="Medium")</formula>
    </cfRule>
    <cfRule type="expression" priority="4519" dxfId="4" stopIfTrue="0">
      <formula>AND(NOT('QAQC-2021-08-10'!$L$1032),'QAQC-2021-08-10'!$C$1032="Medium Low")</formula>
    </cfRule>
    <cfRule type="expression" priority="5687" dxfId="5" stopIfTrue="0">
      <formula>AND(NOT('QAQC-2021-08-10'!$L$1032),'QAQC-2021-08-10'!$C$1032="Low")</formula>
    </cfRule>
    <cfRule type="expression" priority="6157" dxfId="5" stopIfTrue="0">
      <formula>LEFT(BO25&amp;"")="["</formula>
    </cfRule>
    <cfRule type="expression" priority="7311" dxfId="6" stopIfTrue="0">
      <formula>AND(NOT('QAQC-2021-08-10'!$L$1032),'QAQC-2021-08-10'!$C$1032="Very Low")</formula>
    </cfRule>
    <cfRule type="expression" priority="8509" dxfId="1" stopIfTrue="0">
      <formula>AND(NOT('QAQC-2021-08-10'!$L$1032),'QAQC-2021-08-10'!$C$1032="Good")</formula>
    </cfRule>
  </conditionalFormatting>
  <conditionalFormatting sqref="BQ26">
    <cfRule type="expression" priority="1022" dxfId="0" stopIfTrue="0">
      <formula>AND(NOT('QAQC-2021-08-10'!$L$1039),'QAQC-2021-08-10'!$C$1039="Highest")</formula>
    </cfRule>
    <cfRule type="expression" priority="2190" dxfId="2" stopIfTrue="0">
      <formula>AND(NOT('QAQC-2021-08-10'!$L$1039),'QAQC-2021-08-10'!$C$1039="High")</formula>
    </cfRule>
    <cfRule type="expression" priority="3358" dxfId="3" stopIfTrue="0">
      <formula>AND(NOT('QAQC-2021-08-10'!$L$1039),'QAQC-2021-08-10'!$C$1039="Medium")</formula>
    </cfRule>
    <cfRule type="expression" priority="4526" dxfId="4" stopIfTrue="0">
      <formula>AND(NOT('QAQC-2021-08-10'!$L$1039),'QAQC-2021-08-10'!$C$1039="Medium Low")</formula>
    </cfRule>
    <cfRule type="expression" priority="5694" dxfId="5" stopIfTrue="0">
      <formula>AND(NOT('QAQC-2021-08-10'!$L$1039),'QAQC-2021-08-10'!$C$1039="Low")</formula>
    </cfRule>
    <cfRule type="expression" priority="6164" dxfId="5" stopIfTrue="0">
      <formula>LEFT(BQ26&amp;"")="["</formula>
    </cfRule>
    <cfRule type="expression" priority="7318" dxfId="6" stopIfTrue="0">
      <formula>AND(NOT('QAQC-2021-08-10'!$L$1039),'QAQC-2021-08-10'!$C$1039="Very Low")</formula>
    </cfRule>
    <cfRule type="expression" priority="8516" dxfId="1" stopIfTrue="0">
      <formula>AND(NOT('QAQC-2021-08-10'!$L$1039),'QAQC-2021-08-10'!$C$1039="Good")</formula>
    </cfRule>
  </conditionalFormatting>
  <conditionalFormatting sqref="BR26">
    <cfRule type="expression" priority="1023" dxfId="0" stopIfTrue="0">
      <formula>AND(NOT('QAQC-2021-08-10'!$L$1040),'QAQC-2021-08-10'!$C$1040="Highest")</formula>
    </cfRule>
    <cfRule type="expression" priority="2191" dxfId="2" stopIfTrue="0">
      <formula>AND(NOT('QAQC-2021-08-10'!$L$1040),'QAQC-2021-08-10'!$C$1040="High")</formula>
    </cfRule>
    <cfRule type="expression" priority="3359" dxfId="3" stopIfTrue="0">
      <formula>AND(NOT('QAQC-2021-08-10'!$L$1040),'QAQC-2021-08-10'!$C$1040="Medium")</formula>
    </cfRule>
    <cfRule type="expression" priority="4527" dxfId="4" stopIfTrue="0">
      <formula>AND(NOT('QAQC-2021-08-10'!$L$1040),'QAQC-2021-08-10'!$C$1040="Medium Low")</formula>
    </cfRule>
    <cfRule type="expression" priority="5695" dxfId="5" stopIfTrue="0">
      <formula>AND(NOT('QAQC-2021-08-10'!$L$1040),'QAQC-2021-08-10'!$C$1040="Low")</formula>
    </cfRule>
    <cfRule type="expression" priority="6165" dxfId="5" stopIfTrue="0">
      <formula>LEFT(BR26&amp;"")="["</formula>
    </cfRule>
    <cfRule type="expression" priority="7319" dxfId="6" stopIfTrue="0">
      <formula>AND(NOT('QAQC-2021-08-10'!$L$1040),'QAQC-2021-08-10'!$C$1040="Very Low")</formula>
    </cfRule>
    <cfRule type="expression" priority="8517" dxfId="1" stopIfTrue="0">
      <formula>AND(NOT('QAQC-2021-08-10'!$L$1040),'QAQC-2021-08-10'!$C$1040="Good")</formula>
    </cfRule>
  </conditionalFormatting>
  <conditionalFormatting sqref="BS26">
    <cfRule type="expression" priority="1024" dxfId="0" stopIfTrue="0">
      <formula>AND(NOT('QAQC-2021-08-10'!$L$1041),'QAQC-2021-08-10'!$C$1041="Highest")</formula>
    </cfRule>
    <cfRule type="expression" priority="2192" dxfId="2" stopIfTrue="0">
      <formula>AND(NOT('QAQC-2021-08-10'!$L$1041),'QAQC-2021-08-10'!$C$1041="High")</formula>
    </cfRule>
    <cfRule type="expression" priority="3360" dxfId="3" stopIfTrue="0">
      <formula>AND(NOT('QAQC-2021-08-10'!$L$1041),'QAQC-2021-08-10'!$C$1041="Medium")</formula>
    </cfRule>
    <cfRule type="expression" priority="4528" dxfId="4" stopIfTrue="0">
      <formula>AND(NOT('QAQC-2021-08-10'!$L$1041),'QAQC-2021-08-10'!$C$1041="Medium Low")</formula>
    </cfRule>
    <cfRule type="expression" priority="5696" dxfId="5" stopIfTrue="0">
      <formula>AND(NOT('QAQC-2021-08-10'!$L$1041),'QAQC-2021-08-10'!$C$1041="Low")</formula>
    </cfRule>
    <cfRule type="expression" priority="6166" dxfId="5" stopIfTrue="0">
      <formula>LEFT(BS26&amp;"")="["</formula>
    </cfRule>
    <cfRule type="expression" priority="7320" dxfId="6" stopIfTrue="0">
      <formula>AND(NOT('QAQC-2021-08-10'!$L$1041),'QAQC-2021-08-10'!$C$1041="Very Low")</formula>
    </cfRule>
    <cfRule type="expression" priority="8518" dxfId="1" stopIfTrue="0">
      <formula>AND(NOT('QAQC-2021-08-10'!$L$1041),'QAQC-2021-08-10'!$C$1041="Good")</formula>
    </cfRule>
  </conditionalFormatting>
  <conditionalFormatting sqref="BI26">
    <cfRule type="expression" priority="1025" dxfId="0" stopIfTrue="0">
      <formula>AND(NOT('QAQC-2021-08-10'!$L$1042),'QAQC-2021-08-10'!$C$1042="Highest")</formula>
    </cfRule>
    <cfRule type="expression" priority="2193" dxfId="2" stopIfTrue="0">
      <formula>AND(NOT('QAQC-2021-08-10'!$L$1042),'QAQC-2021-08-10'!$C$1042="High")</formula>
    </cfRule>
    <cfRule type="expression" priority="3361" dxfId="3" stopIfTrue="0">
      <formula>AND(NOT('QAQC-2021-08-10'!$L$1042),'QAQC-2021-08-10'!$C$1042="Medium")</formula>
    </cfRule>
    <cfRule type="expression" priority="4529" dxfId="4" stopIfTrue="0">
      <formula>AND(NOT('QAQC-2021-08-10'!$L$1042),'QAQC-2021-08-10'!$C$1042="Medium Low")</formula>
    </cfRule>
    <cfRule type="expression" priority="5697" dxfId="5" stopIfTrue="0">
      <formula>AND(NOT('QAQC-2021-08-10'!$L$1042),'QAQC-2021-08-10'!$C$1042="Low")</formula>
    </cfRule>
    <cfRule type="expression" priority="6167" dxfId="5" stopIfTrue="0">
      <formula>LEFT(BI26&amp;"")="["</formula>
    </cfRule>
    <cfRule type="expression" priority="7321" dxfId="6" stopIfTrue="0">
      <formula>AND(NOT('QAQC-2021-08-10'!$L$1042),'QAQC-2021-08-10'!$C$1042="Very Low")</formula>
    </cfRule>
    <cfRule type="expression" priority="8519" dxfId="1" stopIfTrue="0">
      <formula>AND(NOT('QAQC-2021-08-10'!$L$1042),'QAQC-2021-08-10'!$C$1042="Good")</formula>
    </cfRule>
  </conditionalFormatting>
  <conditionalFormatting sqref="BJ26">
    <cfRule type="expression" priority="1026" dxfId="0" stopIfTrue="0">
      <formula>AND(NOT('QAQC-2021-08-10'!$L$1043),'QAQC-2021-08-10'!$C$1043="Highest")</formula>
    </cfRule>
    <cfRule type="expression" priority="2194" dxfId="2" stopIfTrue="0">
      <formula>AND(NOT('QAQC-2021-08-10'!$L$1043),'QAQC-2021-08-10'!$C$1043="High")</formula>
    </cfRule>
    <cfRule type="expression" priority="3362" dxfId="3" stopIfTrue="0">
      <formula>AND(NOT('QAQC-2021-08-10'!$L$1043),'QAQC-2021-08-10'!$C$1043="Medium")</formula>
    </cfRule>
    <cfRule type="expression" priority="4530" dxfId="4" stopIfTrue="0">
      <formula>AND(NOT('QAQC-2021-08-10'!$L$1043),'QAQC-2021-08-10'!$C$1043="Medium Low")</formula>
    </cfRule>
    <cfRule type="expression" priority="5698" dxfId="5" stopIfTrue="0">
      <formula>AND(NOT('QAQC-2021-08-10'!$L$1043),'QAQC-2021-08-10'!$C$1043="Low")</formula>
    </cfRule>
    <cfRule type="expression" priority="6168" dxfId="5" stopIfTrue="0">
      <formula>LEFT(BJ26&amp;"")="["</formula>
    </cfRule>
    <cfRule type="expression" priority="7322" dxfId="6" stopIfTrue="0">
      <formula>AND(NOT('QAQC-2021-08-10'!$L$1043),'QAQC-2021-08-10'!$C$1043="Very Low")</formula>
    </cfRule>
    <cfRule type="expression" priority="8520" dxfId="1" stopIfTrue="0">
      <formula>AND(NOT('QAQC-2021-08-10'!$L$1043),'QAQC-2021-08-10'!$C$1043="Good")</formula>
    </cfRule>
  </conditionalFormatting>
  <conditionalFormatting sqref="BK26">
    <cfRule type="expression" priority="1027" dxfId="0" stopIfTrue="0">
      <formula>AND(NOT('QAQC-2021-08-10'!$L$1044),'QAQC-2021-08-10'!$C$1044="Highest")</formula>
    </cfRule>
    <cfRule type="expression" priority="2195" dxfId="2" stopIfTrue="0">
      <formula>AND(NOT('QAQC-2021-08-10'!$L$1044),'QAQC-2021-08-10'!$C$1044="High")</formula>
    </cfRule>
    <cfRule type="expression" priority="3363" dxfId="3" stopIfTrue="0">
      <formula>AND(NOT('QAQC-2021-08-10'!$L$1044),'QAQC-2021-08-10'!$C$1044="Medium")</formula>
    </cfRule>
    <cfRule type="expression" priority="4531" dxfId="4" stopIfTrue="0">
      <formula>AND(NOT('QAQC-2021-08-10'!$L$1044),'QAQC-2021-08-10'!$C$1044="Medium Low")</formula>
    </cfRule>
    <cfRule type="expression" priority="5699" dxfId="5" stopIfTrue="0">
      <formula>AND(NOT('QAQC-2021-08-10'!$L$1044),'QAQC-2021-08-10'!$C$1044="Low")</formula>
    </cfRule>
    <cfRule type="expression" priority="6169" dxfId="5" stopIfTrue="0">
      <formula>LEFT(BK26&amp;"")="["</formula>
    </cfRule>
    <cfRule type="expression" priority="7323" dxfId="6" stopIfTrue="0">
      <formula>AND(NOT('QAQC-2021-08-10'!$L$1044),'QAQC-2021-08-10'!$C$1044="Very Low")</formula>
    </cfRule>
    <cfRule type="expression" priority="8521" dxfId="1" stopIfTrue="0">
      <formula>AND(NOT('QAQC-2021-08-10'!$L$1044),'QAQC-2021-08-10'!$C$1044="Good")</formula>
    </cfRule>
  </conditionalFormatting>
  <conditionalFormatting sqref="BM26">
    <cfRule type="expression" priority="1028" dxfId="0" stopIfTrue="0">
      <formula>AND(NOT('QAQC-2021-08-10'!$L$1045),'QAQC-2021-08-10'!$C$1045="Highest")</formula>
    </cfRule>
    <cfRule type="expression" priority="2196" dxfId="2" stopIfTrue="0">
      <formula>AND(NOT('QAQC-2021-08-10'!$L$1045),'QAQC-2021-08-10'!$C$1045="High")</formula>
    </cfRule>
    <cfRule type="expression" priority="3364" dxfId="3" stopIfTrue="0">
      <formula>AND(NOT('QAQC-2021-08-10'!$L$1045),'QAQC-2021-08-10'!$C$1045="Medium")</formula>
    </cfRule>
    <cfRule type="expression" priority="4532" dxfId="4" stopIfTrue="0">
      <formula>AND(NOT('QAQC-2021-08-10'!$L$1045),'QAQC-2021-08-10'!$C$1045="Medium Low")</formula>
    </cfRule>
    <cfRule type="expression" priority="5700" dxfId="5" stopIfTrue="0">
      <formula>AND(NOT('QAQC-2021-08-10'!$L$1045),'QAQC-2021-08-10'!$C$1045="Low")</formula>
    </cfRule>
    <cfRule type="expression" priority="6170" dxfId="5" stopIfTrue="0">
      <formula>LEFT(BM26&amp;"")="["</formula>
    </cfRule>
    <cfRule type="expression" priority="7324" dxfId="6" stopIfTrue="0">
      <formula>AND(NOT('QAQC-2021-08-10'!$L$1045),'QAQC-2021-08-10'!$C$1045="Very Low")</formula>
    </cfRule>
    <cfRule type="expression" priority="8522" dxfId="1" stopIfTrue="0">
      <formula>AND(NOT('QAQC-2021-08-10'!$L$1045),'QAQC-2021-08-10'!$C$1045="Good")</formula>
    </cfRule>
  </conditionalFormatting>
  <conditionalFormatting sqref="BN26">
    <cfRule type="expression" priority="1029" dxfId="0" stopIfTrue="0">
      <formula>AND(NOT('QAQC-2021-08-10'!$L$1046),'QAQC-2021-08-10'!$C$1046="Highest")</formula>
    </cfRule>
    <cfRule type="expression" priority="2197" dxfId="2" stopIfTrue="0">
      <formula>AND(NOT('QAQC-2021-08-10'!$L$1046),'QAQC-2021-08-10'!$C$1046="High")</formula>
    </cfRule>
    <cfRule type="expression" priority="3365" dxfId="3" stopIfTrue="0">
      <formula>AND(NOT('QAQC-2021-08-10'!$L$1046),'QAQC-2021-08-10'!$C$1046="Medium")</formula>
    </cfRule>
    <cfRule type="expression" priority="4533" dxfId="4" stopIfTrue="0">
      <formula>AND(NOT('QAQC-2021-08-10'!$L$1046),'QAQC-2021-08-10'!$C$1046="Medium Low")</formula>
    </cfRule>
    <cfRule type="expression" priority="5701" dxfId="5" stopIfTrue="0">
      <formula>AND(NOT('QAQC-2021-08-10'!$L$1046),'QAQC-2021-08-10'!$C$1046="Low")</formula>
    </cfRule>
    <cfRule type="expression" priority="6171" dxfId="5" stopIfTrue="0">
      <formula>LEFT(BN26&amp;"")="["</formula>
    </cfRule>
    <cfRule type="expression" priority="7325" dxfId="6" stopIfTrue="0">
      <formula>AND(NOT('QAQC-2021-08-10'!$L$1046),'QAQC-2021-08-10'!$C$1046="Very Low")</formula>
    </cfRule>
    <cfRule type="expression" priority="8523" dxfId="1" stopIfTrue="0">
      <formula>AND(NOT('QAQC-2021-08-10'!$L$1046),'QAQC-2021-08-10'!$C$1046="Good")</formula>
    </cfRule>
  </conditionalFormatting>
  <conditionalFormatting sqref="BO26">
    <cfRule type="expression" priority="1030" dxfId="0" stopIfTrue="0">
      <formula>AND(NOT('QAQC-2021-08-10'!$L$1047),'QAQC-2021-08-10'!$C$1047="Highest")</formula>
    </cfRule>
    <cfRule type="expression" priority="2198" dxfId="2" stopIfTrue="0">
      <formula>AND(NOT('QAQC-2021-08-10'!$L$1047),'QAQC-2021-08-10'!$C$1047="High")</formula>
    </cfRule>
    <cfRule type="expression" priority="3366" dxfId="3" stopIfTrue="0">
      <formula>AND(NOT('QAQC-2021-08-10'!$L$1047),'QAQC-2021-08-10'!$C$1047="Medium")</formula>
    </cfRule>
    <cfRule type="expression" priority="4534" dxfId="4" stopIfTrue="0">
      <formula>AND(NOT('QAQC-2021-08-10'!$L$1047),'QAQC-2021-08-10'!$C$1047="Medium Low")</formula>
    </cfRule>
    <cfRule type="expression" priority="5702" dxfId="5" stopIfTrue="0">
      <formula>AND(NOT('QAQC-2021-08-10'!$L$1047),'QAQC-2021-08-10'!$C$1047="Low")</formula>
    </cfRule>
    <cfRule type="expression" priority="6172" dxfId="5" stopIfTrue="0">
      <formula>LEFT(BO26&amp;"")="["</formula>
    </cfRule>
    <cfRule type="expression" priority="7326" dxfId="6" stopIfTrue="0">
      <formula>AND(NOT('QAQC-2021-08-10'!$L$1047),'QAQC-2021-08-10'!$C$1047="Very Low")</formula>
    </cfRule>
    <cfRule type="expression" priority="8524" dxfId="1" stopIfTrue="0">
      <formula>AND(NOT('QAQC-2021-08-10'!$L$1047),'QAQC-2021-08-10'!$C$1047="Good")</formula>
    </cfRule>
  </conditionalFormatting>
  <conditionalFormatting sqref="BQ27">
    <cfRule type="expression" priority="1037" dxfId="0" stopIfTrue="0">
      <formula>AND(NOT('QAQC-2021-08-10'!$L$1054),'QAQC-2021-08-10'!$C$1054="Highest")</formula>
    </cfRule>
    <cfRule type="expression" priority="2205" dxfId="2" stopIfTrue="0">
      <formula>AND(NOT('QAQC-2021-08-10'!$L$1054),'QAQC-2021-08-10'!$C$1054="High")</formula>
    </cfRule>
    <cfRule type="expression" priority="3373" dxfId="3" stopIfTrue="0">
      <formula>AND(NOT('QAQC-2021-08-10'!$L$1054),'QAQC-2021-08-10'!$C$1054="Medium")</formula>
    </cfRule>
    <cfRule type="expression" priority="4541" dxfId="4" stopIfTrue="0">
      <formula>AND(NOT('QAQC-2021-08-10'!$L$1054),'QAQC-2021-08-10'!$C$1054="Medium Low")</formula>
    </cfRule>
    <cfRule type="expression" priority="5709" dxfId="5" stopIfTrue="0">
      <formula>AND(NOT('QAQC-2021-08-10'!$L$1054),'QAQC-2021-08-10'!$C$1054="Low")</formula>
    </cfRule>
    <cfRule type="expression" priority="6179" dxfId="5" stopIfTrue="0">
      <formula>LEFT(BQ27&amp;"")="["</formula>
    </cfRule>
    <cfRule type="expression" priority="7333" dxfId="6" stopIfTrue="0">
      <formula>AND(NOT('QAQC-2021-08-10'!$L$1054),'QAQC-2021-08-10'!$C$1054="Very Low")</formula>
    </cfRule>
    <cfRule type="expression" priority="8531" dxfId="1" stopIfTrue="0">
      <formula>AND(NOT('QAQC-2021-08-10'!$L$1054),'QAQC-2021-08-10'!$C$1054="Good")</formula>
    </cfRule>
  </conditionalFormatting>
  <conditionalFormatting sqref="BR27">
    <cfRule type="expression" priority="1038" dxfId="0" stopIfTrue="0">
      <formula>AND(NOT('QAQC-2021-08-10'!$L$1055),'QAQC-2021-08-10'!$C$1055="Highest")</formula>
    </cfRule>
    <cfRule type="expression" priority="2206" dxfId="2" stopIfTrue="0">
      <formula>AND(NOT('QAQC-2021-08-10'!$L$1055),'QAQC-2021-08-10'!$C$1055="High")</formula>
    </cfRule>
    <cfRule type="expression" priority="3374" dxfId="3" stopIfTrue="0">
      <formula>AND(NOT('QAQC-2021-08-10'!$L$1055),'QAQC-2021-08-10'!$C$1055="Medium")</formula>
    </cfRule>
    <cfRule type="expression" priority="4542" dxfId="4" stopIfTrue="0">
      <formula>AND(NOT('QAQC-2021-08-10'!$L$1055),'QAQC-2021-08-10'!$C$1055="Medium Low")</formula>
    </cfRule>
    <cfRule type="expression" priority="5710" dxfId="5" stopIfTrue="0">
      <formula>AND(NOT('QAQC-2021-08-10'!$L$1055),'QAQC-2021-08-10'!$C$1055="Low")</formula>
    </cfRule>
    <cfRule type="expression" priority="6180" dxfId="5" stopIfTrue="0">
      <formula>LEFT(BR27&amp;"")="["</formula>
    </cfRule>
    <cfRule type="expression" priority="7334" dxfId="6" stopIfTrue="0">
      <formula>AND(NOT('QAQC-2021-08-10'!$L$1055),'QAQC-2021-08-10'!$C$1055="Very Low")</formula>
    </cfRule>
    <cfRule type="expression" priority="8532" dxfId="1" stopIfTrue="0">
      <formula>AND(NOT('QAQC-2021-08-10'!$L$1055),'QAQC-2021-08-10'!$C$1055="Good")</formula>
    </cfRule>
  </conditionalFormatting>
  <conditionalFormatting sqref="BS27">
    <cfRule type="expression" priority="1039" dxfId="0" stopIfTrue="0">
      <formula>AND(NOT('QAQC-2021-08-10'!$L$1056),'QAQC-2021-08-10'!$C$1056="Highest")</formula>
    </cfRule>
    <cfRule type="expression" priority="2207" dxfId="2" stopIfTrue="0">
      <formula>AND(NOT('QAQC-2021-08-10'!$L$1056),'QAQC-2021-08-10'!$C$1056="High")</formula>
    </cfRule>
    <cfRule type="expression" priority="3375" dxfId="3" stopIfTrue="0">
      <formula>AND(NOT('QAQC-2021-08-10'!$L$1056),'QAQC-2021-08-10'!$C$1056="Medium")</formula>
    </cfRule>
    <cfRule type="expression" priority="4543" dxfId="4" stopIfTrue="0">
      <formula>AND(NOT('QAQC-2021-08-10'!$L$1056),'QAQC-2021-08-10'!$C$1056="Medium Low")</formula>
    </cfRule>
    <cfRule type="expression" priority="5711" dxfId="5" stopIfTrue="0">
      <formula>AND(NOT('QAQC-2021-08-10'!$L$1056),'QAQC-2021-08-10'!$C$1056="Low")</formula>
    </cfRule>
    <cfRule type="expression" priority="6181" dxfId="5" stopIfTrue="0">
      <formula>LEFT(BS27&amp;"")="["</formula>
    </cfRule>
    <cfRule type="expression" priority="7335" dxfId="6" stopIfTrue="0">
      <formula>AND(NOT('QAQC-2021-08-10'!$L$1056),'QAQC-2021-08-10'!$C$1056="Very Low")</formula>
    </cfRule>
    <cfRule type="expression" priority="8533" dxfId="1" stopIfTrue="0">
      <formula>AND(NOT('QAQC-2021-08-10'!$L$1056),'QAQC-2021-08-10'!$C$1056="Good")</formula>
    </cfRule>
  </conditionalFormatting>
  <conditionalFormatting sqref="BI27">
    <cfRule type="expression" priority="1040" dxfId="0" stopIfTrue="0">
      <formula>AND(NOT('QAQC-2021-08-10'!$L$1057),'QAQC-2021-08-10'!$C$1057="Highest")</formula>
    </cfRule>
    <cfRule type="expression" priority="2208" dxfId="2" stopIfTrue="0">
      <formula>AND(NOT('QAQC-2021-08-10'!$L$1057),'QAQC-2021-08-10'!$C$1057="High")</formula>
    </cfRule>
    <cfRule type="expression" priority="3376" dxfId="3" stopIfTrue="0">
      <formula>AND(NOT('QAQC-2021-08-10'!$L$1057),'QAQC-2021-08-10'!$C$1057="Medium")</formula>
    </cfRule>
    <cfRule type="expression" priority="4544" dxfId="4" stopIfTrue="0">
      <formula>AND(NOT('QAQC-2021-08-10'!$L$1057),'QAQC-2021-08-10'!$C$1057="Medium Low")</formula>
    </cfRule>
    <cfRule type="expression" priority="5712" dxfId="5" stopIfTrue="0">
      <formula>AND(NOT('QAQC-2021-08-10'!$L$1057),'QAQC-2021-08-10'!$C$1057="Low")</formula>
    </cfRule>
    <cfRule type="expression" priority="6182" dxfId="5" stopIfTrue="0">
      <formula>LEFT(BI27&amp;"")="["</formula>
    </cfRule>
    <cfRule type="expression" priority="7336" dxfId="6" stopIfTrue="0">
      <formula>AND(NOT('QAQC-2021-08-10'!$L$1057),'QAQC-2021-08-10'!$C$1057="Very Low")</formula>
    </cfRule>
    <cfRule type="expression" priority="8534" dxfId="1" stopIfTrue="0">
      <formula>AND(NOT('QAQC-2021-08-10'!$L$1057),'QAQC-2021-08-10'!$C$1057="Good")</formula>
    </cfRule>
  </conditionalFormatting>
  <conditionalFormatting sqref="BJ27">
    <cfRule type="expression" priority="1041" dxfId="0" stopIfTrue="0">
      <formula>AND(NOT('QAQC-2021-08-10'!$L$1058),'QAQC-2021-08-10'!$C$1058="Highest")</formula>
    </cfRule>
    <cfRule type="expression" priority="2209" dxfId="2" stopIfTrue="0">
      <formula>AND(NOT('QAQC-2021-08-10'!$L$1058),'QAQC-2021-08-10'!$C$1058="High")</formula>
    </cfRule>
    <cfRule type="expression" priority="3377" dxfId="3" stopIfTrue="0">
      <formula>AND(NOT('QAQC-2021-08-10'!$L$1058),'QAQC-2021-08-10'!$C$1058="Medium")</formula>
    </cfRule>
    <cfRule type="expression" priority="4545" dxfId="4" stopIfTrue="0">
      <formula>AND(NOT('QAQC-2021-08-10'!$L$1058),'QAQC-2021-08-10'!$C$1058="Medium Low")</formula>
    </cfRule>
    <cfRule type="expression" priority="5713" dxfId="5" stopIfTrue="0">
      <formula>AND(NOT('QAQC-2021-08-10'!$L$1058),'QAQC-2021-08-10'!$C$1058="Low")</formula>
    </cfRule>
    <cfRule type="expression" priority="6183" dxfId="5" stopIfTrue="0">
      <formula>LEFT(BJ27&amp;"")="["</formula>
    </cfRule>
    <cfRule type="expression" priority="7337" dxfId="6" stopIfTrue="0">
      <formula>AND(NOT('QAQC-2021-08-10'!$L$1058),'QAQC-2021-08-10'!$C$1058="Very Low")</formula>
    </cfRule>
    <cfRule type="expression" priority="8535" dxfId="1" stopIfTrue="0">
      <formula>AND(NOT('QAQC-2021-08-10'!$L$1058),'QAQC-2021-08-10'!$C$1058="Good")</formula>
    </cfRule>
  </conditionalFormatting>
  <conditionalFormatting sqref="BK27">
    <cfRule type="expression" priority="1042" dxfId="0" stopIfTrue="0">
      <formula>AND(NOT('QAQC-2021-08-10'!$L$1059),'QAQC-2021-08-10'!$C$1059="Highest")</formula>
    </cfRule>
    <cfRule type="expression" priority="2210" dxfId="2" stopIfTrue="0">
      <formula>AND(NOT('QAQC-2021-08-10'!$L$1059),'QAQC-2021-08-10'!$C$1059="High")</formula>
    </cfRule>
    <cfRule type="expression" priority="3378" dxfId="3" stopIfTrue="0">
      <formula>AND(NOT('QAQC-2021-08-10'!$L$1059),'QAQC-2021-08-10'!$C$1059="Medium")</formula>
    </cfRule>
    <cfRule type="expression" priority="4546" dxfId="4" stopIfTrue="0">
      <formula>AND(NOT('QAQC-2021-08-10'!$L$1059),'QAQC-2021-08-10'!$C$1059="Medium Low")</formula>
    </cfRule>
    <cfRule type="expression" priority="5714" dxfId="5" stopIfTrue="0">
      <formula>AND(NOT('QAQC-2021-08-10'!$L$1059),'QAQC-2021-08-10'!$C$1059="Low")</formula>
    </cfRule>
    <cfRule type="expression" priority="6184" dxfId="5" stopIfTrue="0">
      <formula>LEFT(BK27&amp;"")="["</formula>
    </cfRule>
    <cfRule type="expression" priority="7338" dxfId="6" stopIfTrue="0">
      <formula>AND(NOT('QAQC-2021-08-10'!$L$1059),'QAQC-2021-08-10'!$C$1059="Very Low")</formula>
    </cfRule>
    <cfRule type="expression" priority="8536" dxfId="1" stopIfTrue="0">
      <formula>AND(NOT('QAQC-2021-08-10'!$L$1059),'QAQC-2021-08-10'!$C$1059="Good")</formula>
    </cfRule>
  </conditionalFormatting>
  <conditionalFormatting sqref="BM27">
    <cfRule type="expression" priority="1043" dxfId="0" stopIfTrue="0">
      <formula>AND(NOT('QAQC-2021-08-10'!$L$1060),'QAQC-2021-08-10'!$C$1060="Highest")</formula>
    </cfRule>
    <cfRule type="expression" priority="2211" dxfId="2" stopIfTrue="0">
      <formula>AND(NOT('QAQC-2021-08-10'!$L$1060),'QAQC-2021-08-10'!$C$1060="High")</formula>
    </cfRule>
    <cfRule type="expression" priority="3379" dxfId="3" stopIfTrue="0">
      <formula>AND(NOT('QAQC-2021-08-10'!$L$1060),'QAQC-2021-08-10'!$C$1060="Medium")</formula>
    </cfRule>
    <cfRule type="expression" priority="4547" dxfId="4" stopIfTrue="0">
      <formula>AND(NOT('QAQC-2021-08-10'!$L$1060),'QAQC-2021-08-10'!$C$1060="Medium Low")</formula>
    </cfRule>
    <cfRule type="expression" priority="5715" dxfId="5" stopIfTrue="0">
      <formula>AND(NOT('QAQC-2021-08-10'!$L$1060),'QAQC-2021-08-10'!$C$1060="Low")</formula>
    </cfRule>
    <cfRule type="expression" priority="6185" dxfId="5" stopIfTrue="0">
      <formula>LEFT(BM27&amp;"")="["</formula>
    </cfRule>
    <cfRule type="expression" priority="7339" dxfId="6" stopIfTrue="0">
      <formula>AND(NOT('QAQC-2021-08-10'!$L$1060),'QAQC-2021-08-10'!$C$1060="Very Low")</formula>
    </cfRule>
    <cfRule type="expression" priority="8537" dxfId="1" stopIfTrue="0">
      <formula>AND(NOT('QAQC-2021-08-10'!$L$1060),'QAQC-2021-08-10'!$C$1060="Good")</formula>
    </cfRule>
  </conditionalFormatting>
  <conditionalFormatting sqref="BN27">
    <cfRule type="expression" priority="1044" dxfId="0" stopIfTrue="0">
      <formula>AND(NOT('QAQC-2021-08-10'!$L$1061),'QAQC-2021-08-10'!$C$1061="Highest")</formula>
    </cfRule>
    <cfRule type="expression" priority="2212" dxfId="2" stopIfTrue="0">
      <formula>AND(NOT('QAQC-2021-08-10'!$L$1061),'QAQC-2021-08-10'!$C$1061="High")</formula>
    </cfRule>
    <cfRule type="expression" priority="3380" dxfId="3" stopIfTrue="0">
      <formula>AND(NOT('QAQC-2021-08-10'!$L$1061),'QAQC-2021-08-10'!$C$1061="Medium")</formula>
    </cfRule>
    <cfRule type="expression" priority="4548" dxfId="4" stopIfTrue="0">
      <formula>AND(NOT('QAQC-2021-08-10'!$L$1061),'QAQC-2021-08-10'!$C$1061="Medium Low")</formula>
    </cfRule>
    <cfRule type="expression" priority="5716" dxfId="5" stopIfTrue="0">
      <formula>AND(NOT('QAQC-2021-08-10'!$L$1061),'QAQC-2021-08-10'!$C$1061="Low")</formula>
    </cfRule>
    <cfRule type="expression" priority="6186" dxfId="5" stopIfTrue="0">
      <formula>LEFT(BN27&amp;"")="["</formula>
    </cfRule>
    <cfRule type="expression" priority="7340" dxfId="6" stopIfTrue="0">
      <formula>AND(NOT('QAQC-2021-08-10'!$L$1061),'QAQC-2021-08-10'!$C$1061="Very Low")</formula>
    </cfRule>
    <cfRule type="expression" priority="8538" dxfId="1" stopIfTrue="0">
      <formula>AND(NOT('QAQC-2021-08-10'!$L$1061),'QAQC-2021-08-10'!$C$1061="Good")</formula>
    </cfRule>
  </conditionalFormatting>
  <conditionalFormatting sqref="BO27">
    <cfRule type="expression" priority="1045" dxfId="0" stopIfTrue="0">
      <formula>AND(NOT('QAQC-2021-08-10'!$L$1062),'QAQC-2021-08-10'!$C$1062="Highest")</formula>
    </cfRule>
    <cfRule type="expression" priority="2213" dxfId="2" stopIfTrue="0">
      <formula>AND(NOT('QAQC-2021-08-10'!$L$1062),'QAQC-2021-08-10'!$C$1062="High")</formula>
    </cfRule>
    <cfRule type="expression" priority="3381" dxfId="3" stopIfTrue="0">
      <formula>AND(NOT('QAQC-2021-08-10'!$L$1062),'QAQC-2021-08-10'!$C$1062="Medium")</formula>
    </cfRule>
    <cfRule type="expression" priority="4549" dxfId="4" stopIfTrue="0">
      <formula>AND(NOT('QAQC-2021-08-10'!$L$1062),'QAQC-2021-08-10'!$C$1062="Medium Low")</formula>
    </cfRule>
    <cfRule type="expression" priority="5717" dxfId="5" stopIfTrue="0">
      <formula>AND(NOT('QAQC-2021-08-10'!$L$1062),'QAQC-2021-08-10'!$C$1062="Low")</formula>
    </cfRule>
    <cfRule type="expression" priority="6187" dxfId="5" stopIfTrue="0">
      <formula>LEFT(BO27&amp;"")="["</formula>
    </cfRule>
    <cfRule type="expression" priority="7341" dxfId="6" stopIfTrue="0">
      <formula>AND(NOT('QAQC-2021-08-10'!$L$1062),'QAQC-2021-08-10'!$C$1062="Very Low")</formula>
    </cfRule>
    <cfRule type="expression" priority="8539" dxfId="1" stopIfTrue="0">
      <formula>AND(NOT('QAQC-2021-08-10'!$L$1062),'QAQC-2021-08-10'!$C$1062="Good")</formula>
    </cfRule>
  </conditionalFormatting>
  <conditionalFormatting sqref="BQ28">
    <cfRule type="expression" priority="1052" dxfId="0" stopIfTrue="0">
      <formula>AND(NOT('QAQC-2021-08-10'!$L$1069),'QAQC-2021-08-10'!$C$1069="Highest")</formula>
    </cfRule>
    <cfRule type="expression" priority="2220" dxfId="2" stopIfTrue="0">
      <formula>AND(NOT('QAQC-2021-08-10'!$L$1069),'QAQC-2021-08-10'!$C$1069="High")</formula>
    </cfRule>
    <cfRule type="expression" priority="3388" dxfId="3" stopIfTrue="0">
      <formula>AND(NOT('QAQC-2021-08-10'!$L$1069),'QAQC-2021-08-10'!$C$1069="Medium")</formula>
    </cfRule>
    <cfRule type="expression" priority="4556" dxfId="4" stopIfTrue="0">
      <formula>AND(NOT('QAQC-2021-08-10'!$L$1069),'QAQC-2021-08-10'!$C$1069="Medium Low")</formula>
    </cfRule>
    <cfRule type="expression" priority="5724" dxfId="5" stopIfTrue="0">
      <formula>AND(NOT('QAQC-2021-08-10'!$L$1069),'QAQC-2021-08-10'!$C$1069="Low")</formula>
    </cfRule>
    <cfRule type="expression" priority="6194" dxfId="5" stopIfTrue="0">
      <formula>LEFT(BQ28&amp;"")="["</formula>
    </cfRule>
    <cfRule type="expression" priority="7348" dxfId="6" stopIfTrue="0">
      <formula>AND(NOT('QAQC-2021-08-10'!$L$1069),'QAQC-2021-08-10'!$C$1069="Very Low")</formula>
    </cfRule>
    <cfRule type="expression" priority="8546" dxfId="1" stopIfTrue="0">
      <formula>AND(NOT('QAQC-2021-08-10'!$L$1069),'QAQC-2021-08-10'!$C$1069="Good")</formula>
    </cfRule>
  </conditionalFormatting>
  <conditionalFormatting sqref="BR28">
    <cfRule type="expression" priority="1053" dxfId="0" stopIfTrue="0">
      <formula>AND(NOT('QAQC-2021-08-10'!$L$1070),'QAQC-2021-08-10'!$C$1070="Highest")</formula>
    </cfRule>
    <cfRule type="expression" priority="2221" dxfId="2" stopIfTrue="0">
      <formula>AND(NOT('QAQC-2021-08-10'!$L$1070),'QAQC-2021-08-10'!$C$1070="High")</formula>
    </cfRule>
    <cfRule type="expression" priority="3389" dxfId="3" stopIfTrue="0">
      <formula>AND(NOT('QAQC-2021-08-10'!$L$1070),'QAQC-2021-08-10'!$C$1070="Medium")</formula>
    </cfRule>
    <cfRule type="expression" priority="4557" dxfId="4" stopIfTrue="0">
      <formula>AND(NOT('QAQC-2021-08-10'!$L$1070),'QAQC-2021-08-10'!$C$1070="Medium Low")</formula>
    </cfRule>
    <cfRule type="expression" priority="5725" dxfId="5" stopIfTrue="0">
      <formula>AND(NOT('QAQC-2021-08-10'!$L$1070),'QAQC-2021-08-10'!$C$1070="Low")</formula>
    </cfRule>
    <cfRule type="expression" priority="6195" dxfId="5" stopIfTrue="0">
      <formula>LEFT(BR28&amp;"")="["</formula>
    </cfRule>
    <cfRule type="expression" priority="7349" dxfId="6" stopIfTrue="0">
      <formula>AND(NOT('QAQC-2021-08-10'!$L$1070),'QAQC-2021-08-10'!$C$1070="Very Low")</formula>
    </cfRule>
    <cfRule type="expression" priority="8547" dxfId="1" stopIfTrue="0">
      <formula>AND(NOT('QAQC-2021-08-10'!$L$1070),'QAQC-2021-08-10'!$C$1070="Good")</formula>
    </cfRule>
  </conditionalFormatting>
  <conditionalFormatting sqref="BS28">
    <cfRule type="expression" priority="1054" dxfId="0" stopIfTrue="0">
      <formula>AND(NOT('QAQC-2021-08-10'!$L$1071),'QAQC-2021-08-10'!$C$1071="Highest")</formula>
    </cfRule>
    <cfRule type="expression" priority="2222" dxfId="2" stopIfTrue="0">
      <formula>AND(NOT('QAQC-2021-08-10'!$L$1071),'QAQC-2021-08-10'!$C$1071="High")</formula>
    </cfRule>
    <cfRule type="expression" priority="3390" dxfId="3" stopIfTrue="0">
      <formula>AND(NOT('QAQC-2021-08-10'!$L$1071),'QAQC-2021-08-10'!$C$1071="Medium")</formula>
    </cfRule>
    <cfRule type="expression" priority="4558" dxfId="4" stopIfTrue="0">
      <formula>AND(NOT('QAQC-2021-08-10'!$L$1071),'QAQC-2021-08-10'!$C$1071="Medium Low")</formula>
    </cfRule>
    <cfRule type="expression" priority="5726" dxfId="5" stopIfTrue="0">
      <formula>AND(NOT('QAQC-2021-08-10'!$L$1071),'QAQC-2021-08-10'!$C$1071="Low")</formula>
    </cfRule>
    <cfRule type="expression" priority="6196" dxfId="5" stopIfTrue="0">
      <formula>LEFT(BS28&amp;"")="["</formula>
    </cfRule>
    <cfRule type="expression" priority="7350" dxfId="6" stopIfTrue="0">
      <formula>AND(NOT('QAQC-2021-08-10'!$L$1071),'QAQC-2021-08-10'!$C$1071="Very Low")</formula>
    </cfRule>
    <cfRule type="expression" priority="8548" dxfId="1" stopIfTrue="0">
      <formula>AND(NOT('QAQC-2021-08-10'!$L$1071),'QAQC-2021-08-10'!$C$1071="Good")</formula>
    </cfRule>
  </conditionalFormatting>
  <conditionalFormatting sqref="BI28">
    <cfRule type="expression" priority="1055" dxfId="0" stopIfTrue="0">
      <formula>AND(NOT('QAQC-2021-08-10'!$L$1072),'QAQC-2021-08-10'!$C$1072="Highest")</formula>
    </cfRule>
    <cfRule type="expression" priority="2223" dxfId="2" stopIfTrue="0">
      <formula>AND(NOT('QAQC-2021-08-10'!$L$1072),'QAQC-2021-08-10'!$C$1072="High")</formula>
    </cfRule>
    <cfRule type="expression" priority="3391" dxfId="3" stopIfTrue="0">
      <formula>AND(NOT('QAQC-2021-08-10'!$L$1072),'QAQC-2021-08-10'!$C$1072="Medium")</formula>
    </cfRule>
    <cfRule type="expression" priority="4559" dxfId="4" stopIfTrue="0">
      <formula>AND(NOT('QAQC-2021-08-10'!$L$1072),'QAQC-2021-08-10'!$C$1072="Medium Low")</formula>
    </cfRule>
    <cfRule type="expression" priority="5727" dxfId="5" stopIfTrue="0">
      <formula>AND(NOT('QAQC-2021-08-10'!$L$1072),'QAQC-2021-08-10'!$C$1072="Low")</formula>
    </cfRule>
    <cfRule type="expression" priority="6197" dxfId="5" stopIfTrue="0">
      <formula>LEFT(BI28&amp;"")="["</formula>
    </cfRule>
    <cfRule type="expression" priority="7351" dxfId="6" stopIfTrue="0">
      <formula>AND(NOT('QAQC-2021-08-10'!$L$1072),'QAQC-2021-08-10'!$C$1072="Very Low")</formula>
    </cfRule>
    <cfRule type="expression" priority="8549" dxfId="1" stopIfTrue="0">
      <formula>AND(NOT('QAQC-2021-08-10'!$L$1072),'QAQC-2021-08-10'!$C$1072="Good")</formula>
    </cfRule>
  </conditionalFormatting>
  <conditionalFormatting sqref="BJ28">
    <cfRule type="expression" priority="1056" dxfId="0" stopIfTrue="0">
      <formula>AND(NOT('QAQC-2021-08-10'!$L$1073),'QAQC-2021-08-10'!$C$1073="Highest")</formula>
    </cfRule>
    <cfRule type="expression" priority="2224" dxfId="2" stopIfTrue="0">
      <formula>AND(NOT('QAQC-2021-08-10'!$L$1073),'QAQC-2021-08-10'!$C$1073="High")</formula>
    </cfRule>
    <cfRule type="expression" priority="3392" dxfId="3" stopIfTrue="0">
      <formula>AND(NOT('QAQC-2021-08-10'!$L$1073),'QAQC-2021-08-10'!$C$1073="Medium")</formula>
    </cfRule>
    <cfRule type="expression" priority="4560" dxfId="4" stopIfTrue="0">
      <formula>AND(NOT('QAQC-2021-08-10'!$L$1073),'QAQC-2021-08-10'!$C$1073="Medium Low")</formula>
    </cfRule>
    <cfRule type="expression" priority="5728" dxfId="5" stopIfTrue="0">
      <formula>AND(NOT('QAQC-2021-08-10'!$L$1073),'QAQC-2021-08-10'!$C$1073="Low")</formula>
    </cfRule>
    <cfRule type="expression" priority="6198" dxfId="5" stopIfTrue="0">
      <formula>LEFT(BJ28&amp;"")="["</formula>
    </cfRule>
    <cfRule type="expression" priority="7352" dxfId="6" stopIfTrue="0">
      <formula>AND(NOT('QAQC-2021-08-10'!$L$1073),'QAQC-2021-08-10'!$C$1073="Very Low")</formula>
    </cfRule>
    <cfRule type="expression" priority="8550" dxfId="1" stopIfTrue="0">
      <formula>AND(NOT('QAQC-2021-08-10'!$L$1073),'QAQC-2021-08-10'!$C$1073="Good")</formula>
    </cfRule>
  </conditionalFormatting>
  <conditionalFormatting sqref="BK28">
    <cfRule type="expression" priority="1057" dxfId="0" stopIfTrue="0">
      <formula>AND(NOT('QAQC-2021-08-10'!$L$1074),'QAQC-2021-08-10'!$C$1074="Highest")</formula>
    </cfRule>
    <cfRule type="expression" priority="2225" dxfId="2" stopIfTrue="0">
      <formula>AND(NOT('QAQC-2021-08-10'!$L$1074),'QAQC-2021-08-10'!$C$1074="High")</formula>
    </cfRule>
    <cfRule type="expression" priority="3393" dxfId="3" stopIfTrue="0">
      <formula>AND(NOT('QAQC-2021-08-10'!$L$1074),'QAQC-2021-08-10'!$C$1074="Medium")</formula>
    </cfRule>
    <cfRule type="expression" priority="4561" dxfId="4" stopIfTrue="0">
      <formula>AND(NOT('QAQC-2021-08-10'!$L$1074),'QAQC-2021-08-10'!$C$1074="Medium Low")</formula>
    </cfRule>
    <cfRule type="expression" priority="5729" dxfId="5" stopIfTrue="0">
      <formula>AND(NOT('QAQC-2021-08-10'!$L$1074),'QAQC-2021-08-10'!$C$1074="Low")</formula>
    </cfRule>
    <cfRule type="expression" priority="6199" dxfId="5" stopIfTrue="0">
      <formula>LEFT(BK28&amp;"")="["</formula>
    </cfRule>
    <cfRule type="expression" priority="7353" dxfId="6" stopIfTrue="0">
      <formula>AND(NOT('QAQC-2021-08-10'!$L$1074),'QAQC-2021-08-10'!$C$1074="Very Low")</formula>
    </cfRule>
    <cfRule type="expression" priority="8551" dxfId="1" stopIfTrue="0">
      <formula>AND(NOT('QAQC-2021-08-10'!$L$1074),'QAQC-2021-08-10'!$C$1074="Good")</formula>
    </cfRule>
  </conditionalFormatting>
  <conditionalFormatting sqref="BM28">
    <cfRule type="expression" priority="1058" dxfId="0" stopIfTrue="0">
      <formula>AND(NOT('QAQC-2021-08-10'!$L$1075),'QAQC-2021-08-10'!$C$1075="Highest")</formula>
    </cfRule>
    <cfRule type="expression" priority="2226" dxfId="2" stopIfTrue="0">
      <formula>AND(NOT('QAQC-2021-08-10'!$L$1075),'QAQC-2021-08-10'!$C$1075="High")</formula>
    </cfRule>
    <cfRule type="expression" priority="3394" dxfId="3" stopIfTrue="0">
      <formula>AND(NOT('QAQC-2021-08-10'!$L$1075),'QAQC-2021-08-10'!$C$1075="Medium")</formula>
    </cfRule>
    <cfRule type="expression" priority="4562" dxfId="4" stopIfTrue="0">
      <formula>AND(NOT('QAQC-2021-08-10'!$L$1075),'QAQC-2021-08-10'!$C$1075="Medium Low")</formula>
    </cfRule>
    <cfRule type="expression" priority="5730" dxfId="5" stopIfTrue="0">
      <formula>AND(NOT('QAQC-2021-08-10'!$L$1075),'QAQC-2021-08-10'!$C$1075="Low")</formula>
    </cfRule>
    <cfRule type="expression" priority="6200" dxfId="5" stopIfTrue="0">
      <formula>LEFT(BM28&amp;"")="["</formula>
    </cfRule>
    <cfRule type="expression" priority="7354" dxfId="6" stopIfTrue="0">
      <formula>AND(NOT('QAQC-2021-08-10'!$L$1075),'QAQC-2021-08-10'!$C$1075="Very Low")</formula>
    </cfRule>
    <cfRule type="expression" priority="8552" dxfId="1" stopIfTrue="0">
      <formula>AND(NOT('QAQC-2021-08-10'!$L$1075),'QAQC-2021-08-10'!$C$1075="Good")</formula>
    </cfRule>
  </conditionalFormatting>
  <conditionalFormatting sqref="BN28">
    <cfRule type="expression" priority="1059" dxfId="0" stopIfTrue="0">
      <formula>AND(NOT('QAQC-2021-08-10'!$L$1076),'QAQC-2021-08-10'!$C$1076="Highest")</formula>
    </cfRule>
    <cfRule type="expression" priority="2227" dxfId="2" stopIfTrue="0">
      <formula>AND(NOT('QAQC-2021-08-10'!$L$1076),'QAQC-2021-08-10'!$C$1076="High")</formula>
    </cfRule>
    <cfRule type="expression" priority="3395" dxfId="3" stopIfTrue="0">
      <formula>AND(NOT('QAQC-2021-08-10'!$L$1076),'QAQC-2021-08-10'!$C$1076="Medium")</formula>
    </cfRule>
    <cfRule type="expression" priority="4563" dxfId="4" stopIfTrue="0">
      <formula>AND(NOT('QAQC-2021-08-10'!$L$1076),'QAQC-2021-08-10'!$C$1076="Medium Low")</formula>
    </cfRule>
    <cfRule type="expression" priority="5731" dxfId="5" stopIfTrue="0">
      <formula>AND(NOT('QAQC-2021-08-10'!$L$1076),'QAQC-2021-08-10'!$C$1076="Low")</formula>
    </cfRule>
    <cfRule type="expression" priority="6201" dxfId="5" stopIfTrue="0">
      <formula>LEFT(BN28&amp;"")="["</formula>
    </cfRule>
    <cfRule type="expression" priority="7355" dxfId="6" stopIfTrue="0">
      <formula>AND(NOT('QAQC-2021-08-10'!$L$1076),'QAQC-2021-08-10'!$C$1076="Very Low")</formula>
    </cfRule>
    <cfRule type="expression" priority="8553" dxfId="1" stopIfTrue="0">
      <formula>AND(NOT('QAQC-2021-08-10'!$L$1076),'QAQC-2021-08-10'!$C$1076="Good")</formula>
    </cfRule>
  </conditionalFormatting>
  <conditionalFormatting sqref="BO28">
    <cfRule type="expression" priority="1060" dxfId="0" stopIfTrue="0">
      <formula>AND(NOT('QAQC-2021-08-10'!$L$1077),'QAQC-2021-08-10'!$C$1077="Highest")</formula>
    </cfRule>
    <cfRule type="expression" priority="2228" dxfId="2" stopIfTrue="0">
      <formula>AND(NOT('QAQC-2021-08-10'!$L$1077),'QAQC-2021-08-10'!$C$1077="High")</formula>
    </cfRule>
    <cfRule type="expression" priority="3396" dxfId="3" stopIfTrue="0">
      <formula>AND(NOT('QAQC-2021-08-10'!$L$1077),'QAQC-2021-08-10'!$C$1077="Medium")</formula>
    </cfRule>
    <cfRule type="expression" priority="4564" dxfId="4" stopIfTrue="0">
      <formula>AND(NOT('QAQC-2021-08-10'!$L$1077),'QAQC-2021-08-10'!$C$1077="Medium Low")</formula>
    </cfRule>
    <cfRule type="expression" priority="5732" dxfId="5" stopIfTrue="0">
      <formula>AND(NOT('QAQC-2021-08-10'!$L$1077),'QAQC-2021-08-10'!$C$1077="Low")</formula>
    </cfRule>
    <cfRule type="expression" priority="6202" dxfId="5" stopIfTrue="0">
      <formula>LEFT(BO28&amp;"")="["</formula>
    </cfRule>
    <cfRule type="expression" priority="7356" dxfId="6" stopIfTrue="0">
      <formula>AND(NOT('QAQC-2021-08-10'!$L$1077),'QAQC-2021-08-10'!$C$1077="Very Low")</formula>
    </cfRule>
    <cfRule type="expression" priority="8554" dxfId="1" stopIfTrue="0">
      <formula>AND(NOT('QAQC-2021-08-10'!$L$1077),'QAQC-2021-08-10'!$C$1077="Good")</formula>
    </cfRule>
  </conditionalFormatting>
  <conditionalFormatting sqref="BQ29">
    <cfRule type="expression" priority="1067" dxfId="0" stopIfTrue="0">
      <formula>AND(NOT('QAQC-2021-08-10'!$L$1084),'QAQC-2021-08-10'!$C$1084="Highest")</formula>
    </cfRule>
    <cfRule type="expression" priority="2235" dxfId="2" stopIfTrue="0">
      <formula>AND(NOT('QAQC-2021-08-10'!$L$1084),'QAQC-2021-08-10'!$C$1084="High")</formula>
    </cfRule>
    <cfRule type="expression" priority="3403" dxfId="3" stopIfTrue="0">
      <formula>AND(NOT('QAQC-2021-08-10'!$L$1084),'QAQC-2021-08-10'!$C$1084="Medium")</formula>
    </cfRule>
    <cfRule type="expression" priority="4571" dxfId="4" stopIfTrue="0">
      <formula>AND(NOT('QAQC-2021-08-10'!$L$1084),'QAQC-2021-08-10'!$C$1084="Medium Low")</formula>
    </cfRule>
    <cfRule type="expression" priority="5739" dxfId="5" stopIfTrue="0">
      <formula>AND(NOT('QAQC-2021-08-10'!$L$1084),'QAQC-2021-08-10'!$C$1084="Low")</formula>
    </cfRule>
    <cfRule type="expression" priority="6209" dxfId="5" stopIfTrue="0">
      <formula>LEFT(BQ29&amp;"")="["</formula>
    </cfRule>
    <cfRule type="expression" priority="7363" dxfId="6" stopIfTrue="0">
      <formula>AND(NOT('QAQC-2021-08-10'!$L$1084),'QAQC-2021-08-10'!$C$1084="Very Low")</formula>
    </cfRule>
    <cfRule type="expression" priority="8561" dxfId="1" stopIfTrue="0">
      <formula>AND(NOT('QAQC-2021-08-10'!$L$1084),'QAQC-2021-08-10'!$C$1084="Good")</formula>
    </cfRule>
  </conditionalFormatting>
  <conditionalFormatting sqref="BR29">
    <cfRule type="expression" priority="1068" dxfId="0" stopIfTrue="0">
      <formula>AND(NOT('QAQC-2021-08-10'!$L$1085),'QAQC-2021-08-10'!$C$1085="Highest")</formula>
    </cfRule>
    <cfRule type="expression" priority="2236" dxfId="2" stopIfTrue="0">
      <formula>AND(NOT('QAQC-2021-08-10'!$L$1085),'QAQC-2021-08-10'!$C$1085="High")</formula>
    </cfRule>
    <cfRule type="expression" priority="3404" dxfId="3" stopIfTrue="0">
      <formula>AND(NOT('QAQC-2021-08-10'!$L$1085),'QAQC-2021-08-10'!$C$1085="Medium")</formula>
    </cfRule>
    <cfRule type="expression" priority="4572" dxfId="4" stopIfTrue="0">
      <formula>AND(NOT('QAQC-2021-08-10'!$L$1085),'QAQC-2021-08-10'!$C$1085="Medium Low")</formula>
    </cfRule>
    <cfRule type="expression" priority="5740" dxfId="5" stopIfTrue="0">
      <formula>AND(NOT('QAQC-2021-08-10'!$L$1085),'QAQC-2021-08-10'!$C$1085="Low")</formula>
    </cfRule>
    <cfRule type="expression" priority="6210" dxfId="5" stopIfTrue="0">
      <formula>LEFT(BR29&amp;"")="["</formula>
    </cfRule>
    <cfRule type="expression" priority="7364" dxfId="6" stopIfTrue="0">
      <formula>AND(NOT('QAQC-2021-08-10'!$L$1085),'QAQC-2021-08-10'!$C$1085="Very Low")</formula>
    </cfRule>
    <cfRule type="expression" priority="8562" dxfId="1" stopIfTrue="0">
      <formula>AND(NOT('QAQC-2021-08-10'!$L$1085),'QAQC-2021-08-10'!$C$1085="Good")</formula>
    </cfRule>
  </conditionalFormatting>
  <conditionalFormatting sqref="BS29">
    <cfRule type="expression" priority="1069" dxfId="0" stopIfTrue="0">
      <formula>AND(NOT('QAQC-2021-08-10'!$L$1086),'QAQC-2021-08-10'!$C$1086="Highest")</formula>
    </cfRule>
    <cfRule type="expression" priority="2237" dxfId="2" stopIfTrue="0">
      <formula>AND(NOT('QAQC-2021-08-10'!$L$1086),'QAQC-2021-08-10'!$C$1086="High")</formula>
    </cfRule>
    <cfRule type="expression" priority="3405" dxfId="3" stopIfTrue="0">
      <formula>AND(NOT('QAQC-2021-08-10'!$L$1086),'QAQC-2021-08-10'!$C$1086="Medium")</formula>
    </cfRule>
    <cfRule type="expression" priority="4573" dxfId="4" stopIfTrue="0">
      <formula>AND(NOT('QAQC-2021-08-10'!$L$1086),'QAQC-2021-08-10'!$C$1086="Medium Low")</formula>
    </cfRule>
    <cfRule type="expression" priority="5741" dxfId="5" stopIfTrue="0">
      <formula>AND(NOT('QAQC-2021-08-10'!$L$1086),'QAQC-2021-08-10'!$C$1086="Low")</formula>
    </cfRule>
    <cfRule type="expression" priority="6211" dxfId="5" stopIfTrue="0">
      <formula>LEFT(BS29&amp;"")="["</formula>
    </cfRule>
    <cfRule type="expression" priority="7365" dxfId="6" stopIfTrue="0">
      <formula>AND(NOT('QAQC-2021-08-10'!$L$1086),'QAQC-2021-08-10'!$C$1086="Very Low")</formula>
    </cfRule>
    <cfRule type="expression" priority="8563" dxfId="1" stopIfTrue="0">
      <formula>AND(NOT('QAQC-2021-08-10'!$L$1086),'QAQC-2021-08-10'!$C$1086="Good")</formula>
    </cfRule>
  </conditionalFormatting>
  <conditionalFormatting sqref="BI29">
    <cfRule type="expression" priority="1070" dxfId="0" stopIfTrue="0">
      <formula>AND(NOT('QAQC-2021-08-10'!$L$1087),'QAQC-2021-08-10'!$C$1087="Highest")</formula>
    </cfRule>
    <cfRule type="expression" priority="2238" dxfId="2" stopIfTrue="0">
      <formula>AND(NOT('QAQC-2021-08-10'!$L$1087),'QAQC-2021-08-10'!$C$1087="High")</formula>
    </cfRule>
    <cfRule type="expression" priority="3406" dxfId="3" stopIfTrue="0">
      <formula>AND(NOT('QAQC-2021-08-10'!$L$1087),'QAQC-2021-08-10'!$C$1087="Medium")</formula>
    </cfRule>
    <cfRule type="expression" priority="4574" dxfId="4" stopIfTrue="0">
      <formula>AND(NOT('QAQC-2021-08-10'!$L$1087),'QAQC-2021-08-10'!$C$1087="Medium Low")</formula>
    </cfRule>
    <cfRule type="expression" priority="5742" dxfId="5" stopIfTrue="0">
      <formula>AND(NOT('QAQC-2021-08-10'!$L$1087),'QAQC-2021-08-10'!$C$1087="Low")</formula>
    </cfRule>
    <cfRule type="expression" priority="6212" dxfId="5" stopIfTrue="0">
      <formula>LEFT(BI29&amp;"")="["</formula>
    </cfRule>
    <cfRule type="expression" priority="7366" dxfId="6" stopIfTrue="0">
      <formula>AND(NOT('QAQC-2021-08-10'!$L$1087),'QAQC-2021-08-10'!$C$1087="Very Low")</formula>
    </cfRule>
    <cfRule type="expression" priority="8564" dxfId="1" stopIfTrue="0">
      <formula>AND(NOT('QAQC-2021-08-10'!$L$1087),'QAQC-2021-08-10'!$C$1087="Good")</formula>
    </cfRule>
  </conditionalFormatting>
  <conditionalFormatting sqref="BJ29">
    <cfRule type="expression" priority="1071" dxfId="0" stopIfTrue="0">
      <formula>AND(NOT('QAQC-2021-08-10'!$L$1088),'QAQC-2021-08-10'!$C$1088="Highest")</formula>
    </cfRule>
    <cfRule type="expression" priority="2239" dxfId="2" stopIfTrue="0">
      <formula>AND(NOT('QAQC-2021-08-10'!$L$1088),'QAQC-2021-08-10'!$C$1088="High")</formula>
    </cfRule>
    <cfRule type="expression" priority="3407" dxfId="3" stopIfTrue="0">
      <formula>AND(NOT('QAQC-2021-08-10'!$L$1088),'QAQC-2021-08-10'!$C$1088="Medium")</formula>
    </cfRule>
    <cfRule type="expression" priority="4575" dxfId="4" stopIfTrue="0">
      <formula>AND(NOT('QAQC-2021-08-10'!$L$1088),'QAQC-2021-08-10'!$C$1088="Medium Low")</formula>
    </cfRule>
    <cfRule type="expression" priority="5743" dxfId="5" stopIfTrue="0">
      <formula>AND(NOT('QAQC-2021-08-10'!$L$1088),'QAQC-2021-08-10'!$C$1088="Low")</formula>
    </cfRule>
    <cfRule type="expression" priority="6213" dxfId="5" stopIfTrue="0">
      <formula>LEFT(BJ29&amp;"")="["</formula>
    </cfRule>
    <cfRule type="expression" priority="7367" dxfId="6" stopIfTrue="0">
      <formula>AND(NOT('QAQC-2021-08-10'!$L$1088),'QAQC-2021-08-10'!$C$1088="Very Low")</formula>
    </cfRule>
    <cfRule type="expression" priority="8565" dxfId="1" stopIfTrue="0">
      <formula>AND(NOT('QAQC-2021-08-10'!$L$1088),'QAQC-2021-08-10'!$C$1088="Good")</formula>
    </cfRule>
  </conditionalFormatting>
  <conditionalFormatting sqref="BK29">
    <cfRule type="expression" priority="1072" dxfId="0" stopIfTrue="0">
      <formula>AND(NOT('QAQC-2021-08-10'!$L$1089),'QAQC-2021-08-10'!$C$1089="Highest")</formula>
    </cfRule>
    <cfRule type="expression" priority="2240" dxfId="2" stopIfTrue="0">
      <formula>AND(NOT('QAQC-2021-08-10'!$L$1089),'QAQC-2021-08-10'!$C$1089="High")</formula>
    </cfRule>
    <cfRule type="expression" priority="3408" dxfId="3" stopIfTrue="0">
      <formula>AND(NOT('QAQC-2021-08-10'!$L$1089),'QAQC-2021-08-10'!$C$1089="Medium")</formula>
    </cfRule>
    <cfRule type="expression" priority="4576" dxfId="4" stopIfTrue="0">
      <formula>AND(NOT('QAQC-2021-08-10'!$L$1089),'QAQC-2021-08-10'!$C$1089="Medium Low")</formula>
    </cfRule>
    <cfRule type="expression" priority="5744" dxfId="5" stopIfTrue="0">
      <formula>AND(NOT('QAQC-2021-08-10'!$L$1089),'QAQC-2021-08-10'!$C$1089="Low")</formula>
    </cfRule>
    <cfRule type="expression" priority="6214" dxfId="5" stopIfTrue="0">
      <formula>LEFT(BK29&amp;"")="["</formula>
    </cfRule>
    <cfRule type="expression" priority="7368" dxfId="6" stopIfTrue="0">
      <formula>AND(NOT('QAQC-2021-08-10'!$L$1089),'QAQC-2021-08-10'!$C$1089="Very Low")</formula>
    </cfRule>
    <cfRule type="expression" priority="8566" dxfId="1" stopIfTrue="0">
      <formula>AND(NOT('QAQC-2021-08-10'!$L$1089),'QAQC-2021-08-10'!$C$1089="Good")</formula>
    </cfRule>
  </conditionalFormatting>
  <conditionalFormatting sqref="BM29">
    <cfRule type="expression" priority="1073" dxfId="0" stopIfTrue="0">
      <formula>AND(NOT('QAQC-2021-08-10'!$L$1090),'QAQC-2021-08-10'!$C$1090="Highest")</formula>
    </cfRule>
    <cfRule type="expression" priority="2241" dxfId="2" stopIfTrue="0">
      <formula>AND(NOT('QAQC-2021-08-10'!$L$1090),'QAQC-2021-08-10'!$C$1090="High")</formula>
    </cfRule>
    <cfRule type="expression" priority="3409" dxfId="3" stopIfTrue="0">
      <formula>AND(NOT('QAQC-2021-08-10'!$L$1090),'QAQC-2021-08-10'!$C$1090="Medium")</formula>
    </cfRule>
    <cfRule type="expression" priority="4577" dxfId="4" stopIfTrue="0">
      <formula>AND(NOT('QAQC-2021-08-10'!$L$1090),'QAQC-2021-08-10'!$C$1090="Medium Low")</formula>
    </cfRule>
    <cfRule type="expression" priority="5745" dxfId="5" stopIfTrue="0">
      <formula>AND(NOT('QAQC-2021-08-10'!$L$1090),'QAQC-2021-08-10'!$C$1090="Low")</formula>
    </cfRule>
    <cfRule type="expression" priority="6215" dxfId="5" stopIfTrue="0">
      <formula>LEFT(BM29&amp;"")="["</formula>
    </cfRule>
    <cfRule type="expression" priority="7369" dxfId="6" stopIfTrue="0">
      <formula>AND(NOT('QAQC-2021-08-10'!$L$1090),'QAQC-2021-08-10'!$C$1090="Very Low")</formula>
    </cfRule>
    <cfRule type="expression" priority="8567" dxfId="1" stopIfTrue="0">
      <formula>AND(NOT('QAQC-2021-08-10'!$L$1090),'QAQC-2021-08-10'!$C$1090="Good")</formula>
    </cfRule>
  </conditionalFormatting>
  <conditionalFormatting sqref="BN29">
    <cfRule type="expression" priority="1074" dxfId="0" stopIfTrue="0">
      <formula>AND(NOT('QAQC-2021-08-10'!$L$1091),'QAQC-2021-08-10'!$C$1091="Highest")</formula>
    </cfRule>
    <cfRule type="expression" priority="2242" dxfId="2" stopIfTrue="0">
      <formula>AND(NOT('QAQC-2021-08-10'!$L$1091),'QAQC-2021-08-10'!$C$1091="High")</formula>
    </cfRule>
    <cfRule type="expression" priority="3410" dxfId="3" stopIfTrue="0">
      <formula>AND(NOT('QAQC-2021-08-10'!$L$1091),'QAQC-2021-08-10'!$C$1091="Medium")</formula>
    </cfRule>
    <cfRule type="expression" priority="4578" dxfId="4" stopIfTrue="0">
      <formula>AND(NOT('QAQC-2021-08-10'!$L$1091),'QAQC-2021-08-10'!$C$1091="Medium Low")</formula>
    </cfRule>
    <cfRule type="expression" priority="5746" dxfId="5" stopIfTrue="0">
      <formula>AND(NOT('QAQC-2021-08-10'!$L$1091),'QAQC-2021-08-10'!$C$1091="Low")</formula>
    </cfRule>
    <cfRule type="expression" priority="6216" dxfId="5" stopIfTrue="0">
      <formula>LEFT(BN29&amp;"")="["</formula>
    </cfRule>
    <cfRule type="expression" priority="7370" dxfId="6" stopIfTrue="0">
      <formula>AND(NOT('QAQC-2021-08-10'!$L$1091),'QAQC-2021-08-10'!$C$1091="Very Low")</formula>
    </cfRule>
    <cfRule type="expression" priority="8568" dxfId="1" stopIfTrue="0">
      <formula>AND(NOT('QAQC-2021-08-10'!$L$1091),'QAQC-2021-08-10'!$C$1091="Good")</formula>
    </cfRule>
  </conditionalFormatting>
  <conditionalFormatting sqref="BO29">
    <cfRule type="expression" priority="1075" dxfId="0" stopIfTrue="0">
      <formula>AND(NOT('QAQC-2021-08-10'!$L$1092),'QAQC-2021-08-10'!$C$1092="Highest")</formula>
    </cfRule>
    <cfRule type="expression" priority="2243" dxfId="2" stopIfTrue="0">
      <formula>AND(NOT('QAQC-2021-08-10'!$L$1092),'QAQC-2021-08-10'!$C$1092="High")</formula>
    </cfRule>
    <cfRule type="expression" priority="3411" dxfId="3" stopIfTrue="0">
      <formula>AND(NOT('QAQC-2021-08-10'!$L$1092),'QAQC-2021-08-10'!$C$1092="Medium")</formula>
    </cfRule>
    <cfRule type="expression" priority="4579" dxfId="4" stopIfTrue="0">
      <formula>AND(NOT('QAQC-2021-08-10'!$L$1092),'QAQC-2021-08-10'!$C$1092="Medium Low")</formula>
    </cfRule>
    <cfRule type="expression" priority="5747" dxfId="5" stopIfTrue="0">
      <formula>AND(NOT('QAQC-2021-08-10'!$L$1092),'QAQC-2021-08-10'!$C$1092="Low")</formula>
    </cfRule>
    <cfRule type="expression" priority="6217" dxfId="5" stopIfTrue="0">
      <formula>LEFT(BO29&amp;"")="["</formula>
    </cfRule>
    <cfRule type="expression" priority="7371" dxfId="6" stopIfTrue="0">
      <formula>AND(NOT('QAQC-2021-08-10'!$L$1092),'QAQC-2021-08-10'!$C$1092="Very Low")</formula>
    </cfRule>
    <cfRule type="expression" priority="8569" dxfId="1" stopIfTrue="0">
      <formula>AND(NOT('QAQC-2021-08-10'!$L$1092),'QAQC-2021-08-10'!$C$1092="Good")</formula>
    </cfRule>
  </conditionalFormatting>
  <conditionalFormatting sqref="BQ30">
    <cfRule type="expression" priority="1082" dxfId="0" stopIfTrue="0">
      <formula>AND(NOT('QAQC-2021-08-10'!$L$1099),'QAQC-2021-08-10'!$C$1099="Highest")</formula>
    </cfRule>
    <cfRule type="expression" priority="2250" dxfId="2" stopIfTrue="0">
      <formula>AND(NOT('QAQC-2021-08-10'!$L$1099),'QAQC-2021-08-10'!$C$1099="High")</formula>
    </cfRule>
    <cfRule type="expression" priority="3418" dxfId="3" stopIfTrue="0">
      <formula>AND(NOT('QAQC-2021-08-10'!$L$1099),'QAQC-2021-08-10'!$C$1099="Medium")</formula>
    </cfRule>
    <cfRule type="expression" priority="4586" dxfId="4" stopIfTrue="0">
      <formula>AND(NOT('QAQC-2021-08-10'!$L$1099),'QAQC-2021-08-10'!$C$1099="Medium Low")</formula>
    </cfRule>
    <cfRule type="expression" priority="5754" dxfId="5" stopIfTrue="0">
      <formula>AND(NOT('QAQC-2021-08-10'!$L$1099),'QAQC-2021-08-10'!$C$1099="Low")</formula>
    </cfRule>
    <cfRule type="expression" priority="6224" dxfId="5" stopIfTrue="0">
      <formula>LEFT(BQ30&amp;"")="["</formula>
    </cfRule>
    <cfRule type="expression" priority="7378" dxfId="6" stopIfTrue="0">
      <formula>AND(NOT('QAQC-2021-08-10'!$L$1099),'QAQC-2021-08-10'!$C$1099="Very Low")</formula>
    </cfRule>
    <cfRule type="expression" priority="8576" dxfId="1" stopIfTrue="0">
      <formula>AND(NOT('QAQC-2021-08-10'!$L$1099),'QAQC-2021-08-10'!$C$1099="Good")</formula>
    </cfRule>
  </conditionalFormatting>
  <conditionalFormatting sqref="BR30">
    <cfRule type="expression" priority="1083" dxfId="0" stopIfTrue="0">
      <formula>AND(NOT('QAQC-2021-08-10'!$L$1100),'QAQC-2021-08-10'!$C$1100="Highest")</formula>
    </cfRule>
    <cfRule type="expression" priority="2251" dxfId="2" stopIfTrue="0">
      <formula>AND(NOT('QAQC-2021-08-10'!$L$1100),'QAQC-2021-08-10'!$C$1100="High")</formula>
    </cfRule>
    <cfRule type="expression" priority="3419" dxfId="3" stopIfTrue="0">
      <formula>AND(NOT('QAQC-2021-08-10'!$L$1100),'QAQC-2021-08-10'!$C$1100="Medium")</formula>
    </cfRule>
    <cfRule type="expression" priority="4587" dxfId="4" stopIfTrue="0">
      <formula>AND(NOT('QAQC-2021-08-10'!$L$1100),'QAQC-2021-08-10'!$C$1100="Medium Low")</formula>
    </cfRule>
    <cfRule type="expression" priority="5755" dxfId="5" stopIfTrue="0">
      <formula>AND(NOT('QAQC-2021-08-10'!$L$1100),'QAQC-2021-08-10'!$C$1100="Low")</formula>
    </cfRule>
    <cfRule type="expression" priority="6225" dxfId="5" stopIfTrue="0">
      <formula>LEFT(BR30&amp;"")="["</formula>
    </cfRule>
    <cfRule type="expression" priority="7379" dxfId="6" stopIfTrue="0">
      <formula>AND(NOT('QAQC-2021-08-10'!$L$1100),'QAQC-2021-08-10'!$C$1100="Very Low")</formula>
    </cfRule>
    <cfRule type="expression" priority="8577" dxfId="1" stopIfTrue="0">
      <formula>AND(NOT('QAQC-2021-08-10'!$L$1100),'QAQC-2021-08-10'!$C$1100="Good")</formula>
    </cfRule>
  </conditionalFormatting>
  <conditionalFormatting sqref="BS30">
    <cfRule type="expression" priority="1084" dxfId="0" stopIfTrue="0">
      <formula>AND(NOT('QAQC-2021-08-10'!$L$1101),'QAQC-2021-08-10'!$C$1101="Highest")</formula>
    </cfRule>
    <cfRule type="expression" priority="2252" dxfId="2" stopIfTrue="0">
      <formula>AND(NOT('QAQC-2021-08-10'!$L$1101),'QAQC-2021-08-10'!$C$1101="High")</formula>
    </cfRule>
    <cfRule type="expression" priority="3420" dxfId="3" stopIfTrue="0">
      <formula>AND(NOT('QAQC-2021-08-10'!$L$1101),'QAQC-2021-08-10'!$C$1101="Medium")</formula>
    </cfRule>
    <cfRule type="expression" priority="4588" dxfId="4" stopIfTrue="0">
      <formula>AND(NOT('QAQC-2021-08-10'!$L$1101),'QAQC-2021-08-10'!$C$1101="Medium Low")</formula>
    </cfRule>
    <cfRule type="expression" priority="5756" dxfId="5" stopIfTrue="0">
      <formula>AND(NOT('QAQC-2021-08-10'!$L$1101),'QAQC-2021-08-10'!$C$1101="Low")</formula>
    </cfRule>
    <cfRule type="expression" priority="6226" dxfId="5" stopIfTrue="0">
      <formula>LEFT(BS30&amp;"")="["</formula>
    </cfRule>
    <cfRule type="expression" priority="7380" dxfId="6" stopIfTrue="0">
      <formula>AND(NOT('QAQC-2021-08-10'!$L$1101),'QAQC-2021-08-10'!$C$1101="Very Low")</formula>
    </cfRule>
    <cfRule type="expression" priority="8578" dxfId="1" stopIfTrue="0">
      <formula>AND(NOT('QAQC-2021-08-10'!$L$1101),'QAQC-2021-08-10'!$C$1101="Good")</formula>
    </cfRule>
  </conditionalFormatting>
  <conditionalFormatting sqref="BI30">
    <cfRule type="expression" priority="1085" dxfId="0" stopIfTrue="0">
      <formula>AND(NOT('QAQC-2021-08-10'!$L$1102),'QAQC-2021-08-10'!$C$1102="Highest")</formula>
    </cfRule>
    <cfRule type="expression" priority="2253" dxfId="2" stopIfTrue="0">
      <formula>AND(NOT('QAQC-2021-08-10'!$L$1102),'QAQC-2021-08-10'!$C$1102="High")</formula>
    </cfRule>
    <cfRule type="expression" priority="3421" dxfId="3" stopIfTrue="0">
      <formula>AND(NOT('QAQC-2021-08-10'!$L$1102),'QAQC-2021-08-10'!$C$1102="Medium")</formula>
    </cfRule>
    <cfRule type="expression" priority="4589" dxfId="4" stopIfTrue="0">
      <formula>AND(NOT('QAQC-2021-08-10'!$L$1102),'QAQC-2021-08-10'!$C$1102="Medium Low")</formula>
    </cfRule>
    <cfRule type="expression" priority="5757" dxfId="5" stopIfTrue="0">
      <formula>AND(NOT('QAQC-2021-08-10'!$L$1102),'QAQC-2021-08-10'!$C$1102="Low")</formula>
    </cfRule>
    <cfRule type="expression" priority="6227" dxfId="5" stopIfTrue="0">
      <formula>LEFT(BI30&amp;"")="["</formula>
    </cfRule>
    <cfRule type="expression" priority="7381" dxfId="6" stopIfTrue="0">
      <formula>AND(NOT('QAQC-2021-08-10'!$L$1102),'QAQC-2021-08-10'!$C$1102="Very Low")</formula>
    </cfRule>
    <cfRule type="expression" priority="8579" dxfId="1" stopIfTrue="0">
      <formula>AND(NOT('QAQC-2021-08-10'!$L$1102),'QAQC-2021-08-10'!$C$1102="Good")</formula>
    </cfRule>
  </conditionalFormatting>
  <conditionalFormatting sqref="BJ30">
    <cfRule type="expression" priority="1086" dxfId="0" stopIfTrue="0">
      <formula>AND(NOT('QAQC-2021-08-10'!$L$1103),'QAQC-2021-08-10'!$C$1103="Highest")</formula>
    </cfRule>
    <cfRule type="expression" priority="2254" dxfId="2" stopIfTrue="0">
      <formula>AND(NOT('QAQC-2021-08-10'!$L$1103),'QAQC-2021-08-10'!$C$1103="High")</formula>
    </cfRule>
    <cfRule type="expression" priority="3422" dxfId="3" stopIfTrue="0">
      <formula>AND(NOT('QAQC-2021-08-10'!$L$1103),'QAQC-2021-08-10'!$C$1103="Medium")</formula>
    </cfRule>
    <cfRule type="expression" priority="4590" dxfId="4" stopIfTrue="0">
      <formula>AND(NOT('QAQC-2021-08-10'!$L$1103),'QAQC-2021-08-10'!$C$1103="Medium Low")</formula>
    </cfRule>
    <cfRule type="expression" priority="5758" dxfId="5" stopIfTrue="0">
      <formula>AND(NOT('QAQC-2021-08-10'!$L$1103),'QAQC-2021-08-10'!$C$1103="Low")</formula>
    </cfRule>
    <cfRule type="expression" priority="6228" dxfId="5" stopIfTrue="0">
      <formula>LEFT(BJ30&amp;"")="["</formula>
    </cfRule>
    <cfRule type="expression" priority="7382" dxfId="6" stopIfTrue="0">
      <formula>AND(NOT('QAQC-2021-08-10'!$L$1103),'QAQC-2021-08-10'!$C$1103="Very Low")</formula>
    </cfRule>
    <cfRule type="expression" priority="8580" dxfId="1" stopIfTrue="0">
      <formula>AND(NOT('QAQC-2021-08-10'!$L$1103),'QAQC-2021-08-10'!$C$1103="Good")</formula>
    </cfRule>
  </conditionalFormatting>
  <conditionalFormatting sqref="BK30">
    <cfRule type="expression" priority="1087" dxfId="0" stopIfTrue="0">
      <formula>AND(NOT('QAQC-2021-08-10'!$L$1104),'QAQC-2021-08-10'!$C$1104="Highest")</formula>
    </cfRule>
    <cfRule type="expression" priority="2255" dxfId="2" stopIfTrue="0">
      <formula>AND(NOT('QAQC-2021-08-10'!$L$1104),'QAQC-2021-08-10'!$C$1104="High")</formula>
    </cfRule>
    <cfRule type="expression" priority="3423" dxfId="3" stopIfTrue="0">
      <formula>AND(NOT('QAQC-2021-08-10'!$L$1104),'QAQC-2021-08-10'!$C$1104="Medium")</formula>
    </cfRule>
    <cfRule type="expression" priority="4591" dxfId="4" stopIfTrue="0">
      <formula>AND(NOT('QAQC-2021-08-10'!$L$1104),'QAQC-2021-08-10'!$C$1104="Medium Low")</formula>
    </cfRule>
    <cfRule type="expression" priority="5759" dxfId="5" stopIfTrue="0">
      <formula>AND(NOT('QAQC-2021-08-10'!$L$1104),'QAQC-2021-08-10'!$C$1104="Low")</formula>
    </cfRule>
    <cfRule type="expression" priority="6229" dxfId="5" stopIfTrue="0">
      <formula>LEFT(BK30&amp;"")="["</formula>
    </cfRule>
    <cfRule type="expression" priority="7383" dxfId="6" stopIfTrue="0">
      <formula>AND(NOT('QAQC-2021-08-10'!$L$1104),'QAQC-2021-08-10'!$C$1104="Very Low")</formula>
    </cfRule>
    <cfRule type="expression" priority="8581" dxfId="1" stopIfTrue="0">
      <formula>AND(NOT('QAQC-2021-08-10'!$L$1104),'QAQC-2021-08-10'!$C$1104="Good")</formula>
    </cfRule>
  </conditionalFormatting>
  <conditionalFormatting sqref="BM30">
    <cfRule type="expression" priority="1088" dxfId="0" stopIfTrue="0">
      <formula>AND(NOT('QAQC-2021-08-10'!$L$1105),'QAQC-2021-08-10'!$C$1105="Highest")</formula>
    </cfRule>
    <cfRule type="expression" priority="2256" dxfId="2" stopIfTrue="0">
      <formula>AND(NOT('QAQC-2021-08-10'!$L$1105),'QAQC-2021-08-10'!$C$1105="High")</formula>
    </cfRule>
    <cfRule type="expression" priority="3424" dxfId="3" stopIfTrue="0">
      <formula>AND(NOT('QAQC-2021-08-10'!$L$1105),'QAQC-2021-08-10'!$C$1105="Medium")</formula>
    </cfRule>
    <cfRule type="expression" priority="4592" dxfId="4" stopIfTrue="0">
      <formula>AND(NOT('QAQC-2021-08-10'!$L$1105),'QAQC-2021-08-10'!$C$1105="Medium Low")</formula>
    </cfRule>
    <cfRule type="expression" priority="5760" dxfId="5" stopIfTrue="0">
      <formula>AND(NOT('QAQC-2021-08-10'!$L$1105),'QAQC-2021-08-10'!$C$1105="Low")</formula>
    </cfRule>
    <cfRule type="expression" priority="6230" dxfId="5" stopIfTrue="0">
      <formula>LEFT(BM30&amp;"")="["</formula>
    </cfRule>
    <cfRule type="expression" priority="7384" dxfId="6" stopIfTrue="0">
      <formula>AND(NOT('QAQC-2021-08-10'!$L$1105),'QAQC-2021-08-10'!$C$1105="Very Low")</formula>
    </cfRule>
    <cfRule type="expression" priority="8582" dxfId="1" stopIfTrue="0">
      <formula>AND(NOT('QAQC-2021-08-10'!$L$1105),'QAQC-2021-08-10'!$C$1105="Good")</formula>
    </cfRule>
  </conditionalFormatting>
  <conditionalFormatting sqref="BN30">
    <cfRule type="expression" priority="1089" dxfId="0" stopIfTrue="0">
      <formula>AND(NOT('QAQC-2021-08-10'!$L$1106),'QAQC-2021-08-10'!$C$1106="Highest")</formula>
    </cfRule>
    <cfRule type="expression" priority="2257" dxfId="2" stopIfTrue="0">
      <formula>AND(NOT('QAQC-2021-08-10'!$L$1106),'QAQC-2021-08-10'!$C$1106="High")</formula>
    </cfRule>
    <cfRule type="expression" priority="3425" dxfId="3" stopIfTrue="0">
      <formula>AND(NOT('QAQC-2021-08-10'!$L$1106),'QAQC-2021-08-10'!$C$1106="Medium")</formula>
    </cfRule>
    <cfRule type="expression" priority="4593" dxfId="4" stopIfTrue="0">
      <formula>AND(NOT('QAQC-2021-08-10'!$L$1106),'QAQC-2021-08-10'!$C$1106="Medium Low")</formula>
    </cfRule>
    <cfRule type="expression" priority="5761" dxfId="5" stopIfTrue="0">
      <formula>AND(NOT('QAQC-2021-08-10'!$L$1106),'QAQC-2021-08-10'!$C$1106="Low")</formula>
    </cfRule>
    <cfRule type="expression" priority="6231" dxfId="5" stopIfTrue="0">
      <formula>LEFT(BN30&amp;"")="["</formula>
    </cfRule>
    <cfRule type="expression" priority="7385" dxfId="6" stopIfTrue="0">
      <formula>AND(NOT('QAQC-2021-08-10'!$L$1106),'QAQC-2021-08-10'!$C$1106="Very Low")</formula>
    </cfRule>
    <cfRule type="expression" priority="8583" dxfId="1" stopIfTrue="0">
      <formula>AND(NOT('QAQC-2021-08-10'!$L$1106),'QAQC-2021-08-10'!$C$1106="Good")</formula>
    </cfRule>
  </conditionalFormatting>
  <conditionalFormatting sqref="BO30">
    <cfRule type="expression" priority="1090" dxfId="0" stopIfTrue="0">
      <formula>AND(NOT('QAQC-2021-08-10'!$L$1107),'QAQC-2021-08-10'!$C$1107="Highest")</formula>
    </cfRule>
    <cfRule type="expression" priority="2258" dxfId="2" stopIfTrue="0">
      <formula>AND(NOT('QAQC-2021-08-10'!$L$1107),'QAQC-2021-08-10'!$C$1107="High")</formula>
    </cfRule>
    <cfRule type="expression" priority="3426" dxfId="3" stopIfTrue="0">
      <formula>AND(NOT('QAQC-2021-08-10'!$L$1107),'QAQC-2021-08-10'!$C$1107="Medium")</formula>
    </cfRule>
    <cfRule type="expression" priority="4594" dxfId="4" stopIfTrue="0">
      <formula>AND(NOT('QAQC-2021-08-10'!$L$1107),'QAQC-2021-08-10'!$C$1107="Medium Low")</formula>
    </cfRule>
    <cfRule type="expression" priority="5762" dxfId="5" stopIfTrue="0">
      <formula>AND(NOT('QAQC-2021-08-10'!$L$1107),'QAQC-2021-08-10'!$C$1107="Low")</formula>
    </cfRule>
    <cfRule type="expression" priority="6232" dxfId="5" stopIfTrue="0">
      <formula>LEFT(BO30&amp;"")="["</formula>
    </cfRule>
    <cfRule type="expression" priority="7386" dxfId="6" stopIfTrue="0">
      <formula>AND(NOT('QAQC-2021-08-10'!$L$1107),'QAQC-2021-08-10'!$C$1107="Very Low")</formula>
    </cfRule>
    <cfRule type="expression" priority="8584" dxfId="1" stopIfTrue="0">
      <formula>AND(NOT('QAQC-2021-08-10'!$L$1107),'QAQC-2021-08-10'!$C$1107="Good")</formula>
    </cfRule>
  </conditionalFormatting>
  <conditionalFormatting sqref="D33">
    <cfRule type="expression" priority="1091" dxfId="0" stopIfTrue="0">
      <formula>AND(NOT('QAQC-2021-08-10'!$L$1108),'QAQC-2021-08-10'!$C$1108="Highest")</formula>
    </cfRule>
    <cfRule type="expression" priority="2259" dxfId="2" stopIfTrue="0">
      <formula>AND(NOT('QAQC-2021-08-10'!$L$1108),'QAQC-2021-08-10'!$C$1108="High")</formula>
    </cfRule>
    <cfRule type="expression" priority="3427" dxfId="3" stopIfTrue="0">
      <formula>AND(NOT('QAQC-2021-08-10'!$L$1108),'QAQC-2021-08-10'!$C$1108="Medium")</formula>
    </cfRule>
    <cfRule type="expression" priority="4595" dxfId="4" stopIfTrue="0">
      <formula>AND(NOT('QAQC-2021-08-10'!$L$1108),'QAQC-2021-08-10'!$C$1108="Medium Low")</formula>
    </cfRule>
    <cfRule type="expression" priority="5763" dxfId="5" stopIfTrue="0">
      <formula>AND(NOT('QAQC-2021-08-10'!$L$1108),'QAQC-2021-08-10'!$C$1108="Low")</formula>
    </cfRule>
    <cfRule type="expression" priority="6233" dxfId="5" stopIfTrue="0">
      <formula>LEFT(D33&amp;"")="["</formula>
    </cfRule>
    <cfRule type="expression" priority="7387" dxfId="6" stopIfTrue="0">
      <formula>AND(NOT('QAQC-2021-08-10'!$L$1108),'QAQC-2021-08-10'!$C$1108="Very Low")</formula>
    </cfRule>
    <cfRule type="expression" priority="8585" dxfId="1" stopIfTrue="0">
      <formula>AND(NOT('QAQC-2021-08-10'!$L$1108),'QAQC-2021-08-10'!$C$1108="Good")</formula>
    </cfRule>
  </conditionalFormatting>
  <conditionalFormatting sqref="D34">
    <cfRule type="expression" priority="1092" dxfId="0" stopIfTrue="0">
      <formula>AND(NOT('QAQC-2021-08-10'!$L$1109),'QAQC-2021-08-10'!$C$1109="Highest")</formula>
    </cfRule>
    <cfRule type="expression" priority="2260" dxfId="2" stopIfTrue="0">
      <formula>AND(NOT('QAQC-2021-08-10'!$L$1109),'QAQC-2021-08-10'!$C$1109="High")</formula>
    </cfRule>
    <cfRule type="expression" priority="3428" dxfId="3" stopIfTrue="0">
      <formula>AND(NOT('QAQC-2021-08-10'!$L$1109),'QAQC-2021-08-10'!$C$1109="Medium")</formula>
    </cfRule>
    <cfRule type="expression" priority="4596" dxfId="4" stopIfTrue="0">
      <formula>AND(NOT('QAQC-2021-08-10'!$L$1109),'QAQC-2021-08-10'!$C$1109="Medium Low")</formula>
    </cfRule>
    <cfRule type="expression" priority="5764" dxfId="5" stopIfTrue="0">
      <formula>AND(NOT('QAQC-2021-08-10'!$L$1109),'QAQC-2021-08-10'!$C$1109="Low")</formula>
    </cfRule>
    <cfRule type="expression" priority="6234" dxfId="5" stopIfTrue="0">
      <formula>LEFT(D34&amp;"")="["</formula>
    </cfRule>
    <cfRule type="expression" priority="7388" dxfId="6" stopIfTrue="0">
      <formula>AND(NOT('QAQC-2021-08-10'!$L$1109),'QAQC-2021-08-10'!$C$1109="Very Low")</formula>
    </cfRule>
    <cfRule type="expression" priority="8586" dxfId="1" stopIfTrue="0">
      <formula>AND(NOT('QAQC-2021-08-10'!$L$1109),'QAQC-2021-08-10'!$C$1109="Good")</formula>
    </cfRule>
  </conditionalFormatting>
  <conditionalFormatting sqref="D35">
    <cfRule type="expression" priority="1093" dxfId="0" stopIfTrue="0">
      <formula>AND(NOT('QAQC-2021-08-10'!$L$1110),'QAQC-2021-08-10'!$C$1110="Highest")</formula>
    </cfRule>
    <cfRule type="expression" priority="2261" dxfId="2" stopIfTrue="0">
      <formula>AND(NOT('QAQC-2021-08-10'!$L$1110),'QAQC-2021-08-10'!$C$1110="High")</formula>
    </cfRule>
    <cfRule type="expression" priority="3429" dxfId="3" stopIfTrue="0">
      <formula>AND(NOT('QAQC-2021-08-10'!$L$1110),'QAQC-2021-08-10'!$C$1110="Medium")</formula>
    </cfRule>
    <cfRule type="expression" priority="4597" dxfId="4" stopIfTrue="0">
      <formula>AND(NOT('QAQC-2021-08-10'!$L$1110),'QAQC-2021-08-10'!$C$1110="Medium Low")</formula>
    </cfRule>
    <cfRule type="expression" priority="5765" dxfId="5" stopIfTrue="0">
      <formula>AND(NOT('QAQC-2021-08-10'!$L$1110),'QAQC-2021-08-10'!$C$1110="Low")</formula>
    </cfRule>
    <cfRule type="expression" priority="6235" dxfId="5" stopIfTrue="0">
      <formula>LEFT(D35&amp;"")="["</formula>
    </cfRule>
    <cfRule type="expression" priority="7389" dxfId="6" stopIfTrue="0">
      <formula>AND(NOT('QAQC-2021-08-10'!$L$1110),'QAQC-2021-08-10'!$C$1110="Very Low")</formula>
    </cfRule>
    <cfRule type="expression" priority="8587" dxfId="1" stopIfTrue="0">
      <formula>AND(NOT('QAQC-2021-08-10'!$L$1110),'QAQC-2021-08-10'!$C$1110="Good")</formula>
    </cfRule>
  </conditionalFormatting>
  <conditionalFormatting sqref="D36">
    <cfRule type="expression" priority="1094" dxfId="0" stopIfTrue="0">
      <formula>AND(NOT('QAQC-2021-08-10'!$L$1111),'QAQC-2021-08-10'!$C$1111="Highest")</formula>
    </cfRule>
    <cfRule type="expression" priority="2262" dxfId="2" stopIfTrue="0">
      <formula>AND(NOT('QAQC-2021-08-10'!$L$1111),'QAQC-2021-08-10'!$C$1111="High")</formula>
    </cfRule>
    <cfRule type="expression" priority="3430" dxfId="3" stopIfTrue="0">
      <formula>AND(NOT('QAQC-2021-08-10'!$L$1111),'QAQC-2021-08-10'!$C$1111="Medium")</formula>
    </cfRule>
    <cfRule type="expression" priority="4598" dxfId="4" stopIfTrue="0">
      <formula>AND(NOT('QAQC-2021-08-10'!$L$1111),'QAQC-2021-08-10'!$C$1111="Medium Low")</formula>
    </cfRule>
    <cfRule type="expression" priority="5766" dxfId="5" stopIfTrue="0">
      <formula>AND(NOT('QAQC-2021-08-10'!$L$1111),'QAQC-2021-08-10'!$C$1111="Low")</formula>
    </cfRule>
    <cfRule type="expression" priority="6236" dxfId="5" stopIfTrue="0">
      <formula>LEFT(D36&amp;"")="["</formula>
    </cfRule>
    <cfRule type="expression" priority="7390" dxfId="6" stopIfTrue="0">
      <formula>AND(NOT('QAQC-2021-08-10'!$L$1111),'QAQC-2021-08-10'!$C$1111="Very Low")</formula>
    </cfRule>
    <cfRule type="expression" priority="8588" dxfId="1" stopIfTrue="0">
      <formula>AND(NOT('QAQC-2021-08-10'!$L$1111),'QAQC-2021-08-10'!$C$1111="Good")</formula>
    </cfRule>
  </conditionalFormatting>
  <conditionalFormatting sqref="D37">
    <cfRule type="expression" priority="1095" dxfId="0" stopIfTrue="0">
      <formula>AND(NOT('QAQC-2021-08-10'!$L$1112),'QAQC-2021-08-10'!$C$1112="Highest")</formula>
    </cfRule>
    <cfRule type="expression" priority="2263" dxfId="2" stopIfTrue="0">
      <formula>AND(NOT('QAQC-2021-08-10'!$L$1112),'QAQC-2021-08-10'!$C$1112="High")</formula>
    </cfRule>
    <cfRule type="expression" priority="3431" dxfId="3" stopIfTrue="0">
      <formula>AND(NOT('QAQC-2021-08-10'!$L$1112),'QAQC-2021-08-10'!$C$1112="Medium")</formula>
    </cfRule>
    <cfRule type="expression" priority="4599" dxfId="4" stopIfTrue="0">
      <formula>AND(NOT('QAQC-2021-08-10'!$L$1112),'QAQC-2021-08-10'!$C$1112="Medium Low")</formula>
    </cfRule>
    <cfRule type="expression" priority="5767" dxfId="5" stopIfTrue="0">
      <formula>AND(NOT('QAQC-2021-08-10'!$L$1112),'QAQC-2021-08-10'!$C$1112="Low")</formula>
    </cfRule>
    <cfRule type="expression" priority="6237" dxfId="5" stopIfTrue="0">
      <formula>LEFT(D37&amp;"")="["</formula>
    </cfRule>
    <cfRule type="expression" priority="7391" dxfId="6" stopIfTrue="0">
      <formula>AND(NOT('QAQC-2021-08-10'!$L$1112),'QAQC-2021-08-10'!$C$1112="Very Low")</formula>
    </cfRule>
    <cfRule type="expression" priority="8589" dxfId="1" stopIfTrue="0">
      <formula>AND(NOT('QAQC-2021-08-10'!$L$1112),'QAQC-2021-08-10'!$C$1112="Good")</formula>
    </cfRule>
  </conditionalFormatting>
  <conditionalFormatting sqref="D38">
    <cfRule type="expression" priority="1096" dxfId="0" stopIfTrue="0">
      <formula>AND(NOT('QAQC-2021-08-10'!$L$1113),'QAQC-2021-08-10'!$C$1113="Highest")</formula>
    </cfRule>
    <cfRule type="expression" priority="2264" dxfId="2" stopIfTrue="0">
      <formula>AND(NOT('QAQC-2021-08-10'!$L$1113),'QAQC-2021-08-10'!$C$1113="High")</formula>
    </cfRule>
    <cfRule type="expression" priority="3432" dxfId="3" stopIfTrue="0">
      <formula>AND(NOT('QAQC-2021-08-10'!$L$1113),'QAQC-2021-08-10'!$C$1113="Medium")</formula>
    </cfRule>
    <cfRule type="expression" priority="4600" dxfId="4" stopIfTrue="0">
      <formula>AND(NOT('QAQC-2021-08-10'!$L$1113),'QAQC-2021-08-10'!$C$1113="Medium Low")</formula>
    </cfRule>
    <cfRule type="expression" priority="5768" dxfId="5" stopIfTrue="0">
      <formula>AND(NOT('QAQC-2021-08-10'!$L$1113),'QAQC-2021-08-10'!$C$1113="Low")</formula>
    </cfRule>
    <cfRule type="expression" priority="6238" dxfId="5" stopIfTrue="0">
      <formula>LEFT(D38&amp;"")="["</formula>
    </cfRule>
    <cfRule type="expression" priority="7392" dxfId="6" stopIfTrue="0">
      <formula>AND(NOT('QAQC-2021-08-10'!$L$1113),'QAQC-2021-08-10'!$C$1113="Very Low")</formula>
    </cfRule>
    <cfRule type="expression" priority="8590" dxfId="1" stopIfTrue="0">
      <formula>AND(NOT('QAQC-2021-08-10'!$L$1113),'QAQC-2021-08-10'!$C$1113="Good")</formula>
    </cfRule>
  </conditionalFormatting>
  <conditionalFormatting sqref="D39">
    <cfRule type="expression" priority="1097" dxfId="0" stopIfTrue="0">
      <formula>AND(NOT('QAQC-2021-08-10'!$L$1114),'QAQC-2021-08-10'!$C$1114="Highest")</formula>
    </cfRule>
    <cfRule type="expression" priority="2265" dxfId="2" stopIfTrue="0">
      <formula>AND(NOT('QAQC-2021-08-10'!$L$1114),'QAQC-2021-08-10'!$C$1114="High")</formula>
    </cfRule>
    <cfRule type="expression" priority="3433" dxfId="3" stopIfTrue="0">
      <formula>AND(NOT('QAQC-2021-08-10'!$L$1114),'QAQC-2021-08-10'!$C$1114="Medium")</formula>
    </cfRule>
    <cfRule type="expression" priority="4601" dxfId="4" stopIfTrue="0">
      <formula>AND(NOT('QAQC-2021-08-10'!$L$1114),'QAQC-2021-08-10'!$C$1114="Medium Low")</formula>
    </cfRule>
    <cfRule type="expression" priority="5769" dxfId="5" stopIfTrue="0">
      <formula>AND(NOT('QAQC-2021-08-10'!$L$1114),'QAQC-2021-08-10'!$C$1114="Low")</formula>
    </cfRule>
    <cfRule type="expression" priority="6239" dxfId="5" stopIfTrue="0">
      <formula>LEFT(D39&amp;"")="["</formula>
    </cfRule>
    <cfRule type="expression" priority="7393" dxfId="6" stopIfTrue="0">
      <formula>AND(NOT('QAQC-2021-08-10'!$L$1114),'QAQC-2021-08-10'!$C$1114="Very Low")</formula>
    </cfRule>
    <cfRule type="expression" priority="8591" dxfId="1" stopIfTrue="0">
      <formula>AND(NOT('QAQC-2021-08-10'!$L$1114),'QAQC-2021-08-10'!$C$1114="Good")</formula>
    </cfRule>
  </conditionalFormatting>
  <conditionalFormatting sqref="D40">
    <cfRule type="expression" priority="1098" dxfId="0" stopIfTrue="0">
      <formula>AND(NOT('QAQC-2021-08-10'!$L$1115),'QAQC-2021-08-10'!$C$1115="Highest")</formula>
    </cfRule>
    <cfRule type="expression" priority="2266" dxfId="2" stopIfTrue="0">
      <formula>AND(NOT('QAQC-2021-08-10'!$L$1115),'QAQC-2021-08-10'!$C$1115="High")</formula>
    </cfRule>
    <cfRule type="expression" priority="3434" dxfId="3" stopIfTrue="0">
      <formula>AND(NOT('QAQC-2021-08-10'!$L$1115),'QAQC-2021-08-10'!$C$1115="Medium")</formula>
    </cfRule>
    <cfRule type="expression" priority="4602" dxfId="4" stopIfTrue="0">
      <formula>AND(NOT('QAQC-2021-08-10'!$L$1115),'QAQC-2021-08-10'!$C$1115="Medium Low")</formula>
    </cfRule>
    <cfRule type="expression" priority="5770" dxfId="5" stopIfTrue="0">
      <formula>AND(NOT('QAQC-2021-08-10'!$L$1115),'QAQC-2021-08-10'!$C$1115="Low")</formula>
    </cfRule>
    <cfRule type="expression" priority="6240" dxfId="5" stopIfTrue="0">
      <formula>LEFT(D40&amp;"")="["</formula>
    </cfRule>
    <cfRule type="expression" priority="7394" dxfId="6" stopIfTrue="0">
      <formula>AND(NOT('QAQC-2021-08-10'!$L$1115),'QAQC-2021-08-10'!$C$1115="Very Low")</formula>
    </cfRule>
    <cfRule type="expression" priority="8592" dxfId="1" stopIfTrue="0">
      <formula>AND(NOT('QAQC-2021-08-10'!$L$1115),'QAQC-2021-08-10'!$C$1115="Good")</formula>
    </cfRule>
  </conditionalFormatting>
  <conditionalFormatting sqref="D41">
    <cfRule type="expression" priority="1099" dxfId="0" stopIfTrue="0">
      <formula>AND(NOT('QAQC-2021-08-10'!$L$1116),'QAQC-2021-08-10'!$C$1116="Highest")</formula>
    </cfRule>
    <cfRule type="expression" priority="2267" dxfId="2" stopIfTrue="0">
      <formula>AND(NOT('QAQC-2021-08-10'!$L$1116),'QAQC-2021-08-10'!$C$1116="High")</formula>
    </cfRule>
    <cfRule type="expression" priority="3435" dxfId="3" stopIfTrue="0">
      <formula>AND(NOT('QAQC-2021-08-10'!$L$1116),'QAQC-2021-08-10'!$C$1116="Medium")</formula>
    </cfRule>
    <cfRule type="expression" priority="4603" dxfId="4" stopIfTrue="0">
      <formula>AND(NOT('QAQC-2021-08-10'!$L$1116),'QAQC-2021-08-10'!$C$1116="Medium Low")</formula>
    </cfRule>
    <cfRule type="expression" priority="5771" dxfId="5" stopIfTrue="0">
      <formula>AND(NOT('QAQC-2021-08-10'!$L$1116),'QAQC-2021-08-10'!$C$1116="Low")</formula>
    </cfRule>
    <cfRule type="expression" priority="6241" dxfId="5" stopIfTrue="0">
      <formula>LEFT(D41&amp;"")="["</formula>
    </cfRule>
    <cfRule type="expression" priority="7395" dxfId="6" stopIfTrue="0">
      <formula>AND(NOT('QAQC-2021-08-10'!$L$1116),'QAQC-2021-08-10'!$C$1116="Very Low")</formula>
    </cfRule>
    <cfRule type="expression" priority="8593" dxfId="1" stopIfTrue="0">
      <formula>AND(NOT('QAQC-2021-08-10'!$L$1116),'QAQC-2021-08-10'!$C$1116="Good")</formula>
    </cfRule>
  </conditionalFormatting>
  <conditionalFormatting sqref="D42">
    <cfRule type="expression" priority="1100" dxfId="0" stopIfTrue="0">
      <formula>AND(NOT('QAQC-2021-08-10'!$L$1117),'QAQC-2021-08-10'!$C$1117="Highest")</formula>
    </cfRule>
    <cfRule type="expression" priority="2268" dxfId="2" stopIfTrue="0">
      <formula>AND(NOT('QAQC-2021-08-10'!$L$1117),'QAQC-2021-08-10'!$C$1117="High")</formula>
    </cfRule>
    <cfRule type="expression" priority="3436" dxfId="3" stopIfTrue="0">
      <formula>AND(NOT('QAQC-2021-08-10'!$L$1117),'QAQC-2021-08-10'!$C$1117="Medium")</formula>
    </cfRule>
    <cfRule type="expression" priority="4604" dxfId="4" stopIfTrue="0">
      <formula>AND(NOT('QAQC-2021-08-10'!$L$1117),'QAQC-2021-08-10'!$C$1117="Medium Low")</formula>
    </cfRule>
    <cfRule type="expression" priority="5772" dxfId="5" stopIfTrue="0">
      <formula>AND(NOT('QAQC-2021-08-10'!$L$1117),'QAQC-2021-08-10'!$C$1117="Low")</formula>
    </cfRule>
    <cfRule type="expression" priority="6242" dxfId="5" stopIfTrue="0">
      <formula>LEFT(D42&amp;"")="["</formula>
    </cfRule>
    <cfRule type="expression" priority="7396" dxfId="6" stopIfTrue="0">
      <formula>AND(NOT('QAQC-2021-08-10'!$L$1117),'QAQC-2021-08-10'!$C$1117="Very Low")</formula>
    </cfRule>
    <cfRule type="expression" priority="8594" dxfId="1" stopIfTrue="0">
      <formula>AND(NOT('QAQC-2021-08-10'!$L$1117),'QAQC-2021-08-10'!$C$1117="Good")</formula>
    </cfRule>
  </conditionalFormatting>
  <conditionalFormatting sqref="D43">
    <cfRule type="expression" priority="1101" dxfId="0" stopIfTrue="0">
      <formula>AND(NOT('QAQC-2021-08-10'!$L$1118),'QAQC-2021-08-10'!$C$1118="Highest")</formula>
    </cfRule>
    <cfRule type="expression" priority="2269" dxfId="2" stopIfTrue="0">
      <formula>AND(NOT('QAQC-2021-08-10'!$L$1118),'QAQC-2021-08-10'!$C$1118="High")</formula>
    </cfRule>
    <cfRule type="expression" priority="3437" dxfId="3" stopIfTrue="0">
      <formula>AND(NOT('QAQC-2021-08-10'!$L$1118),'QAQC-2021-08-10'!$C$1118="Medium")</formula>
    </cfRule>
    <cfRule type="expression" priority="4605" dxfId="4" stopIfTrue="0">
      <formula>AND(NOT('QAQC-2021-08-10'!$L$1118),'QAQC-2021-08-10'!$C$1118="Medium Low")</formula>
    </cfRule>
    <cfRule type="expression" priority="5773" dxfId="5" stopIfTrue="0">
      <formula>AND(NOT('QAQC-2021-08-10'!$L$1118),'QAQC-2021-08-10'!$C$1118="Low")</formula>
    </cfRule>
    <cfRule type="expression" priority="6243" dxfId="5" stopIfTrue="0">
      <formula>LEFT(D43&amp;"")="["</formula>
    </cfRule>
    <cfRule type="expression" priority="7397" dxfId="6" stopIfTrue="0">
      <formula>AND(NOT('QAQC-2021-08-10'!$L$1118),'QAQC-2021-08-10'!$C$1118="Very Low")</formula>
    </cfRule>
    <cfRule type="expression" priority="8595" dxfId="1" stopIfTrue="0">
      <formula>AND(NOT('QAQC-2021-08-10'!$L$1118),'QAQC-2021-08-10'!$C$1118="Good")</formula>
    </cfRule>
  </conditionalFormatting>
  <conditionalFormatting sqref="D44">
    <cfRule type="expression" priority="1102" dxfId="0" stopIfTrue="0">
      <formula>AND(NOT('QAQC-2021-08-10'!$L$1119),'QAQC-2021-08-10'!$C$1119="Highest")</formula>
    </cfRule>
    <cfRule type="expression" priority="2270" dxfId="2" stopIfTrue="0">
      <formula>AND(NOT('QAQC-2021-08-10'!$L$1119),'QAQC-2021-08-10'!$C$1119="High")</formula>
    </cfRule>
    <cfRule type="expression" priority="3438" dxfId="3" stopIfTrue="0">
      <formula>AND(NOT('QAQC-2021-08-10'!$L$1119),'QAQC-2021-08-10'!$C$1119="Medium")</formula>
    </cfRule>
    <cfRule type="expression" priority="4606" dxfId="4" stopIfTrue="0">
      <formula>AND(NOT('QAQC-2021-08-10'!$L$1119),'QAQC-2021-08-10'!$C$1119="Medium Low")</formula>
    </cfRule>
    <cfRule type="expression" priority="5774" dxfId="5" stopIfTrue="0">
      <formula>AND(NOT('QAQC-2021-08-10'!$L$1119),'QAQC-2021-08-10'!$C$1119="Low")</formula>
    </cfRule>
    <cfRule type="expression" priority="6244" dxfId="5" stopIfTrue="0">
      <formula>LEFT(D44&amp;"")="["</formula>
    </cfRule>
    <cfRule type="expression" priority="7398" dxfId="6" stopIfTrue="0">
      <formula>AND(NOT('QAQC-2021-08-10'!$L$1119),'QAQC-2021-08-10'!$C$1119="Very Low")</formula>
    </cfRule>
    <cfRule type="expression" priority="8596" dxfId="1" stopIfTrue="0">
      <formula>AND(NOT('QAQC-2021-08-10'!$L$1119),'QAQC-2021-08-10'!$C$1119="Good")</formula>
    </cfRule>
  </conditionalFormatting>
  <conditionalFormatting sqref="D45">
    <cfRule type="expression" priority="1103" dxfId="0" stopIfTrue="0">
      <formula>AND(NOT('QAQC-2021-08-10'!$L$1120),'QAQC-2021-08-10'!$C$1120="Highest")</formula>
    </cfRule>
    <cfRule type="expression" priority="2271" dxfId="2" stopIfTrue="0">
      <formula>AND(NOT('QAQC-2021-08-10'!$L$1120),'QAQC-2021-08-10'!$C$1120="High")</formula>
    </cfRule>
    <cfRule type="expression" priority="3439" dxfId="3" stopIfTrue="0">
      <formula>AND(NOT('QAQC-2021-08-10'!$L$1120),'QAQC-2021-08-10'!$C$1120="Medium")</formula>
    </cfRule>
    <cfRule type="expression" priority="4607" dxfId="4" stopIfTrue="0">
      <formula>AND(NOT('QAQC-2021-08-10'!$L$1120),'QAQC-2021-08-10'!$C$1120="Medium Low")</formula>
    </cfRule>
    <cfRule type="expression" priority="5775" dxfId="5" stopIfTrue="0">
      <formula>AND(NOT('QAQC-2021-08-10'!$L$1120),'QAQC-2021-08-10'!$C$1120="Low")</formula>
    </cfRule>
    <cfRule type="expression" priority="6245" dxfId="5" stopIfTrue="0">
      <formula>LEFT(D45&amp;"")="["</formula>
    </cfRule>
    <cfRule type="expression" priority="7399" dxfId="6" stopIfTrue="0">
      <formula>AND(NOT('QAQC-2021-08-10'!$L$1120),'QAQC-2021-08-10'!$C$1120="Very Low")</formula>
    </cfRule>
    <cfRule type="expression" priority="8597" dxfId="1" stopIfTrue="0">
      <formula>AND(NOT('QAQC-2021-08-10'!$L$1120),'QAQC-2021-08-10'!$C$1120="Good")</formula>
    </cfRule>
  </conditionalFormatting>
  <conditionalFormatting sqref="D46">
    <cfRule type="expression" priority="1104" dxfId="0" stopIfTrue="0">
      <formula>AND(NOT('QAQC-2021-08-10'!$L$1121),'QAQC-2021-08-10'!$C$1121="Highest")</formula>
    </cfRule>
    <cfRule type="expression" priority="2272" dxfId="2" stopIfTrue="0">
      <formula>AND(NOT('QAQC-2021-08-10'!$L$1121),'QAQC-2021-08-10'!$C$1121="High")</formula>
    </cfRule>
    <cfRule type="expression" priority="3440" dxfId="3" stopIfTrue="0">
      <formula>AND(NOT('QAQC-2021-08-10'!$L$1121),'QAQC-2021-08-10'!$C$1121="Medium")</formula>
    </cfRule>
    <cfRule type="expression" priority="4608" dxfId="4" stopIfTrue="0">
      <formula>AND(NOT('QAQC-2021-08-10'!$L$1121),'QAQC-2021-08-10'!$C$1121="Medium Low")</formula>
    </cfRule>
    <cfRule type="expression" priority="5776" dxfId="5" stopIfTrue="0">
      <formula>AND(NOT('QAQC-2021-08-10'!$L$1121),'QAQC-2021-08-10'!$C$1121="Low")</formula>
    </cfRule>
    <cfRule type="expression" priority="6246" dxfId="5" stopIfTrue="0">
      <formula>LEFT(D46&amp;"")="["</formula>
    </cfRule>
    <cfRule type="expression" priority="7400" dxfId="6" stopIfTrue="0">
      <formula>AND(NOT('QAQC-2021-08-10'!$L$1121),'QAQC-2021-08-10'!$C$1121="Very Low")</formula>
    </cfRule>
    <cfRule type="expression" priority="8598" dxfId="1" stopIfTrue="0">
      <formula>AND(NOT('QAQC-2021-08-10'!$L$1121),'QAQC-2021-08-10'!$C$1121="Good")</formula>
    </cfRule>
  </conditionalFormatting>
  <conditionalFormatting sqref="D47">
    <cfRule type="expression" priority="1105" dxfId="0" stopIfTrue="0">
      <formula>AND(NOT('QAQC-2021-08-10'!$L$1122),'QAQC-2021-08-10'!$C$1122="Highest")</formula>
    </cfRule>
    <cfRule type="expression" priority="2273" dxfId="2" stopIfTrue="0">
      <formula>AND(NOT('QAQC-2021-08-10'!$L$1122),'QAQC-2021-08-10'!$C$1122="High")</formula>
    </cfRule>
    <cfRule type="expression" priority="3441" dxfId="3" stopIfTrue="0">
      <formula>AND(NOT('QAQC-2021-08-10'!$L$1122),'QAQC-2021-08-10'!$C$1122="Medium")</formula>
    </cfRule>
    <cfRule type="expression" priority="4609" dxfId="4" stopIfTrue="0">
      <formula>AND(NOT('QAQC-2021-08-10'!$L$1122),'QAQC-2021-08-10'!$C$1122="Medium Low")</formula>
    </cfRule>
    <cfRule type="expression" priority="5777" dxfId="5" stopIfTrue="0">
      <formula>AND(NOT('QAQC-2021-08-10'!$L$1122),'QAQC-2021-08-10'!$C$1122="Low")</formula>
    </cfRule>
    <cfRule type="expression" priority="6247" dxfId="5" stopIfTrue="0">
      <formula>LEFT(D47&amp;"")="["</formula>
    </cfRule>
    <cfRule type="expression" priority="7401" dxfId="6" stopIfTrue="0">
      <formula>AND(NOT('QAQC-2021-08-10'!$L$1122),'QAQC-2021-08-10'!$C$1122="Very Low")</formula>
    </cfRule>
    <cfRule type="expression" priority="8599" dxfId="1" stopIfTrue="0">
      <formula>AND(NOT('QAQC-2021-08-10'!$L$1122),'QAQC-2021-08-10'!$C$1122="Good")</formula>
    </cfRule>
  </conditionalFormatting>
  <conditionalFormatting sqref="O33">
    <cfRule type="expression" priority="1106" dxfId="0" stopIfTrue="0">
      <formula>AND(NOT('QAQC-2021-08-10'!$L$1123),'QAQC-2021-08-10'!$C$1123="Highest")</formula>
    </cfRule>
    <cfRule type="expression" priority="2274" dxfId="2" stopIfTrue="0">
      <formula>AND(NOT('QAQC-2021-08-10'!$L$1123),'QAQC-2021-08-10'!$C$1123="High")</formula>
    </cfRule>
    <cfRule type="expression" priority="3442" dxfId="3" stopIfTrue="0">
      <formula>AND(NOT('QAQC-2021-08-10'!$L$1123),'QAQC-2021-08-10'!$C$1123="Medium")</formula>
    </cfRule>
    <cfRule type="expression" priority="4610" dxfId="4" stopIfTrue="0">
      <formula>AND(NOT('QAQC-2021-08-10'!$L$1123),'QAQC-2021-08-10'!$C$1123="Medium Low")</formula>
    </cfRule>
    <cfRule type="expression" priority="5778" dxfId="5" stopIfTrue="0">
      <formula>AND(NOT('QAQC-2021-08-10'!$L$1123),'QAQC-2021-08-10'!$C$1123="Low")</formula>
    </cfRule>
    <cfRule type="expression" priority="6248" dxfId="5" stopIfTrue="0">
      <formula>LEFT(O33&amp;"")="["</formula>
    </cfRule>
    <cfRule type="expression" priority="7402" dxfId="6" stopIfTrue="0">
      <formula>AND(NOT('QAQC-2021-08-10'!$L$1123),'QAQC-2021-08-10'!$C$1123="Very Low")</formula>
    </cfRule>
    <cfRule type="expression" priority="8600" dxfId="1" stopIfTrue="0">
      <formula>AND(NOT('QAQC-2021-08-10'!$L$1123),'QAQC-2021-08-10'!$C$1123="Good")</formula>
    </cfRule>
  </conditionalFormatting>
  <conditionalFormatting sqref="O34">
    <cfRule type="expression" priority="1107" dxfId="0" stopIfTrue="0">
      <formula>AND(NOT('QAQC-2021-08-10'!$L$1124),'QAQC-2021-08-10'!$C$1124="Highest")</formula>
    </cfRule>
    <cfRule type="expression" priority="2275" dxfId="2" stopIfTrue="0">
      <formula>AND(NOT('QAQC-2021-08-10'!$L$1124),'QAQC-2021-08-10'!$C$1124="High")</formula>
    </cfRule>
    <cfRule type="expression" priority="3443" dxfId="3" stopIfTrue="0">
      <formula>AND(NOT('QAQC-2021-08-10'!$L$1124),'QAQC-2021-08-10'!$C$1124="Medium")</formula>
    </cfRule>
    <cfRule type="expression" priority="4611" dxfId="4" stopIfTrue="0">
      <formula>AND(NOT('QAQC-2021-08-10'!$L$1124),'QAQC-2021-08-10'!$C$1124="Medium Low")</formula>
    </cfRule>
    <cfRule type="expression" priority="5779" dxfId="5" stopIfTrue="0">
      <formula>AND(NOT('QAQC-2021-08-10'!$L$1124),'QAQC-2021-08-10'!$C$1124="Low")</formula>
    </cfRule>
    <cfRule type="expression" priority="6249" dxfId="5" stopIfTrue="0">
      <formula>LEFT(O34&amp;"")="["</formula>
    </cfRule>
    <cfRule type="expression" priority="7403" dxfId="6" stopIfTrue="0">
      <formula>AND(NOT('QAQC-2021-08-10'!$L$1124),'QAQC-2021-08-10'!$C$1124="Very Low")</formula>
    </cfRule>
    <cfRule type="expression" priority="8601" dxfId="1" stopIfTrue="0">
      <formula>AND(NOT('QAQC-2021-08-10'!$L$1124),'QAQC-2021-08-10'!$C$1124="Good")</formula>
    </cfRule>
  </conditionalFormatting>
  <conditionalFormatting sqref="O35">
    <cfRule type="expression" priority="1108" dxfId="0" stopIfTrue="0">
      <formula>AND(NOT('QAQC-2021-08-10'!$L$1125),'QAQC-2021-08-10'!$C$1125="Highest")</formula>
    </cfRule>
    <cfRule type="expression" priority="2276" dxfId="2" stopIfTrue="0">
      <formula>AND(NOT('QAQC-2021-08-10'!$L$1125),'QAQC-2021-08-10'!$C$1125="High")</formula>
    </cfRule>
    <cfRule type="expression" priority="3444" dxfId="3" stopIfTrue="0">
      <formula>AND(NOT('QAQC-2021-08-10'!$L$1125),'QAQC-2021-08-10'!$C$1125="Medium")</formula>
    </cfRule>
    <cfRule type="expression" priority="4612" dxfId="4" stopIfTrue="0">
      <formula>AND(NOT('QAQC-2021-08-10'!$L$1125),'QAQC-2021-08-10'!$C$1125="Medium Low")</formula>
    </cfRule>
    <cfRule type="expression" priority="5780" dxfId="5" stopIfTrue="0">
      <formula>AND(NOT('QAQC-2021-08-10'!$L$1125),'QAQC-2021-08-10'!$C$1125="Low")</formula>
    </cfRule>
    <cfRule type="expression" priority="6250" dxfId="5" stopIfTrue="0">
      <formula>LEFT(O35&amp;"")="["</formula>
    </cfRule>
    <cfRule type="expression" priority="7404" dxfId="6" stopIfTrue="0">
      <formula>AND(NOT('QAQC-2021-08-10'!$L$1125),'QAQC-2021-08-10'!$C$1125="Very Low")</formula>
    </cfRule>
    <cfRule type="expression" priority="8602" dxfId="1" stopIfTrue="0">
      <formula>AND(NOT('QAQC-2021-08-10'!$L$1125),'QAQC-2021-08-10'!$C$1125="Good")</formula>
    </cfRule>
  </conditionalFormatting>
  <conditionalFormatting sqref="O36">
    <cfRule type="expression" priority="1109" dxfId="0" stopIfTrue="0">
      <formula>AND(NOT('QAQC-2021-08-10'!$L$1126),'QAQC-2021-08-10'!$C$1126="Highest")</formula>
    </cfRule>
    <cfRule type="expression" priority="2277" dxfId="2" stopIfTrue="0">
      <formula>AND(NOT('QAQC-2021-08-10'!$L$1126),'QAQC-2021-08-10'!$C$1126="High")</formula>
    </cfRule>
    <cfRule type="expression" priority="3445" dxfId="3" stopIfTrue="0">
      <formula>AND(NOT('QAQC-2021-08-10'!$L$1126),'QAQC-2021-08-10'!$C$1126="Medium")</formula>
    </cfRule>
    <cfRule type="expression" priority="4613" dxfId="4" stopIfTrue="0">
      <formula>AND(NOT('QAQC-2021-08-10'!$L$1126),'QAQC-2021-08-10'!$C$1126="Medium Low")</formula>
    </cfRule>
    <cfRule type="expression" priority="5781" dxfId="5" stopIfTrue="0">
      <formula>AND(NOT('QAQC-2021-08-10'!$L$1126),'QAQC-2021-08-10'!$C$1126="Low")</formula>
    </cfRule>
    <cfRule type="expression" priority="6251" dxfId="5" stopIfTrue="0">
      <formula>LEFT(O36&amp;"")="["</formula>
    </cfRule>
    <cfRule type="expression" priority="7405" dxfId="6" stopIfTrue="0">
      <formula>AND(NOT('QAQC-2021-08-10'!$L$1126),'QAQC-2021-08-10'!$C$1126="Very Low")</formula>
    </cfRule>
    <cfRule type="expression" priority="8603" dxfId="1" stopIfTrue="0">
      <formula>AND(NOT('QAQC-2021-08-10'!$L$1126),'QAQC-2021-08-10'!$C$1126="Good")</formula>
    </cfRule>
  </conditionalFormatting>
  <conditionalFormatting sqref="O37">
    <cfRule type="expression" priority="1110" dxfId="0" stopIfTrue="0">
      <formula>AND(NOT('QAQC-2021-08-10'!$L$1127),'QAQC-2021-08-10'!$C$1127="Highest")</formula>
    </cfRule>
    <cfRule type="expression" priority="2278" dxfId="2" stopIfTrue="0">
      <formula>AND(NOT('QAQC-2021-08-10'!$L$1127),'QAQC-2021-08-10'!$C$1127="High")</formula>
    </cfRule>
    <cfRule type="expression" priority="3446" dxfId="3" stopIfTrue="0">
      <formula>AND(NOT('QAQC-2021-08-10'!$L$1127),'QAQC-2021-08-10'!$C$1127="Medium")</formula>
    </cfRule>
    <cfRule type="expression" priority="4614" dxfId="4" stopIfTrue="0">
      <formula>AND(NOT('QAQC-2021-08-10'!$L$1127),'QAQC-2021-08-10'!$C$1127="Medium Low")</formula>
    </cfRule>
    <cfRule type="expression" priority="5782" dxfId="5" stopIfTrue="0">
      <formula>AND(NOT('QAQC-2021-08-10'!$L$1127),'QAQC-2021-08-10'!$C$1127="Low")</formula>
    </cfRule>
    <cfRule type="expression" priority="6252" dxfId="5" stopIfTrue="0">
      <formula>LEFT(O37&amp;"")="["</formula>
    </cfRule>
    <cfRule type="expression" priority="7406" dxfId="6" stopIfTrue="0">
      <formula>AND(NOT('QAQC-2021-08-10'!$L$1127),'QAQC-2021-08-10'!$C$1127="Very Low")</formula>
    </cfRule>
    <cfRule type="expression" priority="8604" dxfId="1" stopIfTrue="0">
      <formula>AND(NOT('QAQC-2021-08-10'!$L$1127),'QAQC-2021-08-10'!$C$1127="Good")</formula>
    </cfRule>
  </conditionalFormatting>
  <conditionalFormatting sqref="O38">
    <cfRule type="expression" priority="1111" dxfId="0" stopIfTrue="0">
      <formula>AND(NOT('QAQC-2021-08-10'!$L$1128),'QAQC-2021-08-10'!$C$1128="Highest")</formula>
    </cfRule>
    <cfRule type="expression" priority="2279" dxfId="2" stopIfTrue="0">
      <formula>AND(NOT('QAQC-2021-08-10'!$L$1128),'QAQC-2021-08-10'!$C$1128="High")</formula>
    </cfRule>
    <cfRule type="expression" priority="3447" dxfId="3" stopIfTrue="0">
      <formula>AND(NOT('QAQC-2021-08-10'!$L$1128),'QAQC-2021-08-10'!$C$1128="Medium")</formula>
    </cfRule>
    <cfRule type="expression" priority="4615" dxfId="4" stopIfTrue="0">
      <formula>AND(NOT('QAQC-2021-08-10'!$L$1128),'QAQC-2021-08-10'!$C$1128="Medium Low")</formula>
    </cfRule>
    <cfRule type="expression" priority="5783" dxfId="5" stopIfTrue="0">
      <formula>AND(NOT('QAQC-2021-08-10'!$L$1128),'QAQC-2021-08-10'!$C$1128="Low")</formula>
    </cfRule>
    <cfRule type="expression" priority="6253" dxfId="5" stopIfTrue="0">
      <formula>LEFT(O38&amp;"")="["</formula>
    </cfRule>
    <cfRule type="expression" priority="7407" dxfId="6" stopIfTrue="0">
      <formula>AND(NOT('QAQC-2021-08-10'!$L$1128),'QAQC-2021-08-10'!$C$1128="Very Low")</formula>
    </cfRule>
    <cfRule type="expression" priority="8605" dxfId="1" stopIfTrue="0">
      <formula>AND(NOT('QAQC-2021-08-10'!$L$1128),'QAQC-2021-08-10'!$C$1128="Good")</formula>
    </cfRule>
  </conditionalFormatting>
  <conditionalFormatting sqref="O39">
    <cfRule type="expression" priority="1112" dxfId="0" stopIfTrue="0">
      <formula>AND(NOT('QAQC-2021-08-10'!$L$1129),'QAQC-2021-08-10'!$C$1129="Highest")</formula>
    </cfRule>
    <cfRule type="expression" priority="2280" dxfId="2" stopIfTrue="0">
      <formula>AND(NOT('QAQC-2021-08-10'!$L$1129),'QAQC-2021-08-10'!$C$1129="High")</formula>
    </cfRule>
    <cfRule type="expression" priority="3448" dxfId="3" stopIfTrue="0">
      <formula>AND(NOT('QAQC-2021-08-10'!$L$1129),'QAQC-2021-08-10'!$C$1129="Medium")</formula>
    </cfRule>
    <cfRule type="expression" priority="4616" dxfId="4" stopIfTrue="0">
      <formula>AND(NOT('QAQC-2021-08-10'!$L$1129),'QAQC-2021-08-10'!$C$1129="Medium Low")</formula>
    </cfRule>
    <cfRule type="expression" priority="5784" dxfId="5" stopIfTrue="0">
      <formula>AND(NOT('QAQC-2021-08-10'!$L$1129),'QAQC-2021-08-10'!$C$1129="Low")</formula>
    </cfRule>
    <cfRule type="expression" priority="6254" dxfId="5" stopIfTrue="0">
      <formula>LEFT(O39&amp;"")="["</formula>
    </cfRule>
    <cfRule type="expression" priority="7408" dxfId="6" stopIfTrue="0">
      <formula>AND(NOT('QAQC-2021-08-10'!$L$1129),'QAQC-2021-08-10'!$C$1129="Very Low")</formula>
    </cfRule>
    <cfRule type="expression" priority="8606" dxfId="1" stopIfTrue="0">
      <formula>AND(NOT('QAQC-2021-08-10'!$L$1129),'QAQC-2021-08-10'!$C$1129="Good")</formula>
    </cfRule>
  </conditionalFormatting>
  <conditionalFormatting sqref="O40">
    <cfRule type="expression" priority="1113" dxfId="0" stopIfTrue="0">
      <formula>AND(NOT('QAQC-2021-08-10'!$L$1130),'QAQC-2021-08-10'!$C$1130="Highest")</formula>
    </cfRule>
    <cfRule type="expression" priority="2281" dxfId="2" stopIfTrue="0">
      <formula>AND(NOT('QAQC-2021-08-10'!$L$1130),'QAQC-2021-08-10'!$C$1130="High")</formula>
    </cfRule>
    <cfRule type="expression" priority="3449" dxfId="3" stopIfTrue="0">
      <formula>AND(NOT('QAQC-2021-08-10'!$L$1130),'QAQC-2021-08-10'!$C$1130="Medium")</formula>
    </cfRule>
    <cfRule type="expression" priority="4617" dxfId="4" stopIfTrue="0">
      <formula>AND(NOT('QAQC-2021-08-10'!$L$1130),'QAQC-2021-08-10'!$C$1130="Medium Low")</formula>
    </cfRule>
    <cfRule type="expression" priority="5785" dxfId="5" stopIfTrue="0">
      <formula>AND(NOT('QAQC-2021-08-10'!$L$1130),'QAQC-2021-08-10'!$C$1130="Low")</formula>
    </cfRule>
    <cfRule type="expression" priority="6255" dxfId="5" stopIfTrue="0">
      <formula>LEFT(O40&amp;"")="["</formula>
    </cfRule>
    <cfRule type="expression" priority="7409" dxfId="6" stopIfTrue="0">
      <formula>AND(NOT('QAQC-2021-08-10'!$L$1130),'QAQC-2021-08-10'!$C$1130="Very Low")</formula>
    </cfRule>
    <cfRule type="expression" priority="8607" dxfId="1" stopIfTrue="0">
      <formula>AND(NOT('QAQC-2021-08-10'!$L$1130),'QAQC-2021-08-10'!$C$1130="Good")</formula>
    </cfRule>
  </conditionalFormatting>
  <conditionalFormatting sqref="O41">
    <cfRule type="expression" priority="1114" dxfId="0" stopIfTrue="0">
      <formula>AND(NOT('QAQC-2021-08-10'!$L$1131),'QAQC-2021-08-10'!$C$1131="Highest")</formula>
    </cfRule>
    <cfRule type="expression" priority="2282" dxfId="2" stopIfTrue="0">
      <formula>AND(NOT('QAQC-2021-08-10'!$L$1131),'QAQC-2021-08-10'!$C$1131="High")</formula>
    </cfRule>
    <cfRule type="expression" priority="3450" dxfId="3" stopIfTrue="0">
      <formula>AND(NOT('QAQC-2021-08-10'!$L$1131),'QAQC-2021-08-10'!$C$1131="Medium")</formula>
    </cfRule>
    <cfRule type="expression" priority="4618" dxfId="4" stopIfTrue="0">
      <formula>AND(NOT('QAQC-2021-08-10'!$L$1131),'QAQC-2021-08-10'!$C$1131="Medium Low")</formula>
    </cfRule>
    <cfRule type="expression" priority="5786" dxfId="5" stopIfTrue="0">
      <formula>AND(NOT('QAQC-2021-08-10'!$L$1131),'QAQC-2021-08-10'!$C$1131="Low")</formula>
    </cfRule>
    <cfRule type="expression" priority="6256" dxfId="5" stopIfTrue="0">
      <formula>LEFT(O41&amp;"")="["</formula>
    </cfRule>
    <cfRule type="expression" priority="7410" dxfId="6" stopIfTrue="0">
      <formula>AND(NOT('QAQC-2021-08-10'!$L$1131),'QAQC-2021-08-10'!$C$1131="Very Low")</formula>
    </cfRule>
    <cfRule type="expression" priority="8608" dxfId="1" stopIfTrue="0">
      <formula>AND(NOT('QAQC-2021-08-10'!$L$1131),'QAQC-2021-08-10'!$C$1131="Good")</formula>
    </cfRule>
  </conditionalFormatting>
  <conditionalFormatting sqref="O42">
    <cfRule type="expression" priority="1115" dxfId="0" stopIfTrue="0">
      <formula>AND(NOT('QAQC-2021-08-10'!$L$1132),'QAQC-2021-08-10'!$C$1132="Highest")</formula>
    </cfRule>
    <cfRule type="expression" priority="2283" dxfId="2" stopIfTrue="0">
      <formula>AND(NOT('QAQC-2021-08-10'!$L$1132),'QAQC-2021-08-10'!$C$1132="High")</formula>
    </cfRule>
    <cfRule type="expression" priority="3451" dxfId="3" stopIfTrue="0">
      <formula>AND(NOT('QAQC-2021-08-10'!$L$1132),'QAQC-2021-08-10'!$C$1132="Medium")</formula>
    </cfRule>
    <cfRule type="expression" priority="4619" dxfId="4" stopIfTrue="0">
      <formula>AND(NOT('QAQC-2021-08-10'!$L$1132),'QAQC-2021-08-10'!$C$1132="Medium Low")</formula>
    </cfRule>
    <cfRule type="expression" priority="5787" dxfId="5" stopIfTrue="0">
      <formula>AND(NOT('QAQC-2021-08-10'!$L$1132),'QAQC-2021-08-10'!$C$1132="Low")</formula>
    </cfRule>
    <cfRule type="expression" priority="6257" dxfId="5" stopIfTrue="0">
      <formula>LEFT(O42&amp;"")="["</formula>
    </cfRule>
    <cfRule type="expression" priority="7411" dxfId="6" stopIfTrue="0">
      <formula>AND(NOT('QAQC-2021-08-10'!$L$1132),'QAQC-2021-08-10'!$C$1132="Very Low")</formula>
    </cfRule>
    <cfRule type="expression" priority="8609" dxfId="1" stopIfTrue="0">
      <formula>AND(NOT('QAQC-2021-08-10'!$L$1132),'QAQC-2021-08-10'!$C$1132="Good")</formula>
    </cfRule>
  </conditionalFormatting>
  <conditionalFormatting sqref="O43">
    <cfRule type="expression" priority="1116" dxfId="0" stopIfTrue="0">
      <formula>AND(NOT('QAQC-2021-08-10'!$L$1133),'QAQC-2021-08-10'!$C$1133="Highest")</formula>
    </cfRule>
    <cfRule type="expression" priority="2284" dxfId="2" stopIfTrue="0">
      <formula>AND(NOT('QAQC-2021-08-10'!$L$1133),'QAQC-2021-08-10'!$C$1133="High")</formula>
    </cfRule>
    <cfRule type="expression" priority="3452" dxfId="3" stopIfTrue="0">
      <formula>AND(NOT('QAQC-2021-08-10'!$L$1133),'QAQC-2021-08-10'!$C$1133="Medium")</formula>
    </cfRule>
    <cfRule type="expression" priority="4620" dxfId="4" stopIfTrue="0">
      <formula>AND(NOT('QAQC-2021-08-10'!$L$1133),'QAQC-2021-08-10'!$C$1133="Medium Low")</formula>
    </cfRule>
    <cfRule type="expression" priority="5788" dxfId="5" stopIfTrue="0">
      <formula>AND(NOT('QAQC-2021-08-10'!$L$1133),'QAQC-2021-08-10'!$C$1133="Low")</formula>
    </cfRule>
    <cfRule type="expression" priority="6258" dxfId="5" stopIfTrue="0">
      <formula>LEFT(O43&amp;"")="["</formula>
    </cfRule>
    <cfRule type="expression" priority="7412" dxfId="6" stopIfTrue="0">
      <formula>AND(NOT('QAQC-2021-08-10'!$L$1133),'QAQC-2021-08-10'!$C$1133="Very Low")</formula>
    </cfRule>
    <cfRule type="expression" priority="8610" dxfId="1" stopIfTrue="0">
      <formula>AND(NOT('QAQC-2021-08-10'!$L$1133),'QAQC-2021-08-10'!$C$1133="Good")</formula>
    </cfRule>
  </conditionalFormatting>
  <conditionalFormatting sqref="O44">
    <cfRule type="expression" priority="1117" dxfId="0" stopIfTrue="0">
      <formula>AND(NOT('QAQC-2021-08-10'!$L$1134),'QAQC-2021-08-10'!$C$1134="Highest")</formula>
    </cfRule>
    <cfRule type="expression" priority="2285" dxfId="2" stopIfTrue="0">
      <formula>AND(NOT('QAQC-2021-08-10'!$L$1134),'QAQC-2021-08-10'!$C$1134="High")</formula>
    </cfRule>
    <cfRule type="expression" priority="3453" dxfId="3" stopIfTrue="0">
      <formula>AND(NOT('QAQC-2021-08-10'!$L$1134),'QAQC-2021-08-10'!$C$1134="Medium")</formula>
    </cfRule>
    <cfRule type="expression" priority="4621" dxfId="4" stopIfTrue="0">
      <formula>AND(NOT('QAQC-2021-08-10'!$L$1134),'QAQC-2021-08-10'!$C$1134="Medium Low")</formula>
    </cfRule>
    <cfRule type="expression" priority="5789" dxfId="5" stopIfTrue="0">
      <formula>AND(NOT('QAQC-2021-08-10'!$L$1134),'QAQC-2021-08-10'!$C$1134="Low")</formula>
    </cfRule>
    <cfRule type="expression" priority="6259" dxfId="5" stopIfTrue="0">
      <formula>LEFT(O44&amp;"")="["</formula>
    </cfRule>
    <cfRule type="expression" priority="7413" dxfId="6" stopIfTrue="0">
      <formula>AND(NOT('QAQC-2021-08-10'!$L$1134),'QAQC-2021-08-10'!$C$1134="Very Low")</formula>
    </cfRule>
    <cfRule type="expression" priority="8611" dxfId="1" stopIfTrue="0">
      <formula>AND(NOT('QAQC-2021-08-10'!$L$1134),'QAQC-2021-08-10'!$C$1134="Good")</formula>
    </cfRule>
  </conditionalFormatting>
  <conditionalFormatting sqref="O45">
    <cfRule type="expression" priority="1118" dxfId="0" stopIfTrue="0">
      <formula>AND(NOT('QAQC-2021-08-10'!$L$1135),'QAQC-2021-08-10'!$C$1135="Highest")</formula>
    </cfRule>
    <cfRule type="expression" priority="2286" dxfId="2" stopIfTrue="0">
      <formula>AND(NOT('QAQC-2021-08-10'!$L$1135),'QAQC-2021-08-10'!$C$1135="High")</formula>
    </cfRule>
    <cfRule type="expression" priority="3454" dxfId="3" stopIfTrue="0">
      <formula>AND(NOT('QAQC-2021-08-10'!$L$1135),'QAQC-2021-08-10'!$C$1135="Medium")</formula>
    </cfRule>
    <cfRule type="expression" priority="4622" dxfId="4" stopIfTrue="0">
      <formula>AND(NOT('QAQC-2021-08-10'!$L$1135),'QAQC-2021-08-10'!$C$1135="Medium Low")</formula>
    </cfRule>
    <cfRule type="expression" priority="5790" dxfId="5" stopIfTrue="0">
      <formula>AND(NOT('QAQC-2021-08-10'!$L$1135),'QAQC-2021-08-10'!$C$1135="Low")</formula>
    </cfRule>
    <cfRule type="expression" priority="6260" dxfId="5" stopIfTrue="0">
      <formula>LEFT(O45&amp;"")="["</formula>
    </cfRule>
    <cfRule type="expression" priority="7414" dxfId="6" stopIfTrue="0">
      <formula>AND(NOT('QAQC-2021-08-10'!$L$1135),'QAQC-2021-08-10'!$C$1135="Very Low")</formula>
    </cfRule>
    <cfRule type="expression" priority="8612" dxfId="1" stopIfTrue="0">
      <formula>AND(NOT('QAQC-2021-08-10'!$L$1135),'QAQC-2021-08-10'!$C$1135="Good")</formula>
    </cfRule>
  </conditionalFormatting>
  <conditionalFormatting sqref="O46">
    <cfRule type="expression" priority="1119" dxfId="0" stopIfTrue="0">
      <formula>AND(NOT('QAQC-2021-08-10'!$L$1136),'QAQC-2021-08-10'!$C$1136="Highest")</formula>
    </cfRule>
    <cfRule type="expression" priority="2287" dxfId="2" stopIfTrue="0">
      <formula>AND(NOT('QAQC-2021-08-10'!$L$1136),'QAQC-2021-08-10'!$C$1136="High")</formula>
    </cfRule>
    <cfRule type="expression" priority="3455" dxfId="3" stopIfTrue="0">
      <formula>AND(NOT('QAQC-2021-08-10'!$L$1136),'QAQC-2021-08-10'!$C$1136="Medium")</formula>
    </cfRule>
    <cfRule type="expression" priority="4623" dxfId="4" stopIfTrue="0">
      <formula>AND(NOT('QAQC-2021-08-10'!$L$1136),'QAQC-2021-08-10'!$C$1136="Medium Low")</formula>
    </cfRule>
    <cfRule type="expression" priority="5791" dxfId="5" stopIfTrue="0">
      <formula>AND(NOT('QAQC-2021-08-10'!$L$1136),'QAQC-2021-08-10'!$C$1136="Low")</formula>
    </cfRule>
    <cfRule type="expression" priority="6261" dxfId="5" stopIfTrue="0">
      <formula>LEFT(O46&amp;"")="["</formula>
    </cfRule>
    <cfRule type="expression" priority="7415" dxfId="6" stopIfTrue="0">
      <formula>AND(NOT('QAQC-2021-08-10'!$L$1136),'QAQC-2021-08-10'!$C$1136="Very Low")</formula>
    </cfRule>
    <cfRule type="expression" priority="8613" dxfId="1" stopIfTrue="0">
      <formula>AND(NOT('QAQC-2021-08-10'!$L$1136),'QAQC-2021-08-10'!$C$1136="Good")</formula>
    </cfRule>
  </conditionalFormatting>
  <conditionalFormatting sqref="O47">
    <cfRule type="expression" priority="1120" dxfId="0" stopIfTrue="0">
      <formula>AND(NOT('QAQC-2021-08-10'!$L$1137),'QAQC-2021-08-10'!$C$1137="Highest")</formula>
    </cfRule>
    <cfRule type="expression" priority="2288" dxfId="2" stopIfTrue="0">
      <formula>AND(NOT('QAQC-2021-08-10'!$L$1137),'QAQC-2021-08-10'!$C$1137="High")</formula>
    </cfRule>
    <cfRule type="expression" priority="3456" dxfId="3" stopIfTrue="0">
      <formula>AND(NOT('QAQC-2021-08-10'!$L$1137),'QAQC-2021-08-10'!$C$1137="Medium")</formula>
    </cfRule>
    <cfRule type="expression" priority="4624" dxfId="4" stopIfTrue="0">
      <formula>AND(NOT('QAQC-2021-08-10'!$L$1137),'QAQC-2021-08-10'!$C$1137="Medium Low")</formula>
    </cfRule>
    <cfRule type="expression" priority="5792" dxfId="5" stopIfTrue="0">
      <formula>AND(NOT('QAQC-2021-08-10'!$L$1137),'QAQC-2021-08-10'!$C$1137="Low")</formula>
    </cfRule>
    <cfRule type="expression" priority="6262" dxfId="5" stopIfTrue="0">
      <formula>LEFT(O47&amp;"")="["</formula>
    </cfRule>
    <cfRule type="expression" priority="7416" dxfId="6" stopIfTrue="0">
      <formula>AND(NOT('QAQC-2021-08-10'!$L$1137),'QAQC-2021-08-10'!$C$1137="Very Low")</formula>
    </cfRule>
    <cfRule type="expression" priority="8614" dxfId="1" stopIfTrue="0">
      <formula>AND(NOT('QAQC-2021-08-10'!$L$1137),'QAQC-2021-08-10'!$C$1137="Good")</formula>
    </cfRule>
  </conditionalFormatting>
  <conditionalFormatting sqref="Z33">
    <cfRule type="expression" priority="1121" dxfId="0" stopIfTrue="0">
      <formula>AND(NOT('QAQC-2021-08-10'!$L$1138),'QAQC-2021-08-10'!$C$1138="Highest")</formula>
    </cfRule>
    <cfRule type="expression" priority="2289" dxfId="2" stopIfTrue="0">
      <formula>AND(NOT('QAQC-2021-08-10'!$L$1138),'QAQC-2021-08-10'!$C$1138="High")</formula>
    </cfRule>
    <cfRule type="expression" priority="3457" dxfId="3" stopIfTrue="0">
      <formula>AND(NOT('QAQC-2021-08-10'!$L$1138),'QAQC-2021-08-10'!$C$1138="Medium")</formula>
    </cfRule>
    <cfRule type="expression" priority="4625" dxfId="4" stopIfTrue="0">
      <formula>AND(NOT('QAQC-2021-08-10'!$L$1138),'QAQC-2021-08-10'!$C$1138="Medium Low")</formula>
    </cfRule>
    <cfRule type="expression" priority="5793" dxfId="5" stopIfTrue="0">
      <formula>AND(NOT('QAQC-2021-08-10'!$L$1138),'QAQC-2021-08-10'!$C$1138="Low")</formula>
    </cfRule>
    <cfRule type="expression" priority="6263" dxfId="5" stopIfTrue="0">
      <formula>LEFT(Z33&amp;"")="["</formula>
    </cfRule>
    <cfRule type="expression" priority="7417" dxfId="6" stopIfTrue="0">
      <formula>AND(NOT('QAQC-2021-08-10'!$L$1138),'QAQC-2021-08-10'!$C$1138="Very Low")</formula>
    </cfRule>
    <cfRule type="expression" priority="8615" dxfId="1" stopIfTrue="0">
      <formula>AND(NOT('QAQC-2021-08-10'!$L$1138),'QAQC-2021-08-10'!$C$1138="Good")</formula>
    </cfRule>
  </conditionalFormatting>
  <conditionalFormatting sqref="Z34">
    <cfRule type="expression" priority="1122" dxfId="0" stopIfTrue="0">
      <formula>AND(NOT('QAQC-2021-08-10'!$L$1139),'QAQC-2021-08-10'!$C$1139="Highest")</formula>
    </cfRule>
    <cfRule type="expression" priority="2290" dxfId="2" stopIfTrue="0">
      <formula>AND(NOT('QAQC-2021-08-10'!$L$1139),'QAQC-2021-08-10'!$C$1139="High")</formula>
    </cfRule>
    <cfRule type="expression" priority="3458" dxfId="3" stopIfTrue="0">
      <formula>AND(NOT('QAQC-2021-08-10'!$L$1139),'QAQC-2021-08-10'!$C$1139="Medium")</formula>
    </cfRule>
    <cfRule type="expression" priority="4626" dxfId="4" stopIfTrue="0">
      <formula>AND(NOT('QAQC-2021-08-10'!$L$1139),'QAQC-2021-08-10'!$C$1139="Medium Low")</formula>
    </cfRule>
    <cfRule type="expression" priority="5794" dxfId="5" stopIfTrue="0">
      <formula>AND(NOT('QAQC-2021-08-10'!$L$1139),'QAQC-2021-08-10'!$C$1139="Low")</formula>
    </cfRule>
    <cfRule type="expression" priority="6264" dxfId="5" stopIfTrue="0">
      <formula>LEFT(Z34&amp;"")="["</formula>
    </cfRule>
    <cfRule type="expression" priority="7418" dxfId="6" stopIfTrue="0">
      <formula>AND(NOT('QAQC-2021-08-10'!$L$1139),'QAQC-2021-08-10'!$C$1139="Very Low")</formula>
    </cfRule>
    <cfRule type="expression" priority="8616" dxfId="1" stopIfTrue="0">
      <formula>AND(NOT('QAQC-2021-08-10'!$L$1139),'QAQC-2021-08-10'!$C$1139="Good")</formula>
    </cfRule>
  </conditionalFormatting>
  <conditionalFormatting sqref="Z35">
    <cfRule type="expression" priority="1123" dxfId="0" stopIfTrue="0">
      <formula>AND(NOT('QAQC-2021-08-10'!$L$1140),'QAQC-2021-08-10'!$C$1140="Highest")</formula>
    </cfRule>
    <cfRule type="expression" priority="2291" dxfId="2" stopIfTrue="0">
      <formula>AND(NOT('QAQC-2021-08-10'!$L$1140),'QAQC-2021-08-10'!$C$1140="High")</formula>
    </cfRule>
    <cfRule type="expression" priority="3459" dxfId="3" stopIfTrue="0">
      <formula>AND(NOT('QAQC-2021-08-10'!$L$1140),'QAQC-2021-08-10'!$C$1140="Medium")</formula>
    </cfRule>
    <cfRule type="expression" priority="4627" dxfId="4" stopIfTrue="0">
      <formula>AND(NOT('QAQC-2021-08-10'!$L$1140),'QAQC-2021-08-10'!$C$1140="Medium Low")</formula>
    </cfRule>
    <cfRule type="expression" priority="5795" dxfId="5" stopIfTrue="0">
      <formula>AND(NOT('QAQC-2021-08-10'!$L$1140),'QAQC-2021-08-10'!$C$1140="Low")</formula>
    </cfRule>
    <cfRule type="expression" priority="6265" dxfId="5" stopIfTrue="0">
      <formula>LEFT(Z35&amp;"")="["</formula>
    </cfRule>
    <cfRule type="expression" priority="7419" dxfId="6" stopIfTrue="0">
      <formula>AND(NOT('QAQC-2021-08-10'!$L$1140),'QAQC-2021-08-10'!$C$1140="Very Low")</formula>
    </cfRule>
    <cfRule type="expression" priority="8617" dxfId="1" stopIfTrue="0">
      <formula>AND(NOT('QAQC-2021-08-10'!$L$1140),'QAQC-2021-08-10'!$C$1140="Good")</formula>
    </cfRule>
  </conditionalFormatting>
  <conditionalFormatting sqref="Z36">
    <cfRule type="expression" priority="1124" dxfId="0" stopIfTrue="0">
      <formula>AND(NOT('QAQC-2021-08-10'!$L$1141),'QAQC-2021-08-10'!$C$1141="Highest")</formula>
    </cfRule>
    <cfRule type="expression" priority="2292" dxfId="2" stopIfTrue="0">
      <formula>AND(NOT('QAQC-2021-08-10'!$L$1141),'QAQC-2021-08-10'!$C$1141="High")</formula>
    </cfRule>
    <cfRule type="expression" priority="3460" dxfId="3" stopIfTrue="0">
      <formula>AND(NOT('QAQC-2021-08-10'!$L$1141),'QAQC-2021-08-10'!$C$1141="Medium")</formula>
    </cfRule>
    <cfRule type="expression" priority="4628" dxfId="4" stopIfTrue="0">
      <formula>AND(NOT('QAQC-2021-08-10'!$L$1141),'QAQC-2021-08-10'!$C$1141="Medium Low")</formula>
    </cfRule>
    <cfRule type="expression" priority="5796" dxfId="5" stopIfTrue="0">
      <formula>AND(NOT('QAQC-2021-08-10'!$L$1141),'QAQC-2021-08-10'!$C$1141="Low")</formula>
    </cfRule>
    <cfRule type="expression" priority="6266" dxfId="5" stopIfTrue="0">
      <formula>LEFT(Z36&amp;"")="["</formula>
    </cfRule>
    <cfRule type="expression" priority="7420" dxfId="6" stopIfTrue="0">
      <formula>AND(NOT('QAQC-2021-08-10'!$L$1141),'QAQC-2021-08-10'!$C$1141="Very Low")</formula>
    </cfRule>
    <cfRule type="expression" priority="8618" dxfId="1" stopIfTrue="0">
      <formula>AND(NOT('QAQC-2021-08-10'!$L$1141),'QAQC-2021-08-10'!$C$1141="Good")</formula>
    </cfRule>
  </conditionalFormatting>
  <conditionalFormatting sqref="Z37">
    <cfRule type="expression" priority="1125" dxfId="0" stopIfTrue="0">
      <formula>AND(NOT('QAQC-2021-08-10'!$L$1142),'QAQC-2021-08-10'!$C$1142="Highest")</formula>
    </cfRule>
    <cfRule type="expression" priority="2293" dxfId="2" stopIfTrue="0">
      <formula>AND(NOT('QAQC-2021-08-10'!$L$1142),'QAQC-2021-08-10'!$C$1142="High")</formula>
    </cfRule>
    <cfRule type="expression" priority="3461" dxfId="3" stopIfTrue="0">
      <formula>AND(NOT('QAQC-2021-08-10'!$L$1142),'QAQC-2021-08-10'!$C$1142="Medium")</formula>
    </cfRule>
    <cfRule type="expression" priority="4629" dxfId="4" stopIfTrue="0">
      <formula>AND(NOT('QAQC-2021-08-10'!$L$1142),'QAQC-2021-08-10'!$C$1142="Medium Low")</formula>
    </cfRule>
    <cfRule type="expression" priority="5797" dxfId="5" stopIfTrue="0">
      <formula>AND(NOT('QAQC-2021-08-10'!$L$1142),'QAQC-2021-08-10'!$C$1142="Low")</formula>
    </cfRule>
    <cfRule type="expression" priority="6267" dxfId="5" stopIfTrue="0">
      <formula>LEFT(Z37&amp;"")="["</formula>
    </cfRule>
    <cfRule type="expression" priority="7421" dxfId="6" stopIfTrue="0">
      <formula>AND(NOT('QAQC-2021-08-10'!$L$1142),'QAQC-2021-08-10'!$C$1142="Very Low")</formula>
    </cfRule>
    <cfRule type="expression" priority="8619" dxfId="1" stopIfTrue="0">
      <formula>AND(NOT('QAQC-2021-08-10'!$L$1142),'QAQC-2021-08-10'!$C$1142="Good")</formula>
    </cfRule>
  </conditionalFormatting>
  <conditionalFormatting sqref="Z38">
    <cfRule type="expression" priority="1126" dxfId="0" stopIfTrue="0">
      <formula>AND(NOT('QAQC-2021-08-10'!$L$1143),'QAQC-2021-08-10'!$C$1143="Highest")</formula>
    </cfRule>
    <cfRule type="expression" priority="2294" dxfId="2" stopIfTrue="0">
      <formula>AND(NOT('QAQC-2021-08-10'!$L$1143),'QAQC-2021-08-10'!$C$1143="High")</formula>
    </cfRule>
    <cfRule type="expression" priority="3462" dxfId="3" stopIfTrue="0">
      <formula>AND(NOT('QAQC-2021-08-10'!$L$1143),'QAQC-2021-08-10'!$C$1143="Medium")</formula>
    </cfRule>
    <cfRule type="expression" priority="4630" dxfId="4" stopIfTrue="0">
      <formula>AND(NOT('QAQC-2021-08-10'!$L$1143),'QAQC-2021-08-10'!$C$1143="Medium Low")</formula>
    </cfRule>
    <cfRule type="expression" priority="5798" dxfId="5" stopIfTrue="0">
      <formula>AND(NOT('QAQC-2021-08-10'!$L$1143),'QAQC-2021-08-10'!$C$1143="Low")</formula>
    </cfRule>
    <cfRule type="expression" priority="6268" dxfId="5" stopIfTrue="0">
      <formula>LEFT(Z38&amp;"")="["</formula>
    </cfRule>
    <cfRule type="expression" priority="7422" dxfId="6" stopIfTrue="0">
      <formula>AND(NOT('QAQC-2021-08-10'!$L$1143),'QAQC-2021-08-10'!$C$1143="Very Low")</formula>
    </cfRule>
    <cfRule type="expression" priority="8620" dxfId="1" stopIfTrue="0">
      <formula>AND(NOT('QAQC-2021-08-10'!$L$1143),'QAQC-2021-08-10'!$C$1143="Good")</formula>
    </cfRule>
  </conditionalFormatting>
  <conditionalFormatting sqref="Z39">
    <cfRule type="expression" priority="1127" dxfId="0" stopIfTrue="0">
      <formula>AND(NOT('QAQC-2021-08-10'!$L$1144),'QAQC-2021-08-10'!$C$1144="Highest")</formula>
    </cfRule>
    <cfRule type="expression" priority="2295" dxfId="2" stopIfTrue="0">
      <formula>AND(NOT('QAQC-2021-08-10'!$L$1144),'QAQC-2021-08-10'!$C$1144="High")</formula>
    </cfRule>
    <cfRule type="expression" priority="3463" dxfId="3" stopIfTrue="0">
      <formula>AND(NOT('QAQC-2021-08-10'!$L$1144),'QAQC-2021-08-10'!$C$1144="Medium")</formula>
    </cfRule>
    <cfRule type="expression" priority="4631" dxfId="4" stopIfTrue="0">
      <formula>AND(NOT('QAQC-2021-08-10'!$L$1144),'QAQC-2021-08-10'!$C$1144="Medium Low")</formula>
    </cfRule>
    <cfRule type="expression" priority="5799" dxfId="5" stopIfTrue="0">
      <formula>AND(NOT('QAQC-2021-08-10'!$L$1144),'QAQC-2021-08-10'!$C$1144="Low")</formula>
    </cfRule>
    <cfRule type="expression" priority="6269" dxfId="5" stopIfTrue="0">
      <formula>LEFT(Z39&amp;"")="["</formula>
    </cfRule>
    <cfRule type="expression" priority="7423" dxfId="6" stopIfTrue="0">
      <formula>AND(NOT('QAQC-2021-08-10'!$L$1144),'QAQC-2021-08-10'!$C$1144="Very Low")</formula>
    </cfRule>
    <cfRule type="expression" priority="8621" dxfId="1" stopIfTrue="0">
      <formula>AND(NOT('QAQC-2021-08-10'!$L$1144),'QAQC-2021-08-10'!$C$1144="Good")</formula>
    </cfRule>
  </conditionalFormatting>
  <conditionalFormatting sqref="Z40">
    <cfRule type="expression" priority="1128" dxfId="0" stopIfTrue="0">
      <formula>AND(NOT('QAQC-2021-08-10'!$L$1145),'QAQC-2021-08-10'!$C$1145="Highest")</formula>
    </cfRule>
    <cfRule type="expression" priority="2296" dxfId="2" stopIfTrue="0">
      <formula>AND(NOT('QAQC-2021-08-10'!$L$1145),'QAQC-2021-08-10'!$C$1145="High")</formula>
    </cfRule>
    <cfRule type="expression" priority="3464" dxfId="3" stopIfTrue="0">
      <formula>AND(NOT('QAQC-2021-08-10'!$L$1145),'QAQC-2021-08-10'!$C$1145="Medium")</formula>
    </cfRule>
    <cfRule type="expression" priority="4632" dxfId="4" stopIfTrue="0">
      <formula>AND(NOT('QAQC-2021-08-10'!$L$1145),'QAQC-2021-08-10'!$C$1145="Medium Low")</formula>
    </cfRule>
    <cfRule type="expression" priority="5800" dxfId="5" stopIfTrue="0">
      <formula>AND(NOT('QAQC-2021-08-10'!$L$1145),'QAQC-2021-08-10'!$C$1145="Low")</formula>
    </cfRule>
    <cfRule type="expression" priority="6270" dxfId="5" stopIfTrue="0">
      <formula>LEFT(Z40&amp;"")="["</formula>
    </cfRule>
    <cfRule type="expression" priority="7424" dxfId="6" stopIfTrue="0">
      <formula>AND(NOT('QAQC-2021-08-10'!$L$1145),'QAQC-2021-08-10'!$C$1145="Very Low")</formula>
    </cfRule>
    <cfRule type="expression" priority="8622" dxfId="1" stopIfTrue="0">
      <formula>AND(NOT('QAQC-2021-08-10'!$L$1145),'QAQC-2021-08-10'!$C$1145="Good")</formula>
    </cfRule>
  </conditionalFormatting>
  <conditionalFormatting sqref="Z41">
    <cfRule type="expression" priority="1129" dxfId="0" stopIfTrue="0">
      <formula>AND(NOT('QAQC-2021-08-10'!$L$1146),'QAQC-2021-08-10'!$C$1146="Highest")</formula>
    </cfRule>
    <cfRule type="expression" priority="2297" dxfId="2" stopIfTrue="0">
      <formula>AND(NOT('QAQC-2021-08-10'!$L$1146),'QAQC-2021-08-10'!$C$1146="High")</formula>
    </cfRule>
    <cfRule type="expression" priority="3465" dxfId="3" stopIfTrue="0">
      <formula>AND(NOT('QAQC-2021-08-10'!$L$1146),'QAQC-2021-08-10'!$C$1146="Medium")</formula>
    </cfRule>
    <cfRule type="expression" priority="4633" dxfId="4" stopIfTrue="0">
      <formula>AND(NOT('QAQC-2021-08-10'!$L$1146),'QAQC-2021-08-10'!$C$1146="Medium Low")</formula>
    </cfRule>
    <cfRule type="expression" priority="5801" dxfId="5" stopIfTrue="0">
      <formula>AND(NOT('QAQC-2021-08-10'!$L$1146),'QAQC-2021-08-10'!$C$1146="Low")</formula>
    </cfRule>
    <cfRule type="expression" priority="6271" dxfId="5" stopIfTrue="0">
      <formula>LEFT(Z41&amp;"")="["</formula>
    </cfRule>
    <cfRule type="expression" priority="7425" dxfId="6" stopIfTrue="0">
      <formula>AND(NOT('QAQC-2021-08-10'!$L$1146),'QAQC-2021-08-10'!$C$1146="Very Low")</formula>
    </cfRule>
    <cfRule type="expression" priority="8623" dxfId="1" stopIfTrue="0">
      <formula>AND(NOT('QAQC-2021-08-10'!$L$1146),'QAQC-2021-08-10'!$C$1146="Good")</formula>
    </cfRule>
  </conditionalFormatting>
  <conditionalFormatting sqref="Z42">
    <cfRule type="expression" priority="1130" dxfId="0" stopIfTrue="0">
      <formula>AND(NOT('QAQC-2021-08-10'!$L$1147),'QAQC-2021-08-10'!$C$1147="Highest")</formula>
    </cfRule>
    <cfRule type="expression" priority="2298" dxfId="2" stopIfTrue="0">
      <formula>AND(NOT('QAQC-2021-08-10'!$L$1147),'QAQC-2021-08-10'!$C$1147="High")</formula>
    </cfRule>
    <cfRule type="expression" priority="3466" dxfId="3" stopIfTrue="0">
      <formula>AND(NOT('QAQC-2021-08-10'!$L$1147),'QAQC-2021-08-10'!$C$1147="Medium")</formula>
    </cfRule>
    <cfRule type="expression" priority="4634" dxfId="4" stopIfTrue="0">
      <formula>AND(NOT('QAQC-2021-08-10'!$L$1147),'QAQC-2021-08-10'!$C$1147="Medium Low")</formula>
    </cfRule>
    <cfRule type="expression" priority="5802" dxfId="5" stopIfTrue="0">
      <formula>AND(NOT('QAQC-2021-08-10'!$L$1147),'QAQC-2021-08-10'!$C$1147="Low")</formula>
    </cfRule>
    <cfRule type="expression" priority="6272" dxfId="5" stopIfTrue="0">
      <formula>LEFT(Z42&amp;"")="["</formula>
    </cfRule>
    <cfRule type="expression" priority="7426" dxfId="6" stopIfTrue="0">
      <formula>AND(NOT('QAQC-2021-08-10'!$L$1147),'QAQC-2021-08-10'!$C$1147="Very Low")</formula>
    </cfRule>
    <cfRule type="expression" priority="8624" dxfId="1" stopIfTrue="0">
      <formula>AND(NOT('QAQC-2021-08-10'!$L$1147),'QAQC-2021-08-10'!$C$1147="Good")</formula>
    </cfRule>
  </conditionalFormatting>
  <conditionalFormatting sqref="Z43">
    <cfRule type="expression" priority="1131" dxfId="0" stopIfTrue="0">
      <formula>AND(NOT('QAQC-2021-08-10'!$L$1148),'QAQC-2021-08-10'!$C$1148="Highest")</formula>
    </cfRule>
    <cfRule type="expression" priority="2299" dxfId="2" stopIfTrue="0">
      <formula>AND(NOT('QAQC-2021-08-10'!$L$1148),'QAQC-2021-08-10'!$C$1148="High")</formula>
    </cfRule>
    <cfRule type="expression" priority="3467" dxfId="3" stopIfTrue="0">
      <formula>AND(NOT('QAQC-2021-08-10'!$L$1148),'QAQC-2021-08-10'!$C$1148="Medium")</formula>
    </cfRule>
    <cfRule type="expression" priority="4635" dxfId="4" stopIfTrue="0">
      <formula>AND(NOT('QAQC-2021-08-10'!$L$1148),'QAQC-2021-08-10'!$C$1148="Medium Low")</formula>
    </cfRule>
    <cfRule type="expression" priority="5803" dxfId="5" stopIfTrue="0">
      <formula>AND(NOT('QAQC-2021-08-10'!$L$1148),'QAQC-2021-08-10'!$C$1148="Low")</formula>
    </cfRule>
    <cfRule type="expression" priority="6273" dxfId="5" stopIfTrue="0">
      <formula>LEFT(Z43&amp;"")="["</formula>
    </cfRule>
    <cfRule type="expression" priority="7427" dxfId="6" stopIfTrue="0">
      <formula>AND(NOT('QAQC-2021-08-10'!$L$1148),'QAQC-2021-08-10'!$C$1148="Very Low")</formula>
    </cfRule>
    <cfRule type="expression" priority="8625" dxfId="1" stopIfTrue="0">
      <formula>AND(NOT('QAQC-2021-08-10'!$L$1148),'QAQC-2021-08-10'!$C$1148="Good")</formula>
    </cfRule>
  </conditionalFormatting>
  <conditionalFormatting sqref="Z44">
    <cfRule type="expression" priority="1132" dxfId="0" stopIfTrue="0">
      <formula>AND(NOT('QAQC-2021-08-10'!$L$1149),'QAQC-2021-08-10'!$C$1149="Highest")</formula>
    </cfRule>
    <cfRule type="expression" priority="2300" dxfId="2" stopIfTrue="0">
      <formula>AND(NOT('QAQC-2021-08-10'!$L$1149),'QAQC-2021-08-10'!$C$1149="High")</formula>
    </cfRule>
    <cfRule type="expression" priority="3468" dxfId="3" stopIfTrue="0">
      <formula>AND(NOT('QAQC-2021-08-10'!$L$1149),'QAQC-2021-08-10'!$C$1149="Medium")</formula>
    </cfRule>
    <cfRule type="expression" priority="4636" dxfId="4" stopIfTrue="0">
      <formula>AND(NOT('QAQC-2021-08-10'!$L$1149),'QAQC-2021-08-10'!$C$1149="Medium Low")</formula>
    </cfRule>
    <cfRule type="expression" priority="5804" dxfId="5" stopIfTrue="0">
      <formula>AND(NOT('QAQC-2021-08-10'!$L$1149),'QAQC-2021-08-10'!$C$1149="Low")</formula>
    </cfRule>
    <cfRule type="expression" priority="6274" dxfId="5" stopIfTrue="0">
      <formula>LEFT(Z44&amp;"")="["</formula>
    </cfRule>
    <cfRule type="expression" priority="7428" dxfId="6" stopIfTrue="0">
      <formula>AND(NOT('QAQC-2021-08-10'!$L$1149),'QAQC-2021-08-10'!$C$1149="Very Low")</formula>
    </cfRule>
    <cfRule type="expression" priority="8626" dxfId="1" stopIfTrue="0">
      <formula>AND(NOT('QAQC-2021-08-10'!$L$1149),'QAQC-2021-08-10'!$C$1149="Good")</formula>
    </cfRule>
  </conditionalFormatting>
  <conditionalFormatting sqref="Z45">
    <cfRule type="expression" priority="1133" dxfId="0" stopIfTrue="0">
      <formula>AND(NOT('QAQC-2021-08-10'!$L$1150),'QAQC-2021-08-10'!$C$1150="Highest")</formula>
    </cfRule>
    <cfRule type="expression" priority="2301" dxfId="2" stopIfTrue="0">
      <formula>AND(NOT('QAQC-2021-08-10'!$L$1150),'QAQC-2021-08-10'!$C$1150="High")</formula>
    </cfRule>
    <cfRule type="expression" priority="3469" dxfId="3" stopIfTrue="0">
      <formula>AND(NOT('QAQC-2021-08-10'!$L$1150),'QAQC-2021-08-10'!$C$1150="Medium")</formula>
    </cfRule>
    <cfRule type="expression" priority="4637" dxfId="4" stopIfTrue="0">
      <formula>AND(NOT('QAQC-2021-08-10'!$L$1150),'QAQC-2021-08-10'!$C$1150="Medium Low")</formula>
    </cfRule>
    <cfRule type="expression" priority="5805" dxfId="5" stopIfTrue="0">
      <formula>AND(NOT('QAQC-2021-08-10'!$L$1150),'QAQC-2021-08-10'!$C$1150="Low")</formula>
    </cfRule>
    <cfRule type="expression" priority="6275" dxfId="5" stopIfTrue="0">
      <formula>LEFT(Z45&amp;"")="["</formula>
    </cfRule>
    <cfRule type="expression" priority="7429" dxfId="6" stopIfTrue="0">
      <formula>AND(NOT('QAQC-2021-08-10'!$L$1150),'QAQC-2021-08-10'!$C$1150="Very Low")</formula>
    </cfRule>
    <cfRule type="expression" priority="8627" dxfId="1" stopIfTrue="0">
      <formula>AND(NOT('QAQC-2021-08-10'!$L$1150),'QAQC-2021-08-10'!$C$1150="Good")</formula>
    </cfRule>
  </conditionalFormatting>
  <conditionalFormatting sqref="Z46">
    <cfRule type="expression" priority="1134" dxfId="0" stopIfTrue="0">
      <formula>AND(NOT('QAQC-2021-08-10'!$L$1151),'QAQC-2021-08-10'!$C$1151="Highest")</formula>
    </cfRule>
    <cfRule type="expression" priority="2302" dxfId="2" stopIfTrue="0">
      <formula>AND(NOT('QAQC-2021-08-10'!$L$1151),'QAQC-2021-08-10'!$C$1151="High")</formula>
    </cfRule>
    <cfRule type="expression" priority="3470" dxfId="3" stopIfTrue="0">
      <formula>AND(NOT('QAQC-2021-08-10'!$L$1151),'QAQC-2021-08-10'!$C$1151="Medium")</formula>
    </cfRule>
    <cfRule type="expression" priority="4638" dxfId="4" stopIfTrue="0">
      <formula>AND(NOT('QAQC-2021-08-10'!$L$1151),'QAQC-2021-08-10'!$C$1151="Medium Low")</formula>
    </cfRule>
    <cfRule type="expression" priority="5806" dxfId="5" stopIfTrue="0">
      <formula>AND(NOT('QAQC-2021-08-10'!$L$1151),'QAQC-2021-08-10'!$C$1151="Low")</formula>
    </cfRule>
    <cfRule type="expression" priority="6276" dxfId="5" stopIfTrue="0">
      <formula>LEFT(Z46&amp;"")="["</formula>
    </cfRule>
    <cfRule type="expression" priority="7430" dxfId="6" stopIfTrue="0">
      <formula>AND(NOT('QAQC-2021-08-10'!$L$1151),'QAQC-2021-08-10'!$C$1151="Very Low")</formula>
    </cfRule>
    <cfRule type="expression" priority="8628" dxfId="1" stopIfTrue="0">
      <formula>AND(NOT('QAQC-2021-08-10'!$L$1151),'QAQC-2021-08-10'!$C$1151="Good")</formula>
    </cfRule>
  </conditionalFormatting>
  <conditionalFormatting sqref="Z47">
    <cfRule type="expression" priority="1135" dxfId="0" stopIfTrue="0">
      <formula>AND(NOT('QAQC-2021-08-10'!$L$1152),'QAQC-2021-08-10'!$C$1152="Highest")</formula>
    </cfRule>
    <cfRule type="expression" priority="2303" dxfId="2" stopIfTrue="0">
      <formula>AND(NOT('QAQC-2021-08-10'!$L$1152),'QAQC-2021-08-10'!$C$1152="High")</formula>
    </cfRule>
    <cfRule type="expression" priority="3471" dxfId="3" stopIfTrue="0">
      <formula>AND(NOT('QAQC-2021-08-10'!$L$1152),'QAQC-2021-08-10'!$C$1152="Medium")</formula>
    </cfRule>
    <cfRule type="expression" priority="4639" dxfId="4" stopIfTrue="0">
      <formula>AND(NOT('QAQC-2021-08-10'!$L$1152),'QAQC-2021-08-10'!$C$1152="Medium Low")</formula>
    </cfRule>
    <cfRule type="expression" priority="5807" dxfId="5" stopIfTrue="0">
      <formula>AND(NOT('QAQC-2021-08-10'!$L$1152),'QAQC-2021-08-10'!$C$1152="Low")</formula>
    </cfRule>
    <cfRule type="expression" priority="6277" dxfId="5" stopIfTrue="0">
      <formula>LEFT(Z47&amp;"")="["</formula>
    </cfRule>
    <cfRule type="expression" priority="7431" dxfId="6" stopIfTrue="0">
      <formula>AND(NOT('QAQC-2021-08-10'!$L$1152),'QAQC-2021-08-10'!$C$1152="Very Low")</formula>
    </cfRule>
    <cfRule type="expression" priority="8629" dxfId="1" stopIfTrue="0">
      <formula>AND(NOT('QAQC-2021-08-10'!$L$1152),'QAQC-2021-08-10'!$C$1152="Good")</formula>
    </cfRule>
  </conditionalFormatting>
  <conditionalFormatting sqref="Z48">
    <cfRule type="expression" priority="1136" dxfId="0" stopIfTrue="0">
      <formula>AND(NOT('QAQC-2021-08-10'!$L$1153),'QAQC-2021-08-10'!$C$1153="Highest")</formula>
    </cfRule>
    <cfRule type="expression" priority="2304" dxfId="2" stopIfTrue="0">
      <formula>AND(NOT('QAQC-2021-08-10'!$L$1153),'QAQC-2021-08-10'!$C$1153="High")</formula>
    </cfRule>
    <cfRule type="expression" priority="3472" dxfId="3" stopIfTrue="0">
      <formula>AND(NOT('QAQC-2021-08-10'!$L$1153),'QAQC-2021-08-10'!$C$1153="Medium")</formula>
    </cfRule>
    <cfRule type="expression" priority="4640" dxfId="4" stopIfTrue="0">
      <formula>AND(NOT('QAQC-2021-08-10'!$L$1153),'QAQC-2021-08-10'!$C$1153="Medium Low")</formula>
    </cfRule>
    <cfRule type="expression" priority="5808" dxfId="5" stopIfTrue="0">
      <formula>AND(NOT('QAQC-2021-08-10'!$L$1153),'QAQC-2021-08-10'!$C$1153="Low")</formula>
    </cfRule>
    <cfRule type="expression" priority="6278" dxfId="5" stopIfTrue="0">
      <formula>LEFT(Z48&amp;"")="["</formula>
    </cfRule>
    <cfRule type="expression" priority="7432" dxfId="6" stopIfTrue="0">
      <formula>AND(NOT('QAQC-2021-08-10'!$L$1153),'QAQC-2021-08-10'!$C$1153="Very Low")</formula>
    </cfRule>
    <cfRule type="expression" priority="8630" dxfId="1" stopIfTrue="0">
      <formula>AND(NOT('QAQC-2021-08-10'!$L$1153),'QAQC-2021-08-10'!$C$1153="Good")</formula>
    </cfRule>
  </conditionalFormatting>
  <conditionalFormatting sqref="Z49">
    <cfRule type="expression" priority="1137" dxfId="0" stopIfTrue="0">
      <formula>AND(NOT('QAQC-2021-08-10'!$L$1154),'QAQC-2021-08-10'!$C$1154="Highest")</formula>
    </cfRule>
    <cfRule type="expression" priority="2305" dxfId="2" stopIfTrue="0">
      <formula>AND(NOT('QAQC-2021-08-10'!$L$1154),'QAQC-2021-08-10'!$C$1154="High")</formula>
    </cfRule>
    <cfRule type="expression" priority="3473" dxfId="3" stopIfTrue="0">
      <formula>AND(NOT('QAQC-2021-08-10'!$L$1154),'QAQC-2021-08-10'!$C$1154="Medium")</formula>
    </cfRule>
    <cfRule type="expression" priority="4641" dxfId="4" stopIfTrue="0">
      <formula>AND(NOT('QAQC-2021-08-10'!$L$1154),'QAQC-2021-08-10'!$C$1154="Medium Low")</formula>
    </cfRule>
    <cfRule type="expression" priority="5809" dxfId="5" stopIfTrue="0">
      <formula>AND(NOT('QAQC-2021-08-10'!$L$1154),'QAQC-2021-08-10'!$C$1154="Low")</formula>
    </cfRule>
    <cfRule type="expression" priority="6279" dxfId="5" stopIfTrue="0">
      <formula>LEFT(Z49&amp;"")="["</formula>
    </cfRule>
    <cfRule type="expression" priority="7433" dxfId="6" stopIfTrue="0">
      <formula>AND(NOT('QAQC-2021-08-10'!$L$1154),'QAQC-2021-08-10'!$C$1154="Very Low")</formula>
    </cfRule>
    <cfRule type="expression" priority="8631" dxfId="1" stopIfTrue="0">
      <formula>AND(NOT('QAQC-2021-08-10'!$L$1154),'QAQC-2021-08-10'!$C$1154="Good")</formula>
    </cfRule>
  </conditionalFormatting>
  <conditionalFormatting sqref="Z50">
    <cfRule type="expression" priority="1138" dxfId="0" stopIfTrue="0">
      <formula>AND(NOT('QAQC-2021-08-10'!$L$1155),'QAQC-2021-08-10'!$C$1155="Highest")</formula>
    </cfRule>
    <cfRule type="expression" priority="2306" dxfId="2" stopIfTrue="0">
      <formula>AND(NOT('QAQC-2021-08-10'!$L$1155),'QAQC-2021-08-10'!$C$1155="High")</formula>
    </cfRule>
    <cfRule type="expression" priority="3474" dxfId="3" stopIfTrue="0">
      <formula>AND(NOT('QAQC-2021-08-10'!$L$1155),'QAQC-2021-08-10'!$C$1155="Medium")</formula>
    </cfRule>
    <cfRule type="expression" priority="4642" dxfId="4" stopIfTrue="0">
      <formula>AND(NOT('QAQC-2021-08-10'!$L$1155),'QAQC-2021-08-10'!$C$1155="Medium Low")</formula>
    </cfRule>
    <cfRule type="expression" priority="5810" dxfId="5" stopIfTrue="0">
      <formula>AND(NOT('QAQC-2021-08-10'!$L$1155),'QAQC-2021-08-10'!$C$1155="Low")</formula>
    </cfRule>
    <cfRule type="expression" priority="6280" dxfId="5" stopIfTrue="0">
      <formula>LEFT(Z50&amp;"")="["</formula>
    </cfRule>
    <cfRule type="expression" priority="7434" dxfId="6" stopIfTrue="0">
      <formula>AND(NOT('QAQC-2021-08-10'!$L$1155),'QAQC-2021-08-10'!$C$1155="Very Low")</formula>
    </cfRule>
    <cfRule type="expression" priority="8632" dxfId="1" stopIfTrue="0">
      <formula>AND(NOT('QAQC-2021-08-10'!$L$1155),'QAQC-2021-08-10'!$C$1155="Good")</formula>
    </cfRule>
  </conditionalFormatting>
  <conditionalFormatting sqref="AK33">
    <cfRule type="expression" priority="1139" dxfId="0" stopIfTrue="0">
      <formula>AND(NOT('QAQC-2021-08-10'!$L$1156),'QAQC-2021-08-10'!$C$1156="Highest")</formula>
    </cfRule>
    <cfRule type="expression" priority="2307" dxfId="2" stopIfTrue="0">
      <formula>AND(NOT('QAQC-2021-08-10'!$L$1156),'QAQC-2021-08-10'!$C$1156="High")</formula>
    </cfRule>
    <cfRule type="expression" priority="3475" dxfId="3" stopIfTrue="0">
      <formula>AND(NOT('QAQC-2021-08-10'!$L$1156),'QAQC-2021-08-10'!$C$1156="Medium")</formula>
    </cfRule>
    <cfRule type="expression" priority="4643" dxfId="4" stopIfTrue="0">
      <formula>AND(NOT('QAQC-2021-08-10'!$L$1156),'QAQC-2021-08-10'!$C$1156="Medium Low")</formula>
    </cfRule>
    <cfRule type="expression" priority="5811" dxfId="5" stopIfTrue="0">
      <formula>AND(NOT('QAQC-2021-08-10'!$L$1156),'QAQC-2021-08-10'!$C$1156="Low")</formula>
    </cfRule>
    <cfRule type="expression" priority="6281" dxfId="5" stopIfTrue="0">
      <formula>LEFT(AK33&amp;"")="["</formula>
    </cfRule>
    <cfRule type="expression" priority="7435" dxfId="6" stopIfTrue="0">
      <formula>AND(NOT('QAQC-2021-08-10'!$L$1156),'QAQC-2021-08-10'!$C$1156="Very Low")</formula>
    </cfRule>
    <cfRule type="expression" priority="8633" dxfId="1" stopIfTrue="0">
      <formula>AND(NOT('QAQC-2021-08-10'!$L$1156),'QAQC-2021-08-10'!$C$1156="Good")</formula>
    </cfRule>
  </conditionalFormatting>
  <conditionalFormatting sqref="AK34">
    <cfRule type="expression" priority="1140" dxfId="0" stopIfTrue="0">
      <formula>AND(NOT('QAQC-2021-08-10'!$L$1157),'QAQC-2021-08-10'!$C$1157="Highest")</formula>
    </cfRule>
    <cfRule type="expression" priority="2308" dxfId="2" stopIfTrue="0">
      <formula>AND(NOT('QAQC-2021-08-10'!$L$1157),'QAQC-2021-08-10'!$C$1157="High")</formula>
    </cfRule>
    <cfRule type="expression" priority="3476" dxfId="3" stopIfTrue="0">
      <formula>AND(NOT('QAQC-2021-08-10'!$L$1157),'QAQC-2021-08-10'!$C$1157="Medium")</formula>
    </cfRule>
    <cfRule type="expression" priority="4644" dxfId="4" stopIfTrue="0">
      <formula>AND(NOT('QAQC-2021-08-10'!$L$1157),'QAQC-2021-08-10'!$C$1157="Medium Low")</formula>
    </cfRule>
    <cfRule type="expression" priority="5812" dxfId="5" stopIfTrue="0">
      <formula>AND(NOT('QAQC-2021-08-10'!$L$1157),'QAQC-2021-08-10'!$C$1157="Low")</formula>
    </cfRule>
    <cfRule type="expression" priority="6282" dxfId="5" stopIfTrue="0">
      <formula>LEFT(AK34&amp;"")="["</formula>
    </cfRule>
    <cfRule type="expression" priority="7436" dxfId="6" stopIfTrue="0">
      <formula>AND(NOT('QAQC-2021-08-10'!$L$1157),'QAQC-2021-08-10'!$C$1157="Very Low")</formula>
    </cfRule>
    <cfRule type="expression" priority="8634" dxfId="1" stopIfTrue="0">
      <formula>AND(NOT('QAQC-2021-08-10'!$L$1157),'QAQC-2021-08-10'!$C$1157="Good")</formula>
    </cfRule>
  </conditionalFormatting>
  <conditionalFormatting sqref="AK35">
    <cfRule type="expression" priority="1141" dxfId="0" stopIfTrue="0">
      <formula>AND(NOT('QAQC-2021-08-10'!$L$1158),'QAQC-2021-08-10'!$C$1158="Highest")</formula>
    </cfRule>
    <cfRule type="expression" priority="2309" dxfId="2" stopIfTrue="0">
      <formula>AND(NOT('QAQC-2021-08-10'!$L$1158),'QAQC-2021-08-10'!$C$1158="High")</formula>
    </cfRule>
    <cfRule type="expression" priority="3477" dxfId="3" stopIfTrue="0">
      <formula>AND(NOT('QAQC-2021-08-10'!$L$1158),'QAQC-2021-08-10'!$C$1158="Medium")</formula>
    </cfRule>
    <cfRule type="expression" priority="4645" dxfId="4" stopIfTrue="0">
      <formula>AND(NOT('QAQC-2021-08-10'!$L$1158),'QAQC-2021-08-10'!$C$1158="Medium Low")</formula>
    </cfRule>
    <cfRule type="expression" priority="5813" dxfId="5" stopIfTrue="0">
      <formula>AND(NOT('QAQC-2021-08-10'!$L$1158),'QAQC-2021-08-10'!$C$1158="Low")</formula>
    </cfRule>
    <cfRule type="expression" priority="6283" dxfId="5" stopIfTrue="0">
      <formula>LEFT(AK35&amp;"")="["</formula>
    </cfRule>
    <cfRule type="expression" priority="7437" dxfId="6" stopIfTrue="0">
      <formula>AND(NOT('QAQC-2021-08-10'!$L$1158),'QAQC-2021-08-10'!$C$1158="Very Low")</formula>
    </cfRule>
    <cfRule type="expression" priority="8635" dxfId="1" stopIfTrue="0">
      <formula>AND(NOT('QAQC-2021-08-10'!$L$1158),'QAQC-2021-08-10'!$C$1158="Good")</formula>
    </cfRule>
  </conditionalFormatting>
  <conditionalFormatting sqref="AK36">
    <cfRule type="expression" priority="1142" dxfId="0" stopIfTrue="0">
      <formula>AND(NOT('QAQC-2021-08-10'!$L$1159),'QAQC-2021-08-10'!$C$1159="Highest")</formula>
    </cfRule>
    <cfRule type="expression" priority="2310" dxfId="2" stopIfTrue="0">
      <formula>AND(NOT('QAQC-2021-08-10'!$L$1159),'QAQC-2021-08-10'!$C$1159="High")</formula>
    </cfRule>
    <cfRule type="expression" priority="3478" dxfId="3" stopIfTrue="0">
      <formula>AND(NOT('QAQC-2021-08-10'!$L$1159),'QAQC-2021-08-10'!$C$1159="Medium")</formula>
    </cfRule>
    <cfRule type="expression" priority="4646" dxfId="4" stopIfTrue="0">
      <formula>AND(NOT('QAQC-2021-08-10'!$L$1159),'QAQC-2021-08-10'!$C$1159="Medium Low")</formula>
    </cfRule>
    <cfRule type="expression" priority="5814" dxfId="5" stopIfTrue="0">
      <formula>AND(NOT('QAQC-2021-08-10'!$L$1159),'QAQC-2021-08-10'!$C$1159="Low")</formula>
    </cfRule>
    <cfRule type="expression" priority="6284" dxfId="5" stopIfTrue="0">
      <formula>LEFT(AK36&amp;"")="["</formula>
    </cfRule>
    <cfRule type="expression" priority="7438" dxfId="6" stopIfTrue="0">
      <formula>AND(NOT('QAQC-2021-08-10'!$L$1159),'QAQC-2021-08-10'!$C$1159="Very Low")</formula>
    </cfRule>
    <cfRule type="expression" priority="8636" dxfId="1" stopIfTrue="0">
      <formula>AND(NOT('QAQC-2021-08-10'!$L$1159),'QAQC-2021-08-10'!$C$1159="Good")</formula>
    </cfRule>
  </conditionalFormatting>
  <conditionalFormatting sqref="AK37">
    <cfRule type="expression" priority="1143" dxfId="0" stopIfTrue="0">
      <formula>AND(NOT('QAQC-2021-08-10'!$L$1160),'QAQC-2021-08-10'!$C$1160="Highest")</formula>
    </cfRule>
    <cfRule type="expression" priority="2311" dxfId="2" stopIfTrue="0">
      <formula>AND(NOT('QAQC-2021-08-10'!$L$1160),'QAQC-2021-08-10'!$C$1160="High")</formula>
    </cfRule>
    <cfRule type="expression" priority="3479" dxfId="3" stopIfTrue="0">
      <formula>AND(NOT('QAQC-2021-08-10'!$L$1160),'QAQC-2021-08-10'!$C$1160="Medium")</formula>
    </cfRule>
    <cfRule type="expression" priority="4647" dxfId="4" stopIfTrue="0">
      <formula>AND(NOT('QAQC-2021-08-10'!$L$1160),'QAQC-2021-08-10'!$C$1160="Medium Low")</formula>
    </cfRule>
    <cfRule type="expression" priority="5815" dxfId="5" stopIfTrue="0">
      <formula>AND(NOT('QAQC-2021-08-10'!$L$1160),'QAQC-2021-08-10'!$C$1160="Low")</formula>
    </cfRule>
    <cfRule type="expression" priority="6285" dxfId="5" stopIfTrue="0">
      <formula>LEFT(AK37&amp;"")="["</formula>
    </cfRule>
    <cfRule type="expression" priority="7439" dxfId="6" stopIfTrue="0">
      <formula>AND(NOT('QAQC-2021-08-10'!$L$1160),'QAQC-2021-08-10'!$C$1160="Very Low")</formula>
    </cfRule>
    <cfRule type="expression" priority="8637" dxfId="1" stopIfTrue="0">
      <formula>AND(NOT('QAQC-2021-08-10'!$L$1160),'QAQC-2021-08-10'!$C$1160="Good")</formula>
    </cfRule>
  </conditionalFormatting>
  <conditionalFormatting sqref="AK38">
    <cfRule type="expression" priority="1144" dxfId="0" stopIfTrue="0">
      <formula>AND(NOT('QAQC-2021-08-10'!$L$1161),'QAQC-2021-08-10'!$C$1161="Highest")</formula>
    </cfRule>
    <cfRule type="expression" priority="2312" dxfId="2" stopIfTrue="0">
      <formula>AND(NOT('QAQC-2021-08-10'!$L$1161),'QAQC-2021-08-10'!$C$1161="High")</formula>
    </cfRule>
    <cfRule type="expression" priority="3480" dxfId="3" stopIfTrue="0">
      <formula>AND(NOT('QAQC-2021-08-10'!$L$1161),'QAQC-2021-08-10'!$C$1161="Medium")</formula>
    </cfRule>
    <cfRule type="expression" priority="4648" dxfId="4" stopIfTrue="0">
      <formula>AND(NOT('QAQC-2021-08-10'!$L$1161),'QAQC-2021-08-10'!$C$1161="Medium Low")</formula>
    </cfRule>
    <cfRule type="expression" priority="5816" dxfId="5" stopIfTrue="0">
      <formula>AND(NOT('QAQC-2021-08-10'!$L$1161),'QAQC-2021-08-10'!$C$1161="Low")</formula>
    </cfRule>
    <cfRule type="expression" priority="6286" dxfId="5" stopIfTrue="0">
      <formula>LEFT(AK38&amp;"")="["</formula>
    </cfRule>
    <cfRule type="expression" priority="7440" dxfId="6" stopIfTrue="0">
      <formula>AND(NOT('QAQC-2021-08-10'!$L$1161),'QAQC-2021-08-10'!$C$1161="Very Low")</formula>
    </cfRule>
    <cfRule type="expression" priority="8638" dxfId="1" stopIfTrue="0">
      <formula>AND(NOT('QAQC-2021-08-10'!$L$1161),'QAQC-2021-08-10'!$C$1161="Good")</formula>
    </cfRule>
  </conditionalFormatting>
  <conditionalFormatting sqref="AK39">
    <cfRule type="expression" priority="1145" dxfId="0" stopIfTrue="0">
      <formula>AND(NOT('QAQC-2021-08-10'!$L$1162),'QAQC-2021-08-10'!$C$1162="Highest")</formula>
    </cfRule>
    <cfRule type="expression" priority="2313" dxfId="2" stopIfTrue="0">
      <formula>AND(NOT('QAQC-2021-08-10'!$L$1162),'QAQC-2021-08-10'!$C$1162="High")</formula>
    </cfRule>
    <cfRule type="expression" priority="3481" dxfId="3" stopIfTrue="0">
      <formula>AND(NOT('QAQC-2021-08-10'!$L$1162),'QAQC-2021-08-10'!$C$1162="Medium")</formula>
    </cfRule>
    <cfRule type="expression" priority="4649" dxfId="4" stopIfTrue="0">
      <formula>AND(NOT('QAQC-2021-08-10'!$L$1162),'QAQC-2021-08-10'!$C$1162="Medium Low")</formula>
    </cfRule>
    <cfRule type="expression" priority="5817" dxfId="5" stopIfTrue="0">
      <formula>AND(NOT('QAQC-2021-08-10'!$L$1162),'QAQC-2021-08-10'!$C$1162="Low")</formula>
    </cfRule>
    <cfRule type="expression" priority="6287" dxfId="5" stopIfTrue="0">
      <formula>LEFT(AK39&amp;"")="["</formula>
    </cfRule>
    <cfRule type="expression" priority="7441" dxfId="6" stopIfTrue="0">
      <formula>AND(NOT('QAQC-2021-08-10'!$L$1162),'QAQC-2021-08-10'!$C$1162="Very Low")</formula>
    </cfRule>
    <cfRule type="expression" priority="8639" dxfId="1" stopIfTrue="0">
      <formula>AND(NOT('QAQC-2021-08-10'!$L$1162),'QAQC-2021-08-10'!$C$1162="Good")</formula>
    </cfRule>
  </conditionalFormatting>
  <conditionalFormatting sqref="AK40">
    <cfRule type="expression" priority="1146" dxfId="0" stopIfTrue="0">
      <formula>AND(NOT('QAQC-2021-08-10'!$L$1163),'QAQC-2021-08-10'!$C$1163="Highest")</formula>
    </cfRule>
    <cfRule type="expression" priority="2314" dxfId="2" stopIfTrue="0">
      <formula>AND(NOT('QAQC-2021-08-10'!$L$1163),'QAQC-2021-08-10'!$C$1163="High")</formula>
    </cfRule>
    <cfRule type="expression" priority="3482" dxfId="3" stopIfTrue="0">
      <formula>AND(NOT('QAQC-2021-08-10'!$L$1163),'QAQC-2021-08-10'!$C$1163="Medium")</formula>
    </cfRule>
    <cfRule type="expression" priority="4650" dxfId="4" stopIfTrue="0">
      <formula>AND(NOT('QAQC-2021-08-10'!$L$1163),'QAQC-2021-08-10'!$C$1163="Medium Low")</formula>
    </cfRule>
    <cfRule type="expression" priority="5818" dxfId="5" stopIfTrue="0">
      <formula>AND(NOT('QAQC-2021-08-10'!$L$1163),'QAQC-2021-08-10'!$C$1163="Low")</formula>
    </cfRule>
    <cfRule type="expression" priority="6288" dxfId="5" stopIfTrue="0">
      <formula>LEFT(AK40&amp;"")="["</formula>
    </cfRule>
    <cfRule type="expression" priority="7442" dxfId="6" stopIfTrue="0">
      <formula>AND(NOT('QAQC-2021-08-10'!$L$1163),'QAQC-2021-08-10'!$C$1163="Very Low")</formula>
    </cfRule>
    <cfRule type="expression" priority="8640" dxfId="1" stopIfTrue="0">
      <formula>AND(NOT('QAQC-2021-08-10'!$L$1163),'QAQC-2021-08-10'!$C$1163="Good")</formula>
    </cfRule>
  </conditionalFormatting>
  <conditionalFormatting sqref="AK41">
    <cfRule type="expression" priority="1147" dxfId="0" stopIfTrue="0">
      <formula>AND(NOT('QAQC-2021-08-10'!$L$1164),'QAQC-2021-08-10'!$C$1164="Highest")</formula>
    </cfRule>
    <cfRule type="expression" priority="2315" dxfId="2" stopIfTrue="0">
      <formula>AND(NOT('QAQC-2021-08-10'!$L$1164),'QAQC-2021-08-10'!$C$1164="High")</formula>
    </cfRule>
    <cfRule type="expression" priority="3483" dxfId="3" stopIfTrue="0">
      <formula>AND(NOT('QAQC-2021-08-10'!$L$1164),'QAQC-2021-08-10'!$C$1164="Medium")</formula>
    </cfRule>
    <cfRule type="expression" priority="4651" dxfId="4" stopIfTrue="0">
      <formula>AND(NOT('QAQC-2021-08-10'!$L$1164),'QAQC-2021-08-10'!$C$1164="Medium Low")</formula>
    </cfRule>
    <cfRule type="expression" priority="5819" dxfId="5" stopIfTrue="0">
      <formula>AND(NOT('QAQC-2021-08-10'!$L$1164),'QAQC-2021-08-10'!$C$1164="Low")</formula>
    </cfRule>
    <cfRule type="expression" priority="6289" dxfId="5" stopIfTrue="0">
      <formula>LEFT(AK41&amp;"")="["</formula>
    </cfRule>
    <cfRule type="expression" priority="7443" dxfId="6" stopIfTrue="0">
      <formula>AND(NOT('QAQC-2021-08-10'!$L$1164),'QAQC-2021-08-10'!$C$1164="Very Low")</formula>
    </cfRule>
    <cfRule type="expression" priority="8641" dxfId="1" stopIfTrue="0">
      <formula>AND(NOT('QAQC-2021-08-10'!$L$1164),'QAQC-2021-08-10'!$C$1164="Good")</formula>
    </cfRule>
  </conditionalFormatting>
  <conditionalFormatting sqref="AK42">
    <cfRule type="expression" priority="1148" dxfId="0" stopIfTrue="0">
      <formula>AND(NOT('QAQC-2021-08-10'!$L$1165),'QAQC-2021-08-10'!$C$1165="Highest")</formula>
    </cfRule>
    <cfRule type="expression" priority="2316" dxfId="2" stopIfTrue="0">
      <formula>AND(NOT('QAQC-2021-08-10'!$L$1165),'QAQC-2021-08-10'!$C$1165="High")</formula>
    </cfRule>
    <cfRule type="expression" priority="3484" dxfId="3" stopIfTrue="0">
      <formula>AND(NOT('QAQC-2021-08-10'!$L$1165),'QAQC-2021-08-10'!$C$1165="Medium")</formula>
    </cfRule>
    <cfRule type="expression" priority="4652" dxfId="4" stopIfTrue="0">
      <formula>AND(NOT('QAQC-2021-08-10'!$L$1165),'QAQC-2021-08-10'!$C$1165="Medium Low")</formula>
    </cfRule>
    <cfRule type="expression" priority="5820" dxfId="5" stopIfTrue="0">
      <formula>AND(NOT('QAQC-2021-08-10'!$L$1165),'QAQC-2021-08-10'!$C$1165="Low")</formula>
    </cfRule>
    <cfRule type="expression" priority="6290" dxfId="5" stopIfTrue="0">
      <formula>LEFT(AK42&amp;"")="["</formula>
    </cfRule>
    <cfRule type="expression" priority="7444" dxfId="6" stopIfTrue="0">
      <formula>AND(NOT('QAQC-2021-08-10'!$L$1165),'QAQC-2021-08-10'!$C$1165="Very Low")</formula>
    </cfRule>
    <cfRule type="expression" priority="8642" dxfId="1" stopIfTrue="0">
      <formula>AND(NOT('QAQC-2021-08-10'!$L$1165),'QAQC-2021-08-10'!$C$1165="Good")</formula>
    </cfRule>
  </conditionalFormatting>
  <conditionalFormatting sqref="AK43">
    <cfRule type="expression" priority="1149" dxfId="0" stopIfTrue="0">
      <formula>AND(NOT('QAQC-2021-08-10'!$L$1166),'QAQC-2021-08-10'!$C$1166="Highest")</formula>
    </cfRule>
    <cfRule type="expression" priority="2317" dxfId="2" stopIfTrue="0">
      <formula>AND(NOT('QAQC-2021-08-10'!$L$1166),'QAQC-2021-08-10'!$C$1166="High")</formula>
    </cfRule>
    <cfRule type="expression" priority="3485" dxfId="3" stopIfTrue="0">
      <formula>AND(NOT('QAQC-2021-08-10'!$L$1166),'QAQC-2021-08-10'!$C$1166="Medium")</formula>
    </cfRule>
    <cfRule type="expression" priority="4653" dxfId="4" stopIfTrue="0">
      <formula>AND(NOT('QAQC-2021-08-10'!$L$1166),'QAQC-2021-08-10'!$C$1166="Medium Low")</formula>
    </cfRule>
    <cfRule type="expression" priority="5821" dxfId="5" stopIfTrue="0">
      <formula>AND(NOT('QAQC-2021-08-10'!$L$1166),'QAQC-2021-08-10'!$C$1166="Low")</formula>
    </cfRule>
    <cfRule type="expression" priority="6291" dxfId="5" stopIfTrue="0">
      <formula>LEFT(AK43&amp;"")="["</formula>
    </cfRule>
    <cfRule type="expression" priority="7445" dxfId="6" stopIfTrue="0">
      <formula>AND(NOT('QAQC-2021-08-10'!$L$1166),'QAQC-2021-08-10'!$C$1166="Very Low")</formula>
    </cfRule>
    <cfRule type="expression" priority="8643" dxfId="1" stopIfTrue="0">
      <formula>AND(NOT('QAQC-2021-08-10'!$L$1166),'QAQC-2021-08-10'!$C$1166="Good")</formula>
    </cfRule>
  </conditionalFormatting>
  <conditionalFormatting sqref="AK44">
    <cfRule type="expression" priority="1150" dxfId="0" stopIfTrue="0">
      <formula>AND(NOT('QAQC-2021-08-10'!$L$1167),'QAQC-2021-08-10'!$C$1167="Highest")</formula>
    </cfRule>
    <cfRule type="expression" priority="2318" dxfId="2" stopIfTrue="0">
      <formula>AND(NOT('QAQC-2021-08-10'!$L$1167),'QAQC-2021-08-10'!$C$1167="High")</formula>
    </cfRule>
    <cfRule type="expression" priority="3486" dxfId="3" stopIfTrue="0">
      <formula>AND(NOT('QAQC-2021-08-10'!$L$1167),'QAQC-2021-08-10'!$C$1167="Medium")</formula>
    </cfRule>
    <cfRule type="expression" priority="4654" dxfId="4" stopIfTrue="0">
      <formula>AND(NOT('QAQC-2021-08-10'!$L$1167),'QAQC-2021-08-10'!$C$1167="Medium Low")</formula>
    </cfRule>
    <cfRule type="expression" priority="5822" dxfId="5" stopIfTrue="0">
      <formula>AND(NOT('QAQC-2021-08-10'!$L$1167),'QAQC-2021-08-10'!$C$1167="Low")</formula>
    </cfRule>
    <cfRule type="expression" priority="6292" dxfId="5" stopIfTrue="0">
      <formula>LEFT(AK44&amp;"")="["</formula>
    </cfRule>
    <cfRule type="expression" priority="7446" dxfId="6" stopIfTrue="0">
      <formula>AND(NOT('QAQC-2021-08-10'!$L$1167),'QAQC-2021-08-10'!$C$1167="Very Low")</formula>
    </cfRule>
    <cfRule type="expression" priority="8644" dxfId="1" stopIfTrue="0">
      <formula>AND(NOT('QAQC-2021-08-10'!$L$1167),'QAQC-2021-08-10'!$C$1167="Good")</formula>
    </cfRule>
  </conditionalFormatting>
  <conditionalFormatting sqref="AK45">
    <cfRule type="expression" priority="1151" dxfId="0" stopIfTrue="0">
      <formula>AND(NOT('QAQC-2021-08-10'!$L$1168),'QAQC-2021-08-10'!$C$1168="Highest")</formula>
    </cfRule>
    <cfRule type="expression" priority="2319" dxfId="2" stopIfTrue="0">
      <formula>AND(NOT('QAQC-2021-08-10'!$L$1168),'QAQC-2021-08-10'!$C$1168="High")</formula>
    </cfRule>
    <cfRule type="expression" priority="3487" dxfId="3" stopIfTrue="0">
      <formula>AND(NOT('QAQC-2021-08-10'!$L$1168),'QAQC-2021-08-10'!$C$1168="Medium")</formula>
    </cfRule>
    <cfRule type="expression" priority="4655" dxfId="4" stopIfTrue="0">
      <formula>AND(NOT('QAQC-2021-08-10'!$L$1168),'QAQC-2021-08-10'!$C$1168="Medium Low")</formula>
    </cfRule>
    <cfRule type="expression" priority="5823" dxfId="5" stopIfTrue="0">
      <formula>AND(NOT('QAQC-2021-08-10'!$L$1168),'QAQC-2021-08-10'!$C$1168="Low")</formula>
    </cfRule>
    <cfRule type="expression" priority="6293" dxfId="5" stopIfTrue="0">
      <formula>LEFT(AK45&amp;"")="["</formula>
    </cfRule>
    <cfRule type="expression" priority="7447" dxfId="6" stopIfTrue="0">
      <formula>AND(NOT('QAQC-2021-08-10'!$L$1168),'QAQC-2021-08-10'!$C$1168="Very Low")</formula>
    </cfRule>
    <cfRule type="expression" priority="8645" dxfId="1" stopIfTrue="0">
      <formula>AND(NOT('QAQC-2021-08-10'!$L$1168),'QAQC-2021-08-10'!$C$1168="Good")</formula>
    </cfRule>
  </conditionalFormatting>
  <conditionalFormatting sqref="AK46">
    <cfRule type="expression" priority="1152" dxfId="0" stopIfTrue="0">
      <formula>AND(NOT('QAQC-2021-08-10'!$L$1169),'QAQC-2021-08-10'!$C$1169="Highest")</formula>
    </cfRule>
    <cfRule type="expression" priority="2320" dxfId="2" stopIfTrue="0">
      <formula>AND(NOT('QAQC-2021-08-10'!$L$1169),'QAQC-2021-08-10'!$C$1169="High")</formula>
    </cfRule>
    <cfRule type="expression" priority="3488" dxfId="3" stopIfTrue="0">
      <formula>AND(NOT('QAQC-2021-08-10'!$L$1169),'QAQC-2021-08-10'!$C$1169="Medium")</formula>
    </cfRule>
    <cfRule type="expression" priority="4656" dxfId="4" stopIfTrue="0">
      <formula>AND(NOT('QAQC-2021-08-10'!$L$1169),'QAQC-2021-08-10'!$C$1169="Medium Low")</formula>
    </cfRule>
    <cfRule type="expression" priority="5824" dxfId="5" stopIfTrue="0">
      <formula>AND(NOT('QAQC-2021-08-10'!$L$1169),'QAQC-2021-08-10'!$C$1169="Low")</formula>
    </cfRule>
    <cfRule type="expression" priority="6294" dxfId="5" stopIfTrue="0">
      <formula>LEFT(AK46&amp;"")="["</formula>
    </cfRule>
    <cfRule type="expression" priority="7448" dxfId="6" stopIfTrue="0">
      <formula>AND(NOT('QAQC-2021-08-10'!$L$1169),'QAQC-2021-08-10'!$C$1169="Very Low")</formula>
    </cfRule>
    <cfRule type="expression" priority="8646" dxfId="1" stopIfTrue="0">
      <formula>AND(NOT('QAQC-2021-08-10'!$L$1169),'QAQC-2021-08-10'!$C$1169="Good")</formula>
    </cfRule>
  </conditionalFormatting>
  <conditionalFormatting sqref="AK47">
    <cfRule type="expression" priority="1153" dxfId="0" stopIfTrue="0">
      <formula>AND(NOT('QAQC-2021-08-10'!$L$1170),'QAQC-2021-08-10'!$C$1170="Highest")</formula>
    </cfRule>
    <cfRule type="expression" priority="2321" dxfId="2" stopIfTrue="0">
      <formula>AND(NOT('QAQC-2021-08-10'!$L$1170),'QAQC-2021-08-10'!$C$1170="High")</formula>
    </cfRule>
    <cfRule type="expression" priority="3489" dxfId="3" stopIfTrue="0">
      <formula>AND(NOT('QAQC-2021-08-10'!$L$1170),'QAQC-2021-08-10'!$C$1170="Medium")</formula>
    </cfRule>
    <cfRule type="expression" priority="4657" dxfId="4" stopIfTrue="0">
      <formula>AND(NOT('QAQC-2021-08-10'!$L$1170),'QAQC-2021-08-10'!$C$1170="Medium Low")</formula>
    </cfRule>
    <cfRule type="expression" priority="5825" dxfId="5" stopIfTrue="0">
      <formula>AND(NOT('QAQC-2021-08-10'!$L$1170),'QAQC-2021-08-10'!$C$1170="Low")</formula>
    </cfRule>
    <cfRule type="expression" priority="6295" dxfId="5" stopIfTrue="0">
      <formula>LEFT(AK47&amp;"")="["</formula>
    </cfRule>
    <cfRule type="expression" priority="7449" dxfId="6" stopIfTrue="0">
      <formula>AND(NOT('QAQC-2021-08-10'!$L$1170),'QAQC-2021-08-10'!$C$1170="Very Low")</formula>
    </cfRule>
    <cfRule type="expression" priority="8647" dxfId="1" stopIfTrue="0">
      <formula>AND(NOT('QAQC-2021-08-10'!$L$1170),'QAQC-2021-08-10'!$C$1170="Good")</formula>
    </cfRule>
  </conditionalFormatting>
  <conditionalFormatting sqref="AK48">
    <cfRule type="expression" priority="1154" dxfId="0" stopIfTrue="0">
      <formula>AND(NOT('QAQC-2021-08-10'!$L$1171),'QAQC-2021-08-10'!$C$1171="Highest")</formula>
    </cfRule>
    <cfRule type="expression" priority="2322" dxfId="2" stopIfTrue="0">
      <formula>AND(NOT('QAQC-2021-08-10'!$L$1171),'QAQC-2021-08-10'!$C$1171="High")</formula>
    </cfRule>
    <cfRule type="expression" priority="3490" dxfId="3" stopIfTrue="0">
      <formula>AND(NOT('QAQC-2021-08-10'!$L$1171),'QAQC-2021-08-10'!$C$1171="Medium")</formula>
    </cfRule>
    <cfRule type="expression" priority="4658" dxfId="4" stopIfTrue="0">
      <formula>AND(NOT('QAQC-2021-08-10'!$L$1171),'QAQC-2021-08-10'!$C$1171="Medium Low")</formula>
    </cfRule>
    <cfRule type="expression" priority="5826" dxfId="5" stopIfTrue="0">
      <formula>AND(NOT('QAQC-2021-08-10'!$L$1171),'QAQC-2021-08-10'!$C$1171="Low")</formula>
    </cfRule>
    <cfRule type="expression" priority="6296" dxfId="5" stopIfTrue="0">
      <formula>LEFT(AK48&amp;"")="["</formula>
    </cfRule>
    <cfRule type="expression" priority="7450" dxfId="6" stopIfTrue="0">
      <formula>AND(NOT('QAQC-2021-08-10'!$L$1171),'QAQC-2021-08-10'!$C$1171="Very Low")</formula>
    </cfRule>
    <cfRule type="expression" priority="8648" dxfId="1" stopIfTrue="0">
      <formula>AND(NOT('QAQC-2021-08-10'!$L$1171),'QAQC-2021-08-10'!$C$1171="Good")</formula>
    </cfRule>
  </conditionalFormatting>
  <conditionalFormatting sqref="AK49">
    <cfRule type="expression" priority="1155" dxfId="0" stopIfTrue="0">
      <formula>AND(NOT('QAQC-2021-08-10'!$L$1172),'QAQC-2021-08-10'!$C$1172="Highest")</formula>
    </cfRule>
    <cfRule type="expression" priority="2323" dxfId="2" stopIfTrue="0">
      <formula>AND(NOT('QAQC-2021-08-10'!$L$1172),'QAQC-2021-08-10'!$C$1172="High")</formula>
    </cfRule>
    <cfRule type="expression" priority="3491" dxfId="3" stopIfTrue="0">
      <formula>AND(NOT('QAQC-2021-08-10'!$L$1172),'QAQC-2021-08-10'!$C$1172="Medium")</formula>
    </cfRule>
    <cfRule type="expression" priority="4659" dxfId="4" stopIfTrue="0">
      <formula>AND(NOT('QAQC-2021-08-10'!$L$1172),'QAQC-2021-08-10'!$C$1172="Medium Low")</formula>
    </cfRule>
    <cfRule type="expression" priority="5827" dxfId="5" stopIfTrue="0">
      <formula>AND(NOT('QAQC-2021-08-10'!$L$1172),'QAQC-2021-08-10'!$C$1172="Low")</formula>
    </cfRule>
    <cfRule type="expression" priority="6297" dxfId="5" stopIfTrue="0">
      <formula>LEFT(AK49&amp;"")="["</formula>
    </cfRule>
    <cfRule type="expression" priority="7451" dxfId="6" stopIfTrue="0">
      <formula>AND(NOT('QAQC-2021-08-10'!$L$1172),'QAQC-2021-08-10'!$C$1172="Very Low")</formula>
    </cfRule>
    <cfRule type="expression" priority="8649" dxfId="1" stopIfTrue="0">
      <formula>AND(NOT('QAQC-2021-08-10'!$L$1172),'QAQC-2021-08-10'!$C$1172="Good")</formula>
    </cfRule>
  </conditionalFormatting>
  <conditionalFormatting sqref="AK50">
    <cfRule type="expression" priority="1156" dxfId="0" stopIfTrue="0">
      <formula>AND(NOT('QAQC-2021-08-10'!$L$1173),'QAQC-2021-08-10'!$C$1173="Highest")</formula>
    </cfRule>
    <cfRule type="expression" priority="2324" dxfId="2" stopIfTrue="0">
      <formula>AND(NOT('QAQC-2021-08-10'!$L$1173),'QAQC-2021-08-10'!$C$1173="High")</formula>
    </cfRule>
    <cfRule type="expression" priority="3492" dxfId="3" stopIfTrue="0">
      <formula>AND(NOT('QAQC-2021-08-10'!$L$1173),'QAQC-2021-08-10'!$C$1173="Medium")</formula>
    </cfRule>
    <cfRule type="expression" priority="4660" dxfId="4" stopIfTrue="0">
      <formula>AND(NOT('QAQC-2021-08-10'!$L$1173),'QAQC-2021-08-10'!$C$1173="Medium Low")</formula>
    </cfRule>
    <cfRule type="expression" priority="5828" dxfId="5" stopIfTrue="0">
      <formula>AND(NOT('QAQC-2021-08-10'!$L$1173),'QAQC-2021-08-10'!$C$1173="Low")</formula>
    </cfRule>
    <cfRule type="expression" priority="6298" dxfId="5" stopIfTrue="0">
      <formula>LEFT(AK50&amp;"")="["</formula>
    </cfRule>
    <cfRule type="expression" priority="7452" dxfId="6" stopIfTrue="0">
      <formula>AND(NOT('QAQC-2021-08-10'!$L$1173),'QAQC-2021-08-10'!$C$1173="Very Low")</formula>
    </cfRule>
    <cfRule type="expression" priority="8650" dxfId="1" stopIfTrue="0">
      <formula>AND(NOT('QAQC-2021-08-10'!$L$1173),'QAQC-2021-08-10'!$C$1173="Good")</formula>
    </cfRule>
  </conditionalFormatting>
  <conditionalFormatting sqref="AM35">
    <cfRule type="expression" priority="1157" dxfId="0" stopIfTrue="0">
      <formula>AND(NOT('QAQC-2021-08-10'!$L$58),'QAQC-2021-08-10'!$C$58="Highest")</formula>
    </cfRule>
    <cfRule type="expression" priority="2325" dxfId="2" stopIfTrue="0">
      <formula>AND(NOT('QAQC-2021-08-10'!$L$58),'QAQC-2021-08-10'!$C$58="High")</formula>
    </cfRule>
    <cfRule type="expression" priority="3493" dxfId="3" stopIfTrue="0">
      <formula>AND(NOT('QAQC-2021-08-10'!$L$58),'QAQC-2021-08-10'!$C$58="Medium")</formula>
    </cfRule>
    <cfRule type="expression" priority="4661" dxfId="4" stopIfTrue="0">
      <formula>AND(NOT('QAQC-2021-08-10'!$L$58),'QAQC-2021-08-10'!$C$58="Medium Low")</formula>
    </cfRule>
    <cfRule type="expression" priority="5829" dxfId="5" stopIfTrue="0">
      <formula>AND(NOT('QAQC-2021-08-10'!$L$58),'QAQC-2021-08-10'!$C$58="Low")</formula>
    </cfRule>
    <cfRule type="expression" priority="7453" dxfId="6" stopIfTrue="0">
      <formula>AND(NOT('QAQC-2021-08-10'!$L$58),'QAQC-2021-08-10'!$C$58="Very Low")</formula>
    </cfRule>
    <cfRule type="expression" priority="8651" dxfId="1" stopIfTrue="0">
      <formula>AND(NOT('QAQC-2021-08-10'!$L$58),'QAQC-2021-08-10'!$C$58="Good")</formula>
    </cfRule>
  </conditionalFormatting>
  <conditionalFormatting sqref="J18">
    <cfRule type="expression" priority="1158" dxfId="0" stopIfTrue="0">
      <formula>AND(NOT('QAQC-2021-08-10'!$L$393),'QAQC-2021-08-10'!$C$393="Highest")</formula>
    </cfRule>
    <cfRule type="expression" priority="2326" dxfId="2" stopIfTrue="0">
      <formula>AND(NOT('QAQC-2021-08-10'!$L$393),'QAQC-2021-08-10'!$C$393="High")</formula>
    </cfRule>
    <cfRule type="expression" priority="3494" dxfId="3" stopIfTrue="0">
      <formula>AND(NOT('QAQC-2021-08-10'!$L$393),'QAQC-2021-08-10'!$C$393="Medium")</formula>
    </cfRule>
    <cfRule type="expression" priority="4662" dxfId="4" stopIfTrue="0">
      <formula>AND(NOT('QAQC-2021-08-10'!$L$393),'QAQC-2021-08-10'!$C$393="Medium Low")</formula>
    </cfRule>
    <cfRule type="expression" priority="5830" dxfId="5" stopIfTrue="0">
      <formula>AND(NOT('QAQC-2021-08-10'!$L$393),'QAQC-2021-08-10'!$C$393="Low")</formula>
    </cfRule>
    <cfRule type="expression" priority="7454" dxfId="6" stopIfTrue="0">
      <formula>AND(NOT('QAQC-2021-08-10'!$L$393),'QAQC-2021-08-10'!$C$393="Very Low")</formula>
    </cfRule>
    <cfRule type="expression" priority="8652" dxfId="1" stopIfTrue="0">
      <formula>AND(NOT('QAQC-2021-08-10'!$L$393),'QAQC-2021-08-10'!$C$393="Good")</formula>
    </cfRule>
  </conditionalFormatting>
  <conditionalFormatting sqref="J19">
    <cfRule type="expression" priority="1159" dxfId="0" stopIfTrue="0">
      <formula>AND(NOT('QAQC-2021-08-10'!$L$394),'QAQC-2021-08-10'!$C$394="Highest")</formula>
    </cfRule>
    <cfRule type="expression" priority="2327" dxfId="2" stopIfTrue="0">
      <formula>AND(NOT('QAQC-2021-08-10'!$L$394),'QAQC-2021-08-10'!$C$394="High")</formula>
    </cfRule>
    <cfRule type="expression" priority="3495" dxfId="3" stopIfTrue="0">
      <formula>AND(NOT('QAQC-2021-08-10'!$L$394),'QAQC-2021-08-10'!$C$394="Medium")</formula>
    </cfRule>
    <cfRule type="expression" priority="4663" dxfId="4" stopIfTrue="0">
      <formula>AND(NOT('QAQC-2021-08-10'!$L$394),'QAQC-2021-08-10'!$C$394="Medium Low")</formula>
    </cfRule>
    <cfRule type="expression" priority="5831" dxfId="5" stopIfTrue="0">
      <formula>AND(NOT('QAQC-2021-08-10'!$L$394),'QAQC-2021-08-10'!$C$394="Low")</formula>
    </cfRule>
    <cfRule type="expression" priority="7455" dxfId="6" stopIfTrue="0">
      <formula>AND(NOT('QAQC-2021-08-10'!$L$394),'QAQC-2021-08-10'!$C$394="Very Low")</formula>
    </cfRule>
    <cfRule type="expression" priority="8653" dxfId="1" stopIfTrue="0">
      <formula>AND(NOT('QAQC-2021-08-10'!$L$394),'QAQC-2021-08-10'!$C$394="Good")</formula>
    </cfRule>
  </conditionalFormatting>
  <conditionalFormatting sqref="J20">
    <cfRule type="expression" priority="1160" dxfId="0" stopIfTrue="0">
      <formula>AND(NOT('QAQC-2021-08-10'!$L$395),'QAQC-2021-08-10'!$C$395="Highest")</formula>
    </cfRule>
    <cfRule type="expression" priority="2328" dxfId="2" stopIfTrue="0">
      <formula>AND(NOT('QAQC-2021-08-10'!$L$395),'QAQC-2021-08-10'!$C$395="High")</formula>
    </cfRule>
    <cfRule type="expression" priority="3496" dxfId="3" stopIfTrue="0">
      <formula>AND(NOT('QAQC-2021-08-10'!$L$395),'QAQC-2021-08-10'!$C$395="Medium")</formula>
    </cfRule>
    <cfRule type="expression" priority="4664" dxfId="4" stopIfTrue="0">
      <formula>AND(NOT('QAQC-2021-08-10'!$L$395),'QAQC-2021-08-10'!$C$395="Medium Low")</formula>
    </cfRule>
    <cfRule type="expression" priority="5832" dxfId="5" stopIfTrue="0">
      <formula>AND(NOT('QAQC-2021-08-10'!$L$395),'QAQC-2021-08-10'!$C$395="Low")</formula>
    </cfRule>
    <cfRule type="expression" priority="7456" dxfId="6" stopIfTrue="0">
      <formula>AND(NOT('QAQC-2021-08-10'!$L$395),'QAQC-2021-08-10'!$C$395="Very Low")</formula>
    </cfRule>
    <cfRule type="expression" priority="8654" dxfId="1" stopIfTrue="0">
      <formula>AND(NOT('QAQC-2021-08-10'!$L$395),'QAQC-2021-08-10'!$C$395="Good")</formula>
    </cfRule>
  </conditionalFormatting>
  <conditionalFormatting sqref="J21">
    <cfRule type="expression" priority="1161" dxfId="0" stopIfTrue="0">
      <formula>AND(NOT('QAQC-2021-08-10'!$L$396),'QAQC-2021-08-10'!$C$396="Highest")</formula>
    </cfRule>
    <cfRule type="expression" priority="2329" dxfId="2" stopIfTrue="0">
      <formula>AND(NOT('QAQC-2021-08-10'!$L$396),'QAQC-2021-08-10'!$C$396="High")</formula>
    </cfRule>
    <cfRule type="expression" priority="3497" dxfId="3" stopIfTrue="0">
      <formula>AND(NOT('QAQC-2021-08-10'!$L$396),'QAQC-2021-08-10'!$C$396="Medium")</formula>
    </cfRule>
    <cfRule type="expression" priority="4665" dxfId="4" stopIfTrue="0">
      <formula>AND(NOT('QAQC-2021-08-10'!$L$396),'QAQC-2021-08-10'!$C$396="Medium Low")</formula>
    </cfRule>
    <cfRule type="expression" priority="5833" dxfId="5" stopIfTrue="0">
      <formula>AND(NOT('QAQC-2021-08-10'!$L$396),'QAQC-2021-08-10'!$C$396="Low")</formula>
    </cfRule>
    <cfRule type="expression" priority="7457" dxfId="6" stopIfTrue="0">
      <formula>AND(NOT('QAQC-2021-08-10'!$L$396),'QAQC-2021-08-10'!$C$396="Very Low")</formula>
    </cfRule>
    <cfRule type="expression" priority="8655" dxfId="1" stopIfTrue="0">
      <formula>AND(NOT('QAQC-2021-08-10'!$L$396),'QAQC-2021-08-10'!$C$396="Good")</formula>
    </cfRule>
  </conditionalFormatting>
  <conditionalFormatting sqref="J22">
    <cfRule type="expression" priority="1162" dxfId="0" stopIfTrue="0">
      <formula>AND(NOT('QAQC-2021-08-10'!$L$397),'QAQC-2021-08-10'!$C$397="Highest")</formula>
    </cfRule>
    <cfRule type="expression" priority="2330" dxfId="2" stopIfTrue="0">
      <formula>AND(NOT('QAQC-2021-08-10'!$L$397),'QAQC-2021-08-10'!$C$397="High")</formula>
    </cfRule>
    <cfRule type="expression" priority="3498" dxfId="3" stopIfTrue="0">
      <formula>AND(NOT('QAQC-2021-08-10'!$L$397),'QAQC-2021-08-10'!$C$397="Medium")</formula>
    </cfRule>
    <cfRule type="expression" priority="4666" dxfId="4" stopIfTrue="0">
      <formula>AND(NOT('QAQC-2021-08-10'!$L$397),'QAQC-2021-08-10'!$C$397="Medium Low")</formula>
    </cfRule>
    <cfRule type="expression" priority="5834" dxfId="5" stopIfTrue="0">
      <formula>AND(NOT('QAQC-2021-08-10'!$L$397),'QAQC-2021-08-10'!$C$397="Low")</formula>
    </cfRule>
    <cfRule type="expression" priority="7458" dxfId="6" stopIfTrue="0">
      <formula>AND(NOT('QAQC-2021-08-10'!$L$397),'QAQC-2021-08-10'!$C$397="Very Low")</formula>
    </cfRule>
    <cfRule type="expression" priority="8656" dxfId="1" stopIfTrue="0">
      <formula>AND(NOT('QAQC-2021-08-10'!$L$397),'QAQC-2021-08-10'!$C$397="Good")</formula>
    </cfRule>
  </conditionalFormatting>
  <conditionalFormatting sqref="J23">
    <cfRule type="expression" priority="1163" dxfId="0" stopIfTrue="0">
      <formula>AND(NOT('QAQC-2021-08-10'!$L$398),'QAQC-2021-08-10'!$C$398="Highest")</formula>
    </cfRule>
    <cfRule type="expression" priority="2331" dxfId="2" stopIfTrue="0">
      <formula>AND(NOT('QAQC-2021-08-10'!$L$398),'QAQC-2021-08-10'!$C$398="High")</formula>
    </cfRule>
    <cfRule type="expression" priority="3499" dxfId="3" stopIfTrue="0">
      <formula>AND(NOT('QAQC-2021-08-10'!$L$398),'QAQC-2021-08-10'!$C$398="Medium")</formula>
    </cfRule>
    <cfRule type="expression" priority="4667" dxfId="4" stopIfTrue="0">
      <formula>AND(NOT('QAQC-2021-08-10'!$L$398),'QAQC-2021-08-10'!$C$398="Medium Low")</formula>
    </cfRule>
    <cfRule type="expression" priority="5835" dxfId="5" stopIfTrue="0">
      <formula>AND(NOT('QAQC-2021-08-10'!$L$398),'QAQC-2021-08-10'!$C$398="Low")</formula>
    </cfRule>
    <cfRule type="expression" priority="7459" dxfId="6" stopIfTrue="0">
      <formula>AND(NOT('QAQC-2021-08-10'!$L$398),'QAQC-2021-08-10'!$C$398="Very Low")</formula>
    </cfRule>
    <cfRule type="expression" priority="8657" dxfId="1" stopIfTrue="0">
      <formula>AND(NOT('QAQC-2021-08-10'!$L$398),'QAQC-2021-08-10'!$C$398="Good")</formula>
    </cfRule>
  </conditionalFormatting>
  <conditionalFormatting sqref="J24">
    <cfRule type="expression" priority="1164" dxfId="0" stopIfTrue="0">
      <formula>AND(NOT('QAQC-2021-08-10'!$L$399),'QAQC-2021-08-10'!$C$399="Highest")</formula>
    </cfRule>
    <cfRule type="expression" priority="2332" dxfId="2" stopIfTrue="0">
      <formula>AND(NOT('QAQC-2021-08-10'!$L$399),'QAQC-2021-08-10'!$C$399="High")</formula>
    </cfRule>
    <cfRule type="expression" priority="3500" dxfId="3" stopIfTrue="0">
      <formula>AND(NOT('QAQC-2021-08-10'!$L$399),'QAQC-2021-08-10'!$C$399="Medium")</formula>
    </cfRule>
    <cfRule type="expression" priority="4668" dxfId="4" stopIfTrue="0">
      <formula>AND(NOT('QAQC-2021-08-10'!$L$399),'QAQC-2021-08-10'!$C$399="Medium Low")</formula>
    </cfRule>
    <cfRule type="expression" priority="5836" dxfId="5" stopIfTrue="0">
      <formula>AND(NOT('QAQC-2021-08-10'!$L$399),'QAQC-2021-08-10'!$C$399="Low")</formula>
    </cfRule>
    <cfRule type="expression" priority="7460" dxfId="6" stopIfTrue="0">
      <formula>AND(NOT('QAQC-2021-08-10'!$L$399),'QAQC-2021-08-10'!$C$399="Very Low")</formula>
    </cfRule>
    <cfRule type="expression" priority="8658" dxfId="1" stopIfTrue="0">
      <formula>AND(NOT('QAQC-2021-08-10'!$L$399),'QAQC-2021-08-10'!$C$399="Good")</formula>
    </cfRule>
  </conditionalFormatting>
  <conditionalFormatting sqref="J25">
    <cfRule type="expression" priority="1165" dxfId="0" stopIfTrue="0">
      <formula>AND(NOT('QAQC-2021-08-10'!$L$400),'QAQC-2021-08-10'!$C$400="Highest")</formula>
    </cfRule>
    <cfRule type="expression" priority="2333" dxfId="2" stopIfTrue="0">
      <formula>AND(NOT('QAQC-2021-08-10'!$L$400),'QAQC-2021-08-10'!$C$400="High")</formula>
    </cfRule>
    <cfRule type="expression" priority="3501" dxfId="3" stopIfTrue="0">
      <formula>AND(NOT('QAQC-2021-08-10'!$L$400),'QAQC-2021-08-10'!$C$400="Medium")</formula>
    </cfRule>
    <cfRule type="expression" priority="4669" dxfId="4" stopIfTrue="0">
      <formula>AND(NOT('QAQC-2021-08-10'!$L$400),'QAQC-2021-08-10'!$C$400="Medium Low")</formula>
    </cfRule>
    <cfRule type="expression" priority="5837" dxfId="5" stopIfTrue="0">
      <formula>AND(NOT('QAQC-2021-08-10'!$L$400),'QAQC-2021-08-10'!$C$400="Low")</formula>
    </cfRule>
    <cfRule type="expression" priority="7461" dxfId="6" stopIfTrue="0">
      <formula>AND(NOT('QAQC-2021-08-10'!$L$400),'QAQC-2021-08-10'!$C$400="Very Low")</formula>
    </cfRule>
    <cfRule type="expression" priority="8659" dxfId="1" stopIfTrue="0">
      <formula>AND(NOT('QAQC-2021-08-10'!$L$400),'QAQC-2021-08-10'!$C$400="Good")</formula>
    </cfRule>
  </conditionalFormatting>
  <conditionalFormatting sqref="J26">
    <cfRule type="expression" priority="1166" dxfId="0" stopIfTrue="0">
      <formula>AND(NOT('QAQC-2021-08-10'!$L$401),'QAQC-2021-08-10'!$C$401="Highest")</formula>
    </cfRule>
    <cfRule type="expression" priority="2334" dxfId="2" stopIfTrue="0">
      <formula>AND(NOT('QAQC-2021-08-10'!$L$401),'QAQC-2021-08-10'!$C$401="High")</formula>
    </cfRule>
    <cfRule type="expression" priority="3502" dxfId="3" stopIfTrue="0">
      <formula>AND(NOT('QAQC-2021-08-10'!$L$401),'QAQC-2021-08-10'!$C$401="Medium")</formula>
    </cfRule>
    <cfRule type="expression" priority="4670" dxfId="4" stopIfTrue="0">
      <formula>AND(NOT('QAQC-2021-08-10'!$L$401),'QAQC-2021-08-10'!$C$401="Medium Low")</formula>
    </cfRule>
    <cfRule type="expression" priority="5838" dxfId="5" stopIfTrue="0">
      <formula>AND(NOT('QAQC-2021-08-10'!$L$401),'QAQC-2021-08-10'!$C$401="Low")</formula>
    </cfRule>
    <cfRule type="expression" priority="7462" dxfId="6" stopIfTrue="0">
      <formula>AND(NOT('QAQC-2021-08-10'!$L$401),'QAQC-2021-08-10'!$C$401="Very Low")</formula>
    </cfRule>
    <cfRule type="expression" priority="8660" dxfId="1" stopIfTrue="0">
      <formula>AND(NOT('QAQC-2021-08-10'!$L$401),'QAQC-2021-08-10'!$C$401="Good")</formula>
    </cfRule>
  </conditionalFormatting>
  <conditionalFormatting sqref="J27">
    <cfRule type="expression" priority="1167" dxfId="0" stopIfTrue="0">
      <formula>AND(NOT('QAQC-2021-08-10'!$L$402),'QAQC-2021-08-10'!$C$402="Highest")</formula>
    </cfRule>
    <cfRule type="expression" priority="2335" dxfId="2" stopIfTrue="0">
      <formula>AND(NOT('QAQC-2021-08-10'!$L$402),'QAQC-2021-08-10'!$C$402="High")</formula>
    </cfRule>
    <cfRule type="expression" priority="3503" dxfId="3" stopIfTrue="0">
      <formula>AND(NOT('QAQC-2021-08-10'!$L$402),'QAQC-2021-08-10'!$C$402="Medium")</formula>
    </cfRule>
    <cfRule type="expression" priority="4671" dxfId="4" stopIfTrue="0">
      <formula>AND(NOT('QAQC-2021-08-10'!$L$402),'QAQC-2021-08-10'!$C$402="Medium Low")</formula>
    </cfRule>
    <cfRule type="expression" priority="5839" dxfId="5" stopIfTrue="0">
      <formula>AND(NOT('QAQC-2021-08-10'!$L$402),'QAQC-2021-08-10'!$C$402="Low")</formula>
    </cfRule>
    <cfRule type="expression" priority="7463" dxfId="6" stopIfTrue="0">
      <formula>AND(NOT('QAQC-2021-08-10'!$L$402),'QAQC-2021-08-10'!$C$402="Very Low")</formula>
    </cfRule>
    <cfRule type="expression" priority="8661" dxfId="1" stopIfTrue="0">
      <formula>AND(NOT('QAQC-2021-08-10'!$L$402),'QAQC-2021-08-10'!$C$402="Good")</formula>
    </cfRule>
  </conditionalFormatting>
  <conditionalFormatting sqref="J28">
    <cfRule type="expression" priority="1168" dxfId="0" stopIfTrue="0">
      <formula>AND(NOT('QAQC-2021-08-10'!$L$403),'QAQC-2021-08-10'!$C$403="Highest")</formula>
    </cfRule>
    <cfRule type="expression" priority="2336" dxfId="2" stopIfTrue="0">
      <formula>AND(NOT('QAQC-2021-08-10'!$L$403),'QAQC-2021-08-10'!$C$403="High")</formula>
    </cfRule>
    <cfRule type="expression" priority="3504" dxfId="3" stopIfTrue="0">
      <formula>AND(NOT('QAQC-2021-08-10'!$L$403),'QAQC-2021-08-10'!$C$403="Medium")</formula>
    </cfRule>
    <cfRule type="expression" priority="4672" dxfId="4" stopIfTrue="0">
      <formula>AND(NOT('QAQC-2021-08-10'!$L$403),'QAQC-2021-08-10'!$C$403="Medium Low")</formula>
    </cfRule>
    <cfRule type="expression" priority="5840" dxfId="5" stopIfTrue="0">
      <formula>AND(NOT('QAQC-2021-08-10'!$L$403),'QAQC-2021-08-10'!$C$403="Low")</formula>
    </cfRule>
    <cfRule type="expression" priority="7464" dxfId="6" stopIfTrue="0">
      <formula>AND(NOT('QAQC-2021-08-10'!$L$403),'QAQC-2021-08-10'!$C$403="Very Low")</formula>
    </cfRule>
    <cfRule type="expression" priority="8662" dxfId="1" stopIfTrue="0">
      <formula>AND(NOT('QAQC-2021-08-10'!$L$403),'QAQC-2021-08-10'!$C$403="Good")</formula>
    </cfRule>
  </conditionalFormatting>
  <conditionalFormatting sqref="J29">
    <cfRule type="expression" priority="1169" dxfId="0" stopIfTrue="0">
      <formula>AND(NOT('QAQC-2021-08-10'!$L$404),'QAQC-2021-08-10'!$C$404="Highest")</formula>
    </cfRule>
    <cfRule type="expression" priority="2337" dxfId="2" stopIfTrue="0">
      <formula>AND(NOT('QAQC-2021-08-10'!$L$404),'QAQC-2021-08-10'!$C$404="High")</formula>
    </cfRule>
    <cfRule type="expression" priority="3505" dxfId="3" stopIfTrue="0">
      <formula>AND(NOT('QAQC-2021-08-10'!$L$404),'QAQC-2021-08-10'!$C$404="Medium")</formula>
    </cfRule>
    <cfRule type="expression" priority="4673" dxfId="4" stopIfTrue="0">
      <formula>AND(NOT('QAQC-2021-08-10'!$L$404),'QAQC-2021-08-10'!$C$404="Medium Low")</formula>
    </cfRule>
    <cfRule type="expression" priority="5841" dxfId="5" stopIfTrue="0">
      <formula>AND(NOT('QAQC-2021-08-10'!$L$404),'QAQC-2021-08-10'!$C$404="Low")</formula>
    </cfRule>
    <cfRule type="expression" priority="7465" dxfId="6" stopIfTrue="0">
      <formula>AND(NOT('QAQC-2021-08-10'!$L$404),'QAQC-2021-08-10'!$C$404="Very Low")</formula>
    </cfRule>
    <cfRule type="expression" priority="8663" dxfId="1" stopIfTrue="0">
      <formula>AND(NOT('QAQC-2021-08-10'!$L$404),'QAQC-2021-08-10'!$C$404="Good")</formula>
    </cfRule>
  </conditionalFormatting>
  <conditionalFormatting sqref="J30">
    <cfRule type="expression" priority="1170" dxfId="0" stopIfTrue="0">
      <formula>AND(NOT('QAQC-2021-08-10'!$L$405),'QAQC-2021-08-10'!$C$405="Highest")</formula>
    </cfRule>
    <cfRule type="expression" priority="2338" dxfId="2" stopIfTrue="0">
      <formula>AND(NOT('QAQC-2021-08-10'!$L$405),'QAQC-2021-08-10'!$C$405="High")</formula>
    </cfRule>
    <cfRule type="expression" priority="3506" dxfId="3" stopIfTrue="0">
      <formula>AND(NOT('QAQC-2021-08-10'!$L$405),'QAQC-2021-08-10'!$C$405="Medium")</formula>
    </cfRule>
    <cfRule type="expression" priority="4674" dxfId="4" stopIfTrue="0">
      <formula>AND(NOT('QAQC-2021-08-10'!$L$405),'QAQC-2021-08-10'!$C$405="Medium Low")</formula>
    </cfRule>
    <cfRule type="expression" priority="5842" dxfId="5" stopIfTrue="0">
      <formula>AND(NOT('QAQC-2021-08-10'!$L$405),'QAQC-2021-08-10'!$C$405="Low")</formula>
    </cfRule>
    <cfRule type="expression" priority="7466" dxfId="6" stopIfTrue="0">
      <formula>AND(NOT('QAQC-2021-08-10'!$L$405),'QAQC-2021-08-10'!$C$405="Very Low")</formula>
    </cfRule>
    <cfRule type="expression" priority="8664" dxfId="1" stopIfTrue="0">
      <formula>AND(NOT('QAQC-2021-08-10'!$L$405),'QAQC-2021-08-10'!$C$405="Good")</formula>
    </cfRule>
  </conditionalFormatting>
  <conditionalFormatting sqref="A4:BV4">
    <cfRule type="expression" priority="7467" dxfId="6" stopIfTrue="0">
      <formula>IF(ISNUMBER($G$4), 1, 0)+IF(ISNUMBER($H$4), 1, 0)+IF(ISNUMBER($I$4), 1, 0)&lt;1</formula>
    </cfRule>
  </conditionalFormatting>
  <conditionalFormatting sqref="A5:BV5">
    <cfRule type="expression" priority="7468" dxfId="6" stopIfTrue="0">
      <formula>IF(ISNUMBER($G$5), 1, 0)+IF(ISNUMBER($H$5), 1, 0)+IF(ISNUMBER($I$5), 1, 0)&lt;1</formula>
    </cfRule>
  </conditionalFormatting>
  <conditionalFormatting sqref="A6:BV6">
    <cfRule type="expression" priority="7469" dxfId="6" stopIfTrue="0">
      <formula>IF(ISNUMBER($G$6), 1, 0)+IF(ISNUMBER($H$6), 1, 0)+IF(ISNUMBER($I$6), 1, 0)&lt;1</formula>
    </cfRule>
  </conditionalFormatting>
  <conditionalFormatting sqref="A7:BV7">
    <cfRule type="expression" priority="7470" dxfId="6" stopIfTrue="0">
      <formula>IF(ISNUMBER($G$7), 1, 0)+IF(ISNUMBER($H$7), 1, 0)+IF(ISNUMBER($I$7), 1, 0)&lt;1</formula>
    </cfRule>
  </conditionalFormatting>
  <conditionalFormatting sqref="A8:BV8">
    <cfRule type="expression" priority="7471" dxfId="6" stopIfTrue="0">
      <formula>IF(ISNUMBER($G$8), 1, 0)+IF(ISNUMBER($H$8), 1, 0)+IF(ISNUMBER($I$8), 1, 0)&lt;1</formula>
    </cfRule>
  </conditionalFormatting>
  <conditionalFormatting sqref="A9:BV9">
    <cfRule type="expression" priority="7472" dxfId="6" stopIfTrue="0">
      <formula>IF(ISNUMBER($G$9), 1, 0)+IF(ISNUMBER($H$9), 1, 0)+IF(ISNUMBER($I$9), 1, 0)&lt;1</formula>
    </cfRule>
  </conditionalFormatting>
  <conditionalFormatting sqref="A10:BV10">
    <cfRule type="expression" priority="7473" dxfId="6" stopIfTrue="0">
      <formula>IF(ISNUMBER($G$10), 1, 0)+IF(ISNUMBER($H$10), 1, 0)+IF(ISNUMBER($I$10), 1, 0)&lt;1</formula>
    </cfRule>
  </conditionalFormatting>
  <conditionalFormatting sqref="A11:BV11">
    <cfRule type="expression" priority="7474" dxfId="6" stopIfTrue="0">
      <formula>IF(ISNUMBER($G$11), 1, 0)+IF(ISNUMBER($H$11), 1, 0)+IF(ISNUMBER($I$11), 1, 0)&lt;1</formula>
    </cfRule>
  </conditionalFormatting>
  <conditionalFormatting sqref="A12:BV12">
    <cfRule type="expression" priority="7475" dxfId="6" stopIfTrue="0">
      <formula>IF(ISNUMBER($G$12), 1, 0)+IF(ISNUMBER($H$12), 1, 0)+IF(ISNUMBER($I$12), 1, 0)&lt;1</formula>
    </cfRule>
  </conditionalFormatting>
  <conditionalFormatting sqref="A13:BV13">
    <cfRule type="expression" priority="7476" dxfId="6" stopIfTrue="0">
      <formula>IF(ISNUMBER($G$13), 1, 0)+IF(ISNUMBER($H$13), 1, 0)+IF(ISNUMBER($I$13), 1, 0)&lt;1</formula>
    </cfRule>
  </conditionalFormatting>
  <conditionalFormatting sqref="A14:BV14">
    <cfRule type="expression" priority="7477" dxfId="6" stopIfTrue="0">
      <formula>IF(ISNUMBER($G$14), 1, 0)+IF(ISNUMBER($H$14), 1, 0)+IF(ISNUMBER($I$14), 1, 0)&lt;1</formula>
    </cfRule>
  </conditionalFormatting>
  <conditionalFormatting sqref="A15:BV15">
    <cfRule type="expression" priority="7478" dxfId="6" stopIfTrue="0">
      <formula>IF(ISNUMBER($G$15), 1, 0)+IF(ISNUMBER($H$15), 1, 0)+IF(ISNUMBER($I$15), 1, 0)&lt;1</formula>
    </cfRule>
  </conditionalFormatting>
  <conditionalFormatting sqref="A16:BV16">
    <cfRule type="expression" priority="7479" dxfId="6" stopIfTrue="0">
      <formula>IF(ISNUMBER($G$16), 1, 0)+IF(ISNUMBER($H$16), 1, 0)+IF(ISNUMBER($I$16), 1, 0)&lt;1</formula>
    </cfRule>
  </conditionalFormatting>
  <conditionalFormatting sqref="A18:BV18">
    <cfRule type="expression" priority="7480" dxfId="6" stopIfTrue="0">
      <formula>IF(ISNUMBER($G$18), 1, 0)+IF(ISNUMBER($H$18), 1, 0)+IF(ISNUMBER($I$18), 1, 0)&lt;1</formula>
    </cfRule>
  </conditionalFormatting>
  <conditionalFormatting sqref="A19:BV19">
    <cfRule type="expression" priority="7481" dxfId="6" stopIfTrue="0">
      <formula>IF(ISNUMBER($G$19), 1, 0)+IF(ISNUMBER($H$19), 1, 0)+IF(ISNUMBER($I$19), 1, 0)&lt;1</formula>
    </cfRule>
  </conditionalFormatting>
  <conditionalFormatting sqref="A20:BV20">
    <cfRule type="expression" priority="7482" dxfId="6" stopIfTrue="0">
      <formula>IF(ISNUMBER($G$20), 1, 0)+IF(ISNUMBER($H$20), 1, 0)+IF(ISNUMBER($I$20), 1, 0)&lt;1</formula>
    </cfRule>
  </conditionalFormatting>
  <conditionalFormatting sqref="A21:BV21">
    <cfRule type="expression" priority="7483" dxfId="6" stopIfTrue="0">
      <formula>IF(ISNUMBER($G$21), 1, 0)+IF(ISNUMBER($H$21), 1, 0)+IF(ISNUMBER($I$21), 1, 0)&lt;1</formula>
    </cfRule>
  </conditionalFormatting>
  <conditionalFormatting sqref="A22:BV22">
    <cfRule type="expression" priority="7484" dxfId="6" stopIfTrue="0">
      <formula>IF(ISNUMBER($G$22), 1, 0)+IF(ISNUMBER($H$22), 1, 0)+IF(ISNUMBER($I$22), 1, 0)&lt;1</formula>
    </cfRule>
  </conditionalFormatting>
  <conditionalFormatting sqref="A23:BV23">
    <cfRule type="expression" priority="7485" dxfId="6" stopIfTrue="0">
      <formula>IF(ISNUMBER($G$23), 1, 0)+IF(ISNUMBER($H$23), 1, 0)+IF(ISNUMBER($I$23), 1, 0)&lt;1</formula>
    </cfRule>
  </conditionalFormatting>
  <conditionalFormatting sqref="A24:BV24">
    <cfRule type="expression" priority="7486" dxfId="6" stopIfTrue="0">
      <formula>IF(ISNUMBER($G$24), 1, 0)+IF(ISNUMBER($H$24), 1, 0)+IF(ISNUMBER($I$24), 1, 0)&lt;1</formula>
    </cfRule>
  </conditionalFormatting>
  <conditionalFormatting sqref="A25:BV25">
    <cfRule type="expression" priority="7487" dxfId="6" stopIfTrue="0">
      <formula>IF(ISNUMBER($G$25), 1, 0)+IF(ISNUMBER($H$25), 1, 0)+IF(ISNUMBER($I$25), 1, 0)&lt;1</formula>
    </cfRule>
  </conditionalFormatting>
  <conditionalFormatting sqref="A26:BV26">
    <cfRule type="expression" priority="7488" dxfId="6" stopIfTrue="0">
      <formula>IF(ISNUMBER($G$26), 1, 0)+IF(ISNUMBER($H$26), 1, 0)+IF(ISNUMBER($I$26), 1, 0)&lt;1</formula>
    </cfRule>
  </conditionalFormatting>
  <conditionalFormatting sqref="A27:BV27">
    <cfRule type="expression" priority="7489" dxfId="6" stopIfTrue="0">
      <formula>IF(ISNUMBER($G$27), 1, 0)+IF(ISNUMBER($H$27), 1, 0)+IF(ISNUMBER($I$27), 1, 0)&lt;1</formula>
    </cfRule>
  </conditionalFormatting>
  <conditionalFormatting sqref="A28:BV28">
    <cfRule type="expression" priority="7490" dxfId="6" stopIfTrue="0">
      <formula>IF(ISNUMBER($G$28), 1, 0)+IF(ISNUMBER($H$28), 1, 0)+IF(ISNUMBER($I$28), 1, 0)&lt;1</formula>
    </cfRule>
  </conditionalFormatting>
  <conditionalFormatting sqref="A29:BV29">
    <cfRule type="expression" priority="7491" dxfId="6" stopIfTrue="0">
      <formula>IF(ISNUMBER($G$29), 1, 0)+IF(ISNUMBER($H$29), 1, 0)+IF(ISNUMBER($I$29), 1, 0)&lt;1</formula>
    </cfRule>
  </conditionalFormatting>
  <conditionalFormatting sqref="A30:BV30">
    <cfRule type="expression" priority="7492" dxfId="6" stopIfTrue="0">
      <formula>IF(ISNUMBER($G$30), 1, 0)+IF(ISNUMBER($H$30), 1, 0)+IF(ISNUMBER($I$30), 1, 0)&lt;1</formula>
    </cfRule>
  </conditionalFormatting>
  <conditionalFormatting sqref="D57">
    <cfRule type="expression" priority="8665" dxfId="0" stopIfTrue="0">
      <formula>D57="NTC Error! See QAQC-NaT"</formula>
    </cfRule>
    <cfRule type="expression" priority="13057" dxfId="1" stopIfTrue="0">
      <formula>D57="NTCs Good"</formula>
    </cfRule>
    <cfRule type="expression" priority="13058" dxfId="1" stopIfTrue="0">
      <formula>D57="No NTCs"</formula>
    </cfRule>
  </conditionalFormatting>
  <conditionalFormatting sqref="H57">
    <cfRule type="expression" priority="8666" dxfId="0" stopIfTrue="0">
      <formula>H57="EB Error! See QAQC-NaT"</formula>
    </cfRule>
    <cfRule type="expression" priority="13059" dxfId="1" stopIfTrue="0">
      <formula>H57="Extraction Blanks Good"</formula>
    </cfRule>
    <cfRule type="expression" priority="13060" dxfId="1" stopIfTrue="0">
      <formula>H57="No Extraction Blanks"</formula>
    </cfRule>
  </conditionalFormatting>
  <conditionalFormatting sqref="B59">
    <cfRule type="expression" priority="8667" dxfId="0" stopIfTrue="0">
      <formula>AND(NOT('QAQC-NaT'!$L$20),'QAQC-NaT'!$C$20="Highest")</formula>
    </cfRule>
    <cfRule type="expression" priority="9345" dxfId="2" stopIfTrue="0">
      <formula>AND(NOT('QAQC-NaT'!$L$20),'QAQC-NaT'!$C$20="High")</formula>
    </cfRule>
    <cfRule type="expression" priority="10023" dxfId="3" stopIfTrue="0">
      <formula>AND(NOT('QAQC-NaT'!$L$20),'QAQC-NaT'!$C$20="Medium")</formula>
    </cfRule>
    <cfRule type="expression" priority="10701" dxfId="4" stopIfTrue="0">
      <formula>AND(NOT('QAQC-NaT'!$L$20),'QAQC-NaT'!$C$20="Medium Low")</formula>
    </cfRule>
    <cfRule type="expression" priority="11379" dxfId="5" stopIfTrue="0">
      <formula>AND(NOT('QAQC-NaT'!$L$20),'QAQC-NaT'!$C$20="Low")</formula>
    </cfRule>
    <cfRule type="expression" priority="12363" dxfId="6" stopIfTrue="0">
      <formula>AND(NOT('QAQC-NaT'!$L$20),'QAQC-NaT'!$C$20="Very Low")</formula>
    </cfRule>
    <cfRule type="expression" priority="13061" dxfId="1" stopIfTrue="0">
      <formula>AND(NOT('QAQC-NaT'!$L$20),'QAQC-NaT'!$C$20="Good")</formula>
    </cfRule>
  </conditionalFormatting>
  <conditionalFormatting sqref="B60">
    <cfRule type="expression" priority="8668" dxfId="0" stopIfTrue="0">
      <formula>AND(NOT('QAQC-NaT'!$L$21),'QAQC-NaT'!$C$21="Highest")</formula>
    </cfRule>
    <cfRule type="expression" priority="9346" dxfId="2" stopIfTrue="0">
      <formula>AND(NOT('QAQC-NaT'!$L$21),'QAQC-NaT'!$C$21="High")</formula>
    </cfRule>
    <cfRule type="expression" priority="10024" dxfId="3" stopIfTrue="0">
      <formula>AND(NOT('QAQC-NaT'!$L$21),'QAQC-NaT'!$C$21="Medium")</formula>
    </cfRule>
    <cfRule type="expression" priority="10702" dxfId="4" stopIfTrue="0">
      <formula>AND(NOT('QAQC-NaT'!$L$21),'QAQC-NaT'!$C$21="Medium Low")</formula>
    </cfRule>
    <cfRule type="expression" priority="11380" dxfId="5" stopIfTrue="0">
      <formula>AND(NOT('QAQC-NaT'!$L$21),'QAQC-NaT'!$C$21="Low")</formula>
    </cfRule>
    <cfRule type="expression" priority="12364" dxfId="6" stopIfTrue="0">
      <formula>AND(NOT('QAQC-NaT'!$L$21),'QAQC-NaT'!$C$21="Very Low")</formula>
    </cfRule>
    <cfRule type="expression" priority="13062" dxfId="1" stopIfTrue="0">
      <formula>AND(NOT('QAQC-NaT'!$L$21),'QAQC-NaT'!$C$21="Good")</formula>
    </cfRule>
  </conditionalFormatting>
  <conditionalFormatting sqref="B61">
    <cfRule type="expression" priority="8669" dxfId="0" stopIfTrue="0">
      <formula>AND(NOT('QAQC-NaT'!$L$22),'QAQC-NaT'!$C$22="Highest")</formula>
    </cfRule>
    <cfRule type="expression" priority="9347" dxfId="2" stopIfTrue="0">
      <formula>AND(NOT('QAQC-NaT'!$L$22),'QAQC-NaT'!$C$22="High")</formula>
    </cfRule>
    <cfRule type="expression" priority="10025" dxfId="3" stopIfTrue="0">
      <formula>AND(NOT('QAQC-NaT'!$L$22),'QAQC-NaT'!$C$22="Medium")</formula>
    </cfRule>
    <cfRule type="expression" priority="10703" dxfId="4" stopIfTrue="0">
      <formula>AND(NOT('QAQC-NaT'!$L$22),'QAQC-NaT'!$C$22="Medium Low")</formula>
    </cfRule>
    <cfRule type="expression" priority="11381" dxfId="5" stopIfTrue="0">
      <formula>AND(NOT('QAQC-NaT'!$L$22),'QAQC-NaT'!$C$22="Low")</formula>
    </cfRule>
    <cfRule type="expression" priority="12365" dxfId="6" stopIfTrue="0">
      <formula>AND(NOT('QAQC-NaT'!$L$22),'QAQC-NaT'!$C$22="Very Low")</formula>
    </cfRule>
    <cfRule type="expression" priority="13063" dxfId="1" stopIfTrue="0">
      <formula>AND(NOT('QAQC-NaT'!$L$22),'QAQC-NaT'!$C$22="Good")</formula>
    </cfRule>
  </conditionalFormatting>
  <conditionalFormatting sqref="B62">
    <cfRule type="expression" priority="8670" dxfId="0" stopIfTrue="0">
      <formula>AND(NOT('QAQC-NaT'!$L$23),'QAQC-NaT'!$C$23="Highest")</formula>
    </cfRule>
    <cfRule type="expression" priority="9348" dxfId="2" stopIfTrue="0">
      <formula>AND(NOT('QAQC-NaT'!$L$23),'QAQC-NaT'!$C$23="High")</formula>
    </cfRule>
    <cfRule type="expression" priority="10026" dxfId="3" stopIfTrue="0">
      <formula>AND(NOT('QAQC-NaT'!$L$23),'QAQC-NaT'!$C$23="Medium")</formula>
    </cfRule>
    <cfRule type="expression" priority="10704" dxfId="4" stopIfTrue="0">
      <formula>AND(NOT('QAQC-NaT'!$L$23),'QAQC-NaT'!$C$23="Medium Low")</formula>
    </cfRule>
    <cfRule type="expression" priority="11382" dxfId="5" stopIfTrue="0">
      <formula>AND(NOT('QAQC-NaT'!$L$23),'QAQC-NaT'!$C$23="Low")</formula>
    </cfRule>
    <cfRule type="expression" priority="12366" dxfId="6" stopIfTrue="0">
      <formula>AND(NOT('QAQC-NaT'!$L$23),'QAQC-NaT'!$C$23="Very Low")</formula>
    </cfRule>
    <cfRule type="expression" priority="13064" dxfId="1" stopIfTrue="0">
      <formula>AND(NOT('QAQC-NaT'!$L$23),'QAQC-NaT'!$C$23="Good")</formula>
    </cfRule>
  </conditionalFormatting>
  <conditionalFormatting sqref="B63">
    <cfRule type="expression" priority="8671" dxfId="0" stopIfTrue="0">
      <formula>AND(NOT('QAQC-NaT'!$L$24),'QAQC-NaT'!$C$24="Highest")</formula>
    </cfRule>
    <cfRule type="expression" priority="9349" dxfId="2" stopIfTrue="0">
      <formula>AND(NOT('QAQC-NaT'!$L$24),'QAQC-NaT'!$C$24="High")</formula>
    </cfRule>
    <cfRule type="expression" priority="10027" dxfId="3" stopIfTrue="0">
      <formula>AND(NOT('QAQC-NaT'!$L$24),'QAQC-NaT'!$C$24="Medium")</formula>
    </cfRule>
    <cfRule type="expression" priority="10705" dxfId="4" stopIfTrue="0">
      <formula>AND(NOT('QAQC-NaT'!$L$24),'QAQC-NaT'!$C$24="Medium Low")</formula>
    </cfRule>
    <cfRule type="expression" priority="11383" dxfId="5" stopIfTrue="0">
      <formula>AND(NOT('QAQC-NaT'!$L$24),'QAQC-NaT'!$C$24="Low")</formula>
    </cfRule>
    <cfRule type="expression" priority="12367" dxfId="6" stopIfTrue="0">
      <formula>AND(NOT('QAQC-NaT'!$L$24),'QAQC-NaT'!$C$24="Very Low")</formula>
    </cfRule>
    <cfRule type="expression" priority="13065" dxfId="1" stopIfTrue="0">
      <formula>AND(NOT('QAQC-NaT'!$L$24),'QAQC-NaT'!$C$24="Good")</formula>
    </cfRule>
  </conditionalFormatting>
  <conditionalFormatting sqref="B64">
    <cfRule type="expression" priority="8672" dxfId="0" stopIfTrue="0">
      <formula>AND(NOT('QAQC-NaT'!$L$25),'QAQC-NaT'!$C$25="Highest")</formula>
    </cfRule>
    <cfRule type="expression" priority="9350" dxfId="2" stopIfTrue="0">
      <formula>AND(NOT('QAQC-NaT'!$L$25),'QAQC-NaT'!$C$25="High")</formula>
    </cfRule>
    <cfRule type="expression" priority="10028" dxfId="3" stopIfTrue="0">
      <formula>AND(NOT('QAQC-NaT'!$L$25),'QAQC-NaT'!$C$25="Medium")</formula>
    </cfRule>
    <cfRule type="expression" priority="10706" dxfId="4" stopIfTrue="0">
      <formula>AND(NOT('QAQC-NaT'!$L$25),'QAQC-NaT'!$C$25="Medium Low")</formula>
    </cfRule>
    <cfRule type="expression" priority="11384" dxfId="5" stopIfTrue="0">
      <formula>AND(NOT('QAQC-NaT'!$L$25),'QAQC-NaT'!$C$25="Low")</formula>
    </cfRule>
    <cfRule type="expression" priority="12368" dxfId="6" stopIfTrue="0">
      <formula>AND(NOT('QAQC-NaT'!$L$25),'QAQC-NaT'!$C$25="Very Low")</formula>
    </cfRule>
    <cfRule type="expression" priority="13066" dxfId="1" stopIfTrue="0">
      <formula>AND(NOT('QAQC-NaT'!$L$25),'QAQC-NaT'!$C$25="Good")</formula>
    </cfRule>
  </conditionalFormatting>
  <conditionalFormatting sqref="B65">
    <cfRule type="expression" priority="8673" dxfId="0" stopIfTrue="0">
      <formula>AND(NOT('QAQC-NaT'!$L$26),'QAQC-NaT'!$C$26="Highest")</formula>
    </cfRule>
    <cfRule type="expression" priority="9351" dxfId="2" stopIfTrue="0">
      <formula>AND(NOT('QAQC-NaT'!$L$26),'QAQC-NaT'!$C$26="High")</formula>
    </cfRule>
    <cfRule type="expression" priority="10029" dxfId="3" stopIfTrue="0">
      <formula>AND(NOT('QAQC-NaT'!$L$26),'QAQC-NaT'!$C$26="Medium")</formula>
    </cfRule>
    <cfRule type="expression" priority="10707" dxfId="4" stopIfTrue="0">
      <formula>AND(NOT('QAQC-NaT'!$L$26),'QAQC-NaT'!$C$26="Medium Low")</formula>
    </cfRule>
    <cfRule type="expression" priority="11385" dxfId="5" stopIfTrue="0">
      <formula>AND(NOT('QAQC-NaT'!$L$26),'QAQC-NaT'!$C$26="Low")</formula>
    </cfRule>
    <cfRule type="expression" priority="12369" dxfId="6" stopIfTrue="0">
      <formula>AND(NOT('QAQC-NaT'!$L$26),'QAQC-NaT'!$C$26="Very Low")</formula>
    </cfRule>
    <cfRule type="expression" priority="13067" dxfId="1" stopIfTrue="0">
      <formula>AND(NOT('QAQC-NaT'!$L$26),'QAQC-NaT'!$C$26="Good")</formula>
    </cfRule>
  </conditionalFormatting>
  <conditionalFormatting sqref="B66">
    <cfRule type="expression" priority="8674" dxfId="0" stopIfTrue="0">
      <formula>AND(NOT('QAQC-NaT'!$L$27),'QAQC-NaT'!$C$27="Highest")</formula>
    </cfRule>
    <cfRule type="expression" priority="9352" dxfId="2" stopIfTrue="0">
      <formula>AND(NOT('QAQC-NaT'!$L$27),'QAQC-NaT'!$C$27="High")</formula>
    </cfRule>
    <cfRule type="expression" priority="10030" dxfId="3" stopIfTrue="0">
      <formula>AND(NOT('QAQC-NaT'!$L$27),'QAQC-NaT'!$C$27="Medium")</formula>
    </cfRule>
    <cfRule type="expression" priority="10708" dxfId="4" stopIfTrue="0">
      <formula>AND(NOT('QAQC-NaT'!$L$27),'QAQC-NaT'!$C$27="Medium Low")</formula>
    </cfRule>
    <cfRule type="expression" priority="11386" dxfId="5" stopIfTrue="0">
      <formula>AND(NOT('QAQC-NaT'!$L$27),'QAQC-NaT'!$C$27="Low")</formula>
    </cfRule>
    <cfRule type="expression" priority="12370" dxfId="6" stopIfTrue="0">
      <formula>AND(NOT('QAQC-NaT'!$L$27),'QAQC-NaT'!$C$27="Very Low")</formula>
    </cfRule>
    <cfRule type="expression" priority="13068" dxfId="1" stopIfTrue="0">
      <formula>AND(NOT('QAQC-NaT'!$L$27),'QAQC-NaT'!$C$27="Good")</formula>
    </cfRule>
  </conditionalFormatting>
  <conditionalFormatting sqref="B68">
    <cfRule type="expression" priority="8675" dxfId="0" stopIfTrue="0">
      <formula>AND(NOT('QAQC-NaT'!$L$28),'QAQC-NaT'!$C$28="Highest")</formula>
    </cfRule>
    <cfRule type="expression" priority="9353" dxfId="2" stopIfTrue="0">
      <formula>AND(NOT('QAQC-NaT'!$L$28),'QAQC-NaT'!$C$28="High")</formula>
    </cfRule>
    <cfRule type="expression" priority="10031" dxfId="3" stopIfTrue="0">
      <formula>AND(NOT('QAQC-NaT'!$L$28),'QAQC-NaT'!$C$28="Medium")</formula>
    </cfRule>
    <cfRule type="expression" priority="10709" dxfId="4" stopIfTrue="0">
      <formula>AND(NOT('QAQC-NaT'!$L$28),'QAQC-NaT'!$C$28="Medium Low")</formula>
    </cfRule>
    <cfRule type="expression" priority="11387" dxfId="5" stopIfTrue="0">
      <formula>AND(NOT('QAQC-NaT'!$L$28),'QAQC-NaT'!$C$28="Low")</formula>
    </cfRule>
    <cfRule type="expression" priority="12371" dxfId="6" stopIfTrue="0">
      <formula>AND(NOT('QAQC-NaT'!$L$28),'QAQC-NaT'!$C$28="Very Low")</formula>
    </cfRule>
    <cfRule type="expression" priority="13069" dxfId="1" stopIfTrue="0">
      <formula>AND(NOT('QAQC-NaT'!$L$28),'QAQC-NaT'!$C$28="Good")</formula>
    </cfRule>
  </conditionalFormatting>
  <conditionalFormatting sqref="B69">
    <cfRule type="expression" priority="8676" dxfId="0" stopIfTrue="0">
      <formula>AND(NOT('QAQC-NaT'!$L$29),'QAQC-NaT'!$C$29="Highest")</formula>
    </cfRule>
    <cfRule type="expression" priority="9354" dxfId="2" stopIfTrue="0">
      <formula>AND(NOT('QAQC-NaT'!$L$29),'QAQC-NaT'!$C$29="High")</formula>
    </cfRule>
    <cfRule type="expression" priority="10032" dxfId="3" stopIfTrue="0">
      <formula>AND(NOT('QAQC-NaT'!$L$29),'QAQC-NaT'!$C$29="Medium")</formula>
    </cfRule>
    <cfRule type="expression" priority="10710" dxfId="4" stopIfTrue="0">
      <formula>AND(NOT('QAQC-NaT'!$L$29),'QAQC-NaT'!$C$29="Medium Low")</formula>
    </cfRule>
    <cfRule type="expression" priority="11388" dxfId="5" stopIfTrue="0">
      <formula>AND(NOT('QAQC-NaT'!$L$29),'QAQC-NaT'!$C$29="Low")</formula>
    </cfRule>
    <cfRule type="expression" priority="12372" dxfId="6" stopIfTrue="0">
      <formula>AND(NOT('QAQC-NaT'!$L$29),'QAQC-NaT'!$C$29="Very Low")</formula>
    </cfRule>
    <cfRule type="expression" priority="13070" dxfId="1" stopIfTrue="0">
      <formula>AND(NOT('QAQC-NaT'!$L$29),'QAQC-NaT'!$C$29="Good")</formula>
    </cfRule>
  </conditionalFormatting>
  <conditionalFormatting sqref="B70">
    <cfRule type="expression" priority="8677" dxfId="0" stopIfTrue="0">
      <formula>AND(NOT('QAQC-NaT'!$L$30),'QAQC-NaT'!$C$30="Highest")</formula>
    </cfRule>
    <cfRule type="expression" priority="9355" dxfId="2" stopIfTrue="0">
      <formula>AND(NOT('QAQC-NaT'!$L$30),'QAQC-NaT'!$C$30="High")</formula>
    </cfRule>
    <cfRule type="expression" priority="10033" dxfId="3" stopIfTrue="0">
      <formula>AND(NOT('QAQC-NaT'!$L$30),'QAQC-NaT'!$C$30="Medium")</formula>
    </cfRule>
    <cfRule type="expression" priority="10711" dxfId="4" stopIfTrue="0">
      <formula>AND(NOT('QAQC-NaT'!$L$30),'QAQC-NaT'!$C$30="Medium Low")</formula>
    </cfRule>
    <cfRule type="expression" priority="11389" dxfId="5" stopIfTrue="0">
      <formula>AND(NOT('QAQC-NaT'!$L$30),'QAQC-NaT'!$C$30="Low")</formula>
    </cfRule>
    <cfRule type="expression" priority="12373" dxfId="6" stopIfTrue="0">
      <formula>AND(NOT('QAQC-NaT'!$L$30),'QAQC-NaT'!$C$30="Very Low")</formula>
    </cfRule>
    <cfRule type="expression" priority="13071" dxfId="1" stopIfTrue="0">
      <formula>AND(NOT('QAQC-NaT'!$L$30),'QAQC-NaT'!$C$30="Good")</formula>
    </cfRule>
  </conditionalFormatting>
  <conditionalFormatting sqref="B71">
    <cfRule type="expression" priority="8678" dxfId="0" stopIfTrue="0">
      <formula>AND(NOT('QAQC-NaT'!$L$31),'QAQC-NaT'!$C$31="Highest")</formula>
    </cfRule>
    <cfRule type="expression" priority="9356" dxfId="2" stopIfTrue="0">
      <formula>AND(NOT('QAQC-NaT'!$L$31),'QAQC-NaT'!$C$31="High")</formula>
    </cfRule>
    <cfRule type="expression" priority="10034" dxfId="3" stopIfTrue="0">
      <formula>AND(NOT('QAQC-NaT'!$L$31),'QAQC-NaT'!$C$31="Medium")</formula>
    </cfRule>
    <cfRule type="expression" priority="10712" dxfId="4" stopIfTrue="0">
      <formula>AND(NOT('QAQC-NaT'!$L$31),'QAQC-NaT'!$C$31="Medium Low")</formula>
    </cfRule>
    <cfRule type="expression" priority="11390" dxfId="5" stopIfTrue="0">
      <formula>AND(NOT('QAQC-NaT'!$L$31),'QAQC-NaT'!$C$31="Low")</formula>
    </cfRule>
    <cfRule type="expression" priority="12374" dxfId="6" stopIfTrue="0">
      <formula>AND(NOT('QAQC-NaT'!$L$31),'QAQC-NaT'!$C$31="Very Low")</formula>
    </cfRule>
    <cfRule type="expression" priority="13072" dxfId="1" stopIfTrue="0">
      <formula>AND(NOT('QAQC-NaT'!$L$31),'QAQC-NaT'!$C$31="Good")</formula>
    </cfRule>
  </conditionalFormatting>
  <conditionalFormatting sqref="B72">
    <cfRule type="expression" priority="8679" dxfId="0" stopIfTrue="0">
      <formula>AND(NOT('QAQC-NaT'!$L$32),'QAQC-NaT'!$C$32="Highest")</formula>
    </cfRule>
    <cfRule type="expression" priority="9357" dxfId="2" stopIfTrue="0">
      <formula>AND(NOT('QAQC-NaT'!$L$32),'QAQC-NaT'!$C$32="High")</formula>
    </cfRule>
    <cfRule type="expression" priority="10035" dxfId="3" stopIfTrue="0">
      <formula>AND(NOT('QAQC-NaT'!$L$32),'QAQC-NaT'!$C$32="Medium")</formula>
    </cfRule>
    <cfRule type="expression" priority="10713" dxfId="4" stopIfTrue="0">
      <formula>AND(NOT('QAQC-NaT'!$L$32),'QAQC-NaT'!$C$32="Medium Low")</formula>
    </cfRule>
    <cfRule type="expression" priority="11391" dxfId="5" stopIfTrue="0">
      <formula>AND(NOT('QAQC-NaT'!$L$32),'QAQC-NaT'!$C$32="Low")</formula>
    </cfRule>
    <cfRule type="expression" priority="12375" dxfId="6" stopIfTrue="0">
      <formula>AND(NOT('QAQC-NaT'!$L$32),'QAQC-NaT'!$C$32="Very Low")</formula>
    </cfRule>
    <cfRule type="expression" priority="13073" dxfId="1" stopIfTrue="0">
      <formula>AND(NOT('QAQC-NaT'!$L$32),'QAQC-NaT'!$C$32="Good")</formula>
    </cfRule>
  </conditionalFormatting>
  <conditionalFormatting sqref="B73">
    <cfRule type="expression" priority="8680" dxfId="0" stopIfTrue="0">
      <formula>AND(NOT('QAQC-NaT'!$L$33),'QAQC-NaT'!$C$33="Highest")</formula>
    </cfRule>
    <cfRule type="expression" priority="9358" dxfId="2" stopIfTrue="0">
      <formula>AND(NOT('QAQC-NaT'!$L$33),'QAQC-NaT'!$C$33="High")</formula>
    </cfRule>
    <cfRule type="expression" priority="10036" dxfId="3" stopIfTrue="0">
      <formula>AND(NOT('QAQC-NaT'!$L$33),'QAQC-NaT'!$C$33="Medium")</formula>
    </cfRule>
    <cfRule type="expression" priority="10714" dxfId="4" stopIfTrue="0">
      <formula>AND(NOT('QAQC-NaT'!$L$33),'QAQC-NaT'!$C$33="Medium Low")</formula>
    </cfRule>
    <cfRule type="expression" priority="11392" dxfId="5" stopIfTrue="0">
      <formula>AND(NOT('QAQC-NaT'!$L$33),'QAQC-NaT'!$C$33="Low")</formula>
    </cfRule>
    <cfRule type="expression" priority="12376" dxfId="6" stopIfTrue="0">
      <formula>AND(NOT('QAQC-NaT'!$L$33),'QAQC-NaT'!$C$33="Very Low")</formula>
    </cfRule>
    <cfRule type="expression" priority="13074" dxfId="1" stopIfTrue="0">
      <formula>AND(NOT('QAQC-NaT'!$L$33),'QAQC-NaT'!$C$33="Good")</formula>
    </cfRule>
  </conditionalFormatting>
  <conditionalFormatting sqref="B74">
    <cfRule type="expression" priority="8681" dxfId="0" stopIfTrue="0">
      <formula>AND(NOT('QAQC-NaT'!$L$34),'QAQC-NaT'!$C$34="Highest")</formula>
    </cfRule>
    <cfRule type="expression" priority="9359" dxfId="2" stopIfTrue="0">
      <formula>AND(NOT('QAQC-NaT'!$L$34),'QAQC-NaT'!$C$34="High")</formula>
    </cfRule>
    <cfRule type="expression" priority="10037" dxfId="3" stopIfTrue="0">
      <formula>AND(NOT('QAQC-NaT'!$L$34),'QAQC-NaT'!$C$34="Medium")</formula>
    </cfRule>
    <cfRule type="expression" priority="10715" dxfId="4" stopIfTrue="0">
      <formula>AND(NOT('QAQC-NaT'!$L$34),'QAQC-NaT'!$C$34="Medium Low")</formula>
    </cfRule>
    <cfRule type="expression" priority="11393" dxfId="5" stopIfTrue="0">
      <formula>AND(NOT('QAQC-NaT'!$L$34),'QAQC-NaT'!$C$34="Low")</formula>
    </cfRule>
    <cfRule type="expression" priority="12377" dxfId="6" stopIfTrue="0">
      <formula>AND(NOT('QAQC-NaT'!$L$34),'QAQC-NaT'!$C$34="Very Low")</formula>
    </cfRule>
    <cfRule type="expression" priority="13075" dxfId="1" stopIfTrue="0">
      <formula>AND(NOT('QAQC-NaT'!$L$34),'QAQC-NaT'!$C$34="Good")</formula>
    </cfRule>
  </conditionalFormatting>
  <conditionalFormatting sqref="B75">
    <cfRule type="expression" priority="8682" dxfId="0" stopIfTrue="0">
      <formula>AND(NOT('QAQC-NaT'!$L$35),'QAQC-NaT'!$C$35="Highest")</formula>
    </cfRule>
    <cfRule type="expression" priority="9360" dxfId="2" stopIfTrue="0">
      <formula>AND(NOT('QAQC-NaT'!$L$35),'QAQC-NaT'!$C$35="High")</formula>
    </cfRule>
    <cfRule type="expression" priority="10038" dxfId="3" stopIfTrue="0">
      <formula>AND(NOT('QAQC-NaT'!$L$35),'QAQC-NaT'!$C$35="Medium")</formula>
    </cfRule>
    <cfRule type="expression" priority="10716" dxfId="4" stopIfTrue="0">
      <formula>AND(NOT('QAQC-NaT'!$L$35),'QAQC-NaT'!$C$35="Medium Low")</formula>
    </cfRule>
    <cfRule type="expression" priority="11394" dxfId="5" stopIfTrue="0">
      <formula>AND(NOT('QAQC-NaT'!$L$35),'QAQC-NaT'!$C$35="Low")</formula>
    </cfRule>
    <cfRule type="expression" priority="12378" dxfId="6" stopIfTrue="0">
      <formula>AND(NOT('QAQC-NaT'!$L$35),'QAQC-NaT'!$C$35="Very Low")</formula>
    </cfRule>
    <cfRule type="expression" priority="13076" dxfId="1" stopIfTrue="0">
      <formula>AND(NOT('QAQC-NaT'!$L$35),'QAQC-NaT'!$C$35="Good")</formula>
    </cfRule>
  </conditionalFormatting>
  <conditionalFormatting sqref="AB99">
    <cfRule type="expression" priority="8683" dxfId="0" stopIfTrue="0">
      <formula>AND(NOT('QAQC-NaT'!$L$36),'QAQC-NaT'!$C$36="Highest")</formula>
    </cfRule>
    <cfRule type="expression" priority="9361" dxfId="2" stopIfTrue="0">
      <formula>AND(NOT('QAQC-NaT'!$L$36),'QAQC-NaT'!$C$36="High")</formula>
    </cfRule>
    <cfRule type="expression" priority="10039" dxfId="3" stopIfTrue="0">
      <formula>AND(NOT('QAQC-NaT'!$L$36),'QAQC-NaT'!$C$36="Medium")</formula>
    </cfRule>
    <cfRule type="expression" priority="10717" dxfId="4" stopIfTrue="0">
      <formula>AND(NOT('QAQC-NaT'!$L$36),'QAQC-NaT'!$C$36="Medium Low")</formula>
    </cfRule>
    <cfRule type="expression" priority="11395" dxfId="5" stopIfTrue="0">
      <formula>AND(NOT('QAQC-NaT'!$L$36),'QAQC-NaT'!$C$36="Low")</formula>
    </cfRule>
    <cfRule type="expression" priority="12379" dxfId="6" stopIfTrue="0">
      <formula>AND(NOT('QAQC-NaT'!$L$36),'QAQC-NaT'!$C$36="Very Low")</formula>
    </cfRule>
    <cfRule type="expression" priority="13077" dxfId="1" stopIfTrue="0">
      <formula>AND(NOT('QAQC-NaT'!$L$36),'QAQC-NaT'!$C$36="Good")</formula>
    </cfRule>
  </conditionalFormatting>
  <conditionalFormatting sqref="AB96">
    <cfRule type="expression" priority="8684" dxfId="0" stopIfTrue="0">
      <formula>AND(NOT('QAQC-NaT'!$L$37),'QAQC-NaT'!$C$37="Highest")</formula>
    </cfRule>
    <cfRule type="expression" priority="9362" dxfId="2" stopIfTrue="0">
      <formula>AND(NOT('QAQC-NaT'!$L$37),'QAQC-NaT'!$C$37="High")</formula>
    </cfRule>
    <cfRule type="expression" priority="10040" dxfId="3" stopIfTrue="0">
      <formula>AND(NOT('QAQC-NaT'!$L$37),'QAQC-NaT'!$C$37="Medium")</formula>
    </cfRule>
    <cfRule type="expression" priority="10718" dxfId="4" stopIfTrue="0">
      <formula>AND(NOT('QAQC-NaT'!$L$37),'QAQC-NaT'!$C$37="Medium Low")</formula>
    </cfRule>
    <cfRule type="expression" priority="11396" dxfId="5" stopIfTrue="0">
      <formula>AND(NOT('QAQC-NaT'!$L$37),'QAQC-NaT'!$C$37="Low")</formula>
    </cfRule>
    <cfRule type="expression" priority="12380" dxfId="6" stopIfTrue="0">
      <formula>AND(NOT('QAQC-NaT'!$L$37),'QAQC-NaT'!$C$37="Very Low")</formula>
    </cfRule>
    <cfRule type="expression" priority="13078" dxfId="1" stopIfTrue="0">
      <formula>AND(NOT('QAQC-NaT'!$L$37),'QAQC-NaT'!$C$37="Good")</formula>
    </cfRule>
  </conditionalFormatting>
  <conditionalFormatting sqref="AB97">
    <cfRule type="expression" priority="8685" dxfId="0" stopIfTrue="0">
      <formula>AND(NOT('QAQC-NaT'!$L$38),'QAQC-NaT'!$C$38="Highest")</formula>
    </cfRule>
    <cfRule type="expression" priority="9363" dxfId="2" stopIfTrue="0">
      <formula>AND(NOT('QAQC-NaT'!$L$38),'QAQC-NaT'!$C$38="High")</formula>
    </cfRule>
    <cfRule type="expression" priority="10041" dxfId="3" stopIfTrue="0">
      <formula>AND(NOT('QAQC-NaT'!$L$38),'QAQC-NaT'!$C$38="Medium")</formula>
    </cfRule>
    <cfRule type="expression" priority="10719" dxfId="4" stopIfTrue="0">
      <formula>AND(NOT('QAQC-NaT'!$L$38),'QAQC-NaT'!$C$38="Medium Low")</formula>
    </cfRule>
    <cfRule type="expression" priority="11397" dxfId="5" stopIfTrue="0">
      <formula>AND(NOT('QAQC-NaT'!$L$38),'QAQC-NaT'!$C$38="Low")</formula>
    </cfRule>
    <cfRule type="expression" priority="12381" dxfId="6" stopIfTrue="0">
      <formula>AND(NOT('QAQC-NaT'!$L$38),'QAQC-NaT'!$C$38="Very Low")</formula>
    </cfRule>
    <cfRule type="expression" priority="13079" dxfId="1" stopIfTrue="0">
      <formula>AND(NOT('QAQC-NaT'!$L$38),'QAQC-NaT'!$C$38="Good")</formula>
    </cfRule>
  </conditionalFormatting>
  <conditionalFormatting sqref="AM99">
    <cfRule type="expression" priority="8686" dxfId="0" stopIfTrue="0">
      <formula>AND(NOT('QAQC-NaT'!$L$39),'QAQC-NaT'!$C$39="Highest")</formula>
    </cfRule>
    <cfRule type="expression" priority="9364" dxfId="2" stopIfTrue="0">
      <formula>AND(NOT('QAQC-NaT'!$L$39),'QAQC-NaT'!$C$39="High")</formula>
    </cfRule>
    <cfRule type="expression" priority="10042" dxfId="3" stopIfTrue="0">
      <formula>AND(NOT('QAQC-NaT'!$L$39),'QAQC-NaT'!$C$39="Medium")</formula>
    </cfRule>
    <cfRule type="expression" priority="10720" dxfId="4" stopIfTrue="0">
      <formula>AND(NOT('QAQC-NaT'!$L$39),'QAQC-NaT'!$C$39="Medium Low")</formula>
    </cfRule>
    <cfRule type="expression" priority="11398" dxfId="5" stopIfTrue="0">
      <formula>AND(NOT('QAQC-NaT'!$L$39),'QAQC-NaT'!$C$39="Low")</formula>
    </cfRule>
    <cfRule type="expression" priority="12382" dxfId="6" stopIfTrue="0">
      <formula>AND(NOT('QAQC-NaT'!$L$39),'QAQC-NaT'!$C$39="Very Low")</formula>
    </cfRule>
    <cfRule type="expression" priority="13080" dxfId="1" stopIfTrue="0">
      <formula>AND(NOT('QAQC-NaT'!$L$39),'QAQC-NaT'!$C$39="Good")</formula>
    </cfRule>
  </conditionalFormatting>
  <conditionalFormatting sqref="AM96">
    <cfRule type="expression" priority="8687" dxfId="0" stopIfTrue="0">
      <formula>AND(NOT('QAQC-NaT'!$L$40),'QAQC-NaT'!$C$40="Highest")</formula>
    </cfRule>
    <cfRule type="expression" priority="9365" dxfId="2" stopIfTrue="0">
      <formula>AND(NOT('QAQC-NaT'!$L$40),'QAQC-NaT'!$C$40="High")</formula>
    </cfRule>
    <cfRule type="expression" priority="10043" dxfId="3" stopIfTrue="0">
      <formula>AND(NOT('QAQC-NaT'!$L$40),'QAQC-NaT'!$C$40="Medium")</formula>
    </cfRule>
    <cfRule type="expression" priority="10721" dxfId="4" stopIfTrue="0">
      <formula>AND(NOT('QAQC-NaT'!$L$40),'QAQC-NaT'!$C$40="Medium Low")</formula>
    </cfRule>
    <cfRule type="expression" priority="11399" dxfId="5" stopIfTrue="0">
      <formula>AND(NOT('QAQC-NaT'!$L$40),'QAQC-NaT'!$C$40="Low")</formula>
    </cfRule>
    <cfRule type="expression" priority="12383" dxfId="6" stopIfTrue="0">
      <formula>AND(NOT('QAQC-NaT'!$L$40),'QAQC-NaT'!$C$40="Very Low")</formula>
    </cfRule>
    <cfRule type="expression" priority="13081" dxfId="1" stopIfTrue="0">
      <formula>AND(NOT('QAQC-NaT'!$L$40),'QAQC-NaT'!$C$40="Good")</formula>
    </cfRule>
  </conditionalFormatting>
  <conditionalFormatting sqref="AM97">
    <cfRule type="expression" priority="8688" dxfId="0" stopIfTrue="0">
      <formula>AND(NOT('QAQC-NaT'!$L$41),'QAQC-NaT'!$C$41="Highest")</formula>
    </cfRule>
    <cfRule type="expression" priority="9366" dxfId="2" stopIfTrue="0">
      <formula>AND(NOT('QAQC-NaT'!$L$41),'QAQC-NaT'!$C$41="High")</formula>
    </cfRule>
    <cfRule type="expression" priority="10044" dxfId="3" stopIfTrue="0">
      <formula>AND(NOT('QAQC-NaT'!$L$41),'QAQC-NaT'!$C$41="Medium")</formula>
    </cfRule>
    <cfRule type="expression" priority="10722" dxfId="4" stopIfTrue="0">
      <formula>AND(NOT('QAQC-NaT'!$L$41),'QAQC-NaT'!$C$41="Medium Low")</formula>
    </cfRule>
    <cfRule type="expression" priority="11400" dxfId="5" stopIfTrue="0">
      <formula>AND(NOT('QAQC-NaT'!$L$41),'QAQC-NaT'!$C$41="Low")</formula>
    </cfRule>
    <cfRule type="expression" priority="12384" dxfId="6" stopIfTrue="0">
      <formula>AND(NOT('QAQC-NaT'!$L$41),'QAQC-NaT'!$C$41="Very Low")</formula>
    </cfRule>
    <cfRule type="expression" priority="13082" dxfId="1" stopIfTrue="0">
      <formula>AND(NOT('QAQC-NaT'!$L$41),'QAQC-NaT'!$C$41="Good")</formula>
    </cfRule>
  </conditionalFormatting>
  <conditionalFormatting sqref="F96">
    <cfRule type="expression" priority="8689" dxfId="0" stopIfTrue="0">
      <formula>AND(NOT('QAQC-NaT'!$L$42),'QAQC-NaT'!$C$42="Highest")</formula>
    </cfRule>
    <cfRule type="expression" priority="9367" dxfId="2" stopIfTrue="0">
      <formula>AND(NOT('QAQC-NaT'!$L$42),'QAQC-NaT'!$C$42="High")</formula>
    </cfRule>
    <cfRule type="expression" priority="10045" dxfId="3" stopIfTrue="0">
      <formula>AND(NOT('QAQC-NaT'!$L$42),'QAQC-NaT'!$C$42="Medium")</formula>
    </cfRule>
    <cfRule type="expression" priority="10723" dxfId="4" stopIfTrue="0">
      <formula>AND(NOT('QAQC-NaT'!$L$42),'QAQC-NaT'!$C$42="Medium Low")</formula>
    </cfRule>
    <cfRule type="expression" priority="11401" dxfId="5" stopIfTrue="0">
      <formula>AND(NOT('QAQC-NaT'!$L$42),'QAQC-NaT'!$C$42="Low")</formula>
    </cfRule>
    <cfRule type="expression" priority="12385" dxfId="6" stopIfTrue="0">
      <formula>AND(NOT('QAQC-NaT'!$L$42),'QAQC-NaT'!$C$42="Very Low")</formula>
    </cfRule>
    <cfRule type="expression" priority="13083" dxfId="1" stopIfTrue="0">
      <formula>AND(NOT('QAQC-NaT'!$L$42),'QAQC-NaT'!$C$42="Good")</formula>
    </cfRule>
  </conditionalFormatting>
  <conditionalFormatting sqref="F93">
    <cfRule type="expression" priority="8690" dxfId="0" stopIfTrue="0">
      <formula>AND(NOT('QAQC-NaT'!$L$43),'QAQC-NaT'!$C$43="Highest")</formula>
    </cfRule>
    <cfRule type="expression" priority="9368" dxfId="2" stopIfTrue="0">
      <formula>AND(NOT('QAQC-NaT'!$L$43),'QAQC-NaT'!$C$43="High")</formula>
    </cfRule>
    <cfRule type="expression" priority="10046" dxfId="3" stopIfTrue="0">
      <formula>AND(NOT('QAQC-NaT'!$L$43),'QAQC-NaT'!$C$43="Medium")</formula>
    </cfRule>
    <cfRule type="expression" priority="10724" dxfId="4" stopIfTrue="0">
      <formula>AND(NOT('QAQC-NaT'!$L$43),'QAQC-NaT'!$C$43="Medium Low")</formula>
    </cfRule>
    <cfRule type="expression" priority="11402" dxfId="5" stopIfTrue="0">
      <formula>AND(NOT('QAQC-NaT'!$L$43),'QAQC-NaT'!$C$43="Low")</formula>
    </cfRule>
    <cfRule type="expression" priority="12386" dxfId="6" stopIfTrue="0">
      <formula>AND(NOT('QAQC-NaT'!$L$43),'QAQC-NaT'!$C$43="Very Low")</formula>
    </cfRule>
    <cfRule type="expression" priority="13084" dxfId="1" stopIfTrue="0">
      <formula>AND(NOT('QAQC-NaT'!$L$43),'QAQC-NaT'!$C$43="Good")</formula>
    </cfRule>
  </conditionalFormatting>
  <conditionalFormatting sqref="F94">
    <cfRule type="expression" priority="8691" dxfId="0" stopIfTrue="0">
      <formula>AND(NOT('QAQC-NaT'!$L$44),'QAQC-NaT'!$C$44="Highest")</formula>
    </cfRule>
    <cfRule type="expression" priority="9369" dxfId="2" stopIfTrue="0">
      <formula>AND(NOT('QAQC-NaT'!$L$44),'QAQC-NaT'!$C$44="High")</formula>
    </cfRule>
    <cfRule type="expression" priority="10047" dxfId="3" stopIfTrue="0">
      <formula>AND(NOT('QAQC-NaT'!$L$44),'QAQC-NaT'!$C$44="Medium")</formula>
    </cfRule>
    <cfRule type="expression" priority="10725" dxfId="4" stopIfTrue="0">
      <formula>AND(NOT('QAQC-NaT'!$L$44),'QAQC-NaT'!$C$44="Medium Low")</formula>
    </cfRule>
    <cfRule type="expression" priority="11403" dxfId="5" stopIfTrue="0">
      <formula>AND(NOT('QAQC-NaT'!$L$44),'QAQC-NaT'!$C$44="Low")</formula>
    </cfRule>
    <cfRule type="expression" priority="12387" dxfId="6" stopIfTrue="0">
      <formula>AND(NOT('QAQC-NaT'!$L$44),'QAQC-NaT'!$C$44="Very Low")</formula>
    </cfRule>
    <cfRule type="expression" priority="13085" dxfId="1" stopIfTrue="0">
      <formula>AND(NOT('QAQC-NaT'!$L$44),'QAQC-NaT'!$C$44="Good")</formula>
    </cfRule>
  </conditionalFormatting>
  <conditionalFormatting sqref="Q96">
    <cfRule type="expression" priority="8692" dxfId="0" stopIfTrue="0">
      <formula>AND(NOT('QAQC-NaT'!$L$45),'QAQC-NaT'!$C$45="Highest")</formula>
    </cfRule>
    <cfRule type="expression" priority="9370" dxfId="2" stopIfTrue="0">
      <formula>AND(NOT('QAQC-NaT'!$L$45),'QAQC-NaT'!$C$45="High")</formula>
    </cfRule>
    <cfRule type="expression" priority="10048" dxfId="3" stopIfTrue="0">
      <formula>AND(NOT('QAQC-NaT'!$L$45),'QAQC-NaT'!$C$45="Medium")</formula>
    </cfRule>
    <cfRule type="expression" priority="10726" dxfId="4" stopIfTrue="0">
      <formula>AND(NOT('QAQC-NaT'!$L$45),'QAQC-NaT'!$C$45="Medium Low")</formula>
    </cfRule>
    <cfRule type="expression" priority="11404" dxfId="5" stopIfTrue="0">
      <formula>AND(NOT('QAQC-NaT'!$L$45),'QAQC-NaT'!$C$45="Low")</formula>
    </cfRule>
    <cfRule type="expression" priority="12388" dxfId="6" stopIfTrue="0">
      <formula>AND(NOT('QAQC-NaT'!$L$45),'QAQC-NaT'!$C$45="Very Low")</formula>
    </cfRule>
    <cfRule type="expression" priority="13086" dxfId="1" stopIfTrue="0">
      <formula>AND(NOT('QAQC-NaT'!$L$45),'QAQC-NaT'!$C$45="Good")</formula>
    </cfRule>
  </conditionalFormatting>
  <conditionalFormatting sqref="Q93">
    <cfRule type="expression" priority="8693" dxfId="0" stopIfTrue="0">
      <formula>AND(NOT('QAQC-NaT'!$L$46),'QAQC-NaT'!$C$46="Highest")</formula>
    </cfRule>
    <cfRule type="expression" priority="9371" dxfId="2" stopIfTrue="0">
      <formula>AND(NOT('QAQC-NaT'!$L$46),'QAQC-NaT'!$C$46="High")</formula>
    </cfRule>
    <cfRule type="expression" priority="10049" dxfId="3" stopIfTrue="0">
      <formula>AND(NOT('QAQC-NaT'!$L$46),'QAQC-NaT'!$C$46="Medium")</formula>
    </cfRule>
    <cfRule type="expression" priority="10727" dxfId="4" stopIfTrue="0">
      <formula>AND(NOT('QAQC-NaT'!$L$46),'QAQC-NaT'!$C$46="Medium Low")</formula>
    </cfRule>
    <cfRule type="expression" priority="11405" dxfId="5" stopIfTrue="0">
      <formula>AND(NOT('QAQC-NaT'!$L$46),'QAQC-NaT'!$C$46="Low")</formula>
    </cfRule>
    <cfRule type="expression" priority="12389" dxfId="6" stopIfTrue="0">
      <formula>AND(NOT('QAQC-NaT'!$L$46),'QAQC-NaT'!$C$46="Very Low")</formula>
    </cfRule>
    <cfRule type="expression" priority="13087" dxfId="1" stopIfTrue="0">
      <formula>AND(NOT('QAQC-NaT'!$L$46),'QAQC-NaT'!$C$46="Good")</formula>
    </cfRule>
  </conditionalFormatting>
  <conditionalFormatting sqref="Q94">
    <cfRule type="expression" priority="8694" dxfId="0" stopIfTrue="0">
      <formula>AND(NOT('QAQC-NaT'!$L$47),'QAQC-NaT'!$C$47="Highest")</formula>
    </cfRule>
    <cfRule type="expression" priority="9372" dxfId="2" stopIfTrue="0">
      <formula>AND(NOT('QAQC-NaT'!$L$47),'QAQC-NaT'!$C$47="High")</formula>
    </cfRule>
    <cfRule type="expression" priority="10050" dxfId="3" stopIfTrue="0">
      <formula>AND(NOT('QAQC-NaT'!$L$47),'QAQC-NaT'!$C$47="Medium")</formula>
    </cfRule>
    <cfRule type="expression" priority="10728" dxfId="4" stopIfTrue="0">
      <formula>AND(NOT('QAQC-NaT'!$L$47),'QAQC-NaT'!$C$47="Medium Low")</formula>
    </cfRule>
    <cfRule type="expression" priority="11406" dxfId="5" stopIfTrue="0">
      <formula>AND(NOT('QAQC-NaT'!$L$47),'QAQC-NaT'!$C$47="Low")</formula>
    </cfRule>
    <cfRule type="expression" priority="12390" dxfId="6" stopIfTrue="0">
      <formula>AND(NOT('QAQC-NaT'!$L$47),'QAQC-NaT'!$C$47="Very Low")</formula>
    </cfRule>
    <cfRule type="expression" priority="13088" dxfId="1" stopIfTrue="0">
      <formula>AND(NOT('QAQC-NaT'!$L$47),'QAQC-NaT'!$C$47="Good")</formula>
    </cfRule>
  </conditionalFormatting>
  <conditionalFormatting sqref="AB80">
    <cfRule type="expression" priority="8695" dxfId="0" stopIfTrue="0">
      <formula>AND(NOT('QAQC-NaT'!$L$48),'QAQC-NaT'!$C$48="Highest")</formula>
    </cfRule>
    <cfRule type="expression" priority="9373" dxfId="2" stopIfTrue="0">
      <formula>AND(NOT('QAQC-NaT'!$L$48),'QAQC-NaT'!$C$48="High")</formula>
    </cfRule>
    <cfRule type="expression" priority="10051" dxfId="3" stopIfTrue="0">
      <formula>AND(NOT('QAQC-NaT'!$L$48),'QAQC-NaT'!$C$48="Medium")</formula>
    </cfRule>
    <cfRule type="expression" priority="10729" dxfId="4" stopIfTrue="0">
      <formula>AND(NOT('QAQC-NaT'!$L$48),'QAQC-NaT'!$C$48="Medium Low")</formula>
    </cfRule>
    <cfRule type="expression" priority="11407" dxfId="5" stopIfTrue="0">
      <formula>AND(NOT('QAQC-NaT'!$L$48),'QAQC-NaT'!$C$48="Low")</formula>
    </cfRule>
    <cfRule type="expression" priority="12391" dxfId="6" stopIfTrue="0">
      <formula>AND(NOT('QAQC-NaT'!$L$48),'QAQC-NaT'!$C$48="Very Low")</formula>
    </cfRule>
    <cfRule type="expression" priority="13089" dxfId="1" stopIfTrue="0">
      <formula>AND(NOT('QAQC-NaT'!$L$48),'QAQC-NaT'!$C$48="Good")</formula>
    </cfRule>
  </conditionalFormatting>
  <conditionalFormatting sqref="G59">
    <cfRule type="expression" priority="8696" dxfId="0" stopIfTrue="0">
      <formula>AND(NOT('QAQC-NaT'!$L$49),'QAQC-NaT'!$C$49="Highest")</formula>
    </cfRule>
    <cfRule type="expression" priority="9030" dxfId="0" stopIfTrue="0">
      <formula>AND(NOT('QAQC-NaT'!$L$383),'QAQC-NaT'!$C$383="Highest")</formula>
    </cfRule>
    <cfRule type="expression" priority="9374" dxfId="2" stopIfTrue="0">
      <formula>AND(NOT('QAQC-NaT'!$L$49),'QAQC-NaT'!$C$49="High")</formula>
    </cfRule>
    <cfRule type="expression" priority="9708" dxfId="2" stopIfTrue="0">
      <formula>AND(NOT('QAQC-NaT'!$L$383),'QAQC-NaT'!$C$383="High")</formula>
    </cfRule>
    <cfRule type="expression" priority="10052" dxfId="3" stopIfTrue="0">
      <formula>AND(NOT('QAQC-NaT'!$L$49),'QAQC-NaT'!$C$49="Medium")</formula>
    </cfRule>
    <cfRule type="expression" priority="10386" dxfId="3" stopIfTrue="0">
      <formula>AND(NOT('QAQC-NaT'!$L$383),'QAQC-NaT'!$C$383="Medium")</formula>
    </cfRule>
    <cfRule type="expression" priority="10730" dxfId="4" stopIfTrue="0">
      <formula>AND(NOT('QAQC-NaT'!$L$49),'QAQC-NaT'!$C$49="Medium Low")</formula>
    </cfRule>
    <cfRule type="expression" priority="11064" dxfId="4" stopIfTrue="0">
      <formula>AND(NOT('QAQC-NaT'!$L$383),'QAQC-NaT'!$C$383="Medium Low")</formula>
    </cfRule>
    <cfRule type="expression" priority="11408" dxfId="5" stopIfTrue="0">
      <formula>AND(NOT('QAQC-NaT'!$L$49),'QAQC-NaT'!$C$49="Low")</formula>
    </cfRule>
    <cfRule type="expression" priority="11742" dxfId="5" stopIfTrue="0">
      <formula>AND(NOT('QAQC-NaT'!$L$383),'QAQC-NaT'!$C$383="Low")</formula>
    </cfRule>
    <cfRule type="expression" priority="12057" dxfId="5" stopIfTrue="0">
      <formula>LEFT(G59&amp;"")="["</formula>
    </cfRule>
    <cfRule type="expression" priority="12392" dxfId="6" stopIfTrue="0">
      <formula>AND(NOT('QAQC-NaT'!$L$49),'QAQC-NaT'!$C$49="Very Low")</formula>
    </cfRule>
    <cfRule type="expression" priority="12726" dxfId="6" stopIfTrue="0">
      <formula>AND(NOT('QAQC-NaT'!$L$383),'QAQC-NaT'!$C$383="Very Low")</formula>
    </cfRule>
    <cfRule type="expression" priority="13090" dxfId="1" stopIfTrue="0">
      <formula>AND(NOT('QAQC-NaT'!$L$49),'QAQC-NaT'!$C$49="Good")</formula>
    </cfRule>
    <cfRule type="expression" priority="13424" dxfId="1" stopIfTrue="0">
      <formula>AND(NOT('QAQC-NaT'!$L$383),'QAQC-NaT'!$C$383="Good")</formula>
    </cfRule>
  </conditionalFormatting>
  <conditionalFormatting sqref="H59">
    <cfRule type="expression" priority="8697" dxfId="0" stopIfTrue="0">
      <formula>AND(NOT('QAQC-NaT'!$L$50),'QAQC-NaT'!$C$50="Highest")</formula>
    </cfRule>
    <cfRule type="expression" priority="9031" dxfId="0" stopIfTrue="0">
      <formula>AND(NOT('QAQC-NaT'!$L$384),'QAQC-NaT'!$C$384="Highest")</formula>
    </cfRule>
    <cfRule type="expression" priority="9375" dxfId="2" stopIfTrue="0">
      <formula>AND(NOT('QAQC-NaT'!$L$50),'QAQC-NaT'!$C$50="High")</formula>
    </cfRule>
    <cfRule type="expression" priority="9709" dxfId="2" stopIfTrue="0">
      <formula>AND(NOT('QAQC-NaT'!$L$384),'QAQC-NaT'!$C$384="High")</formula>
    </cfRule>
    <cfRule type="expression" priority="10053" dxfId="3" stopIfTrue="0">
      <formula>AND(NOT('QAQC-NaT'!$L$50),'QAQC-NaT'!$C$50="Medium")</formula>
    </cfRule>
    <cfRule type="expression" priority="10387" dxfId="3" stopIfTrue="0">
      <formula>AND(NOT('QAQC-NaT'!$L$384),'QAQC-NaT'!$C$384="Medium")</formula>
    </cfRule>
    <cfRule type="expression" priority="10731" dxfId="4" stopIfTrue="0">
      <formula>AND(NOT('QAQC-NaT'!$L$50),'QAQC-NaT'!$C$50="Medium Low")</formula>
    </cfRule>
    <cfRule type="expression" priority="11065" dxfId="4" stopIfTrue="0">
      <formula>AND(NOT('QAQC-NaT'!$L$384),'QAQC-NaT'!$C$384="Medium Low")</formula>
    </cfRule>
    <cfRule type="expression" priority="11409" dxfId="5" stopIfTrue="0">
      <formula>AND(NOT('QAQC-NaT'!$L$50),'QAQC-NaT'!$C$50="Low")</formula>
    </cfRule>
    <cfRule type="expression" priority="11743" dxfId="5" stopIfTrue="0">
      <formula>AND(NOT('QAQC-NaT'!$L$384),'QAQC-NaT'!$C$384="Low")</formula>
    </cfRule>
    <cfRule type="expression" priority="12058" dxfId="5" stopIfTrue="0">
      <formula>LEFT(H59&amp;"")="["</formula>
    </cfRule>
    <cfRule type="expression" priority="12393" dxfId="6" stopIfTrue="0">
      <formula>AND(NOT('QAQC-NaT'!$L$50),'QAQC-NaT'!$C$50="Very Low")</formula>
    </cfRule>
    <cfRule type="expression" priority="12727" dxfId="6" stopIfTrue="0">
      <formula>AND(NOT('QAQC-NaT'!$L$384),'QAQC-NaT'!$C$384="Very Low")</formula>
    </cfRule>
    <cfRule type="expression" priority="13091" dxfId="1" stopIfTrue="0">
      <formula>AND(NOT('QAQC-NaT'!$L$50),'QAQC-NaT'!$C$50="Good")</formula>
    </cfRule>
    <cfRule type="expression" priority="13425" dxfId="1" stopIfTrue="0">
      <formula>AND(NOT('QAQC-NaT'!$L$384),'QAQC-NaT'!$C$384="Good")</formula>
    </cfRule>
  </conditionalFormatting>
  <conditionalFormatting sqref="I59">
    <cfRule type="expression" priority="8698" dxfId="0" stopIfTrue="0">
      <formula>AND(NOT('QAQC-NaT'!$L$51),'QAQC-NaT'!$C$51="Highest")</formula>
    </cfRule>
    <cfRule type="expression" priority="9032" dxfId="0" stopIfTrue="0">
      <formula>AND(NOT('QAQC-NaT'!$L$385),'QAQC-NaT'!$C$385="Highest")</formula>
    </cfRule>
    <cfRule type="expression" priority="9376" dxfId="2" stopIfTrue="0">
      <formula>AND(NOT('QAQC-NaT'!$L$51),'QAQC-NaT'!$C$51="High")</formula>
    </cfRule>
    <cfRule type="expression" priority="9710" dxfId="2" stopIfTrue="0">
      <formula>AND(NOT('QAQC-NaT'!$L$385),'QAQC-NaT'!$C$385="High")</formula>
    </cfRule>
    <cfRule type="expression" priority="10054" dxfId="3" stopIfTrue="0">
      <formula>AND(NOT('QAQC-NaT'!$L$51),'QAQC-NaT'!$C$51="Medium")</formula>
    </cfRule>
    <cfRule type="expression" priority="10388" dxfId="3" stopIfTrue="0">
      <formula>AND(NOT('QAQC-NaT'!$L$385),'QAQC-NaT'!$C$385="Medium")</formula>
    </cfRule>
    <cfRule type="expression" priority="10732" dxfId="4" stopIfTrue="0">
      <formula>AND(NOT('QAQC-NaT'!$L$51),'QAQC-NaT'!$C$51="Medium Low")</formula>
    </cfRule>
    <cfRule type="expression" priority="11066" dxfId="4" stopIfTrue="0">
      <formula>AND(NOT('QAQC-NaT'!$L$385),'QAQC-NaT'!$C$385="Medium Low")</formula>
    </cfRule>
    <cfRule type="expression" priority="11410" dxfId="5" stopIfTrue="0">
      <formula>AND(NOT('QAQC-NaT'!$L$51),'QAQC-NaT'!$C$51="Low")</formula>
    </cfRule>
    <cfRule type="expression" priority="11744" dxfId="5" stopIfTrue="0">
      <formula>AND(NOT('QAQC-NaT'!$L$385),'QAQC-NaT'!$C$385="Low")</formula>
    </cfRule>
    <cfRule type="expression" priority="12059" dxfId="5" stopIfTrue="0">
      <formula>LEFT(I59&amp;"")="["</formula>
    </cfRule>
    <cfRule type="expression" priority="12394" dxfId="6" stopIfTrue="0">
      <formula>AND(NOT('QAQC-NaT'!$L$51),'QAQC-NaT'!$C$51="Very Low")</formula>
    </cfRule>
    <cfRule type="expression" priority="12728" dxfId="6" stopIfTrue="0">
      <formula>AND(NOT('QAQC-NaT'!$L$385),'QAQC-NaT'!$C$385="Very Low")</formula>
    </cfRule>
    <cfRule type="expression" priority="13092" dxfId="1" stopIfTrue="0">
      <formula>AND(NOT('QAQC-NaT'!$L$51),'QAQC-NaT'!$C$51="Good")</formula>
    </cfRule>
    <cfRule type="expression" priority="13426" dxfId="1" stopIfTrue="0">
      <formula>AND(NOT('QAQC-NaT'!$L$385),'QAQC-NaT'!$C$385="Good")</formula>
    </cfRule>
  </conditionalFormatting>
  <conditionalFormatting sqref="Q59">
    <cfRule type="expression" priority="8699" dxfId="0" stopIfTrue="0">
      <formula>AND(NOT('QAQC-NaT'!$L$52),'QAQC-NaT'!$C$52="Highest")</formula>
    </cfRule>
    <cfRule type="expression" priority="9033" dxfId="0" stopIfTrue="0">
      <formula>AND(NOT('QAQC-NaT'!$L$386),'QAQC-NaT'!$C$386="Highest")</formula>
    </cfRule>
    <cfRule type="expression" priority="9377" dxfId="2" stopIfTrue="0">
      <formula>AND(NOT('QAQC-NaT'!$L$52),'QAQC-NaT'!$C$52="High")</formula>
    </cfRule>
    <cfRule type="expression" priority="9711" dxfId="2" stopIfTrue="0">
      <formula>AND(NOT('QAQC-NaT'!$L$386),'QAQC-NaT'!$C$386="High")</formula>
    </cfRule>
    <cfRule type="expression" priority="10055" dxfId="3" stopIfTrue="0">
      <formula>AND(NOT('QAQC-NaT'!$L$52),'QAQC-NaT'!$C$52="Medium")</formula>
    </cfRule>
    <cfRule type="expression" priority="10389" dxfId="3" stopIfTrue="0">
      <formula>AND(NOT('QAQC-NaT'!$L$386),'QAQC-NaT'!$C$386="Medium")</formula>
    </cfRule>
    <cfRule type="expression" priority="10733" dxfId="4" stopIfTrue="0">
      <formula>AND(NOT('QAQC-NaT'!$L$52),'QAQC-NaT'!$C$52="Medium Low")</formula>
    </cfRule>
    <cfRule type="expression" priority="11067" dxfId="4" stopIfTrue="0">
      <formula>AND(NOT('QAQC-NaT'!$L$386),'QAQC-NaT'!$C$386="Medium Low")</formula>
    </cfRule>
    <cfRule type="expression" priority="11411" dxfId="5" stopIfTrue="0">
      <formula>AND(NOT('QAQC-NaT'!$L$52),'QAQC-NaT'!$C$52="Low")</formula>
    </cfRule>
    <cfRule type="expression" priority="11745" dxfId="5" stopIfTrue="0">
      <formula>AND(NOT('QAQC-NaT'!$L$386),'QAQC-NaT'!$C$386="Low")</formula>
    </cfRule>
    <cfRule type="expression" priority="12060" dxfId="5" stopIfTrue="0">
      <formula>LEFT(Q59&amp;"")="["</formula>
    </cfRule>
    <cfRule type="expression" priority="12395" dxfId="6" stopIfTrue="0">
      <formula>AND(NOT('QAQC-NaT'!$L$52),'QAQC-NaT'!$C$52="Very Low")</formula>
    </cfRule>
    <cfRule type="expression" priority="12729" dxfId="6" stopIfTrue="0">
      <formula>AND(NOT('QAQC-NaT'!$L$386),'QAQC-NaT'!$C$386="Very Low")</formula>
    </cfRule>
    <cfRule type="expression" priority="13093" dxfId="1" stopIfTrue="0">
      <formula>AND(NOT('QAQC-NaT'!$L$52),'QAQC-NaT'!$C$52="Good")</formula>
    </cfRule>
    <cfRule type="expression" priority="13427" dxfId="1" stopIfTrue="0">
      <formula>AND(NOT('QAQC-NaT'!$L$386),'QAQC-NaT'!$C$386="Good")</formula>
    </cfRule>
  </conditionalFormatting>
  <conditionalFormatting sqref="R59">
    <cfRule type="expression" priority="8700" dxfId="0" stopIfTrue="0">
      <formula>AND(NOT('QAQC-NaT'!$L$53),'QAQC-NaT'!$C$53="Highest")</formula>
    </cfRule>
    <cfRule type="expression" priority="9034" dxfId="0" stopIfTrue="0">
      <formula>AND(NOT('QAQC-NaT'!$L$387),'QAQC-NaT'!$C$387="Highest")</formula>
    </cfRule>
    <cfRule type="expression" priority="9378" dxfId="2" stopIfTrue="0">
      <formula>AND(NOT('QAQC-NaT'!$L$53),'QAQC-NaT'!$C$53="High")</formula>
    </cfRule>
    <cfRule type="expression" priority="9712" dxfId="2" stopIfTrue="0">
      <formula>AND(NOT('QAQC-NaT'!$L$387),'QAQC-NaT'!$C$387="High")</formula>
    </cfRule>
    <cfRule type="expression" priority="10056" dxfId="3" stopIfTrue="0">
      <formula>AND(NOT('QAQC-NaT'!$L$53),'QAQC-NaT'!$C$53="Medium")</formula>
    </cfRule>
    <cfRule type="expression" priority="10390" dxfId="3" stopIfTrue="0">
      <formula>AND(NOT('QAQC-NaT'!$L$387),'QAQC-NaT'!$C$387="Medium")</formula>
    </cfRule>
    <cfRule type="expression" priority="10734" dxfId="4" stopIfTrue="0">
      <formula>AND(NOT('QAQC-NaT'!$L$53),'QAQC-NaT'!$C$53="Medium Low")</formula>
    </cfRule>
    <cfRule type="expression" priority="11068" dxfId="4" stopIfTrue="0">
      <formula>AND(NOT('QAQC-NaT'!$L$387),'QAQC-NaT'!$C$387="Medium Low")</formula>
    </cfRule>
    <cfRule type="expression" priority="11412" dxfId="5" stopIfTrue="0">
      <formula>AND(NOT('QAQC-NaT'!$L$53),'QAQC-NaT'!$C$53="Low")</formula>
    </cfRule>
    <cfRule type="expression" priority="11746" dxfId="5" stopIfTrue="0">
      <formula>AND(NOT('QAQC-NaT'!$L$387),'QAQC-NaT'!$C$387="Low")</formula>
    </cfRule>
    <cfRule type="expression" priority="12061" dxfId="5" stopIfTrue="0">
      <formula>LEFT(R59&amp;"")="["</formula>
    </cfRule>
    <cfRule type="expression" priority="12396" dxfId="6" stopIfTrue="0">
      <formula>AND(NOT('QAQC-NaT'!$L$53),'QAQC-NaT'!$C$53="Very Low")</formula>
    </cfRule>
    <cfRule type="expression" priority="12730" dxfId="6" stopIfTrue="0">
      <formula>AND(NOT('QAQC-NaT'!$L$387),'QAQC-NaT'!$C$387="Very Low")</formula>
    </cfRule>
    <cfRule type="expression" priority="13094" dxfId="1" stopIfTrue="0">
      <formula>AND(NOT('QAQC-NaT'!$L$53),'QAQC-NaT'!$C$53="Good")</formula>
    </cfRule>
    <cfRule type="expression" priority="13428" dxfId="1" stopIfTrue="0">
      <formula>AND(NOT('QAQC-NaT'!$L$387),'QAQC-NaT'!$C$387="Good")</formula>
    </cfRule>
  </conditionalFormatting>
  <conditionalFormatting sqref="S59">
    <cfRule type="expression" priority="8701" dxfId="0" stopIfTrue="0">
      <formula>AND(NOT('QAQC-NaT'!$L$54),'QAQC-NaT'!$C$54="Highest")</formula>
    </cfRule>
    <cfRule type="expression" priority="9035" dxfId="0" stopIfTrue="0">
      <formula>AND(NOT('QAQC-NaT'!$L$388),'QAQC-NaT'!$C$388="Highest")</formula>
    </cfRule>
    <cfRule type="expression" priority="9379" dxfId="2" stopIfTrue="0">
      <formula>AND(NOT('QAQC-NaT'!$L$54),'QAQC-NaT'!$C$54="High")</formula>
    </cfRule>
    <cfRule type="expression" priority="9713" dxfId="2" stopIfTrue="0">
      <formula>AND(NOT('QAQC-NaT'!$L$388),'QAQC-NaT'!$C$388="High")</formula>
    </cfRule>
    <cfRule type="expression" priority="10057" dxfId="3" stopIfTrue="0">
      <formula>AND(NOT('QAQC-NaT'!$L$54),'QAQC-NaT'!$C$54="Medium")</formula>
    </cfRule>
    <cfRule type="expression" priority="10391" dxfId="3" stopIfTrue="0">
      <formula>AND(NOT('QAQC-NaT'!$L$388),'QAQC-NaT'!$C$388="Medium")</formula>
    </cfRule>
    <cfRule type="expression" priority="10735" dxfId="4" stopIfTrue="0">
      <formula>AND(NOT('QAQC-NaT'!$L$54),'QAQC-NaT'!$C$54="Medium Low")</formula>
    </cfRule>
    <cfRule type="expression" priority="11069" dxfId="4" stopIfTrue="0">
      <formula>AND(NOT('QAQC-NaT'!$L$388),'QAQC-NaT'!$C$388="Medium Low")</formula>
    </cfRule>
    <cfRule type="expression" priority="11413" dxfId="5" stopIfTrue="0">
      <formula>AND(NOT('QAQC-NaT'!$L$54),'QAQC-NaT'!$C$54="Low")</formula>
    </cfRule>
    <cfRule type="expression" priority="11747" dxfId="5" stopIfTrue="0">
      <formula>AND(NOT('QAQC-NaT'!$L$388),'QAQC-NaT'!$C$388="Low")</formula>
    </cfRule>
    <cfRule type="expression" priority="12062" dxfId="5" stopIfTrue="0">
      <formula>LEFT(S59&amp;"")="["</formula>
    </cfRule>
    <cfRule type="expression" priority="12397" dxfId="6" stopIfTrue="0">
      <formula>AND(NOT('QAQC-NaT'!$L$54),'QAQC-NaT'!$C$54="Very Low")</formula>
    </cfRule>
    <cfRule type="expression" priority="12731" dxfId="6" stopIfTrue="0">
      <formula>AND(NOT('QAQC-NaT'!$L$388),'QAQC-NaT'!$C$388="Very Low")</formula>
    </cfRule>
    <cfRule type="expression" priority="13095" dxfId="1" stopIfTrue="0">
      <formula>AND(NOT('QAQC-NaT'!$L$54),'QAQC-NaT'!$C$54="Good")</formula>
    </cfRule>
    <cfRule type="expression" priority="13429" dxfId="1" stopIfTrue="0">
      <formula>AND(NOT('QAQC-NaT'!$L$388),'QAQC-NaT'!$C$388="Good")</formula>
    </cfRule>
  </conditionalFormatting>
  <conditionalFormatting sqref="G60">
    <cfRule type="expression" priority="8702" dxfId="0" stopIfTrue="0">
      <formula>AND(NOT('QAQC-NaT'!$L$55),'QAQC-NaT'!$C$55="Highest")</formula>
    </cfRule>
    <cfRule type="expression" priority="9045" dxfId="0" stopIfTrue="0">
      <formula>AND(NOT('QAQC-NaT'!$L$398),'QAQC-NaT'!$C$398="Highest")</formula>
    </cfRule>
    <cfRule type="expression" priority="9380" dxfId="2" stopIfTrue="0">
      <formula>AND(NOT('QAQC-NaT'!$L$55),'QAQC-NaT'!$C$55="High")</formula>
    </cfRule>
    <cfRule type="expression" priority="9723" dxfId="2" stopIfTrue="0">
      <formula>AND(NOT('QAQC-NaT'!$L$398),'QAQC-NaT'!$C$398="High")</formula>
    </cfRule>
    <cfRule type="expression" priority="10058" dxfId="3" stopIfTrue="0">
      <formula>AND(NOT('QAQC-NaT'!$L$55),'QAQC-NaT'!$C$55="Medium")</formula>
    </cfRule>
    <cfRule type="expression" priority="10401" dxfId="3" stopIfTrue="0">
      <formula>AND(NOT('QAQC-NaT'!$L$398),'QAQC-NaT'!$C$398="Medium")</formula>
    </cfRule>
    <cfRule type="expression" priority="10736" dxfId="4" stopIfTrue="0">
      <formula>AND(NOT('QAQC-NaT'!$L$55),'QAQC-NaT'!$C$55="Medium Low")</formula>
    </cfRule>
    <cfRule type="expression" priority="11079" dxfId="4" stopIfTrue="0">
      <formula>AND(NOT('QAQC-NaT'!$L$398),'QAQC-NaT'!$C$398="Medium Low")</formula>
    </cfRule>
    <cfRule type="expression" priority="11414" dxfId="5" stopIfTrue="0">
      <formula>AND(NOT('QAQC-NaT'!$L$55),'QAQC-NaT'!$C$55="Low")</formula>
    </cfRule>
    <cfRule type="expression" priority="11757" dxfId="5" stopIfTrue="0">
      <formula>AND(NOT('QAQC-NaT'!$L$398),'QAQC-NaT'!$C$398="Low")</formula>
    </cfRule>
    <cfRule type="expression" priority="12072" dxfId="5" stopIfTrue="0">
      <formula>LEFT(G60&amp;"")="["</formula>
    </cfRule>
    <cfRule type="expression" priority="12398" dxfId="6" stopIfTrue="0">
      <formula>AND(NOT('QAQC-NaT'!$L$55),'QAQC-NaT'!$C$55="Very Low")</formula>
    </cfRule>
    <cfRule type="expression" priority="12741" dxfId="6" stopIfTrue="0">
      <formula>AND(NOT('QAQC-NaT'!$L$398),'QAQC-NaT'!$C$398="Very Low")</formula>
    </cfRule>
    <cfRule type="expression" priority="13096" dxfId="1" stopIfTrue="0">
      <formula>AND(NOT('QAQC-NaT'!$L$55),'QAQC-NaT'!$C$55="Good")</formula>
    </cfRule>
    <cfRule type="expression" priority="13439" dxfId="1" stopIfTrue="0">
      <formula>AND(NOT('QAQC-NaT'!$L$398),'QAQC-NaT'!$C$398="Good")</formula>
    </cfRule>
  </conditionalFormatting>
  <conditionalFormatting sqref="H60">
    <cfRule type="expression" priority="8703" dxfId="0" stopIfTrue="0">
      <formula>AND(NOT('QAQC-NaT'!$L$56),'QAQC-NaT'!$C$56="Highest")</formula>
    </cfRule>
    <cfRule type="expression" priority="9046" dxfId="0" stopIfTrue="0">
      <formula>AND(NOT('QAQC-NaT'!$L$399),'QAQC-NaT'!$C$399="Highest")</formula>
    </cfRule>
    <cfRule type="expression" priority="9381" dxfId="2" stopIfTrue="0">
      <formula>AND(NOT('QAQC-NaT'!$L$56),'QAQC-NaT'!$C$56="High")</formula>
    </cfRule>
    <cfRule type="expression" priority="9724" dxfId="2" stopIfTrue="0">
      <formula>AND(NOT('QAQC-NaT'!$L$399),'QAQC-NaT'!$C$399="High")</formula>
    </cfRule>
    <cfRule type="expression" priority="10059" dxfId="3" stopIfTrue="0">
      <formula>AND(NOT('QAQC-NaT'!$L$56),'QAQC-NaT'!$C$56="Medium")</formula>
    </cfRule>
    <cfRule type="expression" priority="10402" dxfId="3" stopIfTrue="0">
      <formula>AND(NOT('QAQC-NaT'!$L$399),'QAQC-NaT'!$C$399="Medium")</formula>
    </cfRule>
    <cfRule type="expression" priority="10737" dxfId="4" stopIfTrue="0">
      <formula>AND(NOT('QAQC-NaT'!$L$56),'QAQC-NaT'!$C$56="Medium Low")</formula>
    </cfRule>
    <cfRule type="expression" priority="11080" dxfId="4" stopIfTrue="0">
      <formula>AND(NOT('QAQC-NaT'!$L$399),'QAQC-NaT'!$C$399="Medium Low")</formula>
    </cfRule>
    <cfRule type="expression" priority="11415" dxfId="5" stopIfTrue="0">
      <formula>AND(NOT('QAQC-NaT'!$L$56),'QAQC-NaT'!$C$56="Low")</formula>
    </cfRule>
    <cfRule type="expression" priority="11758" dxfId="5" stopIfTrue="0">
      <formula>AND(NOT('QAQC-NaT'!$L$399),'QAQC-NaT'!$C$399="Low")</formula>
    </cfRule>
    <cfRule type="expression" priority="12073" dxfId="5" stopIfTrue="0">
      <formula>LEFT(H60&amp;"")="["</formula>
    </cfRule>
    <cfRule type="expression" priority="12399" dxfId="6" stopIfTrue="0">
      <formula>AND(NOT('QAQC-NaT'!$L$56),'QAQC-NaT'!$C$56="Very Low")</formula>
    </cfRule>
    <cfRule type="expression" priority="12742" dxfId="6" stopIfTrue="0">
      <formula>AND(NOT('QAQC-NaT'!$L$399),'QAQC-NaT'!$C$399="Very Low")</formula>
    </cfRule>
    <cfRule type="expression" priority="13097" dxfId="1" stopIfTrue="0">
      <formula>AND(NOT('QAQC-NaT'!$L$56),'QAQC-NaT'!$C$56="Good")</formula>
    </cfRule>
    <cfRule type="expression" priority="13440" dxfId="1" stopIfTrue="0">
      <formula>AND(NOT('QAQC-NaT'!$L$399),'QAQC-NaT'!$C$399="Good")</formula>
    </cfRule>
  </conditionalFormatting>
  <conditionalFormatting sqref="I60">
    <cfRule type="expression" priority="8704" dxfId="0" stopIfTrue="0">
      <formula>AND(NOT('QAQC-NaT'!$L$57),'QAQC-NaT'!$C$57="Highest")</formula>
    </cfRule>
    <cfRule type="expression" priority="9047" dxfId="0" stopIfTrue="0">
      <formula>AND(NOT('QAQC-NaT'!$L$400),'QAQC-NaT'!$C$400="Highest")</formula>
    </cfRule>
    <cfRule type="expression" priority="9382" dxfId="2" stopIfTrue="0">
      <formula>AND(NOT('QAQC-NaT'!$L$57),'QAQC-NaT'!$C$57="High")</formula>
    </cfRule>
    <cfRule type="expression" priority="9725" dxfId="2" stopIfTrue="0">
      <formula>AND(NOT('QAQC-NaT'!$L$400),'QAQC-NaT'!$C$400="High")</formula>
    </cfRule>
    <cfRule type="expression" priority="10060" dxfId="3" stopIfTrue="0">
      <formula>AND(NOT('QAQC-NaT'!$L$57),'QAQC-NaT'!$C$57="Medium")</formula>
    </cfRule>
    <cfRule type="expression" priority="10403" dxfId="3" stopIfTrue="0">
      <formula>AND(NOT('QAQC-NaT'!$L$400),'QAQC-NaT'!$C$400="Medium")</formula>
    </cfRule>
    <cfRule type="expression" priority="10738" dxfId="4" stopIfTrue="0">
      <formula>AND(NOT('QAQC-NaT'!$L$57),'QAQC-NaT'!$C$57="Medium Low")</formula>
    </cfRule>
    <cfRule type="expression" priority="11081" dxfId="4" stopIfTrue="0">
      <formula>AND(NOT('QAQC-NaT'!$L$400),'QAQC-NaT'!$C$400="Medium Low")</formula>
    </cfRule>
    <cfRule type="expression" priority="11416" dxfId="5" stopIfTrue="0">
      <formula>AND(NOT('QAQC-NaT'!$L$57),'QAQC-NaT'!$C$57="Low")</formula>
    </cfRule>
    <cfRule type="expression" priority="11759" dxfId="5" stopIfTrue="0">
      <formula>AND(NOT('QAQC-NaT'!$L$400),'QAQC-NaT'!$C$400="Low")</formula>
    </cfRule>
    <cfRule type="expression" priority="12074" dxfId="5" stopIfTrue="0">
      <formula>LEFT(I60&amp;"")="["</formula>
    </cfRule>
    <cfRule type="expression" priority="12400" dxfId="6" stopIfTrue="0">
      <formula>AND(NOT('QAQC-NaT'!$L$57),'QAQC-NaT'!$C$57="Very Low")</formula>
    </cfRule>
    <cfRule type="expression" priority="12743" dxfId="6" stopIfTrue="0">
      <formula>AND(NOT('QAQC-NaT'!$L$400),'QAQC-NaT'!$C$400="Very Low")</formula>
    </cfRule>
    <cfRule type="expression" priority="13098" dxfId="1" stopIfTrue="0">
      <formula>AND(NOT('QAQC-NaT'!$L$57),'QAQC-NaT'!$C$57="Good")</formula>
    </cfRule>
    <cfRule type="expression" priority="13441" dxfId="1" stopIfTrue="0">
      <formula>AND(NOT('QAQC-NaT'!$L$400),'QAQC-NaT'!$C$400="Good")</formula>
    </cfRule>
  </conditionalFormatting>
  <conditionalFormatting sqref="G61">
    <cfRule type="expression" priority="8705" dxfId="0" stopIfTrue="0">
      <formula>AND(NOT('QAQC-NaT'!$L$58),'QAQC-NaT'!$C$58="Highest")</formula>
    </cfRule>
    <cfRule type="expression" priority="9060" dxfId="0" stopIfTrue="0">
      <formula>AND(NOT('QAQC-NaT'!$L$413),'QAQC-NaT'!$C$413="Highest")</formula>
    </cfRule>
    <cfRule type="expression" priority="9383" dxfId="2" stopIfTrue="0">
      <formula>AND(NOT('QAQC-NaT'!$L$58),'QAQC-NaT'!$C$58="High")</formula>
    </cfRule>
    <cfRule type="expression" priority="9738" dxfId="2" stopIfTrue="0">
      <formula>AND(NOT('QAQC-NaT'!$L$413),'QAQC-NaT'!$C$413="High")</formula>
    </cfRule>
    <cfRule type="expression" priority="10061" dxfId="3" stopIfTrue="0">
      <formula>AND(NOT('QAQC-NaT'!$L$58),'QAQC-NaT'!$C$58="Medium")</formula>
    </cfRule>
    <cfRule type="expression" priority="10416" dxfId="3" stopIfTrue="0">
      <formula>AND(NOT('QAQC-NaT'!$L$413),'QAQC-NaT'!$C$413="Medium")</formula>
    </cfRule>
    <cfRule type="expression" priority="10739" dxfId="4" stopIfTrue="0">
      <formula>AND(NOT('QAQC-NaT'!$L$58),'QAQC-NaT'!$C$58="Medium Low")</formula>
    </cfRule>
    <cfRule type="expression" priority="11094" dxfId="4" stopIfTrue="0">
      <formula>AND(NOT('QAQC-NaT'!$L$413),'QAQC-NaT'!$C$413="Medium Low")</formula>
    </cfRule>
    <cfRule type="expression" priority="11417" dxfId="5" stopIfTrue="0">
      <formula>AND(NOT('QAQC-NaT'!$L$58),'QAQC-NaT'!$C$58="Low")</formula>
    </cfRule>
    <cfRule type="expression" priority="11772" dxfId="5" stopIfTrue="0">
      <formula>AND(NOT('QAQC-NaT'!$L$413),'QAQC-NaT'!$C$413="Low")</formula>
    </cfRule>
    <cfRule type="expression" priority="12087" dxfId="5" stopIfTrue="0">
      <formula>LEFT(G61&amp;"")="["</formula>
    </cfRule>
    <cfRule type="expression" priority="12401" dxfId="6" stopIfTrue="0">
      <formula>AND(NOT('QAQC-NaT'!$L$58),'QAQC-NaT'!$C$58="Very Low")</formula>
    </cfRule>
    <cfRule type="expression" priority="12756" dxfId="6" stopIfTrue="0">
      <formula>AND(NOT('QAQC-NaT'!$L$413),'QAQC-NaT'!$C$413="Very Low")</formula>
    </cfRule>
    <cfRule type="expression" priority="13099" dxfId="1" stopIfTrue="0">
      <formula>AND(NOT('QAQC-NaT'!$L$58),'QAQC-NaT'!$C$58="Good")</formula>
    </cfRule>
    <cfRule type="expression" priority="13454" dxfId="1" stopIfTrue="0">
      <formula>AND(NOT('QAQC-NaT'!$L$413),'QAQC-NaT'!$C$413="Good")</formula>
    </cfRule>
  </conditionalFormatting>
  <conditionalFormatting sqref="H61">
    <cfRule type="expression" priority="8706" dxfId="0" stopIfTrue="0">
      <formula>AND(NOT('QAQC-NaT'!$L$59),'QAQC-NaT'!$C$59="Highest")</formula>
    </cfRule>
    <cfRule type="expression" priority="9061" dxfId="0" stopIfTrue="0">
      <formula>AND(NOT('QAQC-NaT'!$L$414),'QAQC-NaT'!$C$414="Highest")</formula>
    </cfRule>
    <cfRule type="expression" priority="9384" dxfId="2" stopIfTrue="0">
      <formula>AND(NOT('QAQC-NaT'!$L$59),'QAQC-NaT'!$C$59="High")</formula>
    </cfRule>
    <cfRule type="expression" priority="9739" dxfId="2" stopIfTrue="0">
      <formula>AND(NOT('QAQC-NaT'!$L$414),'QAQC-NaT'!$C$414="High")</formula>
    </cfRule>
    <cfRule type="expression" priority="10062" dxfId="3" stopIfTrue="0">
      <formula>AND(NOT('QAQC-NaT'!$L$59),'QAQC-NaT'!$C$59="Medium")</formula>
    </cfRule>
    <cfRule type="expression" priority="10417" dxfId="3" stopIfTrue="0">
      <formula>AND(NOT('QAQC-NaT'!$L$414),'QAQC-NaT'!$C$414="Medium")</formula>
    </cfRule>
    <cfRule type="expression" priority="10740" dxfId="4" stopIfTrue="0">
      <formula>AND(NOT('QAQC-NaT'!$L$59),'QAQC-NaT'!$C$59="Medium Low")</formula>
    </cfRule>
    <cfRule type="expression" priority="11095" dxfId="4" stopIfTrue="0">
      <formula>AND(NOT('QAQC-NaT'!$L$414),'QAQC-NaT'!$C$414="Medium Low")</formula>
    </cfRule>
    <cfRule type="expression" priority="11418" dxfId="5" stopIfTrue="0">
      <formula>AND(NOT('QAQC-NaT'!$L$59),'QAQC-NaT'!$C$59="Low")</formula>
    </cfRule>
    <cfRule type="expression" priority="11773" dxfId="5" stopIfTrue="0">
      <formula>AND(NOT('QAQC-NaT'!$L$414),'QAQC-NaT'!$C$414="Low")</formula>
    </cfRule>
    <cfRule type="expression" priority="12088" dxfId="5" stopIfTrue="0">
      <formula>LEFT(H61&amp;"")="["</formula>
    </cfRule>
    <cfRule type="expression" priority="12402" dxfId="6" stopIfTrue="0">
      <formula>AND(NOT('QAQC-NaT'!$L$59),'QAQC-NaT'!$C$59="Very Low")</formula>
    </cfRule>
    <cfRule type="expression" priority="12757" dxfId="6" stopIfTrue="0">
      <formula>AND(NOT('QAQC-NaT'!$L$414),'QAQC-NaT'!$C$414="Very Low")</formula>
    </cfRule>
    <cfRule type="expression" priority="13100" dxfId="1" stopIfTrue="0">
      <formula>AND(NOT('QAQC-NaT'!$L$59),'QAQC-NaT'!$C$59="Good")</formula>
    </cfRule>
    <cfRule type="expression" priority="13455" dxfId="1" stopIfTrue="0">
      <formula>AND(NOT('QAQC-NaT'!$L$414),'QAQC-NaT'!$C$414="Good")</formula>
    </cfRule>
  </conditionalFormatting>
  <conditionalFormatting sqref="I61">
    <cfRule type="expression" priority="8707" dxfId="0" stopIfTrue="0">
      <formula>AND(NOT('QAQC-NaT'!$L$60),'QAQC-NaT'!$C$60="Highest")</formula>
    </cfRule>
    <cfRule type="expression" priority="9062" dxfId="0" stopIfTrue="0">
      <formula>AND(NOT('QAQC-NaT'!$L$415),'QAQC-NaT'!$C$415="Highest")</formula>
    </cfRule>
    <cfRule type="expression" priority="9385" dxfId="2" stopIfTrue="0">
      <formula>AND(NOT('QAQC-NaT'!$L$60),'QAQC-NaT'!$C$60="High")</formula>
    </cfRule>
    <cfRule type="expression" priority="9740" dxfId="2" stopIfTrue="0">
      <formula>AND(NOT('QAQC-NaT'!$L$415),'QAQC-NaT'!$C$415="High")</formula>
    </cfRule>
    <cfRule type="expression" priority="10063" dxfId="3" stopIfTrue="0">
      <formula>AND(NOT('QAQC-NaT'!$L$60),'QAQC-NaT'!$C$60="Medium")</formula>
    </cfRule>
    <cfRule type="expression" priority="10418" dxfId="3" stopIfTrue="0">
      <formula>AND(NOT('QAQC-NaT'!$L$415),'QAQC-NaT'!$C$415="Medium")</formula>
    </cfRule>
    <cfRule type="expression" priority="10741" dxfId="4" stopIfTrue="0">
      <formula>AND(NOT('QAQC-NaT'!$L$60),'QAQC-NaT'!$C$60="Medium Low")</formula>
    </cfRule>
    <cfRule type="expression" priority="11096" dxfId="4" stopIfTrue="0">
      <formula>AND(NOT('QAQC-NaT'!$L$415),'QAQC-NaT'!$C$415="Medium Low")</formula>
    </cfRule>
    <cfRule type="expression" priority="11419" dxfId="5" stopIfTrue="0">
      <formula>AND(NOT('QAQC-NaT'!$L$60),'QAQC-NaT'!$C$60="Low")</formula>
    </cfRule>
    <cfRule type="expression" priority="11774" dxfId="5" stopIfTrue="0">
      <formula>AND(NOT('QAQC-NaT'!$L$415),'QAQC-NaT'!$C$415="Low")</formula>
    </cfRule>
    <cfRule type="expression" priority="12089" dxfId="5" stopIfTrue="0">
      <formula>LEFT(I61&amp;"")="["</formula>
    </cfRule>
    <cfRule type="expression" priority="12403" dxfId="6" stopIfTrue="0">
      <formula>AND(NOT('QAQC-NaT'!$L$60),'QAQC-NaT'!$C$60="Very Low")</formula>
    </cfRule>
    <cfRule type="expression" priority="12758" dxfId="6" stopIfTrue="0">
      <formula>AND(NOT('QAQC-NaT'!$L$415),'QAQC-NaT'!$C$415="Very Low")</formula>
    </cfRule>
    <cfRule type="expression" priority="13101" dxfId="1" stopIfTrue="0">
      <formula>AND(NOT('QAQC-NaT'!$L$60),'QAQC-NaT'!$C$60="Good")</formula>
    </cfRule>
    <cfRule type="expression" priority="13456" dxfId="1" stopIfTrue="0">
      <formula>AND(NOT('QAQC-NaT'!$L$415),'QAQC-NaT'!$C$415="Good")</formula>
    </cfRule>
  </conditionalFormatting>
  <conditionalFormatting sqref="G62">
    <cfRule type="expression" priority="8708" dxfId="0" stopIfTrue="0">
      <formula>AND(NOT('QAQC-NaT'!$L$61),'QAQC-NaT'!$C$61="Highest")</formula>
    </cfRule>
    <cfRule type="expression" priority="9075" dxfId="0" stopIfTrue="0">
      <formula>AND(NOT('QAQC-NaT'!$L$428),'QAQC-NaT'!$C$428="Highest")</formula>
    </cfRule>
    <cfRule type="expression" priority="9386" dxfId="2" stopIfTrue="0">
      <formula>AND(NOT('QAQC-NaT'!$L$61),'QAQC-NaT'!$C$61="High")</formula>
    </cfRule>
    <cfRule type="expression" priority="9753" dxfId="2" stopIfTrue="0">
      <formula>AND(NOT('QAQC-NaT'!$L$428),'QAQC-NaT'!$C$428="High")</formula>
    </cfRule>
    <cfRule type="expression" priority="10064" dxfId="3" stopIfTrue="0">
      <formula>AND(NOT('QAQC-NaT'!$L$61),'QAQC-NaT'!$C$61="Medium")</formula>
    </cfRule>
    <cfRule type="expression" priority="10431" dxfId="3" stopIfTrue="0">
      <formula>AND(NOT('QAQC-NaT'!$L$428),'QAQC-NaT'!$C$428="Medium")</formula>
    </cfRule>
    <cfRule type="expression" priority="10742" dxfId="4" stopIfTrue="0">
      <formula>AND(NOT('QAQC-NaT'!$L$61),'QAQC-NaT'!$C$61="Medium Low")</formula>
    </cfRule>
    <cfRule type="expression" priority="11109" dxfId="4" stopIfTrue="0">
      <formula>AND(NOT('QAQC-NaT'!$L$428),'QAQC-NaT'!$C$428="Medium Low")</formula>
    </cfRule>
    <cfRule type="expression" priority="11420" dxfId="5" stopIfTrue="0">
      <formula>AND(NOT('QAQC-NaT'!$L$61),'QAQC-NaT'!$C$61="Low")</formula>
    </cfRule>
    <cfRule type="expression" priority="11787" dxfId="5" stopIfTrue="0">
      <formula>AND(NOT('QAQC-NaT'!$L$428),'QAQC-NaT'!$C$428="Low")</formula>
    </cfRule>
    <cfRule type="expression" priority="12102" dxfId="5" stopIfTrue="0">
      <formula>LEFT(G62&amp;"")="["</formula>
    </cfRule>
    <cfRule type="expression" priority="12404" dxfId="6" stopIfTrue="0">
      <formula>AND(NOT('QAQC-NaT'!$L$61),'QAQC-NaT'!$C$61="Very Low")</formula>
    </cfRule>
    <cfRule type="expression" priority="12771" dxfId="6" stopIfTrue="0">
      <formula>AND(NOT('QAQC-NaT'!$L$428),'QAQC-NaT'!$C$428="Very Low")</formula>
    </cfRule>
    <cfRule type="expression" priority="13102" dxfId="1" stopIfTrue="0">
      <formula>AND(NOT('QAQC-NaT'!$L$61),'QAQC-NaT'!$C$61="Good")</formula>
    </cfRule>
    <cfRule type="expression" priority="13469" dxfId="1" stopIfTrue="0">
      <formula>AND(NOT('QAQC-NaT'!$L$428),'QAQC-NaT'!$C$428="Good")</formula>
    </cfRule>
  </conditionalFormatting>
  <conditionalFormatting sqref="H62">
    <cfRule type="expression" priority="8709" dxfId="0" stopIfTrue="0">
      <formula>AND(NOT('QAQC-NaT'!$L$62),'QAQC-NaT'!$C$62="Highest")</formula>
    </cfRule>
    <cfRule type="expression" priority="9076" dxfId="0" stopIfTrue="0">
      <formula>AND(NOT('QAQC-NaT'!$L$429),'QAQC-NaT'!$C$429="Highest")</formula>
    </cfRule>
    <cfRule type="expression" priority="9387" dxfId="2" stopIfTrue="0">
      <formula>AND(NOT('QAQC-NaT'!$L$62),'QAQC-NaT'!$C$62="High")</formula>
    </cfRule>
    <cfRule type="expression" priority="9754" dxfId="2" stopIfTrue="0">
      <formula>AND(NOT('QAQC-NaT'!$L$429),'QAQC-NaT'!$C$429="High")</formula>
    </cfRule>
    <cfRule type="expression" priority="10065" dxfId="3" stopIfTrue="0">
      <formula>AND(NOT('QAQC-NaT'!$L$62),'QAQC-NaT'!$C$62="Medium")</formula>
    </cfRule>
    <cfRule type="expression" priority="10432" dxfId="3" stopIfTrue="0">
      <formula>AND(NOT('QAQC-NaT'!$L$429),'QAQC-NaT'!$C$429="Medium")</formula>
    </cfRule>
    <cfRule type="expression" priority="10743" dxfId="4" stopIfTrue="0">
      <formula>AND(NOT('QAQC-NaT'!$L$62),'QAQC-NaT'!$C$62="Medium Low")</formula>
    </cfRule>
    <cfRule type="expression" priority="11110" dxfId="4" stopIfTrue="0">
      <formula>AND(NOT('QAQC-NaT'!$L$429),'QAQC-NaT'!$C$429="Medium Low")</formula>
    </cfRule>
    <cfRule type="expression" priority="11421" dxfId="5" stopIfTrue="0">
      <formula>AND(NOT('QAQC-NaT'!$L$62),'QAQC-NaT'!$C$62="Low")</formula>
    </cfRule>
    <cfRule type="expression" priority="11788" dxfId="5" stopIfTrue="0">
      <formula>AND(NOT('QAQC-NaT'!$L$429),'QAQC-NaT'!$C$429="Low")</formula>
    </cfRule>
    <cfRule type="expression" priority="12103" dxfId="5" stopIfTrue="0">
      <formula>LEFT(H62&amp;"")="["</formula>
    </cfRule>
    <cfRule type="expression" priority="12405" dxfId="6" stopIfTrue="0">
      <formula>AND(NOT('QAQC-NaT'!$L$62),'QAQC-NaT'!$C$62="Very Low")</formula>
    </cfRule>
    <cfRule type="expression" priority="12772" dxfId="6" stopIfTrue="0">
      <formula>AND(NOT('QAQC-NaT'!$L$429),'QAQC-NaT'!$C$429="Very Low")</formula>
    </cfRule>
    <cfRule type="expression" priority="13103" dxfId="1" stopIfTrue="0">
      <formula>AND(NOT('QAQC-NaT'!$L$62),'QAQC-NaT'!$C$62="Good")</formula>
    </cfRule>
    <cfRule type="expression" priority="13470" dxfId="1" stopIfTrue="0">
      <formula>AND(NOT('QAQC-NaT'!$L$429),'QAQC-NaT'!$C$429="Good")</formula>
    </cfRule>
  </conditionalFormatting>
  <conditionalFormatting sqref="I62">
    <cfRule type="expression" priority="8710" dxfId="0" stopIfTrue="0">
      <formula>AND(NOT('QAQC-NaT'!$L$63),'QAQC-NaT'!$C$63="Highest")</formula>
    </cfRule>
    <cfRule type="expression" priority="9077" dxfId="0" stopIfTrue="0">
      <formula>AND(NOT('QAQC-NaT'!$L$430),'QAQC-NaT'!$C$430="Highest")</formula>
    </cfRule>
    <cfRule type="expression" priority="9388" dxfId="2" stopIfTrue="0">
      <formula>AND(NOT('QAQC-NaT'!$L$63),'QAQC-NaT'!$C$63="High")</formula>
    </cfRule>
    <cfRule type="expression" priority="9755" dxfId="2" stopIfTrue="0">
      <formula>AND(NOT('QAQC-NaT'!$L$430),'QAQC-NaT'!$C$430="High")</formula>
    </cfRule>
    <cfRule type="expression" priority="10066" dxfId="3" stopIfTrue="0">
      <formula>AND(NOT('QAQC-NaT'!$L$63),'QAQC-NaT'!$C$63="Medium")</formula>
    </cfRule>
    <cfRule type="expression" priority="10433" dxfId="3" stopIfTrue="0">
      <formula>AND(NOT('QAQC-NaT'!$L$430),'QAQC-NaT'!$C$430="Medium")</formula>
    </cfRule>
    <cfRule type="expression" priority="10744" dxfId="4" stopIfTrue="0">
      <formula>AND(NOT('QAQC-NaT'!$L$63),'QAQC-NaT'!$C$63="Medium Low")</formula>
    </cfRule>
    <cfRule type="expression" priority="11111" dxfId="4" stopIfTrue="0">
      <formula>AND(NOT('QAQC-NaT'!$L$430),'QAQC-NaT'!$C$430="Medium Low")</formula>
    </cfRule>
    <cfRule type="expression" priority="11422" dxfId="5" stopIfTrue="0">
      <formula>AND(NOT('QAQC-NaT'!$L$63),'QAQC-NaT'!$C$63="Low")</formula>
    </cfRule>
    <cfRule type="expression" priority="11789" dxfId="5" stopIfTrue="0">
      <formula>AND(NOT('QAQC-NaT'!$L$430),'QAQC-NaT'!$C$430="Low")</formula>
    </cfRule>
    <cfRule type="expression" priority="12104" dxfId="5" stopIfTrue="0">
      <formula>LEFT(I62&amp;"")="["</formula>
    </cfRule>
    <cfRule type="expression" priority="12406" dxfId="6" stopIfTrue="0">
      <formula>AND(NOT('QAQC-NaT'!$L$63),'QAQC-NaT'!$C$63="Very Low")</formula>
    </cfRule>
    <cfRule type="expression" priority="12773" dxfId="6" stopIfTrue="0">
      <formula>AND(NOT('QAQC-NaT'!$L$430),'QAQC-NaT'!$C$430="Very Low")</formula>
    </cfRule>
    <cfRule type="expression" priority="13104" dxfId="1" stopIfTrue="0">
      <formula>AND(NOT('QAQC-NaT'!$L$63),'QAQC-NaT'!$C$63="Good")</formula>
    </cfRule>
    <cfRule type="expression" priority="13471" dxfId="1" stopIfTrue="0">
      <formula>AND(NOT('QAQC-NaT'!$L$430),'QAQC-NaT'!$C$430="Good")</formula>
    </cfRule>
  </conditionalFormatting>
  <conditionalFormatting sqref="G63">
    <cfRule type="expression" priority="8711" dxfId="0" stopIfTrue="0">
      <formula>AND(NOT('QAQC-NaT'!$L$64),'QAQC-NaT'!$C$64="Highest")</formula>
    </cfRule>
    <cfRule type="expression" priority="9090" dxfId="0" stopIfTrue="0">
      <formula>AND(NOT('QAQC-NaT'!$L$443),'QAQC-NaT'!$C$443="Highest")</formula>
    </cfRule>
    <cfRule type="expression" priority="9389" dxfId="2" stopIfTrue="0">
      <formula>AND(NOT('QAQC-NaT'!$L$64),'QAQC-NaT'!$C$64="High")</formula>
    </cfRule>
    <cfRule type="expression" priority="9768" dxfId="2" stopIfTrue="0">
      <formula>AND(NOT('QAQC-NaT'!$L$443),'QAQC-NaT'!$C$443="High")</formula>
    </cfRule>
    <cfRule type="expression" priority="10067" dxfId="3" stopIfTrue="0">
      <formula>AND(NOT('QAQC-NaT'!$L$64),'QAQC-NaT'!$C$64="Medium")</formula>
    </cfRule>
    <cfRule type="expression" priority="10446" dxfId="3" stopIfTrue="0">
      <formula>AND(NOT('QAQC-NaT'!$L$443),'QAQC-NaT'!$C$443="Medium")</formula>
    </cfRule>
    <cfRule type="expression" priority="10745" dxfId="4" stopIfTrue="0">
      <formula>AND(NOT('QAQC-NaT'!$L$64),'QAQC-NaT'!$C$64="Medium Low")</formula>
    </cfRule>
    <cfRule type="expression" priority="11124" dxfId="4" stopIfTrue="0">
      <formula>AND(NOT('QAQC-NaT'!$L$443),'QAQC-NaT'!$C$443="Medium Low")</formula>
    </cfRule>
    <cfRule type="expression" priority="11423" dxfId="5" stopIfTrue="0">
      <formula>AND(NOT('QAQC-NaT'!$L$64),'QAQC-NaT'!$C$64="Low")</formula>
    </cfRule>
    <cfRule type="expression" priority="11802" dxfId="5" stopIfTrue="0">
      <formula>AND(NOT('QAQC-NaT'!$L$443),'QAQC-NaT'!$C$443="Low")</formula>
    </cfRule>
    <cfRule type="expression" priority="12117" dxfId="5" stopIfTrue="0">
      <formula>LEFT(G63&amp;"")="["</formula>
    </cfRule>
    <cfRule type="expression" priority="12407" dxfId="6" stopIfTrue="0">
      <formula>AND(NOT('QAQC-NaT'!$L$64),'QAQC-NaT'!$C$64="Very Low")</formula>
    </cfRule>
    <cfRule type="expression" priority="12786" dxfId="6" stopIfTrue="0">
      <formula>AND(NOT('QAQC-NaT'!$L$443),'QAQC-NaT'!$C$443="Very Low")</formula>
    </cfRule>
    <cfRule type="expression" priority="13105" dxfId="1" stopIfTrue="0">
      <formula>AND(NOT('QAQC-NaT'!$L$64),'QAQC-NaT'!$C$64="Good")</formula>
    </cfRule>
    <cfRule type="expression" priority="13484" dxfId="1" stopIfTrue="0">
      <formula>AND(NOT('QAQC-NaT'!$L$443),'QAQC-NaT'!$C$443="Good")</formula>
    </cfRule>
  </conditionalFormatting>
  <conditionalFormatting sqref="H63">
    <cfRule type="expression" priority="8712" dxfId="0" stopIfTrue="0">
      <formula>AND(NOT('QAQC-NaT'!$L$65),'QAQC-NaT'!$C$65="Highest")</formula>
    </cfRule>
    <cfRule type="expression" priority="9091" dxfId="0" stopIfTrue="0">
      <formula>AND(NOT('QAQC-NaT'!$L$444),'QAQC-NaT'!$C$444="Highest")</formula>
    </cfRule>
    <cfRule type="expression" priority="9390" dxfId="2" stopIfTrue="0">
      <formula>AND(NOT('QAQC-NaT'!$L$65),'QAQC-NaT'!$C$65="High")</formula>
    </cfRule>
    <cfRule type="expression" priority="9769" dxfId="2" stopIfTrue="0">
      <formula>AND(NOT('QAQC-NaT'!$L$444),'QAQC-NaT'!$C$444="High")</formula>
    </cfRule>
    <cfRule type="expression" priority="10068" dxfId="3" stopIfTrue="0">
      <formula>AND(NOT('QAQC-NaT'!$L$65),'QAQC-NaT'!$C$65="Medium")</formula>
    </cfRule>
    <cfRule type="expression" priority="10447" dxfId="3" stopIfTrue="0">
      <formula>AND(NOT('QAQC-NaT'!$L$444),'QAQC-NaT'!$C$444="Medium")</formula>
    </cfRule>
    <cfRule type="expression" priority="10746" dxfId="4" stopIfTrue="0">
      <formula>AND(NOT('QAQC-NaT'!$L$65),'QAQC-NaT'!$C$65="Medium Low")</formula>
    </cfRule>
    <cfRule type="expression" priority="11125" dxfId="4" stopIfTrue="0">
      <formula>AND(NOT('QAQC-NaT'!$L$444),'QAQC-NaT'!$C$444="Medium Low")</formula>
    </cfRule>
    <cfRule type="expression" priority="11424" dxfId="5" stopIfTrue="0">
      <formula>AND(NOT('QAQC-NaT'!$L$65),'QAQC-NaT'!$C$65="Low")</formula>
    </cfRule>
    <cfRule type="expression" priority="11803" dxfId="5" stopIfTrue="0">
      <formula>AND(NOT('QAQC-NaT'!$L$444),'QAQC-NaT'!$C$444="Low")</formula>
    </cfRule>
    <cfRule type="expression" priority="12118" dxfId="5" stopIfTrue="0">
      <formula>LEFT(H63&amp;"")="["</formula>
    </cfRule>
    <cfRule type="expression" priority="12408" dxfId="6" stopIfTrue="0">
      <formula>AND(NOT('QAQC-NaT'!$L$65),'QAQC-NaT'!$C$65="Very Low")</formula>
    </cfRule>
    <cfRule type="expression" priority="12787" dxfId="6" stopIfTrue="0">
      <formula>AND(NOT('QAQC-NaT'!$L$444),'QAQC-NaT'!$C$444="Very Low")</formula>
    </cfRule>
    <cfRule type="expression" priority="13106" dxfId="1" stopIfTrue="0">
      <formula>AND(NOT('QAQC-NaT'!$L$65),'QAQC-NaT'!$C$65="Good")</formula>
    </cfRule>
    <cfRule type="expression" priority="13485" dxfId="1" stopIfTrue="0">
      <formula>AND(NOT('QAQC-NaT'!$L$444),'QAQC-NaT'!$C$444="Good")</formula>
    </cfRule>
  </conditionalFormatting>
  <conditionalFormatting sqref="I63">
    <cfRule type="expression" priority="8713" dxfId="0" stopIfTrue="0">
      <formula>AND(NOT('QAQC-NaT'!$L$66),'QAQC-NaT'!$C$66="Highest")</formula>
    </cfRule>
    <cfRule type="expression" priority="9092" dxfId="0" stopIfTrue="0">
      <formula>AND(NOT('QAQC-NaT'!$L$445),'QAQC-NaT'!$C$445="Highest")</formula>
    </cfRule>
    <cfRule type="expression" priority="9391" dxfId="2" stopIfTrue="0">
      <formula>AND(NOT('QAQC-NaT'!$L$66),'QAQC-NaT'!$C$66="High")</formula>
    </cfRule>
    <cfRule type="expression" priority="9770" dxfId="2" stopIfTrue="0">
      <formula>AND(NOT('QAQC-NaT'!$L$445),'QAQC-NaT'!$C$445="High")</formula>
    </cfRule>
    <cfRule type="expression" priority="10069" dxfId="3" stopIfTrue="0">
      <formula>AND(NOT('QAQC-NaT'!$L$66),'QAQC-NaT'!$C$66="Medium")</formula>
    </cfRule>
    <cfRule type="expression" priority="10448" dxfId="3" stopIfTrue="0">
      <formula>AND(NOT('QAQC-NaT'!$L$445),'QAQC-NaT'!$C$445="Medium")</formula>
    </cfRule>
    <cfRule type="expression" priority="10747" dxfId="4" stopIfTrue="0">
      <formula>AND(NOT('QAQC-NaT'!$L$66),'QAQC-NaT'!$C$66="Medium Low")</formula>
    </cfRule>
    <cfRule type="expression" priority="11126" dxfId="4" stopIfTrue="0">
      <formula>AND(NOT('QAQC-NaT'!$L$445),'QAQC-NaT'!$C$445="Medium Low")</formula>
    </cfRule>
    <cfRule type="expression" priority="11425" dxfId="5" stopIfTrue="0">
      <formula>AND(NOT('QAQC-NaT'!$L$66),'QAQC-NaT'!$C$66="Low")</formula>
    </cfRule>
    <cfRule type="expression" priority="11804" dxfId="5" stopIfTrue="0">
      <formula>AND(NOT('QAQC-NaT'!$L$445),'QAQC-NaT'!$C$445="Low")</formula>
    </cfRule>
    <cfRule type="expression" priority="12119" dxfId="5" stopIfTrue="0">
      <formula>LEFT(I63&amp;"")="["</formula>
    </cfRule>
    <cfRule type="expression" priority="12409" dxfId="6" stopIfTrue="0">
      <formula>AND(NOT('QAQC-NaT'!$L$66),'QAQC-NaT'!$C$66="Very Low")</formula>
    </cfRule>
    <cfRule type="expression" priority="12788" dxfId="6" stopIfTrue="0">
      <formula>AND(NOT('QAQC-NaT'!$L$445),'QAQC-NaT'!$C$445="Very Low")</formula>
    </cfRule>
    <cfRule type="expression" priority="13107" dxfId="1" stopIfTrue="0">
      <formula>AND(NOT('QAQC-NaT'!$L$66),'QAQC-NaT'!$C$66="Good")</formula>
    </cfRule>
    <cfRule type="expression" priority="13486" dxfId="1" stopIfTrue="0">
      <formula>AND(NOT('QAQC-NaT'!$L$445),'QAQC-NaT'!$C$445="Good")</formula>
    </cfRule>
  </conditionalFormatting>
  <conditionalFormatting sqref="G64">
    <cfRule type="expression" priority="8714" dxfId="0" stopIfTrue="0">
      <formula>AND(NOT('QAQC-NaT'!$L$67),'QAQC-NaT'!$C$67="Highest")</formula>
    </cfRule>
    <cfRule type="expression" priority="9105" dxfId="0" stopIfTrue="0">
      <formula>AND(NOT('QAQC-NaT'!$L$458),'QAQC-NaT'!$C$458="Highest")</formula>
    </cfRule>
    <cfRule type="expression" priority="9392" dxfId="2" stopIfTrue="0">
      <formula>AND(NOT('QAQC-NaT'!$L$67),'QAQC-NaT'!$C$67="High")</formula>
    </cfRule>
    <cfRule type="expression" priority="9783" dxfId="2" stopIfTrue="0">
      <formula>AND(NOT('QAQC-NaT'!$L$458),'QAQC-NaT'!$C$458="High")</formula>
    </cfRule>
    <cfRule type="expression" priority="10070" dxfId="3" stopIfTrue="0">
      <formula>AND(NOT('QAQC-NaT'!$L$67),'QAQC-NaT'!$C$67="Medium")</formula>
    </cfRule>
    <cfRule type="expression" priority="10461" dxfId="3" stopIfTrue="0">
      <formula>AND(NOT('QAQC-NaT'!$L$458),'QAQC-NaT'!$C$458="Medium")</formula>
    </cfRule>
    <cfRule type="expression" priority="10748" dxfId="4" stopIfTrue="0">
      <formula>AND(NOT('QAQC-NaT'!$L$67),'QAQC-NaT'!$C$67="Medium Low")</formula>
    </cfRule>
    <cfRule type="expression" priority="11139" dxfId="4" stopIfTrue="0">
      <formula>AND(NOT('QAQC-NaT'!$L$458),'QAQC-NaT'!$C$458="Medium Low")</formula>
    </cfRule>
    <cfRule type="expression" priority="11426" dxfId="5" stopIfTrue="0">
      <formula>AND(NOT('QAQC-NaT'!$L$67),'QAQC-NaT'!$C$67="Low")</formula>
    </cfRule>
    <cfRule type="expression" priority="11817" dxfId="5" stopIfTrue="0">
      <formula>AND(NOT('QAQC-NaT'!$L$458),'QAQC-NaT'!$C$458="Low")</formula>
    </cfRule>
    <cfRule type="expression" priority="12132" dxfId="5" stopIfTrue="0">
      <formula>LEFT(G64&amp;"")="["</formula>
    </cfRule>
    <cfRule type="expression" priority="12410" dxfId="6" stopIfTrue="0">
      <formula>AND(NOT('QAQC-NaT'!$L$67),'QAQC-NaT'!$C$67="Very Low")</formula>
    </cfRule>
    <cfRule type="expression" priority="12801" dxfId="6" stopIfTrue="0">
      <formula>AND(NOT('QAQC-NaT'!$L$458),'QAQC-NaT'!$C$458="Very Low")</formula>
    </cfRule>
    <cfRule type="expression" priority="13108" dxfId="1" stopIfTrue="0">
      <formula>AND(NOT('QAQC-NaT'!$L$67),'QAQC-NaT'!$C$67="Good")</formula>
    </cfRule>
    <cfRule type="expression" priority="13499" dxfId="1" stopIfTrue="0">
      <formula>AND(NOT('QAQC-NaT'!$L$458),'QAQC-NaT'!$C$458="Good")</formula>
    </cfRule>
  </conditionalFormatting>
  <conditionalFormatting sqref="H64">
    <cfRule type="expression" priority="8715" dxfId="0" stopIfTrue="0">
      <formula>AND(NOT('QAQC-NaT'!$L$68),'QAQC-NaT'!$C$68="Highest")</formula>
    </cfRule>
    <cfRule type="expression" priority="9106" dxfId="0" stopIfTrue="0">
      <formula>AND(NOT('QAQC-NaT'!$L$459),'QAQC-NaT'!$C$459="Highest")</formula>
    </cfRule>
    <cfRule type="expression" priority="9393" dxfId="2" stopIfTrue="0">
      <formula>AND(NOT('QAQC-NaT'!$L$68),'QAQC-NaT'!$C$68="High")</formula>
    </cfRule>
    <cfRule type="expression" priority="9784" dxfId="2" stopIfTrue="0">
      <formula>AND(NOT('QAQC-NaT'!$L$459),'QAQC-NaT'!$C$459="High")</formula>
    </cfRule>
    <cfRule type="expression" priority="10071" dxfId="3" stopIfTrue="0">
      <formula>AND(NOT('QAQC-NaT'!$L$68),'QAQC-NaT'!$C$68="Medium")</formula>
    </cfRule>
    <cfRule type="expression" priority="10462" dxfId="3" stopIfTrue="0">
      <formula>AND(NOT('QAQC-NaT'!$L$459),'QAQC-NaT'!$C$459="Medium")</formula>
    </cfRule>
    <cfRule type="expression" priority="10749" dxfId="4" stopIfTrue="0">
      <formula>AND(NOT('QAQC-NaT'!$L$68),'QAQC-NaT'!$C$68="Medium Low")</formula>
    </cfRule>
    <cfRule type="expression" priority="11140" dxfId="4" stopIfTrue="0">
      <formula>AND(NOT('QAQC-NaT'!$L$459),'QAQC-NaT'!$C$459="Medium Low")</formula>
    </cfRule>
    <cfRule type="expression" priority="11427" dxfId="5" stopIfTrue="0">
      <formula>AND(NOT('QAQC-NaT'!$L$68),'QAQC-NaT'!$C$68="Low")</formula>
    </cfRule>
    <cfRule type="expression" priority="11818" dxfId="5" stopIfTrue="0">
      <formula>AND(NOT('QAQC-NaT'!$L$459),'QAQC-NaT'!$C$459="Low")</formula>
    </cfRule>
    <cfRule type="expression" priority="12133" dxfId="5" stopIfTrue="0">
      <formula>LEFT(H64&amp;"")="["</formula>
    </cfRule>
    <cfRule type="expression" priority="12411" dxfId="6" stopIfTrue="0">
      <formula>AND(NOT('QAQC-NaT'!$L$68),'QAQC-NaT'!$C$68="Very Low")</formula>
    </cfRule>
    <cfRule type="expression" priority="12802" dxfId="6" stopIfTrue="0">
      <formula>AND(NOT('QAQC-NaT'!$L$459),'QAQC-NaT'!$C$459="Very Low")</formula>
    </cfRule>
    <cfRule type="expression" priority="13109" dxfId="1" stopIfTrue="0">
      <formula>AND(NOT('QAQC-NaT'!$L$68),'QAQC-NaT'!$C$68="Good")</formula>
    </cfRule>
    <cfRule type="expression" priority="13500" dxfId="1" stopIfTrue="0">
      <formula>AND(NOT('QAQC-NaT'!$L$459),'QAQC-NaT'!$C$459="Good")</formula>
    </cfRule>
  </conditionalFormatting>
  <conditionalFormatting sqref="I64">
    <cfRule type="expression" priority="8716" dxfId="0" stopIfTrue="0">
      <formula>AND(NOT('QAQC-NaT'!$L$69),'QAQC-NaT'!$C$69="Highest")</formula>
    </cfRule>
    <cfRule type="expression" priority="9107" dxfId="0" stopIfTrue="0">
      <formula>AND(NOT('QAQC-NaT'!$L$460),'QAQC-NaT'!$C$460="Highest")</formula>
    </cfRule>
    <cfRule type="expression" priority="9394" dxfId="2" stopIfTrue="0">
      <formula>AND(NOT('QAQC-NaT'!$L$69),'QAQC-NaT'!$C$69="High")</formula>
    </cfRule>
    <cfRule type="expression" priority="9785" dxfId="2" stopIfTrue="0">
      <formula>AND(NOT('QAQC-NaT'!$L$460),'QAQC-NaT'!$C$460="High")</formula>
    </cfRule>
    <cfRule type="expression" priority="10072" dxfId="3" stopIfTrue="0">
      <formula>AND(NOT('QAQC-NaT'!$L$69),'QAQC-NaT'!$C$69="Medium")</formula>
    </cfRule>
    <cfRule type="expression" priority="10463" dxfId="3" stopIfTrue="0">
      <formula>AND(NOT('QAQC-NaT'!$L$460),'QAQC-NaT'!$C$460="Medium")</formula>
    </cfRule>
    <cfRule type="expression" priority="10750" dxfId="4" stopIfTrue="0">
      <formula>AND(NOT('QAQC-NaT'!$L$69),'QAQC-NaT'!$C$69="Medium Low")</formula>
    </cfRule>
    <cfRule type="expression" priority="11141" dxfId="4" stopIfTrue="0">
      <formula>AND(NOT('QAQC-NaT'!$L$460),'QAQC-NaT'!$C$460="Medium Low")</formula>
    </cfRule>
    <cfRule type="expression" priority="11428" dxfId="5" stopIfTrue="0">
      <formula>AND(NOT('QAQC-NaT'!$L$69),'QAQC-NaT'!$C$69="Low")</formula>
    </cfRule>
    <cfRule type="expression" priority="11819" dxfId="5" stopIfTrue="0">
      <formula>AND(NOT('QAQC-NaT'!$L$460),'QAQC-NaT'!$C$460="Low")</formula>
    </cfRule>
    <cfRule type="expression" priority="12134" dxfId="5" stopIfTrue="0">
      <formula>LEFT(I64&amp;"")="["</formula>
    </cfRule>
    <cfRule type="expression" priority="12412" dxfId="6" stopIfTrue="0">
      <formula>AND(NOT('QAQC-NaT'!$L$69),'QAQC-NaT'!$C$69="Very Low")</formula>
    </cfRule>
    <cfRule type="expression" priority="12803" dxfId="6" stopIfTrue="0">
      <formula>AND(NOT('QAQC-NaT'!$L$460),'QAQC-NaT'!$C$460="Very Low")</formula>
    </cfRule>
    <cfRule type="expression" priority="13110" dxfId="1" stopIfTrue="0">
      <formula>AND(NOT('QAQC-NaT'!$L$69),'QAQC-NaT'!$C$69="Good")</formula>
    </cfRule>
    <cfRule type="expression" priority="13501" dxfId="1" stopIfTrue="0">
      <formula>AND(NOT('QAQC-NaT'!$L$460),'QAQC-NaT'!$C$460="Good")</formula>
    </cfRule>
  </conditionalFormatting>
  <conditionalFormatting sqref="G65">
    <cfRule type="expression" priority="8717" dxfId="0" stopIfTrue="0">
      <formula>AND(NOT('QAQC-NaT'!$L$70),'QAQC-NaT'!$C$70="Highest")</formula>
    </cfRule>
    <cfRule type="expression" priority="9120" dxfId="0" stopIfTrue="0">
      <formula>AND(NOT('QAQC-NaT'!$L$473),'QAQC-NaT'!$C$473="Highest")</formula>
    </cfRule>
    <cfRule type="expression" priority="9395" dxfId="2" stopIfTrue="0">
      <formula>AND(NOT('QAQC-NaT'!$L$70),'QAQC-NaT'!$C$70="High")</formula>
    </cfRule>
    <cfRule type="expression" priority="9798" dxfId="2" stopIfTrue="0">
      <formula>AND(NOT('QAQC-NaT'!$L$473),'QAQC-NaT'!$C$473="High")</formula>
    </cfRule>
    <cfRule type="expression" priority="10073" dxfId="3" stopIfTrue="0">
      <formula>AND(NOT('QAQC-NaT'!$L$70),'QAQC-NaT'!$C$70="Medium")</formula>
    </cfRule>
    <cfRule type="expression" priority="10476" dxfId="3" stopIfTrue="0">
      <formula>AND(NOT('QAQC-NaT'!$L$473),'QAQC-NaT'!$C$473="Medium")</formula>
    </cfRule>
    <cfRule type="expression" priority="10751" dxfId="4" stopIfTrue="0">
      <formula>AND(NOT('QAQC-NaT'!$L$70),'QAQC-NaT'!$C$70="Medium Low")</formula>
    </cfRule>
    <cfRule type="expression" priority="11154" dxfId="4" stopIfTrue="0">
      <formula>AND(NOT('QAQC-NaT'!$L$473),'QAQC-NaT'!$C$473="Medium Low")</formula>
    </cfRule>
    <cfRule type="expression" priority="11429" dxfId="5" stopIfTrue="0">
      <formula>AND(NOT('QAQC-NaT'!$L$70),'QAQC-NaT'!$C$70="Low")</formula>
    </cfRule>
    <cfRule type="expression" priority="11832" dxfId="5" stopIfTrue="0">
      <formula>AND(NOT('QAQC-NaT'!$L$473),'QAQC-NaT'!$C$473="Low")</formula>
    </cfRule>
    <cfRule type="expression" priority="12147" dxfId="5" stopIfTrue="0">
      <formula>LEFT(G65&amp;"")="["</formula>
    </cfRule>
    <cfRule type="expression" priority="12413" dxfId="6" stopIfTrue="0">
      <formula>AND(NOT('QAQC-NaT'!$L$70),'QAQC-NaT'!$C$70="Very Low")</formula>
    </cfRule>
    <cfRule type="expression" priority="12816" dxfId="6" stopIfTrue="0">
      <formula>AND(NOT('QAQC-NaT'!$L$473),'QAQC-NaT'!$C$473="Very Low")</formula>
    </cfRule>
    <cfRule type="expression" priority="13111" dxfId="1" stopIfTrue="0">
      <formula>AND(NOT('QAQC-NaT'!$L$70),'QAQC-NaT'!$C$70="Good")</formula>
    </cfRule>
    <cfRule type="expression" priority="13514" dxfId="1" stopIfTrue="0">
      <formula>AND(NOT('QAQC-NaT'!$L$473),'QAQC-NaT'!$C$473="Good")</formula>
    </cfRule>
  </conditionalFormatting>
  <conditionalFormatting sqref="H65">
    <cfRule type="expression" priority="8718" dxfId="0" stopIfTrue="0">
      <formula>AND(NOT('QAQC-NaT'!$L$71),'QAQC-NaT'!$C$71="Highest")</formula>
    </cfRule>
    <cfRule type="expression" priority="9121" dxfId="0" stopIfTrue="0">
      <formula>AND(NOT('QAQC-NaT'!$L$474),'QAQC-NaT'!$C$474="Highest")</formula>
    </cfRule>
    <cfRule type="expression" priority="9396" dxfId="2" stopIfTrue="0">
      <formula>AND(NOT('QAQC-NaT'!$L$71),'QAQC-NaT'!$C$71="High")</formula>
    </cfRule>
    <cfRule type="expression" priority="9799" dxfId="2" stopIfTrue="0">
      <formula>AND(NOT('QAQC-NaT'!$L$474),'QAQC-NaT'!$C$474="High")</formula>
    </cfRule>
    <cfRule type="expression" priority="10074" dxfId="3" stopIfTrue="0">
      <formula>AND(NOT('QAQC-NaT'!$L$71),'QAQC-NaT'!$C$71="Medium")</formula>
    </cfRule>
    <cfRule type="expression" priority="10477" dxfId="3" stopIfTrue="0">
      <formula>AND(NOT('QAQC-NaT'!$L$474),'QAQC-NaT'!$C$474="Medium")</formula>
    </cfRule>
    <cfRule type="expression" priority="10752" dxfId="4" stopIfTrue="0">
      <formula>AND(NOT('QAQC-NaT'!$L$71),'QAQC-NaT'!$C$71="Medium Low")</formula>
    </cfRule>
    <cfRule type="expression" priority="11155" dxfId="4" stopIfTrue="0">
      <formula>AND(NOT('QAQC-NaT'!$L$474),'QAQC-NaT'!$C$474="Medium Low")</formula>
    </cfRule>
    <cfRule type="expression" priority="11430" dxfId="5" stopIfTrue="0">
      <formula>AND(NOT('QAQC-NaT'!$L$71),'QAQC-NaT'!$C$71="Low")</formula>
    </cfRule>
    <cfRule type="expression" priority="11833" dxfId="5" stopIfTrue="0">
      <formula>AND(NOT('QAQC-NaT'!$L$474),'QAQC-NaT'!$C$474="Low")</formula>
    </cfRule>
    <cfRule type="expression" priority="12148" dxfId="5" stopIfTrue="0">
      <formula>LEFT(H65&amp;"")="["</formula>
    </cfRule>
    <cfRule type="expression" priority="12414" dxfId="6" stopIfTrue="0">
      <formula>AND(NOT('QAQC-NaT'!$L$71),'QAQC-NaT'!$C$71="Very Low")</formula>
    </cfRule>
    <cfRule type="expression" priority="12817" dxfId="6" stopIfTrue="0">
      <formula>AND(NOT('QAQC-NaT'!$L$474),'QAQC-NaT'!$C$474="Very Low")</formula>
    </cfRule>
    <cfRule type="expression" priority="13112" dxfId="1" stopIfTrue="0">
      <formula>AND(NOT('QAQC-NaT'!$L$71),'QAQC-NaT'!$C$71="Good")</formula>
    </cfRule>
    <cfRule type="expression" priority="13515" dxfId="1" stopIfTrue="0">
      <formula>AND(NOT('QAQC-NaT'!$L$474),'QAQC-NaT'!$C$474="Good")</formula>
    </cfRule>
  </conditionalFormatting>
  <conditionalFormatting sqref="I65">
    <cfRule type="expression" priority="8719" dxfId="0" stopIfTrue="0">
      <formula>AND(NOT('QAQC-NaT'!$L$72),'QAQC-NaT'!$C$72="Highest")</formula>
    </cfRule>
    <cfRule type="expression" priority="9122" dxfId="0" stopIfTrue="0">
      <formula>AND(NOT('QAQC-NaT'!$L$475),'QAQC-NaT'!$C$475="Highest")</formula>
    </cfRule>
    <cfRule type="expression" priority="9397" dxfId="2" stopIfTrue="0">
      <formula>AND(NOT('QAQC-NaT'!$L$72),'QAQC-NaT'!$C$72="High")</formula>
    </cfRule>
    <cfRule type="expression" priority="9800" dxfId="2" stopIfTrue="0">
      <formula>AND(NOT('QAQC-NaT'!$L$475),'QAQC-NaT'!$C$475="High")</formula>
    </cfRule>
    <cfRule type="expression" priority="10075" dxfId="3" stopIfTrue="0">
      <formula>AND(NOT('QAQC-NaT'!$L$72),'QAQC-NaT'!$C$72="Medium")</formula>
    </cfRule>
    <cfRule type="expression" priority="10478" dxfId="3" stopIfTrue="0">
      <formula>AND(NOT('QAQC-NaT'!$L$475),'QAQC-NaT'!$C$475="Medium")</formula>
    </cfRule>
    <cfRule type="expression" priority="10753" dxfId="4" stopIfTrue="0">
      <formula>AND(NOT('QAQC-NaT'!$L$72),'QAQC-NaT'!$C$72="Medium Low")</formula>
    </cfRule>
    <cfRule type="expression" priority="11156" dxfId="4" stopIfTrue="0">
      <formula>AND(NOT('QAQC-NaT'!$L$475),'QAQC-NaT'!$C$475="Medium Low")</formula>
    </cfRule>
    <cfRule type="expression" priority="11431" dxfId="5" stopIfTrue="0">
      <formula>AND(NOT('QAQC-NaT'!$L$72),'QAQC-NaT'!$C$72="Low")</formula>
    </cfRule>
    <cfRule type="expression" priority="11834" dxfId="5" stopIfTrue="0">
      <formula>AND(NOT('QAQC-NaT'!$L$475),'QAQC-NaT'!$C$475="Low")</formula>
    </cfRule>
    <cfRule type="expression" priority="12149" dxfId="5" stopIfTrue="0">
      <formula>LEFT(I65&amp;"")="["</formula>
    </cfRule>
    <cfRule type="expression" priority="12415" dxfId="6" stopIfTrue="0">
      <formula>AND(NOT('QAQC-NaT'!$L$72),'QAQC-NaT'!$C$72="Very Low")</formula>
    </cfRule>
    <cfRule type="expression" priority="12818" dxfId="6" stopIfTrue="0">
      <formula>AND(NOT('QAQC-NaT'!$L$475),'QAQC-NaT'!$C$475="Very Low")</formula>
    </cfRule>
    <cfRule type="expression" priority="13113" dxfId="1" stopIfTrue="0">
      <formula>AND(NOT('QAQC-NaT'!$L$72),'QAQC-NaT'!$C$72="Good")</formula>
    </cfRule>
    <cfRule type="expression" priority="13516" dxfId="1" stopIfTrue="0">
      <formula>AND(NOT('QAQC-NaT'!$L$475),'QAQC-NaT'!$C$475="Good")</formula>
    </cfRule>
  </conditionalFormatting>
  <conditionalFormatting sqref="G66">
    <cfRule type="expression" priority="8720" dxfId="0" stopIfTrue="0">
      <formula>AND(NOT('QAQC-NaT'!$L$73),'QAQC-NaT'!$C$73="Highest")</formula>
    </cfRule>
    <cfRule type="expression" priority="9135" dxfId="0" stopIfTrue="0">
      <formula>AND(NOT('QAQC-NaT'!$L$488),'QAQC-NaT'!$C$488="Highest")</formula>
    </cfRule>
    <cfRule type="expression" priority="9398" dxfId="2" stopIfTrue="0">
      <formula>AND(NOT('QAQC-NaT'!$L$73),'QAQC-NaT'!$C$73="High")</formula>
    </cfRule>
    <cfRule type="expression" priority="9813" dxfId="2" stopIfTrue="0">
      <formula>AND(NOT('QAQC-NaT'!$L$488),'QAQC-NaT'!$C$488="High")</formula>
    </cfRule>
    <cfRule type="expression" priority="10076" dxfId="3" stopIfTrue="0">
      <formula>AND(NOT('QAQC-NaT'!$L$73),'QAQC-NaT'!$C$73="Medium")</formula>
    </cfRule>
    <cfRule type="expression" priority="10491" dxfId="3" stopIfTrue="0">
      <formula>AND(NOT('QAQC-NaT'!$L$488),'QAQC-NaT'!$C$488="Medium")</formula>
    </cfRule>
    <cfRule type="expression" priority="10754" dxfId="4" stopIfTrue="0">
      <formula>AND(NOT('QAQC-NaT'!$L$73),'QAQC-NaT'!$C$73="Medium Low")</formula>
    </cfRule>
    <cfRule type="expression" priority="11169" dxfId="4" stopIfTrue="0">
      <formula>AND(NOT('QAQC-NaT'!$L$488),'QAQC-NaT'!$C$488="Medium Low")</formula>
    </cfRule>
    <cfRule type="expression" priority="11432" dxfId="5" stopIfTrue="0">
      <formula>AND(NOT('QAQC-NaT'!$L$73),'QAQC-NaT'!$C$73="Low")</formula>
    </cfRule>
    <cfRule type="expression" priority="11847" dxfId="5" stopIfTrue="0">
      <formula>AND(NOT('QAQC-NaT'!$L$488),'QAQC-NaT'!$C$488="Low")</formula>
    </cfRule>
    <cfRule type="expression" priority="12162" dxfId="5" stopIfTrue="0">
      <formula>LEFT(G66&amp;"")="["</formula>
    </cfRule>
    <cfRule type="expression" priority="12416" dxfId="6" stopIfTrue="0">
      <formula>AND(NOT('QAQC-NaT'!$L$73),'QAQC-NaT'!$C$73="Very Low")</formula>
    </cfRule>
    <cfRule type="expression" priority="12831" dxfId="6" stopIfTrue="0">
      <formula>AND(NOT('QAQC-NaT'!$L$488),'QAQC-NaT'!$C$488="Very Low")</formula>
    </cfRule>
    <cfRule type="expression" priority="13114" dxfId="1" stopIfTrue="0">
      <formula>AND(NOT('QAQC-NaT'!$L$73),'QAQC-NaT'!$C$73="Good")</formula>
    </cfRule>
    <cfRule type="expression" priority="13529" dxfId="1" stopIfTrue="0">
      <formula>AND(NOT('QAQC-NaT'!$L$488),'QAQC-NaT'!$C$488="Good")</formula>
    </cfRule>
  </conditionalFormatting>
  <conditionalFormatting sqref="H66">
    <cfRule type="expression" priority="8721" dxfId="0" stopIfTrue="0">
      <formula>AND(NOT('QAQC-NaT'!$L$74),'QAQC-NaT'!$C$74="Highest")</formula>
    </cfRule>
    <cfRule type="expression" priority="9136" dxfId="0" stopIfTrue="0">
      <formula>AND(NOT('QAQC-NaT'!$L$489),'QAQC-NaT'!$C$489="Highest")</formula>
    </cfRule>
    <cfRule type="expression" priority="9399" dxfId="2" stopIfTrue="0">
      <formula>AND(NOT('QAQC-NaT'!$L$74),'QAQC-NaT'!$C$74="High")</formula>
    </cfRule>
    <cfRule type="expression" priority="9814" dxfId="2" stopIfTrue="0">
      <formula>AND(NOT('QAQC-NaT'!$L$489),'QAQC-NaT'!$C$489="High")</formula>
    </cfRule>
    <cfRule type="expression" priority="10077" dxfId="3" stopIfTrue="0">
      <formula>AND(NOT('QAQC-NaT'!$L$74),'QAQC-NaT'!$C$74="Medium")</formula>
    </cfRule>
    <cfRule type="expression" priority="10492" dxfId="3" stopIfTrue="0">
      <formula>AND(NOT('QAQC-NaT'!$L$489),'QAQC-NaT'!$C$489="Medium")</formula>
    </cfRule>
    <cfRule type="expression" priority="10755" dxfId="4" stopIfTrue="0">
      <formula>AND(NOT('QAQC-NaT'!$L$74),'QAQC-NaT'!$C$74="Medium Low")</formula>
    </cfRule>
    <cfRule type="expression" priority="11170" dxfId="4" stopIfTrue="0">
      <formula>AND(NOT('QAQC-NaT'!$L$489),'QAQC-NaT'!$C$489="Medium Low")</formula>
    </cfRule>
    <cfRule type="expression" priority="11433" dxfId="5" stopIfTrue="0">
      <formula>AND(NOT('QAQC-NaT'!$L$74),'QAQC-NaT'!$C$74="Low")</formula>
    </cfRule>
    <cfRule type="expression" priority="11848" dxfId="5" stopIfTrue="0">
      <formula>AND(NOT('QAQC-NaT'!$L$489),'QAQC-NaT'!$C$489="Low")</formula>
    </cfRule>
    <cfRule type="expression" priority="12163" dxfId="5" stopIfTrue="0">
      <formula>LEFT(H66&amp;"")="["</formula>
    </cfRule>
    <cfRule type="expression" priority="12417" dxfId="6" stopIfTrue="0">
      <formula>AND(NOT('QAQC-NaT'!$L$74),'QAQC-NaT'!$C$74="Very Low")</formula>
    </cfRule>
    <cfRule type="expression" priority="12832" dxfId="6" stopIfTrue="0">
      <formula>AND(NOT('QAQC-NaT'!$L$489),'QAQC-NaT'!$C$489="Very Low")</formula>
    </cfRule>
    <cfRule type="expression" priority="13115" dxfId="1" stopIfTrue="0">
      <formula>AND(NOT('QAQC-NaT'!$L$74),'QAQC-NaT'!$C$74="Good")</formula>
    </cfRule>
    <cfRule type="expression" priority="13530" dxfId="1" stopIfTrue="0">
      <formula>AND(NOT('QAQC-NaT'!$L$489),'QAQC-NaT'!$C$489="Good")</formula>
    </cfRule>
  </conditionalFormatting>
  <conditionalFormatting sqref="I66">
    <cfRule type="expression" priority="8722" dxfId="0" stopIfTrue="0">
      <formula>AND(NOT('QAQC-NaT'!$L$75),'QAQC-NaT'!$C$75="Highest")</formula>
    </cfRule>
    <cfRule type="expression" priority="9137" dxfId="0" stopIfTrue="0">
      <formula>AND(NOT('QAQC-NaT'!$L$490),'QAQC-NaT'!$C$490="Highest")</formula>
    </cfRule>
    <cfRule type="expression" priority="9400" dxfId="2" stopIfTrue="0">
      <formula>AND(NOT('QAQC-NaT'!$L$75),'QAQC-NaT'!$C$75="High")</formula>
    </cfRule>
    <cfRule type="expression" priority="9815" dxfId="2" stopIfTrue="0">
      <formula>AND(NOT('QAQC-NaT'!$L$490),'QAQC-NaT'!$C$490="High")</formula>
    </cfRule>
    <cfRule type="expression" priority="10078" dxfId="3" stopIfTrue="0">
      <formula>AND(NOT('QAQC-NaT'!$L$75),'QAQC-NaT'!$C$75="Medium")</formula>
    </cfRule>
    <cfRule type="expression" priority="10493" dxfId="3" stopIfTrue="0">
      <formula>AND(NOT('QAQC-NaT'!$L$490),'QAQC-NaT'!$C$490="Medium")</formula>
    </cfRule>
    <cfRule type="expression" priority="10756" dxfId="4" stopIfTrue="0">
      <formula>AND(NOT('QAQC-NaT'!$L$75),'QAQC-NaT'!$C$75="Medium Low")</formula>
    </cfRule>
    <cfRule type="expression" priority="11171" dxfId="4" stopIfTrue="0">
      <formula>AND(NOT('QAQC-NaT'!$L$490),'QAQC-NaT'!$C$490="Medium Low")</formula>
    </cfRule>
    <cfRule type="expression" priority="11434" dxfId="5" stopIfTrue="0">
      <formula>AND(NOT('QAQC-NaT'!$L$75),'QAQC-NaT'!$C$75="Low")</formula>
    </cfRule>
    <cfRule type="expression" priority="11849" dxfId="5" stopIfTrue="0">
      <formula>AND(NOT('QAQC-NaT'!$L$490),'QAQC-NaT'!$C$490="Low")</formula>
    </cfRule>
    <cfRule type="expression" priority="12164" dxfId="5" stopIfTrue="0">
      <formula>LEFT(I66&amp;"")="["</formula>
    </cfRule>
    <cfRule type="expression" priority="12418" dxfId="6" stopIfTrue="0">
      <formula>AND(NOT('QAQC-NaT'!$L$75),'QAQC-NaT'!$C$75="Very Low")</formula>
    </cfRule>
    <cfRule type="expression" priority="12833" dxfId="6" stopIfTrue="0">
      <formula>AND(NOT('QAQC-NaT'!$L$490),'QAQC-NaT'!$C$490="Very Low")</formula>
    </cfRule>
    <cfRule type="expression" priority="13116" dxfId="1" stopIfTrue="0">
      <formula>AND(NOT('QAQC-NaT'!$L$75),'QAQC-NaT'!$C$75="Good")</formula>
    </cfRule>
    <cfRule type="expression" priority="13531" dxfId="1" stopIfTrue="0">
      <formula>AND(NOT('QAQC-NaT'!$L$490),'QAQC-NaT'!$C$490="Good")</formula>
    </cfRule>
  </conditionalFormatting>
  <conditionalFormatting sqref="G68">
    <cfRule type="expression" priority="8723" dxfId="0" stopIfTrue="0">
      <formula>AND(NOT('QAQC-NaT'!$L$76),'QAQC-NaT'!$C$76="Highest")</formula>
    </cfRule>
    <cfRule type="expression" priority="9150" dxfId="0" stopIfTrue="0">
      <formula>AND(NOT('QAQC-NaT'!$L$503),'QAQC-NaT'!$C$503="Highest")</formula>
    </cfRule>
    <cfRule type="expression" priority="9401" dxfId="2" stopIfTrue="0">
      <formula>AND(NOT('QAQC-NaT'!$L$76),'QAQC-NaT'!$C$76="High")</formula>
    </cfRule>
    <cfRule type="expression" priority="9828" dxfId="2" stopIfTrue="0">
      <formula>AND(NOT('QAQC-NaT'!$L$503),'QAQC-NaT'!$C$503="High")</formula>
    </cfRule>
    <cfRule type="expression" priority="10079" dxfId="3" stopIfTrue="0">
      <formula>AND(NOT('QAQC-NaT'!$L$76),'QAQC-NaT'!$C$76="Medium")</formula>
    </cfRule>
    <cfRule type="expression" priority="10506" dxfId="3" stopIfTrue="0">
      <formula>AND(NOT('QAQC-NaT'!$L$503),'QAQC-NaT'!$C$503="Medium")</formula>
    </cfRule>
    <cfRule type="expression" priority="10757" dxfId="4" stopIfTrue="0">
      <formula>AND(NOT('QAQC-NaT'!$L$76),'QAQC-NaT'!$C$76="Medium Low")</formula>
    </cfRule>
    <cfRule type="expression" priority="11184" dxfId="4" stopIfTrue="0">
      <formula>AND(NOT('QAQC-NaT'!$L$503),'QAQC-NaT'!$C$503="Medium Low")</formula>
    </cfRule>
    <cfRule type="expression" priority="11435" dxfId="5" stopIfTrue="0">
      <formula>AND(NOT('QAQC-NaT'!$L$76),'QAQC-NaT'!$C$76="Low")</formula>
    </cfRule>
    <cfRule type="expression" priority="11862" dxfId="5" stopIfTrue="0">
      <formula>AND(NOT('QAQC-NaT'!$L$503),'QAQC-NaT'!$C$503="Low")</formula>
    </cfRule>
    <cfRule type="expression" priority="12177" dxfId="5" stopIfTrue="0">
      <formula>LEFT(G68&amp;"")="["</formula>
    </cfRule>
    <cfRule type="expression" priority="12419" dxfId="6" stopIfTrue="0">
      <formula>AND(NOT('QAQC-NaT'!$L$76),'QAQC-NaT'!$C$76="Very Low")</formula>
    </cfRule>
    <cfRule type="expression" priority="12846" dxfId="6" stopIfTrue="0">
      <formula>AND(NOT('QAQC-NaT'!$L$503),'QAQC-NaT'!$C$503="Very Low")</formula>
    </cfRule>
    <cfRule type="expression" priority="13117" dxfId="1" stopIfTrue="0">
      <formula>AND(NOT('QAQC-NaT'!$L$76),'QAQC-NaT'!$C$76="Good")</formula>
    </cfRule>
    <cfRule type="expression" priority="13544" dxfId="1" stopIfTrue="0">
      <formula>AND(NOT('QAQC-NaT'!$L$503),'QAQC-NaT'!$C$503="Good")</formula>
    </cfRule>
  </conditionalFormatting>
  <conditionalFormatting sqref="H68">
    <cfRule type="expression" priority="8724" dxfId="0" stopIfTrue="0">
      <formula>AND(NOT('QAQC-NaT'!$L$77),'QAQC-NaT'!$C$77="Highest")</formula>
    </cfRule>
    <cfRule type="expression" priority="9151" dxfId="0" stopIfTrue="0">
      <formula>AND(NOT('QAQC-NaT'!$L$504),'QAQC-NaT'!$C$504="Highest")</formula>
    </cfRule>
    <cfRule type="expression" priority="9402" dxfId="2" stopIfTrue="0">
      <formula>AND(NOT('QAQC-NaT'!$L$77),'QAQC-NaT'!$C$77="High")</formula>
    </cfRule>
    <cfRule type="expression" priority="9829" dxfId="2" stopIfTrue="0">
      <formula>AND(NOT('QAQC-NaT'!$L$504),'QAQC-NaT'!$C$504="High")</formula>
    </cfRule>
    <cfRule type="expression" priority="10080" dxfId="3" stopIfTrue="0">
      <formula>AND(NOT('QAQC-NaT'!$L$77),'QAQC-NaT'!$C$77="Medium")</formula>
    </cfRule>
    <cfRule type="expression" priority="10507" dxfId="3" stopIfTrue="0">
      <formula>AND(NOT('QAQC-NaT'!$L$504),'QAQC-NaT'!$C$504="Medium")</formula>
    </cfRule>
    <cfRule type="expression" priority="10758" dxfId="4" stopIfTrue="0">
      <formula>AND(NOT('QAQC-NaT'!$L$77),'QAQC-NaT'!$C$77="Medium Low")</formula>
    </cfRule>
    <cfRule type="expression" priority="11185" dxfId="4" stopIfTrue="0">
      <formula>AND(NOT('QAQC-NaT'!$L$504),'QAQC-NaT'!$C$504="Medium Low")</formula>
    </cfRule>
    <cfRule type="expression" priority="11436" dxfId="5" stopIfTrue="0">
      <formula>AND(NOT('QAQC-NaT'!$L$77),'QAQC-NaT'!$C$77="Low")</formula>
    </cfRule>
    <cfRule type="expression" priority="11863" dxfId="5" stopIfTrue="0">
      <formula>AND(NOT('QAQC-NaT'!$L$504),'QAQC-NaT'!$C$504="Low")</formula>
    </cfRule>
    <cfRule type="expression" priority="12178" dxfId="5" stopIfTrue="0">
      <formula>LEFT(H68&amp;"")="["</formula>
    </cfRule>
    <cfRule type="expression" priority="12420" dxfId="6" stopIfTrue="0">
      <formula>AND(NOT('QAQC-NaT'!$L$77),'QAQC-NaT'!$C$77="Very Low")</formula>
    </cfRule>
    <cfRule type="expression" priority="12847" dxfId="6" stopIfTrue="0">
      <formula>AND(NOT('QAQC-NaT'!$L$504),'QAQC-NaT'!$C$504="Very Low")</formula>
    </cfRule>
    <cfRule type="expression" priority="13118" dxfId="1" stopIfTrue="0">
      <formula>AND(NOT('QAQC-NaT'!$L$77),'QAQC-NaT'!$C$77="Good")</formula>
    </cfRule>
    <cfRule type="expression" priority="13545" dxfId="1" stopIfTrue="0">
      <formula>AND(NOT('QAQC-NaT'!$L$504),'QAQC-NaT'!$C$504="Good")</formula>
    </cfRule>
  </conditionalFormatting>
  <conditionalFormatting sqref="I68">
    <cfRule type="expression" priority="8725" dxfId="0" stopIfTrue="0">
      <formula>AND(NOT('QAQC-NaT'!$L$78),'QAQC-NaT'!$C$78="Highest")</formula>
    </cfRule>
    <cfRule type="expression" priority="9152" dxfId="0" stopIfTrue="0">
      <formula>AND(NOT('QAQC-NaT'!$L$505),'QAQC-NaT'!$C$505="Highest")</formula>
    </cfRule>
    <cfRule type="expression" priority="9403" dxfId="2" stopIfTrue="0">
      <formula>AND(NOT('QAQC-NaT'!$L$78),'QAQC-NaT'!$C$78="High")</formula>
    </cfRule>
    <cfRule type="expression" priority="9830" dxfId="2" stopIfTrue="0">
      <formula>AND(NOT('QAQC-NaT'!$L$505),'QAQC-NaT'!$C$505="High")</formula>
    </cfRule>
    <cfRule type="expression" priority="10081" dxfId="3" stopIfTrue="0">
      <formula>AND(NOT('QAQC-NaT'!$L$78),'QAQC-NaT'!$C$78="Medium")</formula>
    </cfRule>
    <cfRule type="expression" priority="10508" dxfId="3" stopIfTrue="0">
      <formula>AND(NOT('QAQC-NaT'!$L$505),'QAQC-NaT'!$C$505="Medium")</formula>
    </cfRule>
    <cfRule type="expression" priority="10759" dxfId="4" stopIfTrue="0">
      <formula>AND(NOT('QAQC-NaT'!$L$78),'QAQC-NaT'!$C$78="Medium Low")</formula>
    </cfRule>
    <cfRule type="expression" priority="11186" dxfId="4" stopIfTrue="0">
      <formula>AND(NOT('QAQC-NaT'!$L$505),'QAQC-NaT'!$C$505="Medium Low")</formula>
    </cfRule>
    <cfRule type="expression" priority="11437" dxfId="5" stopIfTrue="0">
      <formula>AND(NOT('QAQC-NaT'!$L$78),'QAQC-NaT'!$C$78="Low")</formula>
    </cfRule>
    <cfRule type="expression" priority="11864" dxfId="5" stopIfTrue="0">
      <formula>AND(NOT('QAQC-NaT'!$L$505),'QAQC-NaT'!$C$505="Low")</formula>
    </cfRule>
    <cfRule type="expression" priority="12179" dxfId="5" stopIfTrue="0">
      <formula>LEFT(I68&amp;"")="["</formula>
    </cfRule>
    <cfRule type="expression" priority="12421" dxfId="6" stopIfTrue="0">
      <formula>AND(NOT('QAQC-NaT'!$L$78),'QAQC-NaT'!$C$78="Very Low")</formula>
    </cfRule>
    <cfRule type="expression" priority="12848" dxfId="6" stopIfTrue="0">
      <formula>AND(NOT('QAQC-NaT'!$L$505),'QAQC-NaT'!$C$505="Very Low")</formula>
    </cfRule>
    <cfRule type="expression" priority="13119" dxfId="1" stopIfTrue="0">
      <formula>AND(NOT('QAQC-NaT'!$L$78),'QAQC-NaT'!$C$78="Good")</formula>
    </cfRule>
    <cfRule type="expression" priority="13546" dxfId="1" stopIfTrue="0">
      <formula>AND(NOT('QAQC-NaT'!$L$505),'QAQC-NaT'!$C$505="Good")</formula>
    </cfRule>
  </conditionalFormatting>
  <conditionalFormatting sqref="Q68">
    <cfRule type="expression" priority="8726" dxfId="0" stopIfTrue="0">
      <formula>AND(NOT('QAQC-NaT'!$L$79),'QAQC-NaT'!$C$79="Highest")</formula>
    </cfRule>
    <cfRule type="expression" priority="9153" dxfId="0" stopIfTrue="0">
      <formula>AND(NOT('QAQC-NaT'!$L$506),'QAQC-NaT'!$C$506="Highest")</formula>
    </cfRule>
    <cfRule type="expression" priority="9404" dxfId="2" stopIfTrue="0">
      <formula>AND(NOT('QAQC-NaT'!$L$79),'QAQC-NaT'!$C$79="High")</formula>
    </cfRule>
    <cfRule type="expression" priority="9831" dxfId="2" stopIfTrue="0">
      <formula>AND(NOT('QAQC-NaT'!$L$506),'QAQC-NaT'!$C$506="High")</formula>
    </cfRule>
    <cfRule type="expression" priority="10082" dxfId="3" stopIfTrue="0">
      <formula>AND(NOT('QAQC-NaT'!$L$79),'QAQC-NaT'!$C$79="Medium")</formula>
    </cfRule>
    <cfRule type="expression" priority="10509" dxfId="3" stopIfTrue="0">
      <formula>AND(NOT('QAQC-NaT'!$L$506),'QAQC-NaT'!$C$506="Medium")</formula>
    </cfRule>
    <cfRule type="expression" priority="10760" dxfId="4" stopIfTrue="0">
      <formula>AND(NOT('QAQC-NaT'!$L$79),'QAQC-NaT'!$C$79="Medium Low")</formula>
    </cfRule>
    <cfRule type="expression" priority="11187" dxfId="4" stopIfTrue="0">
      <formula>AND(NOT('QAQC-NaT'!$L$506),'QAQC-NaT'!$C$506="Medium Low")</formula>
    </cfRule>
    <cfRule type="expression" priority="11438" dxfId="5" stopIfTrue="0">
      <formula>AND(NOT('QAQC-NaT'!$L$79),'QAQC-NaT'!$C$79="Low")</formula>
    </cfRule>
    <cfRule type="expression" priority="11865" dxfId="5" stopIfTrue="0">
      <formula>AND(NOT('QAQC-NaT'!$L$506),'QAQC-NaT'!$C$506="Low")</formula>
    </cfRule>
    <cfRule type="expression" priority="12180" dxfId="5" stopIfTrue="0">
      <formula>LEFT(Q68&amp;"")="["</formula>
    </cfRule>
    <cfRule type="expression" priority="12422" dxfId="6" stopIfTrue="0">
      <formula>AND(NOT('QAQC-NaT'!$L$79),'QAQC-NaT'!$C$79="Very Low")</formula>
    </cfRule>
    <cfRule type="expression" priority="12849" dxfId="6" stopIfTrue="0">
      <formula>AND(NOT('QAQC-NaT'!$L$506),'QAQC-NaT'!$C$506="Very Low")</formula>
    </cfRule>
    <cfRule type="expression" priority="13120" dxfId="1" stopIfTrue="0">
      <formula>AND(NOT('QAQC-NaT'!$L$79),'QAQC-NaT'!$C$79="Good")</formula>
    </cfRule>
    <cfRule type="expression" priority="13547" dxfId="1" stopIfTrue="0">
      <formula>AND(NOT('QAQC-NaT'!$L$506),'QAQC-NaT'!$C$506="Good")</formula>
    </cfRule>
  </conditionalFormatting>
  <conditionalFormatting sqref="R68">
    <cfRule type="expression" priority="8727" dxfId="0" stopIfTrue="0">
      <formula>AND(NOT('QAQC-NaT'!$L$80),'QAQC-NaT'!$C$80="Highest")</formula>
    </cfRule>
    <cfRule type="expression" priority="9154" dxfId="0" stopIfTrue="0">
      <formula>AND(NOT('QAQC-NaT'!$L$507),'QAQC-NaT'!$C$507="Highest")</formula>
    </cfRule>
    <cfRule type="expression" priority="9405" dxfId="2" stopIfTrue="0">
      <formula>AND(NOT('QAQC-NaT'!$L$80),'QAQC-NaT'!$C$80="High")</formula>
    </cfRule>
    <cfRule type="expression" priority="9832" dxfId="2" stopIfTrue="0">
      <formula>AND(NOT('QAQC-NaT'!$L$507),'QAQC-NaT'!$C$507="High")</formula>
    </cfRule>
    <cfRule type="expression" priority="10083" dxfId="3" stopIfTrue="0">
      <formula>AND(NOT('QAQC-NaT'!$L$80),'QAQC-NaT'!$C$80="Medium")</formula>
    </cfRule>
    <cfRule type="expression" priority="10510" dxfId="3" stopIfTrue="0">
      <formula>AND(NOT('QAQC-NaT'!$L$507),'QAQC-NaT'!$C$507="Medium")</formula>
    </cfRule>
    <cfRule type="expression" priority="10761" dxfId="4" stopIfTrue="0">
      <formula>AND(NOT('QAQC-NaT'!$L$80),'QAQC-NaT'!$C$80="Medium Low")</formula>
    </cfRule>
    <cfRule type="expression" priority="11188" dxfId="4" stopIfTrue="0">
      <formula>AND(NOT('QAQC-NaT'!$L$507),'QAQC-NaT'!$C$507="Medium Low")</formula>
    </cfRule>
    <cfRule type="expression" priority="11439" dxfId="5" stopIfTrue="0">
      <formula>AND(NOT('QAQC-NaT'!$L$80),'QAQC-NaT'!$C$80="Low")</formula>
    </cfRule>
    <cfRule type="expression" priority="11866" dxfId="5" stopIfTrue="0">
      <formula>AND(NOT('QAQC-NaT'!$L$507),'QAQC-NaT'!$C$507="Low")</formula>
    </cfRule>
    <cfRule type="expression" priority="12181" dxfId="5" stopIfTrue="0">
      <formula>LEFT(R68&amp;"")="["</formula>
    </cfRule>
    <cfRule type="expression" priority="12423" dxfId="6" stopIfTrue="0">
      <formula>AND(NOT('QAQC-NaT'!$L$80),'QAQC-NaT'!$C$80="Very Low")</formula>
    </cfRule>
    <cfRule type="expression" priority="12850" dxfId="6" stopIfTrue="0">
      <formula>AND(NOT('QAQC-NaT'!$L$507),'QAQC-NaT'!$C$507="Very Low")</formula>
    </cfRule>
    <cfRule type="expression" priority="13121" dxfId="1" stopIfTrue="0">
      <formula>AND(NOT('QAQC-NaT'!$L$80),'QAQC-NaT'!$C$80="Good")</formula>
    </cfRule>
    <cfRule type="expression" priority="13548" dxfId="1" stopIfTrue="0">
      <formula>AND(NOT('QAQC-NaT'!$L$507),'QAQC-NaT'!$C$507="Good")</formula>
    </cfRule>
  </conditionalFormatting>
  <conditionalFormatting sqref="S68">
    <cfRule type="expression" priority="8728" dxfId="0" stopIfTrue="0">
      <formula>AND(NOT('QAQC-NaT'!$L$81),'QAQC-NaT'!$C$81="Highest")</formula>
    </cfRule>
    <cfRule type="expression" priority="9155" dxfId="0" stopIfTrue="0">
      <formula>AND(NOT('QAQC-NaT'!$L$508),'QAQC-NaT'!$C$508="Highest")</formula>
    </cfRule>
    <cfRule type="expression" priority="9406" dxfId="2" stopIfTrue="0">
      <formula>AND(NOT('QAQC-NaT'!$L$81),'QAQC-NaT'!$C$81="High")</formula>
    </cfRule>
    <cfRule type="expression" priority="9833" dxfId="2" stopIfTrue="0">
      <formula>AND(NOT('QAQC-NaT'!$L$508),'QAQC-NaT'!$C$508="High")</formula>
    </cfRule>
    <cfRule type="expression" priority="10084" dxfId="3" stopIfTrue="0">
      <formula>AND(NOT('QAQC-NaT'!$L$81),'QAQC-NaT'!$C$81="Medium")</formula>
    </cfRule>
    <cfRule type="expression" priority="10511" dxfId="3" stopIfTrue="0">
      <formula>AND(NOT('QAQC-NaT'!$L$508),'QAQC-NaT'!$C$508="Medium")</formula>
    </cfRule>
    <cfRule type="expression" priority="10762" dxfId="4" stopIfTrue="0">
      <formula>AND(NOT('QAQC-NaT'!$L$81),'QAQC-NaT'!$C$81="Medium Low")</formula>
    </cfRule>
    <cfRule type="expression" priority="11189" dxfId="4" stopIfTrue="0">
      <formula>AND(NOT('QAQC-NaT'!$L$508),'QAQC-NaT'!$C$508="Medium Low")</formula>
    </cfRule>
    <cfRule type="expression" priority="11440" dxfId="5" stopIfTrue="0">
      <formula>AND(NOT('QAQC-NaT'!$L$81),'QAQC-NaT'!$C$81="Low")</formula>
    </cfRule>
    <cfRule type="expression" priority="11867" dxfId="5" stopIfTrue="0">
      <formula>AND(NOT('QAQC-NaT'!$L$508),'QAQC-NaT'!$C$508="Low")</formula>
    </cfRule>
    <cfRule type="expression" priority="12182" dxfId="5" stopIfTrue="0">
      <formula>LEFT(S68&amp;"")="["</formula>
    </cfRule>
    <cfRule type="expression" priority="12424" dxfId="6" stopIfTrue="0">
      <formula>AND(NOT('QAQC-NaT'!$L$81),'QAQC-NaT'!$C$81="Very Low")</formula>
    </cfRule>
    <cfRule type="expression" priority="12851" dxfId="6" stopIfTrue="0">
      <formula>AND(NOT('QAQC-NaT'!$L$508),'QAQC-NaT'!$C$508="Very Low")</formula>
    </cfRule>
    <cfRule type="expression" priority="13122" dxfId="1" stopIfTrue="0">
      <formula>AND(NOT('QAQC-NaT'!$L$81),'QAQC-NaT'!$C$81="Good")</formula>
    </cfRule>
    <cfRule type="expression" priority="13549" dxfId="1" stopIfTrue="0">
      <formula>AND(NOT('QAQC-NaT'!$L$508),'QAQC-NaT'!$C$508="Good")</formula>
    </cfRule>
  </conditionalFormatting>
  <conditionalFormatting sqref="G69">
    <cfRule type="expression" priority="8729" dxfId="0" stopIfTrue="0">
      <formula>AND(NOT('QAQC-NaT'!$L$82),'QAQC-NaT'!$C$82="Highest")</formula>
    </cfRule>
    <cfRule type="expression" priority="9165" dxfId="0" stopIfTrue="0">
      <formula>AND(NOT('QAQC-NaT'!$L$518),'QAQC-NaT'!$C$518="Highest")</formula>
    </cfRule>
    <cfRule type="expression" priority="9407" dxfId="2" stopIfTrue="0">
      <formula>AND(NOT('QAQC-NaT'!$L$82),'QAQC-NaT'!$C$82="High")</formula>
    </cfRule>
    <cfRule type="expression" priority="9843" dxfId="2" stopIfTrue="0">
      <formula>AND(NOT('QAQC-NaT'!$L$518),'QAQC-NaT'!$C$518="High")</formula>
    </cfRule>
    <cfRule type="expression" priority="10085" dxfId="3" stopIfTrue="0">
      <formula>AND(NOT('QAQC-NaT'!$L$82),'QAQC-NaT'!$C$82="Medium")</formula>
    </cfRule>
    <cfRule type="expression" priority="10521" dxfId="3" stopIfTrue="0">
      <formula>AND(NOT('QAQC-NaT'!$L$518),'QAQC-NaT'!$C$518="Medium")</formula>
    </cfRule>
    <cfRule type="expression" priority="10763" dxfId="4" stopIfTrue="0">
      <formula>AND(NOT('QAQC-NaT'!$L$82),'QAQC-NaT'!$C$82="Medium Low")</formula>
    </cfRule>
    <cfRule type="expression" priority="11199" dxfId="4" stopIfTrue="0">
      <formula>AND(NOT('QAQC-NaT'!$L$518),'QAQC-NaT'!$C$518="Medium Low")</formula>
    </cfRule>
    <cfRule type="expression" priority="11441" dxfId="5" stopIfTrue="0">
      <formula>AND(NOT('QAQC-NaT'!$L$82),'QAQC-NaT'!$C$82="Low")</formula>
    </cfRule>
    <cfRule type="expression" priority="11877" dxfId="5" stopIfTrue="0">
      <formula>AND(NOT('QAQC-NaT'!$L$518),'QAQC-NaT'!$C$518="Low")</formula>
    </cfRule>
    <cfRule type="expression" priority="12192" dxfId="5" stopIfTrue="0">
      <formula>LEFT(G69&amp;"")="["</formula>
    </cfRule>
    <cfRule type="expression" priority="12425" dxfId="6" stopIfTrue="0">
      <formula>AND(NOT('QAQC-NaT'!$L$82),'QAQC-NaT'!$C$82="Very Low")</formula>
    </cfRule>
    <cfRule type="expression" priority="12861" dxfId="6" stopIfTrue="0">
      <formula>AND(NOT('QAQC-NaT'!$L$518),'QAQC-NaT'!$C$518="Very Low")</formula>
    </cfRule>
    <cfRule type="expression" priority="13123" dxfId="1" stopIfTrue="0">
      <formula>AND(NOT('QAQC-NaT'!$L$82),'QAQC-NaT'!$C$82="Good")</formula>
    </cfRule>
    <cfRule type="expression" priority="13559" dxfId="1" stopIfTrue="0">
      <formula>AND(NOT('QAQC-NaT'!$L$518),'QAQC-NaT'!$C$518="Good")</formula>
    </cfRule>
  </conditionalFormatting>
  <conditionalFormatting sqref="H69">
    <cfRule type="expression" priority="8730" dxfId="0" stopIfTrue="0">
      <formula>AND(NOT('QAQC-NaT'!$L$83),'QAQC-NaT'!$C$83="Highest")</formula>
    </cfRule>
    <cfRule type="expression" priority="9166" dxfId="0" stopIfTrue="0">
      <formula>AND(NOT('QAQC-NaT'!$L$519),'QAQC-NaT'!$C$519="Highest")</formula>
    </cfRule>
    <cfRule type="expression" priority="9408" dxfId="2" stopIfTrue="0">
      <formula>AND(NOT('QAQC-NaT'!$L$83),'QAQC-NaT'!$C$83="High")</formula>
    </cfRule>
    <cfRule type="expression" priority="9844" dxfId="2" stopIfTrue="0">
      <formula>AND(NOT('QAQC-NaT'!$L$519),'QAQC-NaT'!$C$519="High")</formula>
    </cfRule>
    <cfRule type="expression" priority="10086" dxfId="3" stopIfTrue="0">
      <formula>AND(NOT('QAQC-NaT'!$L$83),'QAQC-NaT'!$C$83="Medium")</formula>
    </cfRule>
    <cfRule type="expression" priority="10522" dxfId="3" stopIfTrue="0">
      <formula>AND(NOT('QAQC-NaT'!$L$519),'QAQC-NaT'!$C$519="Medium")</formula>
    </cfRule>
    <cfRule type="expression" priority="10764" dxfId="4" stopIfTrue="0">
      <formula>AND(NOT('QAQC-NaT'!$L$83),'QAQC-NaT'!$C$83="Medium Low")</formula>
    </cfRule>
    <cfRule type="expression" priority="11200" dxfId="4" stopIfTrue="0">
      <formula>AND(NOT('QAQC-NaT'!$L$519),'QAQC-NaT'!$C$519="Medium Low")</formula>
    </cfRule>
    <cfRule type="expression" priority="11442" dxfId="5" stopIfTrue="0">
      <formula>AND(NOT('QAQC-NaT'!$L$83),'QAQC-NaT'!$C$83="Low")</formula>
    </cfRule>
    <cfRule type="expression" priority="11878" dxfId="5" stopIfTrue="0">
      <formula>AND(NOT('QAQC-NaT'!$L$519),'QAQC-NaT'!$C$519="Low")</formula>
    </cfRule>
    <cfRule type="expression" priority="12193" dxfId="5" stopIfTrue="0">
      <formula>LEFT(H69&amp;"")="["</formula>
    </cfRule>
    <cfRule type="expression" priority="12426" dxfId="6" stopIfTrue="0">
      <formula>AND(NOT('QAQC-NaT'!$L$83),'QAQC-NaT'!$C$83="Very Low")</formula>
    </cfRule>
    <cfRule type="expression" priority="12862" dxfId="6" stopIfTrue="0">
      <formula>AND(NOT('QAQC-NaT'!$L$519),'QAQC-NaT'!$C$519="Very Low")</formula>
    </cfRule>
    <cfRule type="expression" priority="13124" dxfId="1" stopIfTrue="0">
      <formula>AND(NOT('QAQC-NaT'!$L$83),'QAQC-NaT'!$C$83="Good")</formula>
    </cfRule>
    <cfRule type="expression" priority="13560" dxfId="1" stopIfTrue="0">
      <formula>AND(NOT('QAQC-NaT'!$L$519),'QAQC-NaT'!$C$519="Good")</formula>
    </cfRule>
  </conditionalFormatting>
  <conditionalFormatting sqref="I69">
    <cfRule type="expression" priority="8731" dxfId="0" stopIfTrue="0">
      <formula>AND(NOT('QAQC-NaT'!$L$84),'QAQC-NaT'!$C$84="Highest")</formula>
    </cfRule>
    <cfRule type="expression" priority="9167" dxfId="0" stopIfTrue="0">
      <formula>AND(NOT('QAQC-NaT'!$L$520),'QAQC-NaT'!$C$520="Highest")</formula>
    </cfRule>
    <cfRule type="expression" priority="9409" dxfId="2" stopIfTrue="0">
      <formula>AND(NOT('QAQC-NaT'!$L$84),'QAQC-NaT'!$C$84="High")</formula>
    </cfRule>
    <cfRule type="expression" priority="9845" dxfId="2" stopIfTrue="0">
      <formula>AND(NOT('QAQC-NaT'!$L$520),'QAQC-NaT'!$C$520="High")</formula>
    </cfRule>
    <cfRule type="expression" priority="10087" dxfId="3" stopIfTrue="0">
      <formula>AND(NOT('QAQC-NaT'!$L$84),'QAQC-NaT'!$C$84="Medium")</formula>
    </cfRule>
    <cfRule type="expression" priority="10523" dxfId="3" stopIfTrue="0">
      <formula>AND(NOT('QAQC-NaT'!$L$520),'QAQC-NaT'!$C$520="Medium")</formula>
    </cfRule>
    <cfRule type="expression" priority="10765" dxfId="4" stopIfTrue="0">
      <formula>AND(NOT('QAQC-NaT'!$L$84),'QAQC-NaT'!$C$84="Medium Low")</formula>
    </cfRule>
    <cfRule type="expression" priority="11201" dxfId="4" stopIfTrue="0">
      <formula>AND(NOT('QAQC-NaT'!$L$520),'QAQC-NaT'!$C$520="Medium Low")</formula>
    </cfRule>
    <cfRule type="expression" priority="11443" dxfId="5" stopIfTrue="0">
      <formula>AND(NOT('QAQC-NaT'!$L$84),'QAQC-NaT'!$C$84="Low")</formula>
    </cfRule>
    <cfRule type="expression" priority="11879" dxfId="5" stopIfTrue="0">
      <formula>AND(NOT('QAQC-NaT'!$L$520),'QAQC-NaT'!$C$520="Low")</formula>
    </cfRule>
    <cfRule type="expression" priority="12194" dxfId="5" stopIfTrue="0">
      <formula>LEFT(I69&amp;"")="["</formula>
    </cfRule>
    <cfRule type="expression" priority="12427" dxfId="6" stopIfTrue="0">
      <formula>AND(NOT('QAQC-NaT'!$L$84),'QAQC-NaT'!$C$84="Very Low")</formula>
    </cfRule>
    <cfRule type="expression" priority="12863" dxfId="6" stopIfTrue="0">
      <formula>AND(NOT('QAQC-NaT'!$L$520),'QAQC-NaT'!$C$520="Very Low")</formula>
    </cfRule>
    <cfRule type="expression" priority="13125" dxfId="1" stopIfTrue="0">
      <formula>AND(NOT('QAQC-NaT'!$L$84),'QAQC-NaT'!$C$84="Good")</formula>
    </cfRule>
    <cfRule type="expression" priority="13561" dxfId="1" stopIfTrue="0">
      <formula>AND(NOT('QAQC-NaT'!$L$520),'QAQC-NaT'!$C$520="Good")</formula>
    </cfRule>
  </conditionalFormatting>
  <conditionalFormatting sqref="G70">
    <cfRule type="expression" priority="8732" dxfId="0" stopIfTrue="0">
      <formula>AND(NOT('QAQC-NaT'!$L$85),'QAQC-NaT'!$C$85="Highest")</formula>
    </cfRule>
    <cfRule type="expression" priority="9180" dxfId="0" stopIfTrue="0">
      <formula>AND(NOT('QAQC-NaT'!$L$533),'QAQC-NaT'!$C$533="Highest")</formula>
    </cfRule>
    <cfRule type="expression" priority="9410" dxfId="2" stopIfTrue="0">
      <formula>AND(NOT('QAQC-NaT'!$L$85),'QAQC-NaT'!$C$85="High")</formula>
    </cfRule>
    <cfRule type="expression" priority="9858" dxfId="2" stopIfTrue="0">
      <formula>AND(NOT('QAQC-NaT'!$L$533),'QAQC-NaT'!$C$533="High")</formula>
    </cfRule>
    <cfRule type="expression" priority="10088" dxfId="3" stopIfTrue="0">
      <formula>AND(NOT('QAQC-NaT'!$L$85),'QAQC-NaT'!$C$85="Medium")</formula>
    </cfRule>
    <cfRule type="expression" priority="10536" dxfId="3" stopIfTrue="0">
      <formula>AND(NOT('QAQC-NaT'!$L$533),'QAQC-NaT'!$C$533="Medium")</formula>
    </cfRule>
    <cfRule type="expression" priority="10766" dxfId="4" stopIfTrue="0">
      <formula>AND(NOT('QAQC-NaT'!$L$85),'QAQC-NaT'!$C$85="Medium Low")</formula>
    </cfRule>
    <cfRule type="expression" priority="11214" dxfId="4" stopIfTrue="0">
      <formula>AND(NOT('QAQC-NaT'!$L$533),'QAQC-NaT'!$C$533="Medium Low")</formula>
    </cfRule>
    <cfRule type="expression" priority="11444" dxfId="5" stopIfTrue="0">
      <formula>AND(NOT('QAQC-NaT'!$L$85),'QAQC-NaT'!$C$85="Low")</formula>
    </cfRule>
    <cfRule type="expression" priority="11892" dxfId="5" stopIfTrue="0">
      <formula>AND(NOT('QAQC-NaT'!$L$533),'QAQC-NaT'!$C$533="Low")</formula>
    </cfRule>
    <cfRule type="expression" priority="12207" dxfId="5" stopIfTrue="0">
      <formula>LEFT(G70&amp;"")="["</formula>
    </cfRule>
    <cfRule type="expression" priority="12428" dxfId="6" stopIfTrue="0">
      <formula>AND(NOT('QAQC-NaT'!$L$85),'QAQC-NaT'!$C$85="Very Low")</formula>
    </cfRule>
    <cfRule type="expression" priority="12876" dxfId="6" stopIfTrue="0">
      <formula>AND(NOT('QAQC-NaT'!$L$533),'QAQC-NaT'!$C$533="Very Low")</formula>
    </cfRule>
    <cfRule type="expression" priority="13126" dxfId="1" stopIfTrue="0">
      <formula>AND(NOT('QAQC-NaT'!$L$85),'QAQC-NaT'!$C$85="Good")</formula>
    </cfRule>
    <cfRule type="expression" priority="13574" dxfId="1" stopIfTrue="0">
      <formula>AND(NOT('QAQC-NaT'!$L$533),'QAQC-NaT'!$C$533="Good")</formula>
    </cfRule>
  </conditionalFormatting>
  <conditionalFormatting sqref="H70">
    <cfRule type="expression" priority="8733" dxfId="0" stopIfTrue="0">
      <formula>AND(NOT('QAQC-NaT'!$L$86),'QAQC-NaT'!$C$86="Highest")</formula>
    </cfRule>
    <cfRule type="expression" priority="9181" dxfId="0" stopIfTrue="0">
      <formula>AND(NOT('QAQC-NaT'!$L$534),'QAQC-NaT'!$C$534="Highest")</formula>
    </cfRule>
    <cfRule type="expression" priority="9411" dxfId="2" stopIfTrue="0">
      <formula>AND(NOT('QAQC-NaT'!$L$86),'QAQC-NaT'!$C$86="High")</formula>
    </cfRule>
    <cfRule type="expression" priority="9859" dxfId="2" stopIfTrue="0">
      <formula>AND(NOT('QAQC-NaT'!$L$534),'QAQC-NaT'!$C$534="High")</formula>
    </cfRule>
    <cfRule type="expression" priority="10089" dxfId="3" stopIfTrue="0">
      <formula>AND(NOT('QAQC-NaT'!$L$86),'QAQC-NaT'!$C$86="Medium")</formula>
    </cfRule>
    <cfRule type="expression" priority="10537" dxfId="3" stopIfTrue="0">
      <formula>AND(NOT('QAQC-NaT'!$L$534),'QAQC-NaT'!$C$534="Medium")</formula>
    </cfRule>
    <cfRule type="expression" priority="10767" dxfId="4" stopIfTrue="0">
      <formula>AND(NOT('QAQC-NaT'!$L$86),'QAQC-NaT'!$C$86="Medium Low")</formula>
    </cfRule>
    <cfRule type="expression" priority="11215" dxfId="4" stopIfTrue="0">
      <formula>AND(NOT('QAQC-NaT'!$L$534),'QAQC-NaT'!$C$534="Medium Low")</formula>
    </cfRule>
    <cfRule type="expression" priority="11445" dxfId="5" stopIfTrue="0">
      <formula>AND(NOT('QAQC-NaT'!$L$86),'QAQC-NaT'!$C$86="Low")</formula>
    </cfRule>
    <cfRule type="expression" priority="11893" dxfId="5" stopIfTrue="0">
      <formula>AND(NOT('QAQC-NaT'!$L$534),'QAQC-NaT'!$C$534="Low")</formula>
    </cfRule>
    <cfRule type="expression" priority="12208" dxfId="5" stopIfTrue="0">
      <formula>LEFT(H70&amp;"")="["</formula>
    </cfRule>
    <cfRule type="expression" priority="12429" dxfId="6" stopIfTrue="0">
      <formula>AND(NOT('QAQC-NaT'!$L$86),'QAQC-NaT'!$C$86="Very Low")</formula>
    </cfRule>
    <cfRule type="expression" priority="12877" dxfId="6" stopIfTrue="0">
      <formula>AND(NOT('QAQC-NaT'!$L$534),'QAQC-NaT'!$C$534="Very Low")</formula>
    </cfRule>
    <cfRule type="expression" priority="13127" dxfId="1" stopIfTrue="0">
      <formula>AND(NOT('QAQC-NaT'!$L$86),'QAQC-NaT'!$C$86="Good")</formula>
    </cfRule>
    <cfRule type="expression" priority="13575" dxfId="1" stopIfTrue="0">
      <formula>AND(NOT('QAQC-NaT'!$L$534),'QAQC-NaT'!$C$534="Good")</formula>
    </cfRule>
  </conditionalFormatting>
  <conditionalFormatting sqref="I70">
    <cfRule type="expression" priority="8734" dxfId="0" stopIfTrue="0">
      <formula>AND(NOT('QAQC-NaT'!$L$87),'QAQC-NaT'!$C$87="Highest")</formula>
    </cfRule>
    <cfRule type="expression" priority="9182" dxfId="0" stopIfTrue="0">
      <formula>AND(NOT('QAQC-NaT'!$L$535),'QAQC-NaT'!$C$535="Highest")</formula>
    </cfRule>
    <cfRule type="expression" priority="9412" dxfId="2" stopIfTrue="0">
      <formula>AND(NOT('QAQC-NaT'!$L$87),'QAQC-NaT'!$C$87="High")</formula>
    </cfRule>
    <cfRule type="expression" priority="9860" dxfId="2" stopIfTrue="0">
      <formula>AND(NOT('QAQC-NaT'!$L$535),'QAQC-NaT'!$C$535="High")</formula>
    </cfRule>
    <cfRule type="expression" priority="10090" dxfId="3" stopIfTrue="0">
      <formula>AND(NOT('QAQC-NaT'!$L$87),'QAQC-NaT'!$C$87="Medium")</formula>
    </cfRule>
    <cfRule type="expression" priority="10538" dxfId="3" stopIfTrue="0">
      <formula>AND(NOT('QAQC-NaT'!$L$535),'QAQC-NaT'!$C$535="Medium")</formula>
    </cfRule>
    <cfRule type="expression" priority="10768" dxfId="4" stopIfTrue="0">
      <formula>AND(NOT('QAQC-NaT'!$L$87),'QAQC-NaT'!$C$87="Medium Low")</formula>
    </cfRule>
    <cfRule type="expression" priority="11216" dxfId="4" stopIfTrue="0">
      <formula>AND(NOT('QAQC-NaT'!$L$535),'QAQC-NaT'!$C$535="Medium Low")</formula>
    </cfRule>
    <cfRule type="expression" priority="11446" dxfId="5" stopIfTrue="0">
      <formula>AND(NOT('QAQC-NaT'!$L$87),'QAQC-NaT'!$C$87="Low")</formula>
    </cfRule>
    <cfRule type="expression" priority="11894" dxfId="5" stopIfTrue="0">
      <formula>AND(NOT('QAQC-NaT'!$L$535),'QAQC-NaT'!$C$535="Low")</formula>
    </cfRule>
    <cfRule type="expression" priority="12209" dxfId="5" stopIfTrue="0">
      <formula>LEFT(I70&amp;"")="["</formula>
    </cfRule>
    <cfRule type="expression" priority="12430" dxfId="6" stopIfTrue="0">
      <formula>AND(NOT('QAQC-NaT'!$L$87),'QAQC-NaT'!$C$87="Very Low")</formula>
    </cfRule>
    <cfRule type="expression" priority="12878" dxfId="6" stopIfTrue="0">
      <formula>AND(NOT('QAQC-NaT'!$L$535),'QAQC-NaT'!$C$535="Very Low")</formula>
    </cfRule>
    <cfRule type="expression" priority="13128" dxfId="1" stopIfTrue="0">
      <formula>AND(NOT('QAQC-NaT'!$L$87),'QAQC-NaT'!$C$87="Good")</formula>
    </cfRule>
    <cfRule type="expression" priority="13576" dxfId="1" stopIfTrue="0">
      <formula>AND(NOT('QAQC-NaT'!$L$535),'QAQC-NaT'!$C$535="Good")</formula>
    </cfRule>
  </conditionalFormatting>
  <conditionalFormatting sqref="G71">
    <cfRule type="expression" priority="8735" dxfId="0" stopIfTrue="0">
      <formula>AND(NOT('QAQC-NaT'!$L$88),'QAQC-NaT'!$C$88="Highest")</formula>
    </cfRule>
    <cfRule type="expression" priority="9195" dxfId="0" stopIfTrue="0">
      <formula>AND(NOT('QAQC-NaT'!$L$548),'QAQC-NaT'!$C$548="Highest")</formula>
    </cfRule>
    <cfRule type="expression" priority="9413" dxfId="2" stopIfTrue="0">
      <formula>AND(NOT('QAQC-NaT'!$L$88),'QAQC-NaT'!$C$88="High")</formula>
    </cfRule>
    <cfRule type="expression" priority="9873" dxfId="2" stopIfTrue="0">
      <formula>AND(NOT('QAQC-NaT'!$L$548),'QAQC-NaT'!$C$548="High")</formula>
    </cfRule>
    <cfRule type="expression" priority="10091" dxfId="3" stopIfTrue="0">
      <formula>AND(NOT('QAQC-NaT'!$L$88),'QAQC-NaT'!$C$88="Medium")</formula>
    </cfRule>
    <cfRule type="expression" priority="10551" dxfId="3" stopIfTrue="0">
      <formula>AND(NOT('QAQC-NaT'!$L$548),'QAQC-NaT'!$C$548="Medium")</formula>
    </cfRule>
    <cfRule type="expression" priority="10769" dxfId="4" stopIfTrue="0">
      <formula>AND(NOT('QAQC-NaT'!$L$88),'QAQC-NaT'!$C$88="Medium Low")</formula>
    </cfRule>
    <cfRule type="expression" priority="11229" dxfId="4" stopIfTrue="0">
      <formula>AND(NOT('QAQC-NaT'!$L$548),'QAQC-NaT'!$C$548="Medium Low")</formula>
    </cfRule>
    <cfRule type="expression" priority="11447" dxfId="5" stopIfTrue="0">
      <formula>AND(NOT('QAQC-NaT'!$L$88),'QAQC-NaT'!$C$88="Low")</formula>
    </cfRule>
    <cfRule type="expression" priority="11907" dxfId="5" stopIfTrue="0">
      <formula>AND(NOT('QAQC-NaT'!$L$548),'QAQC-NaT'!$C$548="Low")</formula>
    </cfRule>
    <cfRule type="expression" priority="12222" dxfId="5" stopIfTrue="0">
      <formula>LEFT(G71&amp;"")="["</formula>
    </cfRule>
    <cfRule type="expression" priority="12431" dxfId="6" stopIfTrue="0">
      <formula>AND(NOT('QAQC-NaT'!$L$88),'QAQC-NaT'!$C$88="Very Low")</formula>
    </cfRule>
    <cfRule type="expression" priority="12891" dxfId="6" stopIfTrue="0">
      <formula>AND(NOT('QAQC-NaT'!$L$548),'QAQC-NaT'!$C$548="Very Low")</formula>
    </cfRule>
    <cfRule type="expression" priority="13129" dxfId="1" stopIfTrue="0">
      <formula>AND(NOT('QAQC-NaT'!$L$88),'QAQC-NaT'!$C$88="Good")</formula>
    </cfRule>
    <cfRule type="expression" priority="13589" dxfId="1" stopIfTrue="0">
      <formula>AND(NOT('QAQC-NaT'!$L$548),'QAQC-NaT'!$C$548="Good")</formula>
    </cfRule>
  </conditionalFormatting>
  <conditionalFormatting sqref="H71">
    <cfRule type="expression" priority="8736" dxfId="0" stopIfTrue="0">
      <formula>AND(NOT('QAQC-NaT'!$L$89),'QAQC-NaT'!$C$89="Highest")</formula>
    </cfRule>
    <cfRule type="expression" priority="9196" dxfId="0" stopIfTrue="0">
      <formula>AND(NOT('QAQC-NaT'!$L$549),'QAQC-NaT'!$C$549="Highest")</formula>
    </cfRule>
    <cfRule type="expression" priority="9414" dxfId="2" stopIfTrue="0">
      <formula>AND(NOT('QAQC-NaT'!$L$89),'QAQC-NaT'!$C$89="High")</formula>
    </cfRule>
    <cfRule type="expression" priority="9874" dxfId="2" stopIfTrue="0">
      <formula>AND(NOT('QAQC-NaT'!$L$549),'QAQC-NaT'!$C$549="High")</formula>
    </cfRule>
    <cfRule type="expression" priority="10092" dxfId="3" stopIfTrue="0">
      <formula>AND(NOT('QAQC-NaT'!$L$89),'QAQC-NaT'!$C$89="Medium")</formula>
    </cfRule>
    <cfRule type="expression" priority="10552" dxfId="3" stopIfTrue="0">
      <formula>AND(NOT('QAQC-NaT'!$L$549),'QAQC-NaT'!$C$549="Medium")</formula>
    </cfRule>
    <cfRule type="expression" priority="10770" dxfId="4" stopIfTrue="0">
      <formula>AND(NOT('QAQC-NaT'!$L$89),'QAQC-NaT'!$C$89="Medium Low")</formula>
    </cfRule>
    <cfRule type="expression" priority="11230" dxfId="4" stopIfTrue="0">
      <formula>AND(NOT('QAQC-NaT'!$L$549),'QAQC-NaT'!$C$549="Medium Low")</formula>
    </cfRule>
    <cfRule type="expression" priority="11448" dxfId="5" stopIfTrue="0">
      <formula>AND(NOT('QAQC-NaT'!$L$89),'QAQC-NaT'!$C$89="Low")</formula>
    </cfRule>
    <cfRule type="expression" priority="11908" dxfId="5" stopIfTrue="0">
      <formula>AND(NOT('QAQC-NaT'!$L$549),'QAQC-NaT'!$C$549="Low")</formula>
    </cfRule>
    <cfRule type="expression" priority="12223" dxfId="5" stopIfTrue="0">
      <formula>LEFT(H71&amp;"")="["</formula>
    </cfRule>
    <cfRule type="expression" priority="12432" dxfId="6" stopIfTrue="0">
      <formula>AND(NOT('QAQC-NaT'!$L$89),'QAQC-NaT'!$C$89="Very Low")</formula>
    </cfRule>
    <cfRule type="expression" priority="12892" dxfId="6" stopIfTrue="0">
      <formula>AND(NOT('QAQC-NaT'!$L$549),'QAQC-NaT'!$C$549="Very Low")</formula>
    </cfRule>
    <cfRule type="expression" priority="13130" dxfId="1" stopIfTrue="0">
      <formula>AND(NOT('QAQC-NaT'!$L$89),'QAQC-NaT'!$C$89="Good")</formula>
    </cfRule>
    <cfRule type="expression" priority="13590" dxfId="1" stopIfTrue="0">
      <formula>AND(NOT('QAQC-NaT'!$L$549),'QAQC-NaT'!$C$549="Good")</formula>
    </cfRule>
  </conditionalFormatting>
  <conditionalFormatting sqref="I71">
    <cfRule type="expression" priority="8737" dxfId="0" stopIfTrue="0">
      <formula>AND(NOT('QAQC-NaT'!$L$90),'QAQC-NaT'!$C$90="Highest")</formula>
    </cfRule>
    <cfRule type="expression" priority="9197" dxfId="0" stopIfTrue="0">
      <formula>AND(NOT('QAQC-NaT'!$L$550),'QAQC-NaT'!$C$550="Highest")</formula>
    </cfRule>
    <cfRule type="expression" priority="9415" dxfId="2" stopIfTrue="0">
      <formula>AND(NOT('QAQC-NaT'!$L$90),'QAQC-NaT'!$C$90="High")</formula>
    </cfRule>
    <cfRule type="expression" priority="9875" dxfId="2" stopIfTrue="0">
      <formula>AND(NOT('QAQC-NaT'!$L$550),'QAQC-NaT'!$C$550="High")</formula>
    </cfRule>
    <cfRule type="expression" priority="10093" dxfId="3" stopIfTrue="0">
      <formula>AND(NOT('QAQC-NaT'!$L$90),'QAQC-NaT'!$C$90="Medium")</formula>
    </cfRule>
    <cfRule type="expression" priority="10553" dxfId="3" stopIfTrue="0">
      <formula>AND(NOT('QAQC-NaT'!$L$550),'QAQC-NaT'!$C$550="Medium")</formula>
    </cfRule>
    <cfRule type="expression" priority="10771" dxfId="4" stopIfTrue="0">
      <formula>AND(NOT('QAQC-NaT'!$L$90),'QAQC-NaT'!$C$90="Medium Low")</formula>
    </cfRule>
    <cfRule type="expression" priority="11231" dxfId="4" stopIfTrue="0">
      <formula>AND(NOT('QAQC-NaT'!$L$550),'QAQC-NaT'!$C$550="Medium Low")</formula>
    </cfRule>
    <cfRule type="expression" priority="11449" dxfId="5" stopIfTrue="0">
      <formula>AND(NOT('QAQC-NaT'!$L$90),'QAQC-NaT'!$C$90="Low")</formula>
    </cfRule>
    <cfRule type="expression" priority="11909" dxfId="5" stopIfTrue="0">
      <formula>AND(NOT('QAQC-NaT'!$L$550),'QAQC-NaT'!$C$550="Low")</formula>
    </cfRule>
    <cfRule type="expression" priority="12224" dxfId="5" stopIfTrue="0">
      <formula>LEFT(I71&amp;"")="["</formula>
    </cfRule>
    <cfRule type="expression" priority="12433" dxfId="6" stopIfTrue="0">
      <formula>AND(NOT('QAQC-NaT'!$L$90),'QAQC-NaT'!$C$90="Very Low")</formula>
    </cfRule>
    <cfRule type="expression" priority="12893" dxfId="6" stopIfTrue="0">
      <formula>AND(NOT('QAQC-NaT'!$L$550),'QAQC-NaT'!$C$550="Very Low")</formula>
    </cfRule>
    <cfRule type="expression" priority="13131" dxfId="1" stopIfTrue="0">
      <formula>AND(NOT('QAQC-NaT'!$L$90),'QAQC-NaT'!$C$90="Good")</formula>
    </cfRule>
    <cfRule type="expression" priority="13591" dxfId="1" stopIfTrue="0">
      <formula>AND(NOT('QAQC-NaT'!$L$550),'QAQC-NaT'!$C$550="Good")</formula>
    </cfRule>
  </conditionalFormatting>
  <conditionalFormatting sqref="G72">
    <cfRule type="expression" priority="8738" dxfId="0" stopIfTrue="0">
      <formula>AND(NOT('QAQC-NaT'!$L$91),'QAQC-NaT'!$C$91="Highest")</formula>
    </cfRule>
    <cfRule type="expression" priority="9210" dxfId="0" stopIfTrue="0">
      <formula>AND(NOT('QAQC-NaT'!$L$563),'QAQC-NaT'!$C$563="Highest")</formula>
    </cfRule>
    <cfRule type="expression" priority="9416" dxfId="2" stopIfTrue="0">
      <formula>AND(NOT('QAQC-NaT'!$L$91),'QAQC-NaT'!$C$91="High")</formula>
    </cfRule>
    <cfRule type="expression" priority="9888" dxfId="2" stopIfTrue="0">
      <formula>AND(NOT('QAQC-NaT'!$L$563),'QAQC-NaT'!$C$563="High")</formula>
    </cfRule>
    <cfRule type="expression" priority="10094" dxfId="3" stopIfTrue="0">
      <formula>AND(NOT('QAQC-NaT'!$L$91),'QAQC-NaT'!$C$91="Medium")</formula>
    </cfRule>
    <cfRule type="expression" priority="10566" dxfId="3" stopIfTrue="0">
      <formula>AND(NOT('QAQC-NaT'!$L$563),'QAQC-NaT'!$C$563="Medium")</formula>
    </cfRule>
    <cfRule type="expression" priority="10772" dxfId="4" stopIfTrue="0">
      <formula>AND(NOT('QAQC-NaT'!$L$91),'QAQC-NaT'!$C$91="Medium Low")</formula>
    </cfRule>
    <cfRule type="expression" priority="11244" dxfId="4" stopIfTrue="0">
      <formula>AND(NOT('QAQC-NaT'!$L$563),'QAQC-NaT'!$C$563="Medium Low")</formula>
    </cfRule>
    <cfRule type="expression" priority="11450" dxfId="5" stopIfTrue="0">
      <formula>AND(NOT('QAQC-NaT'!$L$91),'QAQC-NaT'!$C$91="Low")</formula>
    </cfRule>
    <cfRule type="expression" priority="11922" dxfId="5" stopIfTrue="0">
      <formula>AND(NOT('QAQC-NaT'!$L$563),'QAQC-NaT'!$C$563="Low")</formula>
    </cfRule>
    <cfRule type="expression" priority="12237" dxfId="5" stopIfTrue="0">
      <formula>LEFT(G72&amp;"")="["</formula>
    </cfRule>
    <cfRule type="expression" priority="12434" dxfId="6" stopIfTrue="0">
      <formula>AND(NOT('QAQC-NaT'!$L$91),'QAQC-NaT'!$C$91="Very Low")</formula>
    </cfRule>
    <cfRule type="expression" priority="12906" dxfId="6" stopIfTrue="0">
      <formula>AND(NOT('QAQC-NaT'!$L$563),'QAQC-NaT'!$C$563="Very Low")</formula>
    </cfRule>
    <cfRule type="expression" priority="13132" dxfId="1" stopIfTrue="0">
      <formula>AND(NOT('QAQC-NaT'!$L$91),'QAQC-NaT'!$C$91="Good")</formula>
    </cfRule>
    <cfRule type="expression" priority="13604" dxfId="1" stopIfTrue="0">
      <formula>AND(NOT('QAQC-NaT'!$L$563),'QAQC-NaT'!$C$563="Good")</formula>
    </cfRule>
  </conditionalFormatting>
  <conditionalFormatting sqref="H72">
    <cfRule type="expression" priority="8739" dxfId="0" stopIfTrue="0">
      <formula>AND(NOT('QAQC-NaT'!$L$92),'QAQC-NaT'!$C$92="Highest")</formula>
    </cfRule>
    <cfRule type="expression" priority="9211" dxfId="0" stopIfTrue="0">
      <formula>AND(NOT('QAQC-NaT'!$L$564),'QAQC-NaT'!$C$564="Highest")</formula>
    </cfRule>
    <cfRule type="expression" priority="9417" dxfId="2" stopIfTrue="0">
      <formula>AND(NOT('QAQC-NaT'!$L$92),'QAQC-NaT'!$C$92="High")</formula>
    </cfRule>
    <cfRule type="expression" priority="9889" dxfId="2" stopIfTrue="0">
      <formula>AND(NOT('QAQC-NaT'!$L$564),'QAQC-NaT'!$C$564="High")</formula>
    </cfRule>
    <cfRule type="expression" priority="10095" dxfId="3" stopIfTrue="0">
      <formula>AND(NOT('QAQC-NaT'!$L$92),'QAQC-NaT'!$C$92="Medium")</formula>
    </cfRule>
    <cfRule type="expression" priority="10567" dxfId="3" stopIfTrue="0">
      <formula>AND(NOT('QAQC-NaT'!$L$564),'QAQC-NaT'!$C$564="Medium")</formula>
    </cfRule>
    <cfRule type="expression" priority="10773" dxfId="4" stopIfTrue="0">
      <formula>AND(NOT('QAQC-NaT'!$L$92),'QAQC-NaT'!$C$92="Medium Low")</formula>
    </cfRule>
    <cfRule type="expression" priority="11245" dxfId="4" stopIfTrue="0">
      <formula>AND(NOT('QAQC-NaT'!$L$564),'QAQC-NaT'!$C$564="Medium Low")</formula>
    </cfRule>
    <cfRule type="expression" priority="11451" dxfId="5" stopIfTrue="0">
      <formula>AND(NOT('QAQC-NaT'!$L$92),'QAQC-NaT'!$C$92="Low")</formula>
    </cfRule>
    <cfRule type="expression" priority="11923" dxfId="5" stopIfTrue="0">
      <formula>AND(NOT('QAQC-NaT'!$L$564),'QAQC-NaT'!$C$564="Low")</formula>
    </cfRule>
    <cfRule type="expression" priority="12238" dxfId="5" stopIfTrue="0">
      <formula>LEFT(H72&amp;"")="["</formula>
    </cfRule>
    <cfRule type="expression" priority="12435" dxfId="6" stopIfTrue="0">
      <formula>AND(NOT('QAQC-NaT'!$L$92),'QAQC-NaT'!$C$92="Very Low")</formula>
    </cfRule>
    <cfRule type="expression" priority="12907" dxfId="6" stopIfTrue="0">
      <formula>AND(NOT('QAQC-NaT'!$L$564),'QAQC-NaT'!$C$564="Very Low")</formula>
    </cfRule>
    <cfRule type="expression" priority="13133" dxfId="1" stopIfTrue="0">
      <formula>AND(NOT('QAQC-NaT'!$L$92),'QAQC-NaT'!$C$92="Good")</formula>
    </cfRule>
    <cfRule type="expression" priority="13605" dxfId="1" stopIfTrue="0">
      <formula>AND(NOT('QAQC-NaT'!$L$564),'QAQC-NaT'!$C$564="Good")</formula>
    </cfRule>
  </conditionalFormatting>
  <conditionalFormatting sqref="I72">
    <cfRule type="expression" priority="8740" dxfId="0" stopIfTrue="0">
      <formula>AND(NOT('QAQC-NaT'!$L$93),'QAQC-NaT'!$C$93="Highest")</formula>
    </cfRule>
    <cfRule type="expression" priority="9212" dxfId="0" stopIfTrue="0">
      <formula>AND(NOT('QAQC-NaT'!$L$565),'QAQC-NaT'!$C$565="Highest")</formula>
    </cfRule>
    <cfRule type="expression" priority="9418" dxfId="2" stopIfTrue="0">
      <formula>AND(NOT('QAQC-NaT'!$L$93),'QAQC-NaT'!$C$93="High")</formula>
    </cfRule>
    <cfRule type="expression" priority="9890" dxfId="2" stopIfTrue="0">
      <formula>AND(NOT('QAQC-NaT'!$L$565),'QAQC-NaT'!$C$565="High")</formula>
    </cfRule>
    <cfRule type="expression" priority="10096" dxfId="3" stopIfTrue="0">
      <formula>AND(NOT('QAQC-NaT'!$L$93),'QAQC-NaT'!$C$93="Medium")</formula>
    </cfRule>
    <cfRule type="expression" priority="10568" dxfId="3" stopIfTrue="0">
      <formula>AND(NOT('QAQC-NaT'!$L$565),'QAQC-NaT'!$C$565="Medium")</formula>
    </cfRule>
    <cfRule type="expression" priority="10774" dxfId="4" stopIfTrue="0">
      <formula>AND(NOT('QAQC-NaT'!$L$93),'QAQC-NaT'!$C$93="Medium Low")</formula>
    </cfRule>
    <cfRule type="expression" priority="11246" dxfId="4" stopIfTrue="0">
      <formula>AND(NOT('QAQC-NaT'!$L$565),'QAQC-NaT'!$C$565="Medium Low")</formula>
    </cfRule>
    <cfRule type="expression" priority="11452" dxfId="5" stopIfTrue="0">
      <formula>AND(NOT('QAQC-NaT'!$L$93),'QAQC-NaT'!$C$93="Low")</formula>
    </cfRule>
    <cfRule type="expression" priority="11924" dxfId="5" stopIfTrue="0">
      <formula>AND(NOT('QAQC-NaT'!$L$565),'QAQC-NaT'!$C$565="Low")</formula>
    </cfRule>
    <cfRule type="expression" priority="12239" dxfId="5" stopIfTrue="0">
      <formula>LEFT(I72&amp;"")="["</formula>
    </cfRule>
    <cfRule type="expression" priority="12436" dxfId="6" stopIfTrue="0">
      <formula>AND(NOT('QAQC-NaT'!$L$93),'QAQC-NaT'!$C$93="Very Low")</formula>
    </cfRule>
    <cfRule type="expression" priority="12908" dxfId="6" stopIfTrue="0">
      <formula>AND(NOT('QAQC-NaT'!$L$565),'QAQC-NaT'!$C$565="Very Low")</formula>
    </cfRule>
    <cfRule type="expression" priority="13134" dxfId="1" stopIfTrue="0">
      <formula>AND(NOT('QAQC-NaT'!$L$93),'QAQC-NaT'!$C$93="Good")</formula>
    </cfRule>
    <cfRule type="expression" priority="13606" dxfId="1" stopIfTrue="0">
      <formula>AND(NOT('QAQC-NaT'!$L$565),'QAQC-NaT'!$C$565="Good")</formula>
    </cfRule>
  </conditionalFormatting>
  <conditionalFormatting sqref="G73">
    <cfRule type="expression" priority="8741" dxfId="0" stopIfTrue="0">
      <formula>AND(NOT('QAQC-NaT'!$L$94),'QAQC-NaT'!$C$94="Highest")</formula>
    </cfRule>
    <cfRule type="expression" priority="9225" dxfId="0" stopIfTrue="0">
      <formula>AND(NOT('QAQC-NaT'!$L$578),'QAQC-NaT'!$C$578="Highest")</formula>
    </cfRule>
    <cfRule type="expression" priority="9419" dxfId="2" stopIfTrue="0">
      <formula>AND(NOT('QAQC-NaT'!$L$94),'QAQC-NaT'!$C$94="High")</formula>
    </cfRule>
    <cfRule type="expression" priority="9903" dxfId="2" stopIfTrue="0">
      <formula>AND(NOT('QAQC-NaT'!$L$578),'QAQC-NaT'!$C$578="High")</formula>
    </cfRule>
    <cfRule type="expression" priority="10097" dxfId="3" stopIfTrue="0">
      <formula>AND(NOT('QAQC-NaT'!$L$94),'QAQC-NaT'!$C$94="Medium")</formula>
    </cfRule>
    <cfRule type="expression" priority="10581" dxfId="3" stopIfTrue="0">
      <formula>AND(NOT('QAQC-NaT'!$L$578),'QAQC-NaT'!$C$578="Medium")</formula>
    </cfRule>
    <cfRule type="expression" priority="10775" dxfId="4" stopIfTrue="0">
      <formula>AND(NOT('QAQC-NaT'!$L$94),'QAQC-NaT'!$C$94="Medium Low")</formula>
    </cfRule>
    <cfRule type="expression" priority="11259" dxfId="4" stopIfTrue="0">
      <formula>AND(NOT('QAQC-NaT'!$L$578),'QAQC-NaT'!$C$578="Medium Low")</formula>
    </cfRule>
    <cfRule type="expression" priority="11453" dxfId="5" stopIfTrue="0">
      <formula>AND(NOT('QAQC-NaT'!$L$94),'QAQC-NaT'!$C$94="Low")</formula>
    </cfRule>
    <cfRule type="expression" priority="11937" dxfId="5" stopIfTrue="0">
      <formula>AND(NOT('QAQC-NaT'!$L$578),'QAQC-NaT'!$C$578="Low")</formula>
    </cfRule>
    <cfRule type="expression" priority="12252" dxfId="5" stopIfTrue="0">
      <formula>LEFT(G73&amp;"")="["</formula>
    </cfRule>
    <cfRule type="expression" priority="12437" dxfId="6" stopIfTrue="0">
      <formula>AND(NOT('QAQC-NaT'!$L$94),'QAQC-NaT'!$C$94="Very Low")</formula>
    </cfRule>
    <cfRule type="expression" priority="12921" dxfId="6" stopIfTrue="0">
      <formula>AND(NOT('QAQC-NaT'!$L$578),'QAQC-NaT'!$C$578="Very Low")</formula>
    </cfRule>
    <cfRule type="expression" priority="13135" dxfId="1" stopIfTrue="0">
      <formula>AND(NOT('QAQC-NaT'!$L$94),'QAQC-NaT'!$C$94="Good")</formula>
    </cfRule>
    <cfRule type="expression" priority="13619" dxfId="1" stopIfTrue="0">
      <formula>AND(NOT('QAQC-NaT'!$L$578),'QAQC-NaT'!$C$578="Good")</formula>
    </cfRule>
  </conditionalFormatting>
  <conditionalFormatting sqref="H73">
    <cfRule type="expression" priority="8742" dxfId="0" stopIfTrue="0">
      <formula>AND(NOT('QAQC-NaT'!$L$95),'QAQC-NaT'!$C$95="Highest")</formula>
    </cfRule>
    <cfRule type="expression" priority="9226" dxfId="0" stopIfTrue="0">
      <formula>AND(NOT('QAQC-NaT'!$L$579),'QAQC-NaT'!$C$579="Highest")</formula>
    </cfRule>
    <cfRule type="expression" priority="9420" dxfId="2" stopIfTrue="0">
      <formula>AND(NOT('QAQC-NaT'!$L$95),'QAQC-NaT'!$C$95="High")</formula>
    </cfRule>
    <cfRule type="expression" priority="9904" dxfId="2" stopIfTrue="0">
      <formula>AND(NOT('QAQC-NaT'!$L$579),'QAQC-NaT'!$C$579="High")</formula>
    </cfRule>
    <cfRule type="expression" priority="10098" dxfId="3" stopIfTrue="0">
      <formula>AND(NOT('QAQC-NaT'!$L$95),'QAQC-NaT'!$C$95="Medium")</formula>
    </cfRule>
    <cfRule type="expression" priority="10582" dxfId="3" stopIfTrue="0">
      <formula>AND(NOT('QAQC-NaT'!$L$579),'QAQC-NaT'!$C$579="Medium")</formula>
    </cfRule>
    <cfRule type="expression" priority="10776" dxfId="4" stopIfTrue="0">
      <formula>AND(NOT('QAQC-NaT'!$L$95),'QAQC-NaT'!$C$95="Medium Low")</formula>
    </cfRule>
    <cfRule type="expression" priority="11260" dxfId="4" stopIfTrue="0">
      <formula>AND(NOT('QAQC-NaT'!$L$579),'QAQC-NaT'!$C$579="Medium Low")</formula>
    </cfRule>
    <cfRule type="expression" priority="11454" dxfId="5" stopIfTrue="0">
      <formula>AND(NOT('QAQC-NaT'!$L$95),'QAQC-NaT'!$C$95="Low")</formula>
    </cfRule>
    <cfRule type="expression" priority="11938" dxfId="5" stopIfTrue="0">
      <formula>AND(NOT('QAQC-NaT'!$L$579),'QAQC-NaT'!$C$579="Low")</formula>
    </cfRule>
    <cfRule type="expression" priority="12253" dxfId="5" stopIfTrue="0">
      <formula>LEFT(H73&amp;"")="["</formula>
    </cfRule>
    <cfRule type="expression" priority="12438" dxfId="6" stopIfTrue="0">
      <formula>AND(NOT('QAQC-NaT'!$L$95),'QAQC-NaT'!$C$95="Very Low")</formula>
    </cfRule>
    <cfRule type="expression" priority="12922" dxfId="6" stopIfTrue="0">
      <formula>AND(NOT('QAQC-NaT'!$L$579),'QAQC-NaT'!$C$579="Very Low")</formula>
    </cfRule>
    <cfRule type="expression" priority="13136" dxfId="1" stopIfTrue="0">
      <formula>AND(NOT('QAQC-NaT'!$L$95),'QAQC-NaT'!$C$95="Good")</formula>
    </cfRule>
    <cfRule type="expression" priority="13620" dxfId="1" stopIfTrue="0">
      <formula>AND(NOT('QAQC-NaT'!$L$579),'QAQC-NaT'!$C$579="Good")</formula>
    </cfRule>
  </conditionalFormatting>
  <conditionalFormatting sqref="I73">
    <cfRule type="expression" priority="8743" dxfId="0" stopIfTrue="0">
      <formula>AND(NOT('QAQC-NaT'!$L$96),'QAQC-NaT'!$C$96="Highest")</formula>
    </cfRule>
    <cfRule type="expression" priority="9227" dxfId="0" stopIfTrue="0">
      <formula>AND(NOT('QAQC-NaT'!$L$580),'QAQC-NaT'!$C$580="Highest")</formula>
    </cfRule>
    <cfRule type="expression" priority="9421" dxfId="2" stopIfTrue="0">
      <formula>AND(NOT('QAQC-NaT'!$L$96),'QAQC-NaT'!$C$96="High")</formula>
    </cfRule>
    <cfRule type="expression" priority="9905" dxfId="2" stopIfTrue="0">
      <formula>AND(NOT('QAQC-NaT'!$L$580),'QAQC-NaT'!$C$580="High")</formula>
    </cfRule>
    <cfRule type="expression" priority="10099" dxfId="3" stopIfTrue="0">
      <formula>AND(NOT('QAQC-NaT'!$L$96),'QAQC-NaT'!$C$96="Medium")</formula>
    </cfRule>
    <cfRule type="expression" priority="10583" dxfId="3" stopIfTrue="0">
      <formula>AND(NOT('QAQC-NaT'!$L$580),'QAQC-NaT'!$C$580="Medium")</formula>
    </cfRule>
    <cfRule type="expression" priority="10777" dxfId="4" stopIfTrue="0">
      <formula>AND(NOT('QAQC-NaT'!$L$96),'QAQC-NaT'!$C$96="Medium Low")</formula>
    </cfRule>
    <cfRule type="expression" priority="11261" dxfId="4" stopIfTrue="0">
      <formula>AND(NOT('QAQC-NaT'!$L$580),'QAQC-NaT'!$C$580="Medium Low")</formula>
    </cfRule>
    <cfRule type="expression" priority="11455" dxfId="5" stopIfTrue="0">
      <formula>AND(NOT('QAQC-NaT'!$L$96),'QAQC-NaT'!$C$96="Low")</formula>
    </cfRule>
    <cfRule type="expression" priority="11939" dxfId="5" stopIfTrue="0">
      <formula>AND(NOT('QAQC-NaT'!$L$580),'QAQC-NaT'!$C$580="Low")</formula>
    </cfRule>
    <cfRule type="expression" priority="12254" dxfId="5" stopIfTrue="0">
      <formula>LEFT(I73&amp;"")="["</formula>
    </cfRule>
    <cfRule type="expression" priority="12439" dxfId="6" stopIfTrue="0">
      <formula>AND(NOT('QAQC-NaT'!$L$96),'QAQC-NaT'!$C$96="Very Low")</formula>
    </cfRule>
    <cfRule type="expression" priority="12923" dxfId="6" stopIfTrue="0">
      <formula>AND(NOT('QAQC-NaT'!$L$580),'QAQC-NaT'!$C$580="Very Low")</formula>
    </cfRule>
    <cfRule type="expression" priority="13137" dxfId="1" stopIfTrue="0">
      <formula>AND(NOT('QAQC-NaT'!$L$96),'QAQC-NaT'!$C$96="Good")</formula>
    </cfRule>
    <cfRule type="expression" priority="13621" dxfId="1" stopIfTrue="0">
      <formula>AND(NOT('QAQC-NaT'!$L$580),'QAQC-NaT'!$C$580="Good")</formula>
    </cfRule>
  </conditionalFormatting>
  <conditionalFormatting sqref="G74">
    <cfRule type="expression" priority="8744" dxfId="0" stopIfTrue="0">
      <formula>AND(NOT('QAQC-NaT'!$L$97),'QAQC-NaT'!$C$97="Highest")</formula>
    </cfRule>
    <cfRule type="expression" priority="9240" dxfId="0" stopIfTrue="0">
      <formula>AND(NOT('QAQC-NaT'!$L$593),'QAQC-NaT'!$C$593="Highest")</formula>
    </cfRule>
    <cfRule type="expression" priority="9422" dxfId="2" stopIfTrue="0">
      <formula>AND(NOT('QAQC-NaT'!$L$97),'QAQC-NaT'!$C$97="High")</formula>
    </cfRule>
    <cfRule type="expression" priority="9918" dxfId="2" stopIfTrue="0">
      <formula>AND(NOT('QAQC-NaT'!$L$593),'QAQC-NaT'!$C$593="High")</formula>
    </cfRule>
    <cfRule type="expression" priority="10100" dxfId="3" stopIfTrue="0">
      <formula>AND(NOT('QAQC-NaT'!$L$97),'QAQC-NaT'!$C$97="Medium")</formula>
    </cfRule>
    <cfRule type="expression" priority="10596" dxfId="3" stopIfTrue="0">
      <formula>AND(NOT('QAQC-NaT'!$L$593),'QAQC-NaT'!$C$593="Medium")</formula>
    </cfRule>
    <cfRule type="expression" priority="10778" dxfId="4" stopIfTrue="0">
      <formula>AND(NOT('QAQC-NaT'!$L$97),'QAQC-NaT'!$C$97="Medium Low")</formula>
    </cfRule>
    <cfRule type="expression" priority="11274" dxfId="4" stopIfTrue="0">
      <formula>AND(NOT('QAQC-NaT'!$L$593),'QAQC-NaT'!$C$593="Medium Low")</formula>
    </cfRule>
    <cfRule type="expression" priority="11456" dxfId="5" stopIfTrue="0">
      <formula>AND(NOT('QAQC-NaT'!$L$97),'QAQC-NaT'!$C$97="Low")</formula>
    </cfRule>
    <cfRule type="expression" priority="11952" dxfId="5" stopIfTrue="0">
      <formula>AND(NOT('QAQC-NaT'!$L$593),'QAQC-NaT'!$C$593="Low")</formula>
    </cfRule>
    <cfRule type="expression" priority="12267" dxfId="5" stopIfTrue="0">
      <formula>LEFT(G74&amp;"")="["</formula>
    </cfRule>
    <cfRule type="expression" priority="12440" dxfId="6" stopIfTrue="0">
      <formula>AND(NOT('QAQC-NaT'!$L$97),'QAQC-NaT'!$C$97="Very Low")</formula>
    </cfRule>
    <cfRule type="expression" priority="12936" dxfId="6" stopIfTrue="0">
      <formula>AND(NOT('QAQC-NaT'!$L$593),'QAQC-NaT'!$C$593="Very Low")</formula>
    </cfRule>
    <cfRule type="expression" priority="13138" dxfId="1" stopIfTrue="0">
      <formula>AND(NOT('QAQC-NaT'!$L$97),'QAQC-NaT'!$C$97="Good")</formula>
    </cfRule>
    <cfRule type="expression" priority="13634" dxfId="1" stopIfTrue="0">
      <formula>AND(NOT('QAQC-NaT'!$L$593),'QAQC-NaT'!$C$593="Good")</formula>
    </cfRule>
  </conditionalFormatting>
  <conditionalFormatting sqref="H74">
    <cfRule type="expression" priority="8745" dxfId="0" stopIfTrue="0">
      <formula>AND(NOT('QAQC-NaT'!$L$98),'QAQC-NaT'!$C$98="Highest")</formula>
    </cfRule>
    <cfRule type="expression" priority="9241" dxfId="0" stopIfTrue="0">
      <formula>AND(NOT('QAQC-NaT'!$L$594),'QAQC-NaT'!$C$594="Highest")</formula>
    </cfRule>
    <cfRule type="expression" priority="9423" dxfId="2" stopIfTrue="0">
      <formula>AND(NOT('QAQC-NaT'!$L$98),'QAQC-NaT'!$C$98="High")</formula>
    </cfRule>
    <cfRule type="expression" priority="9919" dxfId="2" stopIfTrue="0">
      <formula>AND(NOT('QAQC-NaT'!$L$594),'QAQC-NaT'!$C$594="High")</formula>
    </cfRule>
    <cfRule type="expression" priority="10101" dxfId="3" stopIfTrue="0">
      <formula>AND(NOT('QAQC-NaT'!$L$98),'QAQC-NaT'!$C$98="Medium")</formula>
    </cfRule>
    <cfRule type="expression" priority="10597" dxfId="3" stopIfTrue="0">
      <formula>AND(NOT('QAQC-NaT'!$L$594),'QAQC-NaT'!$C$594="Medium")</formula>
    </cfRule>
    <cfRule type="expression" priority="10779" dxfId="4" stopIfTrue="0">
      <formula>AND(NOT('QAQC-NaT'!$L$98),'QAQC-NaT'!$C$98="Medium Low")</formula>
    </cfRule>
    <cfRule type="expression" priority="11275" dxfId="4" stopIfTrue="0">
      <formula>AND(NOT('QAQC-NaT'!$L$594),'QAQC-NaT'!$C$594="Medium Low")</formula>
    </cfRule>
    <cfRule type="expression" priority="11457" dxfId="5" stopIfTrue="0">
      <formula>AND(NOT('QAQC-NaT'!$L$98),'QAQC-NaT'!$C$98="Low")</formula>
    </cfRule>
    <cfRule type="expression" priority="11953" dxfId="5" stopIfTrue="0">
      <formula>AND(NOT('QAQC-NaT'!$L$594),'QAQC-NaT'!$C$594="Low")</formula>
    </cfRule>
    <cfRule type="expression" priority="12268" dxfId="5" stopIfTrue="0">
      <formula>LEFT(H74&amp;"")="["</formula>
    </cfRule>
    <cfRule type="expression" priority="12441" dxfId="6" stopIfTrue="0">
      <formula>AND(NOT('QAQC-NaT'!$L$98),'QAQC-NaT'!$C$98="Very Low")</formula>
    </cfRule>
    <cfRule type="expression" priority="12937" dxfId="6" stopIfTrue="0">
      <formula>AND(NOT('QAQC-NaT'!$L$594),'QAQC-NaT'!$C$594="Very Low")</formula>
    </cfRule>
    <cfRule type="expression" priority="13139" dxfId="1" stopIfTrue="0">
      <formula>AND(NOT('QAQC-NaT'!$L$98),'QAQC-NaT'!$C$98="Good")</formula>
    </cfRule>
    <cfRule type="expression" priority="13635" dxfId="1" stopIfTrue="0">
      <formula>AND(NOT('QAQC-NaT'!$L$594),'QAQC-NaT'!$C$594="Good")</formula>
    </cfRule>
  </conditionalFormatting>
  <conditionalFormatting sqref="I74">
    <cfRule type="expression" priority="8746" dxfId="0" stopIfTrue="0">
      <formula>AND(NOT('QAQC-NaT'!$L$99),'QAQC-NaT'!$C$99="Highest")</formula>
    </cfRule>
    <cfRule type="expression" priority="9242" dxfId="0" stopIfTrue="0">
      <formula>AND(NOT('QAQC-NaT'!$L$595),'QAQC-NaT'!$C$595="Highest")</formula>
    </cfRule>
    <cfRule type="expression" priority="9424" dxfId="2" stopIfTrue="0">
      <formula>AND(NOT('QAQC-NaT'!$L$99),'QAQC-NaT'!$C$99="High")</formula>
    </cfRule>
    <cfRule type="expression" priority="9920" dxfId="2" stopIfTrue="0">
      <formula>AND(NOT('QAQC-NaT'!$L$595),'QAQC-NaT'!$C$595="High")</formula>
    </cfRule>
    <cfRule type="expression" priority="10102" dxfId="3" stopIfTrue="0">
      <formula>AND(NOT('QAQC-NaT'!$L$99),'QAQC-NaT'!$C$99="Medium")</formula>
    </cfRule>
    <cfRule type="expression" priority="10598" dxfId="3" stopIfTrue="0">
      <formula>AND(NOT('QAQC-NaT'!$L$595),'QAQC-NaT'!$C$595="Medium")</formula>
    </cfRule>
    <cfRule type="expression" priority="10780" dxfId="4" stopIfTrue="0">
      <formula>AND(NOT('QAQC-NaT'!$L$99),'QAQC-NaT'!$C$99="Medium Low")</formula>
    </cfRule>
    <cfRule type="expression" priority="11276" dxfId="4" stopIfTrue="0">
      <formula>AND(NOT('QAQC-NaT'!$L$595),'QAQC-NaT'!$C$595="Medium Low")</formula>
    </cfRule>
    <cfRule type="expression" priority="11458" dxfId="5" stopIfTrue="0">
      <formula>AND(NOT('QAQC-NaT'!$L$99),'QAQC-NaT'!$C$99="Low")</formula>
    </cfRule>
    <cfRule type="expression" priority="11954" dxfId="5" stopIfTrue="0">
      <formula>AND(NOT('QAQC-NaT'!$L$595),'QAQC-NaT'!$C$595="Low")</formula>
    </cfRule>
    <cfRule type="expression" priority="12269" dxfId="5" stopIfTrue="0">
      <formula>LEFT(I74&amp;"")="["</formula>
    </cfRule>
    <cfRule type="expression" priority="12442" dxfId="6" stopIfTrue="0">
      <formula>AND(NOT('QAQC-NaT'!$L$99),'QAQC-NaT'!$C$99="Very Low")</formula>
    </cfRule>
    <cfRule type="expression" priority="12938" dxfId="6" stopIfTrue="0">
      <formula>AND(NOT('QAQC-NaT'!$L$595),'QAQC-NaT'!$C$595="Very Low")</formula>
    </cfRule>
    <cfRule type="expression" priority="13140" dxfId="1" stopIfTrue="0">
      <formula>AND(NOT('QAQC-NaT'!$L$99),'QAQC-NaT'!$C$99="Good")</formula>
    </cfRule>
    <cfRule type="expression" priority="13636" dxfId="1" stopIfTrue="0">
      <formula>AND(NOT('QAQC-NaT'!$L$595),'QAQC-NaT'!$C$595="Good")</formula>
    </cfRule>
  </conditionalFormatting>
  <conditionalFormatting sqref="G75">
    <cfRule type="expression" priority="8747" dxfId="0" stopIfTrue="0">
      <formula>AND(NOT('QAQC-NaT'!$L$100),'QAQC-NaT'!$C$100="Highest")</formula>
    </cfRule>
    <cfRule type="expression" priority="9255" dxfId="0" stopIfTrue="0">
      <formula>AND(NOT('QAQC-NaT'!$L$608),'QAQC-NaT'!$C$608="Highest")</formula>
    </cfRule>
    <cfRule type="expression" priority="9425" dxfId="2" stopIfTrue="0">
      <formula>AND(NOT('QAQC-NaT'!$L$100),'QAQC-NaT'!$C$100="High")</formula>
    </cfRule>
    <cfRule type="expression" priority="9933" dxfId="2" stopIfTrue="0">
      <formula>AND(NOT('QAQC-NaT'!$L$608),'QAQC-NaT'!$C$608="High")</formula>
    </cfRule>
    <cfRule type="expression" priority="10103" dxfId="3" stopIfTrue="0">
      <formula>AND(NOT('QAQC-NaT'!$L$100),'QAQC-NaT'!$C$100="Medium")</formula>
    </cfRule>
    <cfRule type="expression" priority="10611" dxfId="3" stopIfTrue="0">
      <formula>AND(NOT('QAQC-NaT'!$L$608),'QAQC-NaT'!$C$608="Medium")</formula>
    </cfRule>
    <cfRule type="expression" priority="10781" dxfId="4" stopIfTrue="0">
      <formula>AND(NOT('QAQC-NaT'!$L$100),'QAQC-NaT'!$C$100="Medium Low")</formula>
    </cfRule>
    <cfRule type="expression" priority="11289" dxfId="4" stopIfTrue="0">
      <formula>AND(NOT('QAQC-NaT'!$L$608),'QAQC-NaT'!$C$608="Medium Low")</formula>
    </cfRule>
    <cfRule type="expression" priority="11459" dxfId="5" stopIfTrue="0">
      <formula>AND(NOT('QAQC-NaT'!$L$100),'QAQC-NaT'!$C$100="Low")</formula>
    </cfRule>
    <cfRule type="expression" priority="11967" dxfId="5" stopIfTrue="0">
      <formula>AND(NOT('QAQC-NaT'!$L$608),'QAQC-NaT'!$C$608="Low")</formula>
    </cfRule>
    <cfRule type="expression" priority="12282" dxfId="5" stopIfTrue="0">
      <formula>LEFT(G75&amp;"")="["</formula>
    </cfRule>
    <cfRule type="expression" priority="12443" dxfId="6" stopIfTrue="0">
      <formula>AND(NOT('QAQC-NaT'!$L$100),'QAQC-NaT'!$C$100="Very Low")</formula>
    </cfRule>
    <cfRule type="expression" priority="12951" dxfId="6" stopIfTrue="0">
      <formula>AND(NOT('QAQC-NaT'!$L$608),'QAQC-NaT'!$C$608="Very Low")</formula>
    </cfRule>
    <cfRule type="expression" priority="13141" dxfId="1" stopIfTrue="0">
      <formula>AND(NOT('QAQC-NaT'!$L$100),'QAQC-NaT'!$C$100="Good")</formula>
    </cfRule>
    <cfRule type="expression" priority="13649" dxfId="1" stopIfTrue="0">
      <formula>AND(NOT('QAQC-NaT'!$L$608),'QAQC-NaT'!$C$608="Good")</formula>
    </cfRule>
  </conditionalFormatting>
  <conditionalFormatting sqref="H75">
    <cfRule type="expression" priority="8748" dxfId="0" stopIfTrue="0">
      <formula>AND(NOT('QAQC-NaT'!$L$101),'QAQC-NaT'!$C$101="Highest")</formula>
    </cfRule>
    <cfRule type="expression" priority="9256" dxfId="0" stopIfTrue="0">
      <formula>AND(NOT('QAQC-NaT'!$L$609),'QAQC-NaT'!$C$609="Highest")</formula>
    </cfRule>
    <cfRule type="expression" priority="9426" dxfId="2" stopIfTrue="0">
      <formula>AND(NOT('QAQC-NaT'!$L$101),'QAQC-NaT'!$C$101="High")</formula>
    </cfRule>
    <cfRule type="expression" priority="9934" dxfId="2" stopIfTrue="0">
      <formula>AND(NOT('QAQC-NaT'!$L$609),'QAQC-NaT'!$C$609="High")</formula>
    </cfRule>
    <cfRule type="expression" priority="10104" dxfId="3" stopIfTrue="0">
      <formula>AND(NOT('QAQC-NaT'!$L$101),'QAQC-NaT'!$C$101="Medium")</formula>
    </cfRule>
    <cfRule type="expression" priority="10612" dxfId="3" stopIfTrue="0">
      <formula>AND(NOT('QAQC-NaT'!$L$609),'QAQC-NaT'!$C$609="Medium")</formula>
    </cfRule>
    <cfRule type="expression" priority="10782" dxfId="4" stopIfTrue="0">
      <formula>AND(NOT('QAQC-NaT'!$L$101),'QAQC-NaT'!$C$101="Medium Low")</formula>
    </cfRule>
    <cfRule type="expression" priority="11290" dxfId="4" stopIfTrue="0">
      <formula>AND(NOT('QAQC-NaT'!$L$609),'QAQC-NaT'!$C$609="Medium Low")</formula>
    </cfRule>
    <cfRule type="expression" priority="11460" dxfId="5" stopIfTrue="0">
      <formula>AND(NOT('QAQC-NaT'!$L$101),'QAQC-NaT'!$C$101="Low")</formula>
    </cfRule>
    <cfRule type="expression" priority="11968" dxfId="5" stopIfTrue="0">
      <formula>AND(NOT('QAQC-NaT'!$L$609),'QAQC-NaT'!$C$609="Low")</formula>
    </cfRule>
    <cfRule type="expression" priority="12283" dxfId="5" stopIfTrue="0">
      <formula>LEFT(H75&amp;"")="["</formula>
    </cfRule>
    <cfRule type="expression" priority="12444" dxfId="6" stopIfTrue="0">
      <formula>AND(NOT('QAQC-NaT'!$L$101),'QAQC-NaT'!$C$101="Very Low")</formula>
    </cfRule>
    <cfRule type="expression" priority="12952" dxfId="6" stopIfTrue="0">
      <formula>AND(NOT('QAQC-NaT'!$L$609),'QAQC-NaT'!$C$609="Very Low")</formula>
    </cfRule>
    <cfRule type="expression" priority="13142" dxfId="1" stopIfTrue="0">
      <formula>AND(NOT('QAQC-NaT'!$L$101),'QAQC-NaT'!$C$101="Good")</formula>
    </cfRule>
    <cfRule type="expression" priority="13650" dxfId="1" stopIfTrue="0">
      <formula>AND(NOT('QAQC-NaT'!$L$609),'QAQC-NaT'!$C$609="Good")</formula>
    </cfRule>
  </conditionalFormatting>
  <conditionalFormatting sqref="I75">
    <cfRule type="expression" priority="8749" dxfId="0" stopIfTrue="0">
      <formula>AND(NOT('QAQC-NaT'!$L$102),'QAQC-NaT'!$C$102="Highest")</formula>
    </cfRule>
    <cfRule type="expression" priority="9257" dxfId="0" stopIfTrue="0">
      <formula>AND(NOT('QAQC-NaT'!$L$610),'QAQC-NaT'!$C$610="Highest")</formula>
    </cfRule>
    <cfRule type="expression" priority="9427" dxfId="2" stopIfTrue="0">
      <formula>AND(NOT('QAQC-NaT'!$L$102),'QAQC-NaT'!$C$102="High")</formula>
    </cfRule>
    <cfRule type="expression" priority="9935" dxfId="2" stopIfTrue="0">
      <formula>AND(NOT('QAQC-NaT'!$L$610),'QAQC-NaT'!$C$610="High")</formula>
    </cfRule>
    <cfRule type="expression" priority="10105" dxfId="3" stopIfTrue="0">
      <formula>AND(NOT('QAQC-NaT'!$L$102),'QAQC-NaT'!$C$102="Medium")</formula>
    </cfRule>
    <cfRule type="expression" priority="10613" dxfId="3" stopIfTrue="0">
      <formula>AND(NOT('QAQC-NaT'!$L$610),'QAQC-NaT'!$C$610="Medium")</formula>
    </cfRule>
    <cfRule type="expression" priority="10783" dxfId="4" stopIfTrue="0">
      <formula>AND(NOT('QAQC-NaT'!$L$102),'QAQC-NaT'!$C$102="Medium Low")</formula>
    </cfRule>
    <cfRule type="expression" priority="11291" dxfId="4" stopIfTrue="0">
      <formula>AND(NOT('QAQC-NaT'!$L$610),'QAQC-NaT'!$C$610="Medium Low")</formula>
    </cfRule>
    <cfRule type="expression" priority="11461" dxfId="5" stopIfTrue="0">
      <formula>AND(NOT('QAQC-NaT'!$L$102),'QAQC-NaT'!$C$102="Low")</formula>
    </cfRule>
    <cfRule type="expression" priority="11969" dxfId="5" stopIfTrue="0">
      <formula>AND(NOT('QAQC-NaT'!$L$610),'QAQC-NaT'!$C$610="Low")</formula>
    </cfRule>
    <cfRule type="expression" priority="12284" dxfId="5" stopIfTrue="0">
      <formula>LEFT(I75&amp;"")="["</formula>
    </cfRule>
    <cfRule type="expression" priority="12445" dxfId="6" stopIfTrue="0">
      <formula>AND(NOT('QAQC-NaT'!$L$102),'QAQC-NaT'!$C$102="Very Low")</formula>
    </cfRule>
    <cfRule type="expression" priority="12953" dxfId="6" stopIfTrue="0">
      <formula>AND(NOT('QAQC-NaT'!$L$610),'QAQC-NaT'!$C$610="Very Low")</formula>
    </cfRule>
    <cfRule type="expression" priority="13143" dxfId="1" stopIfTrue="0">
      <formula>AND(NOT('QAQC-NaT'!$L$102),'QAQC-NaT'!$C$102="Good")</formula>
    </cfRule>
    <cfRule type="expression" priority="13651" dxfId="1" stopIfTrue="0">
      <formula>AND(NOT('QAQC-NaT'!$L$610),'QAQC-NaT'!$C$610="Good")</formula>
    </cfRule>
  </conditionalFormatting>
  <conditionalFormatting sqref="L59">
    <cfRule type="expression" priority="8750" dxfId="0" stopIfTrue="0">
      <formula>AND(NOT('QAQC-NaT'!$L$103),'QAQC-NaT'!$C$103="Highest")</formula>
    </cfRule>
    <cfRule type="expression" priority="9428" dxfId="2" stopIfTrue="0">
      <formula>AND(NOT('QAQC-NaT'!$L$103),'QAQC-NaT'!$C$103="High")</formula>
    </cfRule>
    <cfRule type="expression" priority="10106" dxfId="3" stopIfTrue="0">
      <formula>AND(NOT('QAQC-NaT'!$L$103),'QAQC-NaT'!$C$103="Medium")</formula>
    </cfRule>
    <cfRule type="expression" priority="10784" dxfId="4" stopIfTrue="0">
      <formula>AND(NOT('QAQC-NaT'!$L$103),'QAQC-NaT'!$C$103="Medium Low")</formula>
    </cfRule>
    <cfRule type="expression" priority="11462" dxfId="5" stopIfTrue="0">
      <formula>AND(NOT('QAQC-NaT'!$L$103),'QAQC-NaT'!$C$103="Low")</formula>
    </cfRule>
    <cfRule type="expression" priority="12446" dxfId="6" stopIfTrue="0">
      <formula>AND(NOT('QAQC-NaT'!$L$103),'QAQC-NaT'!$C$103="Very Low")</formula>
    </cfRule>
    <cfRule type="expression" priority="13144" dxfId="1" stopIfTrue="0">
      <formula>AND(NOT('QAQC-NaT'!$L$103),'QAQC-NaT'!$C$103="Good")</formula>
    </cfRule>
  </conditionalFormatting>
  <conditionalFormatting sqref="M59">
    <cfRule type="expression" priority="8751" dxfId="0" stopIfTrue="0">
      <formula>AND(NOT('QAQC-NaT'!$L$104),'QAQC-NaT'!$C$104="Highest")</formula>
    </cfRule>
    <cfRule type="expression" priority="9429" dxfId="2" stopIfTrue="0">
      <formula>AND(NOT('QAQC-NaT'!$L$104),'QAQC-NaT'!$C$104="High")</formula>
    </cfRule>
    <cfRule type="expression" priority="10107" dxfId="3" stopIfTrue="0">
      <formula>AND(NOT('QAQC-NaT'!$L$104),'QAQC-NaT'!$C$104="Medium")</formula>
    </cfRule>
    <cfRule type="expression" priority="10785" dxfId="4" stopIfTrue="0">
      <formula>AND(NOT('QAQC-NaT'!$L$104),'QAQC-NaT'!$C$104="Medium Low")</formula>
    </cfRule>
    <cfRule type="expression" priority="11463" dxfId="5" stopIfTrue="0">
      <formula>AND(NOT('QAQC-NaT'!$L$104),'QAQC-NaT'!$C$104="Low")</formula>
    </cfRule>
    <cfRule type="expression" priority="12447" dxfId="6" stopIfTrue="0">
      <formula>AND(NOT('QAQC-NaT'!$L$104),'QAQC-NaT'!$C$104="Very Low")</formula>
    </cfRule>
    <cfRule type="expression" priority="13145" dxfId="1" stopIfTrue="0">
      <formula>AND(NOT('QAQC-NaT'!$L$104),'QAQC-NaT'!$C$104="Good")</formula>
    </cfRule>
  </conditionalFormatting>
  <conditionalFormatting sqref="N59">
    <cfRule type="expression" priority="8752" dxfId="0" stopIfTrue="0">
      <formula>AND(NOT('QAQC-NaT'!$L$105),'QAQC-NaT'!$C$105="Highest")</formula>
    </cfRule>
    <cfRule type="expression" priority="9430" dxfId="2" stopIfTrue="0">
      <formula>AND(NOT('QAQC-NaT'!$L$105),'QAQC-NaT'!$C$105="High")</formula>
    </cfRule>
    <cfRule type="expression" priority="10108" dxfId="3" stopIfTrue="0">
      <formula>AND(NOT('QAQC-NaT'!$L$105),'QAQC-NaT'!$C$105="Medium")</formula>
    </cfRule>
    <cfRule type="expression" priority="10786" dxfId="4" stopIfTrue="0">
      <formula>AND(NOT('QAQC-NaT'!$L$105),'QAQC-NaT'!$C$105="Medium Low")</formula>
    </cfRule>
    <cfRule type="expression" priority="11464" dxfId="5" stopIfTrue="0">
      <formula>AND(NOT('QAQC-NaT'!$L$105),'QAQC-NaT'!$C$105="Low")</formula>
    </cfRule>
    <cfRule type="expression" priority="12448" dxfId="6" stopIfTrue="0">
      <formula>AND(NOT('QAQC-NaT'!$L$105),'QAQC-NaT'!$C$105="Very Low")</formula>
    </cfRule>
    <cfRule type="expression" priority="13146" dxfId="1" stopIfTrue="0">
      <formula>AND(NOT('QAQC-NaT'!$L$105),'QAQC-NaT'!$C$105="Good")</formula>
    </cfRule>
  </conditionalFormatting>
  <conditionalFormatting sqref="L60">
    <cfRule type="expression" priority="8753" dxfId="0" stopIfTrue="0">
      <formula>AND(NOT('QAQC-NaT'!$L$106),'QAQC-NaT'!$C$106="Highest")</formula>
    </cfRule>
    <cfRule type="expression" priority="9431" dxfId="2" stopIfTrue="0">
      <formula>AND(NOT('QAQC-NaT'!$L$106),'QAQC-NaT'!$C$106="High")</formula>
    </cfRule>
    <cfRule type="expression" priority="10109" dxfId="3" stopIfTrue="0">
      <formula>AND(NOT('QAQC-NaT'!$L$106),'QAQC-NaT'!$C$106="Medium")</formula>
    </cfRule>
    <cfRule type="expression" priority="10787" dxfId="4" stopIfTrue="0">
      <formula>AND(NOT('QAQC-NaT'!$L$106),'QAQC-NaT'!$C$106="Medium Low")</formula>
    </cfRule>
    <cfRule type="expression" priority="11465" dxfId="5" stopIfTrue="0">
      <formula>AND(NOT('QAQC-NaT'!$L$106),'QAQC-NaT'!$C$106="Low")</formula>
    </cfRule>
    <cfRule type="expression" priority="12449" dxfId="6" stopIfTrue="0">
      <formula>AND(NOT('QAQC-NaT'!$L$106),'QAQC-NaT'!$C$106="Very Low")</formula>
    </cfRule>
    <cfRule type="expression" priority="13147" dxfId="1" stopIfTrue="0">
      <formula>AND(NOT('QAQC-NaT'!$L$106),'QAQC-NaT'!$C$106="Good")</formula>
    </cfRule>
  </conditionalFormatting>
  <conditionalFormatting sqref="M60">
    <cfRule type="expression" priority="8754" dxfId="0" stopIfTrue="0">
      <formula>AND(NOT('QAQC-NaT'!$L$107),'QAQC-NaT'!$C$107="Highest")</formula>
    </cfRule>
    <cfRule type="expression" priority="9432" dxfId="2" stopIfTrue="0">
      <formula>AND(NOT('QAQC-NaT'!$L$107),'QAQC-NaT'!$C$107="High")</formula>
    </cfRule>
    <cfRule type="expression" priority="10110" dxfId="3" stopIfTrue="0">
      <formula>AND(NOT('QAQC-NaT'!$L$107),'QAQC-NaT'!$C$107="Medium")</formula>
    </cfRule>
    <cfRule type="expression" priority="10788" dxfId="4" stopIfTrue="0">
      <formula>AND(NOT('QAQC-NaT'!$L$107),'QAQC-NaT'!$C$107="Medium Low")</formula>
    </cfRule>
    <cfRule type="expression" priority="11466" dxfId="5" stopIfTrue="0">
      <formula>AND(NOT('QAQC-NaT'!$L$107),'QAQC-NaT'!$C$107="Low")</formula>
    </cfRule>
    <cfRule type="expression" priority="12450" dxfId="6" stopIfTrue="0">
      <formula>AND(NOT('QAQC-NaT'!$L$107),'QAQC-NaT'!$C$107="Very Low")</formula>
    </cfRule>
    <cfRule type="expression" priority="13148" dxfId="1" stopIfTrue="0">
      <formula>AND(NOT('QAQC-NaT'!$L$107),'QAQC-NaT'!$C$107="Good")</formula>
    </cfRule>
  </conditionalFormatting>
  <conditionalFormatting sqref="N60">
    <cfRule type="expression" priority="8755" dxfId="0" stopIfTrue="0">
      <formula>AND(NOT('QAQC-NaT'!$L$108),'QAQC-NaT'!$C$108="Highest")</formula>
    </cfRule>
    <cfRule type="expression" priority="9433" dxfId="2" stopIfTrue="0">
      <formula>AND(NOT('QAQC-NaT'!$L$108),'QAQC-NaT'!$C$108="High")</formula>
    </cfRule>
    <cfRule type="expression" priority="10111" dxfId="3" stopIfTrue="0">
      <formula>AND(NOT('QAQC-NaT'!$L$108),'QAQC-NaT'!$C$108="Medium")</formula>
    </cfRule>
    <cfRule type="expression" priority="10789" dxfId="4" stopIfTrue="0">
      <formula>AND(NOT('QAQC-NaT'!$L$108),'QAQC-NaT'!$C$108="Medium Low")</formula>
    </cfRule>
    <cfRule type="expression" priority="11467" dxfId="5" stopIfTrue="0">
      <formula>AND(NOT('QAQC-NaT'!$L$108),'QAQC-NaT'!$C$108="Low")</formula>
    </cfRule>
    <cfRule type="expression" priority="12451" dxfId="6" stopIfTrue="0">
      <formula>AND(NOT('QAQC-NaT'!$L$108),'QAQC-NaT'!$C$108="Very Low")</formula>
    </cfRule>
    <cfRule type="expression" priority="13149" dxfId="1" stopIfTrue="0">
      <formula>AND(NOT('QAQC-NaT'!$L$108),'QAQC-NaT'!$C$108="Good")</formula>
    </cfRule>
  </conditionalFormatting>
  <conditionalFormatting sqref="L61">
    <cfRule type="expression" priority="8756" dxfId="0" stopIfTrue="0">
      <formula>AND(NOT('QAQC-NaT'!$L$109),'QAQC-NaT'!$C$109="Highest")</formula>
    </cfRule>
    <cfRule type="expression" priority="9434" dxfId="2" stopIfTrue="0">
      <formula>AND(NOT('QAQC-NaT'!$L$109),'QAQC-NaT'!$C$109="High")</formula>
    </cfRule>
    <cfRule type="expression" priority="10112" dxfId="3" stopIfTrue="0">
      <formula>AND(NOT('QAQC-NaT'!$L$109),'QAQC-NaT'!$C$109="Medium")</formula>
    </cfRule>
    <cfRule type="expression" priority="10790" dxfId="4" stopIfTrue="0">
      <formula>AND(NOT('QAQC-NaT'!$L$109),'QAQC-NaT'!$C$109="Medium Low")</formula>
    </cfRule>
    <cfRule type="expression" priority="11468" dxfId="5" stopIfTrue="0">
      <formula>AND(NOT('QAQC-NaT'!$L$109),'QAQC-NaT'!$C$109="Low")</formula>
    </cfRule>
    <cfRule type="expression" priority="12452" dxfId="6" stopIfTrue="0">
      <formula>AND(NOT('QAQC-NaT'!$L$109),'QAQC-NaT'!$C$109="Very Low")</formula>
    </cfRule>
    <cfRule type="expression" priority="13150" dxfId="1" stopIfTrue="0">
      <formula>AND(NOT('QAQC-NaT'!$L$109),'QAQC-NaT'!$C$109="Good")</formula>
    </cfRule>
  </conditionalFormatting>
  <conditionalFormatting sqref="M61">
    <cfRule type="expression" priority="8757" dxfId="0" stopIfTrue="0">
      <formula>AND(NOT('QAQC-NaT'!$L$110),'QAQC-NaT'!$C$110="Highest")</formula>
    </cfRule>
    <cfRule type="expression" priority="9435" dxfId="2" stopIfTrue="0">
      <formula>AND(NOT('QAQC-NaT'!$L$110),'QAQC-NaT'!$C$110="High")</formula>
    </cfRule>
    <cfRule type="expression" priority="10113" dxfId="3" stopIfTrue="0">
      <formula>AND(NOT('QAQC-NaT'!$L$110),'QAQC-NaT'!$C$110="Medium")</formula>
    </cfRule>
    <cfRule type="expression" priority="10791" dxfId="4" stopIfTrue="0">
      <formula>AND(NOT('QAQC-NaT'!$L$110),'QAQC-NaT'!$C$110="Medium Low")</formula>
    </cfRule>
    <cfRule type="expression" priority="11469" dxfId="5" stopIfTrue="0">
      <formula>AND(NOT('QAQC-NaT'!$L$110),'QAQC-NaT'!$C$110="Low")</formula>
    </cfRule>
    <cfRule type="expression" priority="12453" dxfId="6" stopIfTrue="0">
      <formula>AND(NOT('QAQC-NaT'!$L$110),'QAQC-NaT'!$C$110="Very Low")</formula>
    </cfRule>
    <cfRule type="expression" priority="13151" dxfId="1" stopIfTrue="0">
      <formula>AND(NOT('QAQC-NaT'!$L$110),'QAQC-NaT'!$C$110="Good")</formula>
    </cfRule>
  </conditionalFormatting>
  <conditionalFormatting sqref="N61">
    <cfRule type="expression" priority="8758" dxfId="0" stopIfTrue="0">
      <formula>AND(NOT('QAQC-NaT'!$L$111),'QAQC-NaT'!$C$111="Highest")</formula>
    </cfRule>
    <cfRule type="expression" priority="9436" dxfId="2" stopIfTrue="0">
      <formula>AND(NOT('QAQC-NaT'!$L$111),'QAQC-NaT'!$C$111="High")</formula>
    </cfRule>
    <cfRule type="expression" priority="10114" dxfId="3" stopIfTrue="0">
      <formula>AND(NOT('QAQC-NaT'!$L$111),'QAQC-NaT'!$C$111="Medium")</formula>
    </cfRule>
    <cfRule type="expression" priority="10792" dxfId="4" stopIfTrue="0">
      <formula>AND(NOT('QAQC-NaT'!$L$111),'QAQC-NaT'!$C$111="Medium Low")</formula>
    </cfRule>
    <cfRule type="expression" priority="11470" dxfId="5" stopIfTrue="0">
      <formula>AND(NOT('QAQC-NaT'!$L$111),'QAQC-NaT'!$C$111="Low")</formula>
    </cfRule>
    <cfRule type="expression" priority="12454" dxfId="6" stopIfTrue="0">
      <formula>AND(NOT('QAQC-NaT'!$L$111),'QAQC-NaT'!$C$111="Very Low")</formula>
    </cfRule>
    <cfRule type="expression" priority="13152" dxfId="1" stopIfTrue="0">
      <formula>AND(NOT('QAQC-NaT'!$L$111),'QAQC-NaT'!$C$111="Good")</formula>
    </cfRule>
  </conditionalFormatting>
  <conditionalFormatting sqref="L62">
    <cfRule type="expression" priority="8759" dxfId="0" stopIfTrue="0">
      <formula>AND(NOT('QAQC-NaT'!$L$112),'QAQC-NaT'!$C$112="Highest")</formula>
    </cfRule>
    <cfRule type="expression" priority="9437" dxfId="2" stopIfTrue="0">
      <formula>AND(NOT('QAQC-NaT'!$L$112),'QAQC-NaT'!$C$112="High")</formula>
    </cfRule>
    <cfRule type="expression" priority="10115" dxfId="3" stopIfTrue="0">
      <formula>AND(NOT('QAQC-NaT'!$L$112),'QAQC-NaT'!$C$112="Medium")</formula>
    </cfRule>
    <cfRule type="expression" priority="10793" dxfId="4" stopIfTrue="0">
      <formula>AND(NOT('QAQC-NaT'!$L$112),'QAQC-NaT'!$C$112="Medium Low")</formula>
    </cfRule>
    <cfRule type="expression" priority="11471" dxfId="5" stopIfTrue="0">
      <formula>AND(NOT('QAQC-NaT'!$L$112),'QAQC-NaT'!$C$112="Low")</formula>
    </cfRule>
    <cfRule type="expression" priority="12455" dxfId="6" stopIfTrue="0">
      <formula>AND(NOT('QAQC-NaT'!$L$112),'QAQC-NaT'!$C$112="Very Low")</formula>
    </cfRule>
    <cfRule type="expression" priority="13153" dxfId="1" stopIfTrue="0">
      <formula>AND(NOT('QAQC-NaT'!$L$112),'QAQC-NaT'!$C$112="Good")</formula>
    </cfRule>
  </conditionalFormatting>
  <conditionalFormatting sqref="M62">
    <cfRule type="expression" priority="8760" dxfId="0" stopIfTrue="0">
      <formula>AND(NOT('QAQC-NaT'!$L$113),'QAQC-NaT'!$C$113="Highest")</formula>
    </cfRule>
    <cfRule type="expression" priority="9438" dxfId="2" stopIfTrue="0">
      <formula>AND(NOT('QAQC-NaT'!$L$113),'QAQC-NaT'!$C$113="High")</formula>
    </cfRule>
    <cfRule type="expression" priority="10116" dxfId="3" stopIfTrue="0">
      <formula>AND(NOT('QAQC-NaT'!$L$113),'QAQC-NaT'!$C$113="Medium")</formula>
    </cfRule>
    <cfRule type="expression" priority="10794" dxfId="4" stopIfTrue="0">
      <formula>AND(NOT('QAQC-NaT'!$L$113),'QAQC-NaT'!$C$113="Medium Low")</formula>
    </cfRule>
    <cfRule type="expression" priority="11472" dxfId="5" stopIfTrue="0">
      <formula>AND(NOT('QAQC-NaT'!$L$113),'QAQC-NaT'!$C$113="Low")</formula>
    </cfRule>
    <cfRule type="expression" priority="12456" dxfId="6" stopIfTrue="0">
      <formula>AND(NOT('QAQC-NaT'!$L$113),'QAQC-NaT'!$C$113="Very Low")</formula>
    </cfRule>
    <cfRule type="expression" priority="13154" dxfId="1" stopIfTrue="0">
      <formula>AND(NOT('QAQC-NaT'!$L$113),'QAQC-NaT'!$C$113="Good")</formula>
    </cfRule>
  </conditionalFormatting>
  <conditionalFormatting sqref="N62">
    <cfRule type="expression" priority="8761" dxfId="0" stopIfTrue="0">
      <formula>AND(NOT('QAQC-NaT'!$L$114),'QAQC-NaT'!$C$114="Highest")</formula>
    </cfRule>
    <cfRule type="expression" priority="9439" dxfId="2" stopIfTrue="0">
      <formula>AND(NOT('QAQC-NaT'!$L$114),'QAQC-NaT'!$C$114="High")</formula>
    </cfRule>
    <cfRule type="expression" priority="10117" dxfId="3" stopIfTrue="0">
      <formula>AND(NOT('QAQC-NaT'!$L$114),'QAQC-NaT'!$C$114="Medium")</formula>
    </cfRule>
    <cfRule type="expression" priority="10795" dxfId="4" stopIfTrue="0">
      <formula>AND(NOT('QAQC-NaT'!$L$114),'QAQC-NaT'!$C$114="Medium Low")</formula>
    </cfRule>
    <cfRule type="expression" priority="11473" dxfId="5" stopIfTrue="0">
      <formula>AND(NOT('QAQC-NaT'!$L$114),'QAQC-NaT'!$C$114="Low")</formula>
    </cfRule>
    <cfRule type="expression" priority="12457" dxfId="6" stopIfTrue="0">
      <formula>AND(NOT('QAQC-NaT'!$L$114),'QAQC-NaT'!$C$114="Very Low")</formula>
    </cfRule>
    <cfRule type="expression" priority="13155" dxfId="1" stopIfTrue="0">
      <formula>AND(NOT('QAQC-NaT'!$L$114),'QAQC-NaT'!$C$114="Good")</formula>
    </cfRule>
  </conditionalFormatting>
  <conditionalFormatting sqref="L63">
    <cfRule type="expression" priority="8762" dxfId="0" stopIfTrue="0">
      <formula>AND(NOT('QAQC-NaT'!$L$115),'QAQC-NaT'!$C$115="Highest")</formula>
    </cfRule>
    <cfRule type="expression" priority="9440" dxfId="2" stopIfTrue="0">
      <formula>AND(NOT('QAQC-NaT'!$L$115),'QAQC-NaT'!$C$115="High")</formula>
    </cfRule>
    <cfRule type="expression" priority="10118" dxfId="3" stopIfTrue="0">
      <formula>AND(NOT('QAQC-NaT'!$L$115),'QAQC-NaT'!$C$115="Medium")</formula>
    </cfRule>
    <cfRule type="expression" priority="10796" dxfId="4" stopIfTrue="0">
      <formula>AND(NOT('QAQC-NaT'!$L$115),'QAQC-NaT'!$C$115="Medium Low")</formula>
    </cfRule>
    <cfRule type="expression" priority="11474" dxfId="5" stopIfTrue="0">
      <formula>AND(NOT('QAQC-NaT'!$L$115),'QAQC-NaT'!$C$115="Low")</formula>
    </cfRule>
    <cfRule type="expression" priority="12458" dxfId="6" stopIfTrue="0">
      <formula>AND(NOT('QAQC-NaT'!$L$115),'QAQC-NaT'!$C$115="Very Low")</formula>
    </cfRule>
    <cfRule type="expression" priority="13156" dxfId="1" stopIfTrue="0">
      <formula>AND(NOT('QAQC-NaT'!$L$115),'QAQC-NaT'!$C$115="Good")</formula>
    </cfRule>
  </conditionalFormatting>
  <conditionalFormatting sqref="M63">
    <cfRule type="expression" priority="8763" dxfId="0" stopIfTrue="0">
      <formula>AND(NOT('QAQC-NaT'!$L$116),'QAQC-NaT'!$C$116="Highest")</formula>
    </cfRule>
    <cfRule type="expression" priority="9441" dxfId="2" stopIfTrue="0">
      <formula>AND(NOT('QAQC-NaT'!$L$116),'QAQC-NaT'!$C$116="High")</formula>
    </cfRule>
    <cfRule type="expression" priority="10119" dxfId="3" stopIfTrue="0">
      <formula>AND(NOT('QAQC-NaT'!$L$116),'QAQC-NaT'!$C$116="Medium")</formula>
    </cfRule>
    <cfRule type="expression" priority="10797" dxfId="4" stopIfTrue="0">
      <formula>AND(NOT('QAQC-NaT'!$L$116),'QAQC-NaT'!$C$116="Medium Low")</formula>
    </cfRule>
    <cfRule type="expression" priority="11475" dxfId="5" stopIfTrue="0">
      <formula>AND(NOT('QAQC-NaT'!$L$116),'QAQC-NaT'!$C$116="Low")</formula>
    </cfRule>
    <cfRule type="expression" priority="12459" dxfId="6" stopIfTrue="0">
      <formula>AND(NOT('QAQC-NaT'!$L$116),'QAQC-NaT'!$C$116="Very Low")</formula>
    </cfRule>
    <cfRule type="expression" priority="13157" dxfId="1" stopIfTrue="0">
      <formula>AND(NOT('QAQC-NaT'!$L$116),'QAQC-NaT'!$C$116="Good")</formula>
    </cfRule>
  </conditionalFormatting>
  <conditionalFormatting sqref="N63">
    <cfRule type="expression" priority="8764" dxfId="0" stopIfTrue="0">
      <formula>AND(NOT('QAQC-NaT'!$L$117),'QAQC-NaT'!$C$117="Highest")</formula>
    </cfRule>
    <cfRule type="expression" priority="9442" dxfId="2" stopIfTrue="0">
      <formula>AND(NOT('QAQC-NaT'!$L$117),'QAQC-NaT'!$C$117="High")</formula>
    </cfRule>
    <cfRule type="expression" priority="10120" dxfId="3" stopIfTrue="0">
      <formula>AND(NOT('QAQC-NaT'!$L$117),'QAQC-NaT'!$C$117="Medium")</formula>
    </cfRule>
    <cfRule type="expression" priority="10798" dxfId="4" stopIfTrue="0">
      <formula>AND(NOT('QAQC-NaT'!$L$117),'QAQC-NaT'!$C$117="Medium Low")</formula>
    </cfRule>
    <cfRule type="expression" priority="11476" dxfId="5" stopIfTrue="0">
      <formula>AND(NOT('QAQC-NaT'!$L$117),'QAQC-NaT'!$C$117="Low")</formula>
    </cfRule>
    <cfRule type="expression" priority="12460" dxfId="6" stopIfTrue="0">
      <formula>AND(NOT('QAQC-NaT'!$L$117),'QAQC-NaT'!$C$117="Very Low")</formula>
    </cfRule>
    <cfRule type="expression" priority="13158" dxfId="1" stopIfTrue="0">
      <formula>AND(NOT('QAQC-NaT'!$L$117),'QAQC-NaT'!$C$117="Good")</formula>
    </cfRule>
  </conditionalFormatting>
  <conditionalFormatting sqref="L64">
    <cfRule type="expression" priority="8765" dxfId="0" stopIfTrue="0">
      <formula>AND(NOT('QAQC-NaT'!$L$118),'QAQC-NaT'!$C$118="Highest")</formula>
    </cfRule>
    <cfRule type="expression" priority="9443" dxfId="2" stopIfTrue="0">
      <formula>AND(NOT('QAQC-NaT'!$L$118),'QAQC-NaT'!$C$118="High")</formula>
    </cfRule>
    <cfRule type="expression" priority="10121" dxfId="3" stopIfTrue="0">
      <formula>AND(NOT('QAQC-NaT'!$L$118),'QAQC-NaT'!$C$118="Medium")</formula>
    </cfRule>
    <cfRule type="expression" priority="10799" dxfId="4" stopIfTrue="0">
      <formula>AND(NOT('QAQC-NaT'!$L$118),'QAQC-NaT'!$C$118="Medium Low")</formula>
    </cfRule>
    <cfRule type="expression" priority="11477" dxfId="5" stopIfTrue="0">
      <formula>AND(NOT('QAQC-NaT'!$L$118),'QAQC-NaT'!$C$118="Low")</formula>
    </cfRule>
    <cfRule type="expression" priority="12461" dxfId="6" stopIfTrue="0">
      <formula>AND(NOT('QAQC-NaT'!$L$118),'QAQC-NaT'!$C$118="Very Low")</formula>
    </cfRule>
    <cfRule type="expression" priority="13159" dxfId="1" stopIfTrue="0">
      <formula>AND(NOT('QAQC-NaT'!$L$118),'QAQC-NaT'!$C$118="Good")</formula>
    </cfRule>
  </conditionalFormatting>
  <conditionalFormatting sqref="M64">
    <cfRule type="expression" priority="8766" dxfId="0" stopIfTrue="0">
      <formula>AND(NOT('QAQC-NaT'!$L$119),'QAQC-NaT'!$C$119="Highest")</formula>
    </cfRule>
    <cfRule type="expression" priority="9444" dxfId="2" stopIfTrue="0">
      <formula>AND(NOT('QAQC-NaT'!$L$119),'QAQC-NaT'!$C$119="High")</formula>
    </cfRule>
    <cfRule type="expression" priority="10122" dxfId="3" stopIfTrue="0">
      <formula>AND(NOT('QAQC-NaT'!$L$119),'QAQC-NaT'!$C$119="Medium")</formula>
    </cfRule>
    <cfRule type="expression" priority="10800" dxfId="4" stopIfTrue="0">
      <formula>AND(NOT('QAQC-NaT'!$L$119),'QAQC-NaT'!$C$119="Medium Low")</formula>
    </cfRule>
    <cfRule type="expression" priority="11478" dxfId="5" stopIfTrue="0">
      <formula>AND(NOT('QAQC-NaT'!$L$119),'QAQC-NaT'!$C$119="Low")</formula>
    </cfRule>
    <cfRule type="expression" priority="12462" dxfId="6" stopIfTrue="0">
      <formula>AND(NOT('QAQC-NaT'!$L$119),'QAQC-NaT'!$C$119="Very Low")</formula>
    </cfRule>
    <cfRule type="expression" priority="13160" dxfId="1" stopIfTrue="0">
      <formula>AND(NOT('QAQC-NaT'!$L$119),'QAQC-NaT'!$C$119="Good")</formula>
    </cfRule>
  </conditionalFormatting>
  <conditionalFormatting sqref="N64">
    <cfRule type="expression" priority="8767" dxfId="0" stopIfTrue="0">
      <formula>AND(NOT('QAQC-NaT'!$L$120),'QAQC-NaT'!$C$120="Highest")</formula>
    </cfRule>
    <cfRule type="expression" priority="9445" dxfId="2" stopIfTrue="0">
      <formula>AND(NOT('QAQC-NaT'!$L$120),'QAQC-NaT'!$C$120="High")</formula>
    </cfRule>
    <cfRule type="expression" priority="10123" dxfId="3" stopIfTrue="0">
      <formula>AND(NOT('QAQC-NaT'!$L$120),'QAQC-NaT'!$C$120="Medium")</formula>
    </cfRule>
    <cfRule type="expression" priority="10801" dxfId="4" stopIfTrue="0">
      <formula>AND(NOT('QAQC-NaT'!$L$120),'QAQC-NaT'!$C$120="Medium Low")</formula>
    </cfRule>
    <cfRule type="expression" priority="11479" dxfId="5" stopIfTrue="0">
      <formula>AND(NOT('QAQC-NaT'!$L$120),'QAQC-NaT'!$C$120="Low")</formula>
    </cfRule>
    <cfRule type="expression" priority="12463" dxfId="6" stopIfTrue="0">
      <formula>AND(NOT('QAQC-NaT'!$L$120),'QAQC-NaT'!$C$120="Very Low")</formula>
    </cfRule>
    <cfRule type="expression" priority="13161" dxfId="1" stopIfTrue="0">
      <formula>AND(NOT('QAQC-NaT'!$L$120),'QAQC-NaT'!$C$120="Good")</formula>
    </cfRule>
  </conditionalFormatting>
  <conditionalFormatting sqref="L65">
    <cfRule type="expression" priority="8768" dxfId="0" stopIfTrue="0">
      <formula>AND(NOT('QAQC-NaT'!$L$121),'QAQC-NaT'!$C$121="Highest")</formula>
    </cfRule>
    <cfRule type="expression" priority="9446" dxfId="2" stopIfTrue="0">
      <formula>AND(NOT('QAQC-NaT'!$L$121),'QAQC-NaT'!$C$121="High")</formula>
    </cfRule>
    <cfRule type="expression" priority="10124" dxfId="3" stopIfTrue="0">
      <formula>AND(NOT('QAQC-NaT'!$L$121),'QAQC-NaT'!$C$121="Medium")</formula>
    </cfRule>
    <cfRule type="expression" priority="10802" dxfId="4" stopIfTrue="0">
      <formula>AND(NOT('QAQC-NaT'!$L$121),'QAQC-NaT'!$C$121="Medium Low")</formula>
    </cfRule>
    <cfRule type="expression" priority="11480" dxfId="5" stopIfTrue="0">
      <formula>AND(NOT('QAQC-NaT'!$L$121),'QAQC-NaT'!$C$121="Low")</formula>
    </cfRule>
    <cfRule type="expression" priority="12464" dxfId="6" stopIfTrue="0">
      <formula>AND(NOT('QAQC-NaT'!$L$121),'QAQC-NaT'!$C$121="Very Low")</formula>
    </cfRule>
    <cfRule type="expression" priority="13162" dxfId="1" stopIfTrue="0">
      <formula>AND(NOT('QAQC-NaT'!$L$121),'QAQC-NaT'!$C$121="Good")</formula>
    </cfRule>
  </conditionalFormatting>
  <conditionalFormatting sqref="M65">
    <cfRule type="expression" priority="8769" dxfId="0" stopIfTrue="0">
      <formula>AND(NOT('QAQC-NaT'!$L$122),'QAQC-NaT'!$C$122="Highest")</formula>
    </cfRule>
    <cfRule type="expression" priority="9447" dxfId="2" stopIfTrue="0">
      <formula>AND(NOT('QAQC-NaT'!$L$122),'QAQC-NaT'!$C$122="High")</formula>
    </cfRule>
    <cfRule type="expression" priority="10125" dxfId="3" stopIfTrue="0">
      <formula>AND(NOT('QAQC-NaT'!$L$122),'QAQC-NaT'!$C$122="Medium")</formula>
    </cfRule>
    <cfRule type="expression" priority="10803" dxfId="4" stopIfTrue="0">
      <formula>AND(NOT('QAQC-NaT'!$L$122),'QAQC-NaT'!$C$122="Medium Low")</formula>
    </cfRule>
    <cfRule type="expression" priority="11481" dxfId="5" stopIfTrue="0">
      <formula>AND(NOT('QAQC-NaT'!$L$122),'QAQC-NaT'!$C$122="Low")</formula>
    </cfRule>
    <cfRule type="expression" priority="12465" dxfId="6" stopIfTrue="0">
      <formula>AND(NOT('QAQC-NaT'!$L$122),'QAQC-NaT'!$C$122="Very Low")</formula>
    </cfRule>
    <cfRule type="expression" priority="13163" dxfId="1" stopIfTrue="0">
      <formula>AND(NOT('QAQC-NaT'!$L$122),'QAQC-NaT'!$C$122="Good")</formula>
    </cfRule>
  </conditionalFormatting>
  <conditionalFormatting sqref="N65">
    <cfRule type="expression" priority="8770" dxfId="0" stopIfTrue="0">
      <formula>AND(NOT('QAQC-NaT'!$L$123),'QAQC-NaT'!$C$123="Highest")</formula>
    </cfRule>
    <cfRule type="expression" priority="9448" dxfId="2" stopIfTrue="0">
      <formula>AND(NOT('QAQC-NaT'!$L$123),'QAQC-NaT'!$C$123="High")</formula>
    </cfRule>
    <cfRule type="expression" priority="10126" dxfId="3" stopIfTrue="0">
      <formula>AND(NOT('QAQC-NaT'!$L$123),'QAQC-NaT'!$C$123="Medium")</formula>
    </cfRule>
    <cfRule type="expression" priority="10804" dxfId="4" stopIfTrue="0">
      <formula>AND(NOT('QAQC-NaT'!$L$123),'QAQC-NaT'!$C$123="Medium Low")</formula>
    </cfRule>
    <cfRule type="expression" priority="11482" dxfId="5" stopIfTrue="0">
      <formula>AND(NOT('QAQC-NaT'!$L$123),'QAQC-NaT'!$C$123="Low")</formula>
    </cfRule>
    <cfRule type="expression" priority="12466" dxfId="6" stopIfTrue="0">
      <formula>AND(NOT('QAQC-NaT'!$L$123),'QAQC-NaT'!$C$123="Very Low")</formula>
    </cfRule>
    <cfRule type="expression" priority="13164" dxfId="1" stopIfTrue="0">
      <formula>AND(NOT('QAQC-NaT'!$L$123),'QAQC-NaT'!$C$123="Good")</formula>
    </cfRule>
  </conditionalFormatting>
  <conditionalFormatting sqref="L66">
    <cfRule type="expression" priority="8771" dxfId="0" stopIfTrue="0">
      <formula>AND(NOT('QAQC-NaT'!$L$124),'QAQC-NaT'!$C$124="Highest")</formula>
    </cfRule>
    <cfRule type="expression" priority="9449" dxfId="2" stopIfTrue="0">
      <formula>AND(NOT('QAQC-NaT'!$L$124),'QAQC-NaT'!$C$124="High")</formula>
    </cfRule>
    <cfRule type="expression" priority="10127" dxfId="3" stopIfTrue="0">
      <formula>AND(NOT('QAQC-NaT'!$L$124),'QAQC-NaT'!$C$124="Medium")</formula>
    </cfRule>
    <cfRule type="expression" priority="10805" dxfId="4" stopIfTrue="0">
      <formula>AND(NOT('QAQC-NaT'!$L$124),'QAQC-NaT'!$C$124="Medium Low")</formula>
    </cfRule>
    <cfRule type="expression" priority="11483" dxfId="5" stopIfTrue="0">
      <formula>AND(NOT('QAQC-NaT'!$L$124),'QAQC-NaT'!$C$124="Low")</formula>
    </cfRule>
    <cfRule type="expression" priority="12467" dxfId="6" stopIfTrue="0">
      <formula>AND(NOT('QAQC-NaT'!$L$124),'QAQC-NaT'!$C$124="Very Low")</formula>
    </cfRule>
    <cfRule type="expression" priority="13165" dxfId="1" stopIfTrue="0">
      <formula>AND(NOT('QAQC-NaT'!$L$124),'QAQC-NaT'!$C$124="Good")</formula>
    </cfRule>
  </conditionalFormatting>
  <conditionalFormatting sqref="M66">
    <cfRule type="expression" priority="8772" dxfId="0" stopIfTrue="0">
      <formula>AND(NOT('QAQC-NaT'!$L$125),'QAQC-NaT'!$C$125="Highest")</formula>
    </cfRule>
    <cfRule type="expression" priority="9450" dxfId="2" stopIfTrue="0">
      <formula>AND(NOT('QAQC-NaT'!$L$125),'QAQC-NaT'!$C$125="High")</formula>
    </cfRule>
    <cfRule type="expression" priority="10128" dxfId="3" stopIfTrue="0">
      <formula>AND(NOT('QAQC-NaT'!$L$125),'QAQC-NaT'!$C$125="Medium")</formula>
    </cfRule>
    <cfRule type="expression" priority="10806" dxfId="4" stopIfTrue="0">
      <formula>AND(NOT('QAQC-NaT'!$L$125),'QAQC-NaT'!$C$125="Medium Low")</formula>
    </cfRule>
    <cfRule type="expression" priority="11484" dxfId="5" stopIfTrue="0">
      <formula>AND(NOT('QAQC-NaT'!$L$125),'QAQC-NaT'!$C$125="Low")</formula>
    </cfRule>
    <cfRule type="expression" priority="12468" dxfId="6" stopIfTrue="0">
      <formula>AND(NOT('QAQC-NaT'!$L$125),'QAQC-NaT'!$C$125="Very Low")</formula>
    </cfRule>
    <cfRule type="expression" priority="13166" dxfId="1" stopIfTrue="0">
      <formula>AND(NOT('QAQC-NaT'!$L$125),'QAQC-NaT'!$C$125="Good")</formula>
    </cfRule>
  </conditionalFormatting>
  <conditionalFormatting sqref="N66">
    <cfRule type="expression" priority="8773" dxfId="0" stopIfTrue="0">
      <formula>AND(NOT('QAQC-NaT'!$L$126),'QAQC-NaT'!$C$126="Highest")</formula>
    </cfRule>
    <cfRule type="expression" priority="9451" dxfId="2" stopIfTrue="0">
      <formula>AND(NOT('QAQC-NaT'!$L$126),'QAQC-NaT'!$C$126="High")</formula>
    </cfRule>
    <cfRule type="expression" priority="10129" dxfId="3" stopIfTrue="0">
      <formula>AND(NOT('QAQC-NaT'!$L$126),'QAQC-NaT'!$C$126="Medium")</formula>
    </cfRule>
    <cfRule type="expression" priority="10807" dxfId="4" stopIfTrue="0">
      <formula>AND(NOT('QAQC-NaT'!$L$126),'QAQC-NaT'!$C$126="Medium Low")</formula>
    </cfRule>
    <cfRule type="expression" priority="11485" dxfId="5" stopIfTrue="0">
      <formula>AND(NOT('QAQC-NaT'!$L$126),'QAQC-NaT'!$C$126="Low")</formula>
    </cfRule>
    <cfRule type="expression" priority="12469" dxfId="6" stopIfTrue="0">
      <formula>AND(NOT('QAQC-NaT'!$L$126),'QAQC-NaT'!$C$126="Very Low")</formula>
    </cfRule>
    <cfRule type="expression" priority="13167" dxfId="1" stopIfTrue="0">
      <formula>AND(NOT('QAQC-NaT'!$L$126),'QAQC-NaT'!$C$126="Good")</formula>
    </cfRule>
  </conditionalFormatting>
  <conditionalFormatting sqref="L68">
    <cfRule type="expression" priority="8774" dxfId="0" stopIfTrue="0">
      <formula>AND(NOT('QAQC-NaT'!$L$127),'QAQC-NaT'!$C$127="Highest")</formula>
    </cfRule>
    <cfRule type="expression" priority="9452" dxfId="2" stopIfTrue="0">
      <formula>AND(NOT('QAQC-NaT'!$L$127),'QAQC-NaT'!$C$127="High")</formula>
    </cfRule>
    <cfRule type="expression" priority="10130" dxfId="3" stopIfTrue="0">
      <formula>AND(NOT('QAQC-NaT'!$L$127),'QAQC-NaT'!$C$127="Medium")</formula>
    </cfRule>
    <cfRule type="expression" priority="10808" dxfId="4" stopIfTrue="0">
      <formula>AND(NOT('QAQC-NaT'!$L$127),'QAQC-NaT'!$C$127="Medium Low")</formula>
    </cfRule>
    <cfRule type="expression" priority="11486" dxfId="5" stopIfTrue="0">
      <formula>AND(NOT('QAQC-NaT'!$L$127),'QAQC-NaT'!$C$127="Low")</formula>
    </cfRule>
    <cfRule type="expression" priority="12470" dxfId="6" stopIfTrue="0">
      <formula>AND(NOT('QAQC-NaT'!$L$127),'QAQC-NaT'!$C$127="Very Low")</formula>
    </cfRule>
    <cfRule type="expression" priority="13168" dxfId="1" stopIfTrue="0">
      <formula>AND(NOT('QAQC-NaT'!$L$127),'QAQC-NaT'!$C$127="Good")</formula>
    </cfRule>
  </conditionalFormatting>
  <conditionalFormatting sqref="M68">
    <cfRule type="expression" priority="8775" dxfId="0" stopIfTrue="0">
      <formula>AND(NOT('QAQC-NaT'!$L$128),'QAQC-NaT'!$C$128="Highest")</formula>
    </cfRule>
    <cfRule type="expression" priority="9453" dxfId="2" stopIfTrue="0">
      <formula>AND(NOT('QAQC-NaT'!$L$128),'QAQC-NaT'!$C$128="High")</formula>
    </cfRule>
    <cfRule type="expression" priority="10131" dxfId="3" stopIfTrue="0">
      <formula>AND(NOT('QAQC-NaT'!$L$128),'QAQC-NaT'!$C$128="Medium")</formula>
    </cfRule>
    <cfRule type="expression" priority="10809" dxfId="4" stopIfTrue="0">
      <formula>AND(NOT('QAQC-NaT'!$L$128),'QAQC-NaT'!$C$128="Medium Low")</formula>
    </cfRule>
    <cfRule type="expression" priority="11487" dxfId="5" stopIfTrue="0">
      <formula>AND(NOT('QAQC-NaT'!$L$128),'QAQC-NaT'!$C$128="Low")</formula>
    </cfRule>
    <cfRule type="expression" priority="12471" dxfId="6" stopIfTrue="0">
      <formula>AND(NOT('QAQC-NaT'!$L$128),'QAQC-NaT'!$C$128="Very Low")</formula>
    </cfRule>
    <cfRule type="expression" priority="13169" dxfId="1" stopIfTrue="0">
      <formula>AND(NOT('QAQC-NaT'!$L$128),'QAQC-NaT'!$C$128="Good")</formula>
    </cfRule>
  </conditionalFormatting>
  <conditionalFormatting sqref="N68">
    <cfRule type="expression" priority="8776" dxfId="0" stopIfTrue="0">
      <formula>AND(NOT('QAQC-NaT'!$L$129),'QAQC-NaT'!$C$129="Highest")</formula>
    </cfRule>
    <cfRule type="expression" priority="9454" dxfId="2" stopIfTrue="0">
      <formula>AND(NOT('QAQC-NaT'!$L$129),'QAQC-NaT'!$C$129="High")</formula>
    </cfRule>
    <cfRule type="expression" priority="10132" dxfId="3" stopIfTrue="0">
      <formula>AND(NOT('QAQC-NaT'!$L$129),'QAQC-NaT'!$C$129="Medium")</formula>
    </cfRule>
    <cfRule type="expression" priority="10810" dxfId="4" stopIfTrue="0">
      <formula>AND(NOT('QAQC-NaT'!$L$129),'QAQC-NaT'!$C$129="Medium Low")</formula>
    </cfRule>
    <cfRule type="expression" priority="11488" dxfId="5" stopIfTrue="0">
      <formula>AND(NOT('QAQC-NaT'!$L$129),'QAQC-NaT'!$C$129="Low")</formula>
    </cfRule>
    <cfRule type="expression" priority="12472" dxfId="6" stopIfTrue="0">
      <formula>AND(NOT('QAQC-NaT'!$L$129),'QAQC-NaT'!$C$129="Very Low")</formula>
    </cfRule>
    <cfRule type="expression" priority="13170" dxfId="1" stopIfTrue="0">
      <formula>AND(NOT('QAQC-NaT'!$L$129),'QAQC-NaT'!$C$129="Good")</formula>
    </cfRule>
  </conditionalFormatting>
  <conditionalFormatting sqref="L69">
    <cfRule type="expression" priority="8777" dxfId="0" stopIfTrue="0">
      <formula>AND(NOT('QAQC-NaT'!$L$130),'QAQC-NaT'!$C$130="Highest")</formula>
    </cfRule>
    <cfRule type="expression" priority="9455" dxfId="2" stopIfTrue="0">
      <formula>AND(NOT('QAQC-NaT'!$L$130),'QAQC-NaT'!$C$130="High")</formula>
    </cfRule>
    <cfRule type="expression" priority="10133" dxfId="3" stopIfTrue="0">
      <formula>AND(NOT('QAQC-NaT'!$L$130),'QAQC-NaT'!$C$130="Medium")</formula>
    </cfRule>
    <cfRule type="expression" priority="10811" dxfId="4" stopIfTrue="0">
      <formula>AND(NOT('QAQC-NaT'!$L$130),'QAQC-NaT'!$C$130="Medium Low")</formula>
    </cfRule>
    <cfRule type="expression" priority="11489" dxfId="5" stopIfTrue="0">
      <formula>AND(NOT('QAQC-NaT'!$L$130),'QAQC-NaT'!$C$130="Low")</formula>
    </cfRule>
    <cfRule type="expression" priority="12473" dxfId="6" stopIfTrue="0">
      <formula>AND(NOT('QAQC-NaT'!$L$130),'QAQC-NaT'!$C$130="Very Low")</formula>
    </cfRule>
    <cfRule type="expression" priority="13171" dxfId="1" stopIfTrue="0">
      <formula>AND(NOT('QAQC-NaT'!$L$130),'QAQC-NaT'!$C$130="Good")</formula>
    </cfRule>
  </conditionalFormatting>
  <conditionalFormatting sqref="M69">
    <cfRule type="expression" priority="8778" dxfId="0" stopIfTrue="0">
      <formula>AND(NOT('QAQC-NaT'!$L$131),'QAQC-NaT'!$C$131="Highest")</formula>
    </cfRule>
    <cfRule type="expression" priority="9456" dxfId="2" stopIfTrue="0">
      <formula>AND(NOT('QAQC-NaT'!$L$131),'QAQC-NaT'!$C$131="High")</formula>
    </cfRule>
    <cfRule type="expression" priority="10134" dxfId="3" stopIfTrue="0">
      <formula>AND(NOT('QAQC-NaT'!$L$131),'QAQC-NaT'!$C$131="Medium")</formula>
    </cfRule>
    <cfRule type="expression" priority="10812" dxfId="4" stopIfTrue="0">
      <formula>AND(NOT('QAQC-NaT'!$L$131),'QAQC-NaT'!$C$131="Medium Low")</formula>
    </cfRule>
    <cfRule type="expression" priority="11490" dxfId="5" stopIfTrue="0">
      <formula>AND(NOT('QAQC-NaT'!$L$131),'QAQC-NaT'!$C$131="Low")</formula>
    </cfRule>
    <cfRule type="expression" priority="12474" dxfId="6" stopIfTrue="0">
      <formula>AND(NOT('QAQC-NaT'!$L$131),'QAQC-NaT'!$C$131="Very Low")</formula>
    </cfRule>
    <cfRule type="expression" priority="13172" dxfId="1" stopIfTrue="0">
      <formula>AND(NOT('QAQC-NaT'!$L$131),'QAQC-NaT'!$C$131="Good")</formula>
    </cfRule>
  </conditionalFormatting>
  <conditionalFormatting sqref="N69">
    <cfRule type="expression" priority="8779" dxfId="0" stopIfTrue="0">
      <formula>AND(NOT('QAQC-NaT'!$L$132),'QAQC-NaT'!$C$132="Highest")</formula>
    </cfRule>
    <cfRule type="expression" priority="9457" dxfId="2" stopIfTrue="0">
      <formula>AND(NOT('QAQC-NaT'!$L$132),'QAQC-NaT'!$C$132="High")</formula>
    </cfRule>
    <cfRule type="expression" priority="10135" dxfId="3" stopIfTrue="0">
      <formula>AND(NOT('QAQC-NaT'!$L$132),'QAQC-NaT'!$C$132="Medium")</formula>
    </cfRule>
    <cfRule type="expression" priority="10813" dxfId="4" stopIfTrue="0">
      <formula>AND(NOT('QAQC-NaT'!$L$132),'QAQC-NaT'!$C$132="Medium Low")</formula>
    </cfRule>
    <cfRule type="expression" priority="11491" dxfId="5" stopIfTrue="0">
      <formula>AND(NOT('QAQC-NaT'!$L$132),'QAQC-NaT'!$C$132="Low")</formula>
    </cfRule>
    <cfRule type="expression" priority="12475" dxfId="6" stopIfTrue="0">
      <formula>AND(NOT('QAQC-NaT'!$L$132),'QAQC-NaT'!$C$132="Very Low")</formula>
    </cfRule>
    <cfRule type="expression" priority="13173" dxfId="1" stopIfTrue="0">
      <formula>AND(NOT('QAQC-NaT'!$L$132),'QAQC-NaT'!$C$132="Good")</formula>
    </cfRule>
  </conditionalFormatting>
  <conditionalFormatting sqref="L70">
    <cfRule type="expression" priority="8780" dxfId="0" stopIfTrue="0">
      <formula>AND(NOT('QAQC-NaT'!$L$133),'QAQC-NaT'!$C$133="Highest")</formula>
    </cfRule>
    <cfRule type="expression" priority="9458" dxfId="2" stopIfTrue="0">
      <formula>AND(NOT('QAQC-NaT'!$L$133),'QAQC-NaT'!$C$133="High")</formula>
    </cfRule>
    <cfRule type="expression" priority="10136" dxfId="3" stopIfTrue="0">
      <formula>AND(NOT('QAQC-NaT'!$L$133),'QAQC-NaT'!$C$133="Medium")</formula>
    </cfRule>
    <cfRule type="expression" priority="10814" dxfId="4" stopIfTrue="0">
      <formula>AND(NOT('QAQC-NaT'!$L$133),'QAQC-NaT'!$C$133="Medium Low")</formula>
    </cfRule>
    <cfRule type="expression" priority="11492" dxfId="5" stopIfTrue="0">
      <formula>AND(NOT('QAQC-NaT'!$L$133),'QAQC-NaT'!$C$133="Low")</formula>
    </cfRule>
    <cfRule type="expression" priority="12476" dxfId="6" stopIfTrue="0">
      <formula>AND(NOT('QAQC-NaT'!$L$133),'QAQC-NaT'!$C$133="Very Low")</formula>
    </cfRule>
    <cfRule type="expression" priority="13174" dxfId="1" stopIfTrue="0">
      <formula>AND(NOT('QAQC-NaT'!$L$133),'QAQC-NaT'!$C$133="Good")</formula>
    </cfRule>
  </conditionalFormatting>
  <conditionalFormatting sqref="M70">
    <cfRule type="expression" priority="8781" dxfId="0" stopIfTrue="0">
      <formula>AND(NOT('QAQC-NaT'!$L$134),'QAQC-NaT'!$C$134="Highest")</formula>
    </cfRule>
    <cfRule type="expression" priority="9459" dxfId="2" stopIfTrue="0">
      <formula>AND(NOT('QAQC-NaT'!$L$134),'QAQC-NaT'!$C$134="High")</formula>
    </cfRule>
    <cfRule type="expression" priority="10137" dxfId="3" stopIfTrue="0">
      <formula>AND(NOT('QAQC-NaT'!$L$134),'QAQC-NaT'!$C$134="Medium")</formula>
    </cfRule>
    <cfRule type="expression" priority="10815" dxfId="4" stopIfTrue="0">
      <formula>AND(NOT('QAQC-NaT'!$L$134),'QAQC-NaT'!$C$134="Medium Low")</formula>
    </cfRule>
    <cfRule type="expression" priority="11493" dxfId="5" stopIfTrue="0">
      <formula>AND(NOT('QAQC-NaT'!$L$134),'QAQC-NaT'!$C$134="Low")</formula>
    </cfRule>
    <cfRule type="expression" priority="12477" dxfId="6" stopIfTrue="0">
      <formula>AND(NOT('QAQC-NaT'!$L$134),'QAQC-NaT'!$C$134="Very Low")</formula>
    </cfRule>
    <cfRule type="expression" priority="13175" dxfId="1" stopIfTrue="0">
      <formula>AND(NOT('QAQC-NaT'!$L$134),'QAQC-NaT'!$C$134="Good")</formula>
    </cfRule>
  </conditionalFormatting>
  <conditionalFormatting sqref="N70">
    <cfRule type="expression" priority="8782" dxfId="0" stopIfTrue="0">
      <formula>AND(NOT('QAQC-NaT'!$L$135),'QAQC-NaT'!$C$135="Highest")</formula>
    </cfRule>
    <cfRule type="expression" priority="9460" dxfId="2" stopIfTrue="0">
      <formula>AND(NOT('QAQC-NaT'!$L$135),'QAQC-NaT'!$C$135="High")</formula>
    </cfRule>
    <cfRule type="expression" priority="10138" dxfId="3" stopIfTrue="0">
      <formula>AND(NOT('QAQC-NaT'!$L$135),'QAQC-NaT'!$C$135="Medium")</formula>
    </cfRule>
    <cfRule type="expression" priority="10816" dxfId="4" stopIfTrue="0">
      <formula>AND(NOT('QAQC-NaT'!$L$135),'QAQC-NaT'!$C$135="Medium Low")</formula>
    </cfRule>
    <cfRule type="expression" priority="11494" dxfId="5" stopIfTrue="0">
      <formula>AND(NOT('QAQC-NaT'!$L$135),'QAQC-NaT'!$C$135="Low")</formula>
    </cfRule>
    <cfRule type="expression" priority="12478" dxfId="6" stopIfTrue="0">
      <formula>AND(NOT('QAQC-NaT'!$L$135),'QAQC-NaT'!$C$135="Very Low")</formula>
    </cfRule>
    <cfRule type="expression" priority="13176" dxfId="1" stopIfTrue="0">
      <formula>AND(NOT('QAQC-NaT'!$L$135),'QAQC-NaT'!$C$135="Good")</formula>
    </cfRule>
  </conditionalFormatting>
  <conditionalFormatting sqref="L71">
    <cfRule type="expression" priority="8783" dxfId="0" stopIfTrue="0">
      <formula>AND(NOT('QAQC-NaT'!$L$136),'QAQC-NaT'!$C$136="Highest")</formula>
    </cfRule>
    <cfRule type="expression" priority="9461" dxfId="2" stopIfTrue="0">
      <formula>AND(NOT('QAQC-NaT'!$L$136),'QAQC-NaT'!$C$136="High")</formula>
    </cfRule>
    <cfRule type="expression" priority="10139" dxfId="3" stopIfTrue="0">
      <formula>AND(NOT('QAQC-NaT'!$L$136),'QAQC-NaT'!$C$136="Medium")</formula>
    </cfRule>
    <cfRule type="expression" priority="10817" dxfId="4" stopIfTrue="0">
      <formula>AND(NOT('QAQC-NaT'!$L$136),'QAQC-NaT'!$C$136="Medium Low")</formula>
    </cfRule>
    <cfRule type="expression" priority="11495" dxfId="5" stopIfTrue="0">
      <formula>AND(NOT('QAQC-NaT'!$L$136),'QAQC-NaT'!$C$136="Low")</formula>
    </cfRule>
    <cfRule type="expression" priority="12479" dxfId="6" stopIfTrue="0">
      <formula>AND(NOT('QAQC-NaT'!$L$136),'QAQC-NaT'!$C$136="Very Low")</formula>
    </cfRule>
    <cfRule type="expression" priority="13177" dxfId="1" stopIfTrue="0">
      <formula>AND(NOT('QAQC-NaT'!$L$136),'QAQC-NaT'!$C$136="Good")</formula>
    </cfRule>
  </conditionalFormatting>
  <conditionalFormatting sqref="M71">
    <cfRule type="expression" priority="8784" dxfId="0" stopIfTrue="0">
      <formula>AND(NOT('QAQC-NaT'!$L$137),'QAQC-NaT'!$C$137="Highest")</formula>
    </cfRule>
    <cfRule type="expression" priority="9462" dxfId="2" stopIfTrue="0">
      <formula>AND(NOT('QAQC-NaT'!$L$137),'QAQC-NaT'!$C$137="High")</formula>
    </cfRule>
    <cfRule type="expression" priority="10140" dxfId="3" stopIfTrue="0">
      <formula>AND(NOT('QAQC-NaT'!$L$137),'QAQC-NaT'!$C$137="Medium")</formula>
    </cfRule>
    <cfRule type="expression" priority="10818" dxfId="4" stopIfTrue="0">
      <formula>AND(NOT('QAQC-NaT'!$L$137),'QAQC-NaT'!$C$137="Medium Low")</formula>
    </cfRule>
    <cfRule type="expression" priority="11496" dxfId="5" stopIfTrue="0">
      <formula>AND(NOT('QAQC-NaT'!$L$137),'QAQC-NaT'!$C$137="Low")</formula>
    </cfRule>
    <cfRule type="expression" priority="12480" dxfId="6" stopIfTrue="0">
      <formula>AND(NOT('QAQC-NaT'!$L$137),'QAQC-NaT'!$C$137="Very Low")</formula>
    </cfRule>
    <cfRule type="expression" priority="13178" dxfId="1" stopIfTrue="0">
      <formula>AND(NOT('QAQC-NaT'!$L$137),'QAQC-NaT'!$C$137="Good")</formula>
    </cfRule>
  </conditionalFormatting>
  <conditionalFormatting sqref="N71">
    <cfRule type="expression" priority="8785" dxfId="0" stopIfTrue="0">
      <formula>AND(NOT('QAQC-NaT'!$L$138),'QAQC-NaT'!$C$138="Highest")</formula>
    </cfRule>
    <cfRule type="expression" priority="9463" dxfId="2" stopIfTrue="0">
      <formula>AND(NOT('QAQC-NaT'!$L$138),'QAQC-NaT'!$C$138="High")</formula>
    </cfRule>
    <cfRule type="expression" priority="10141" dxfId="3" stopIfTrue="0">
      <formula>AND(NOT('QAQC-NaT'!$L$138),'QAQC-NaT'!$C$138="Medium")</formula>
    </cfRule>
    <cfRule type="expression" priority="10819" dxfId="4" stopIfTrue="0">
      <formula>AND(NOT('QAQC-NaT'!$L$138),'QAQC-NaT'!$C$138="Medium Low")</formula>
    </cfRule>
    <cfRule type="expression" priority="11497" dxfId="5" stopIfTrue="0">
      <formula>AND(NOT('QAQC-NaT'!$L$138),'QAQC-NaT'!$C$138="Low")</formula>
    </cfRule>
    <cfRule type="expression" priority="12481" dxfId="6" stopIfTrue="0">
      <formula>AND(NOT('QAQC-NaT'!$L$138),'QAQC-NaT'!$C$138="Very Low")</formula>
    </cfRule>
    <cfRule type="expression" priority="13179" dxfId="1" stopIfTrue="0">
      <formula>AND(NOT('QAQC-NaT'!$L$138),'QAQC-NaT'!$C$138="Good")</formula>
    </cfRule>
  </conditionalFormatting>
  <conditionalFormatting sqref="L72">
    <cfRule type="expression" priority="8786" dxfId="0" stopIfTrue="0">
      <formula>AND(NOT('QAQC-NaT'!$L$139),'QAQC-NaT'!$C$139="Highest")</formula>
    </cfRule>
    <cfRule type="expression" priority="9464" dxfId="2" stopIfTrue="0">
      <formula>AND(NOT('QAQC-NaT'!$L$139),'QAQC-NaT'!$C$139="High")</formula>
    </cfRule>
    <cfRule type="expression" priority="10142" dxfId="3" stopIfTrue="0">
      <formula>AND(NOT('QAQC-NaT'!$L$139),'QAQC-NaT'!$C$139="Medium")</formula>
    </cfRule>
    <cfRule type="expression" priority="10820" dxfId="4" stopIfTrue="0">
      <formula>AND(NOT('QAQC-NaT'!$L$139),'QAQC-NaT'!$C$139="Medium Low")</formula>
    </cfRule>
    <cfRule type="expression" priority="11498" dxfId="5" stopIfTrue="0">
      <formula>AND(NOT('QAQC-NaT'!$L$139),'QAQC-NaT'!$C$139="Low")</formula>
    </cfRule>
    <cfRule type="expression" priority="12482" dxfId="6" stopIfTrue="0">
      <formula>AND(NOT('QAQC-NaT'!$L$139),'QAQC-NaT'!$C$139="Very Low")</formula>
    </cfRule>
    <cfRule type="expression" priority="13180" dxfId="1" stopIfTrue="0">
      <formula>AND(NOT('QAQC-NaT'!$L$139),'QAQC-NaT'!$C$139="Good")</formula>
    </cfRule>
  </conditionalFormatting>
  <conditionalFormatting sqref="M72">
    <cfRule type="expression" priority="8787" dxfId="0" stopIfTrue="0">
      <formula>AND(NOT('QAQC-NaT'!$L$140),'QAQC-NaT'!$C$140="Highest")</formula>
    </cfRule>
    <cfRule type="expression" priority="9465" dxfId="2" stopIfTrue="0">
      <formula>AND(NOT('QAQC-NaT'!$L$140),'QAQC-NaT'!$C$140="High")</formula>
    </cfRule>
    <cfRule type="expression" priority="10143" dxfId="3" stopIfTrue="0">
      <formula>AND(NOT('QAQC-NaT'!$L$140),'QAQC-NaT'!$C$140="Medium")</formula>
    </cfRule>
    <cfRule type="expression" priority="10821" dxfId="4" stopIfTrue="0">
      <formula>AND(NOT('QAQC-NaT'!$L$140),'QAQC-NaT'!$C$140="Medium Low")</formula>
    </cfRule>
    <cfRule type="expression" priority="11499" dxfId="5" stopIfTrue="0">
      <formula>AND(NOT('QAQC-NaT'!$L$140),'QAQC-NaT'!$C$140="Low")</formula>
    </cfRule>
    <cfRule type="expression" priority="12483" dxfId="6" stopIfTrue="0">
      <formula>AND(NOT('QAQC-NaT'!$L$140),'QAQC-NaT'!$C$140="Very Low")</formula>
    </cfRule>
    <cfRule type="expression" priority="13181" dxfId="1" stopIfTrue="0">
      <formula>AND(NOT('QAQC-NaT'!$L$140),'QAQC-NaT'!$C$140="Good")</formula>
    </cfRule>
  </conditionalFormatting>
  <conditionalFormatting sqref="N72">
    <cfRule type="expression" priority="8788" dxfId="0" stopIfTrue="0">
      <formula>AND(NOT('QAQC-NaT'!$L$141),'QAQC-NaT'!$C$141="Highest")</formula>
    </cfRule>
    <cfRule type="expression" priority="9466" dxfId="2" stopIfTrue="0">
      <formula>AND(NOT('QAQC-NaT'!$L$141),'QAQC-NaT'!$C$141="High")</formula>
    </cfRule>
    <cfRule type="expression" priority="10144" dxfId="3" stopIfTrue="0">
      <formula>AND(NOT('QAQC-NaT'!$L$141),'QAQC-NaT'!$C$141="Medium")</formula>
    </cfRule>
    <cfRule type="expression" priority="10822" dxfId="4" stopIfTrue="0">
      <formula>AND(NOT('QAQC-NaT'!$L$141),'QAQC-NaT'!$C$141="Medium Low")</formula>
    </cfRule>
    <cfRule type="expression" priority="11500" dxfId="5" stopIfTrue="0">
      <formula>AND(NOT('QAQC-NaT'!$L$141),'QAQC-NaT'!$C$141="Low")</formula>
    </cfRule>
    <cfRule type="expression" priority="12484" dxfId="6" stopIfTrue="0">
      <formula>AND(NOT('QAQC-NaT'!$L$141),'QAQC-NaT'!$C$141="Very Low")</formula>
    </cfRule>
    <cfRule type="expression" priority="13182" dxfId="1" stopIfTrue="0">
      <formula>AND(NOT('QAQC-NaT'!$L$141),'QAQC-NaT'!$C$141="Good")</formula>
    </cfRule>
  </conditionalFormatting>
  <conditionalFormatting sqref="L73">
    <cfRule type="expression" priority="8789" dxfId="0" stopIfTrue="0">
      <formula>AND(NOT('QAQC-NaT'!$L$142),'QAQC-NaT'!$C$142="Highest")</formula>
    </cfRule>
    <cfRule type="expression" priority="9467" dxfId="2" stopIfTrue="0">
      <formula>AND(NOT('QAQC-NaT'!$L$142),'QAQC-NaT'!$C$142="High")</formula>
    </cfRule>
    <cfRule type="expression" priority="10145" dxfId="3" stopIfTrue="0">
      <formula>AND(NOT('QAQC-NaT'!$L$142),'QAQC-NaT'!$C$142="Medium")</formula>
    </cfRule>
    <cfRule type="expression" priority="10823" dxfId="4" stopIfTrue="0">
      <formula>AND(NOT('QAQC-NaT'!$L$142),'QAQC-NaT'!$C$142="Medium Low")</formula>
    </cfRule>
    <cfRule type="expression" priority="11501" dxfId="5" stopIfTrue="0">
      <formula>AND(NOT('QAQC-NaT'!$L$142),'QAQC-NaT'!$C$142="Low")</formula>
    </cfRule>
    <cfRule type="expression" priority="12485" dxfId="6" stopIfTrue="0">
      <formula>AND(NOT('QAQC-NaT'!$L$142),'QAQC-NaT'!$C$142="Very Low")</formula>
    </cfRule>
    <cfRule type="expression" priority="13183" dxfId="1" stopIfTrue="0">
      <formula>AND(NOT('QAQC-NaT'!$L$142),'QAQC-NaT'!$C$142="Good")</formula>
    </cfRule>
  </conditionalFormatting>
  <conditionalFormatting sqref="M73">
    <cfRule type="expression" priority="8790" dxfId="0" stopIfTrue="0">
      <formula>AND(NOT('QAQC-NaT'!$L$143),'QAQC-NaT'!$C$143="Highest")</formula>
    </cfRule>
    <cfRule type="expression" priority="9468" dxfId="2" stopIfTrue="0">
      <formula>AND(NOT('QAQC-NaT'!$L$143),'QAQC-NaT'!$C$143="High")</formula>
    </cfRule>
    <cfRule type="expression" priority="10146" dxfId="3" stopIfTrue="0">
      <formula>AND(NOT('QAQC-NaT'!$L$143),'QAQC-NaT'!$C$143="Medium")</formula>
    </cfRule>
    <cfRule type="expression" priority="10824" dxfId="4" stopIfTrue="0">
      <formula>AND(NOT('QAQC-NaT'!$L$143),'QAQC-NaT'!$C$143="Medium Low")</formula>
    </cfRule>
    <cfRule type="expression" priority="11502" dxfId="5" stopIfTrue="0">
      <formula>AND(NOT('QAQC-NaT'!$L$143),'QAQC-NaT'!$C$143="Low")</formula>
    </cfRule>
    <cfRule type="expression" priority="12486" dxfId="6" stopIfTrue="0">
      <formula>AND(NOT('QAQC-NaT'!$L$143),'QAQC-NaT'!$C$143="Very Low")</formula>
    </cfRule>
    <cfRule type="expression" priority="13184" dxfId="1" stopIfTrue="0">
      <formula>AND(NOT('QAQC-NaT'!$L$143),'QAQC-NaT'!$C$143="Good")</formula>
    </cfRule>
  </conditionalFormatting>
  <conditionalFormatting sqref="N73">
    <cfRule type="expression" priority="8791" dxfId="0" stopIfTrue="0">
      <formula>AND(NOT('QAQC-NaT'!$L$144),'QAQC-NaT'!$C$144="Highest")</formula>
    </cfRule>
    <cfRule type="expression" priority="9469" dxfId="2" stopIfTrue="0">
      <formula>AND(NOT('QAQC-NaT'!$L$144),'QAQC-NaT'!$C$144="High")</formula>
    </cfRule>
    <cfRule type="expression" priority="10147" dxfId="3" stopIfTrue="0">
      <formula>AND(NOT('QAQC-NaT'!$L$144),'QAQC-NaT'!$C$144="Medium")</formula>
    </cfRule>
    <cfRule type="expression" priority="10825" dxfId="4" stopIfTrue="0">
      <formula>AND(NOT('QAQC-NaT'!$L$144),'QAQC-NaT'!$C$144="Medium Low")</formula>
    </cfRule>
    <cfRule type="expression" priority="11503" dxfId="5" stopIfTrue="0">
      <formula>AND(NOT('QAQC-NaT'!$L$144),'QAQC-NaT'!$C$144="Low")</formula>
    </cfRule>
    <cfRule type="expression" priority="12487" dxfId="6" stopIfTrue="0">
      <formula>AND(NOT('QAQC-NaT'!$L$144),'QAQC-NaT'!$C$144="Very Low")</formula>
    </cfRule>
    <cfRule type="expression" priority="13185" dxfId="1" stopIfTrue="0">
      <formula>AND(NOT('QAQC-NaT'!$L$144),'QAQC-NaT'!$C$144="Good")</formula>
    </cfRule>
  </conditionalFormatting>
  <conditionalFormatting sqref="L74">
    <cfRule type="expression" priority="8792" dxfId="0" stopIfTrue="0">
      <formula>AND(NOT('QAQC-NaT'!$L$145),'QAQC-NaT'!$C$145="Highest")</formula>
    </cfRule>
    <cfRule type="expression" priority="9470" dxfId="2" stopIfTrue="0">
      <formula>AND(NOT('QAQC-NaT'!$L$145),'QAQC-NaT'!$C$145="High")</formula>
    </cfRule>
    <cfRule type="expression" priority="10148" dxfId="3" stopIfTrue="0">
      <formula>AND(NOT('QAQC-NaT'!$L$145),'QAQC-NaT'!$C$145="Medium")</formula>
    </cfRule>
    <cfRule type="expression" priority="10826" dxfId="4" stopIfTrue="0">
      <formula>AND(NOT('QAQC-NaT'!$L$145),'QAQC-NaT'!$C$145="Medium Low")</formula>
    </cfRule>
    <cfRule type="expression" priority="11504" dxfId="5" stopIfTrue="0">
      <formula>AND(NOT('QAQC-NaT'!$L$145),'QAQC-NaT'!$C$145="Low")</formula>
    </cfRule>
    <cfRule type="expression" priority="12488" dxfId="6" stopIfTrue="0">
      <formula>AND(NOT('QAQC-NaT'!$L$145),'QAQC-NaT'!$C$145="Very Low")</formula>
    </cfRule>
    <cfRule type="expression" priority="13186" dxfId="1" stopIfTrue="0">
      <formula>AND(NOT('QAQC-NaT'!$L$145),'QAQC-NaT'!$C$145="Good")</formula>
    </cfRule>
  </conditionalFormatting>
  <conditionalFormatting sqref="M74">
    <cfRule type="expression" priority="8793" dxfId="0" stopIfTrue="0">
      <formula>AND(NOT('QAQC-NaT'!$L$146),'QAQC-NaT'!$C$146="Highest")</formula>
    </cfRule>
    <cfRule type="expression" priority="9471" dxfId="2" stopIfTrue="0">
      <formula>AND(NOT('QAQC-NaT'!$L$146),'QAQC-NaT'!$C$146="High")</formula>
    </cfRule>
    <cfRule type="expression" priority="10149" dxfId="3" stopIfTrue="0">
      <formula>AND(NOT('QAQC-NaT'!$L$146),'QAQC-NaT'!$C$146="Medium")</formula>
    </cfRule>
    <cfRule type="expression" priority="10827" dxfId="4" stopIfTrue="0">
      <formula>AND(NOT('QAQC-NaT'!$L$146),'QAQC-NaT'!$C$146="Medium Low")</formula>
    </cfRule>
    <cfRule type="expression" priority="11505" dxfId="5" stopIfTrue="0">
      <formula>AND(NOT('QAQC-NaT'!$L$146),'QAQC-NaT'!$C$146="Low")</formula>
    </cfRule>
    <cfRule type="expression" priority="12489" dxfId="6" stopIfTrue="0">
      <formula>AND(NOT('QAQC-NaT'!$L$146),'QAQC-NaT'!$C$146="Very Low")</formula>
    </cfRule>
    <cfRule type="expression" priority="13187" dxfId="1" stopIfTrue="0">
      <formula>AND(NOT('QAQC-NaT'!$L$146),'QAQC-NaT'!$C$146="Good")</formula>
    </cfRule>
  </conditionalFormatting>
  <conditionalFormatting sqref="N74">
    <cfRule type="expression" priority="8794" dxfId="0" stopIfTrue="0">
      <formula>AND(NOT('QAQC-NaT'!$L$147),'QAQC-NaT'!$C$147="Highest")</formula>
    </cfRule>
    <cfRule type="expression" priority="9472" dxfId="2" stopIfTrue="0">
      <formula>AND(NOT('QAQC-NaT'!$L$147),'QAQC-NaT'!$C$147="High")</formula>
    </cfRule>
    <cfRule type="expression" priority="10150" dxfId="3" stopIfTrue="0">
      <formula>AND(NOT('QAQC-NaT'!$L$147),'QAQC-NaT'!$C$147="Medium")</formula>
    </cfRule>
    <cfRule type="expression" priority="10828" dxfId="4" stopIfTrue="0">
      <formula>AND(NOT('QAQC-NaT'!$L$147),'QAQC-NaT'!$C$147="Medium Low")</formula>
    </cfRule>
    <cfRule type="expression" priority="11506" dxfId="5" stopIfTrue="0">
      <formula>AND(NOT('QAQC-NaT'!$L$147),'QAQC-NaT'!$C$147="Low")</formula>
    </cfRule>
    <cfRule type="expression" priority="12490" dxfId="6" stopIfTrue="0">
      <formula>AND(NOT('QAQC-NaT'!$L$147),'QAQC-NaT'!$C$147="Very Low")</formula>
    </cfRule>
    <cfRule type="expression" priority="13188" dxfId="1" stopIfTrue="0">
      <formula>AND(NOT('QAQC-NaT'!$L$147),'QAQC-NaT'!$C$147="Good")</formula>
    </cfRule>
  </conditionalFormatting>
  <conditionalFormatting sqref="L75">
    <cfRule type="expression" priority="8795" dxfId="0" stopIfTrue="0">
      <formula>AND(NOT('QAQC-NaT'!$L$148),'QAQC-NaT'!$C$148="Highest")</formula>
    </cfRule>
    <cfRule type="expression" priority="9473" dxfId="2" stopIfTrue="0">
      <formula>AND(NOT('QAQC-NaT'!$L$148),'QAQC-NaT'!$C$148="High")</formula>
    </cfRule>
    <cfRule type="expression" priority="10151" dxfId="3" stopIfTrue="0">
      <formula>AND(NOT('QAQC-NaT'!$L$148),'QAQC-NaT'!$C$148="Medium")</formula>
    </cfRule>
    <cfRule type="expression" priority="10829" dxfId="4" stopIfTrue="0">
      <formula>AND(NOT('QAQC-NaT'!$L$148),'QAQC-NaT'!$C$148="Medium Low")</formula>
    </cfRule>
    <cfRule type="expression" priority="11507" dxfId="5" stopIfTrue="0">
      <formula>AND(NOT('QAQC-NaT'!$L$148),'QAQC-NaT'!$C$148="Low")</formula>
    </cfRule>
    <cfRule type="expression" priority="12491" dxfId="6" stopIfTrue="0">
      <formula>AND(NOT('QAQC-NaT'!$L$148),'QAQC-NaT'!$C$148="Very Low")</formula>
    </cfRule>
    <cfRule type="expression" priority="13189" dxfId="1" stopIfTrue="0">
      <formula>AND(NOT('QAQC-NaT'!$L$148),'QAQC-NaT'!$C$148="Good")</formula>
    </cfRule>
  </conditionalFormatting>
  <conditionalFormatting sqref="M75">
    <cfRule type="expression" priority="8796" dxfId="0" stopIfTrue="0">
      <formula>AND(NOT('QAQC-NaT'!$L$149),'QAQC-NaT'!$C$149="Highest")</formula>
    </cfRule>
    <cfRule type="expression" priority="9474" dxfId="2" stopIfTrue="0">
      <formula>AND(NOT('QAQC-NaT'!$L$149),'QAQC-NaT'!$C$149="High")</formula>
    </cfRule>
    <cfRule type="expression" priority="10152" dxfId="3" stopIfTrue="0">
      <formula>AND(NOT('QAQC-NaT'!$L$149),'QAQC-NaT'!$C$149="Medium")</formula>
    </cfRule>
    <cfRule type="expression" priority="10830" dxfId="4" stopIfTrue="0">
      <formula>AND(NOT('QAQC-NaT'!$L$149),'QAQC-NaT'!$C$149="Medium Low")</formula>
    </cfRule>
    <cfRule type="expression" priority="11508" dxfId="5" stopIfTrue="0">
      <formula>AND(NOT('QAQC-NaT'!$L$149),'QAQC-NaT'!$C$149="Low")</formula>
    </cfRule>
    <cfRule type="expression" priority="12492" dxfId="6" stopIfTrue="0">
      <formula>AND(NOT('QAQC-NaT'!$L$149),'QAQC-NaT'!$C$149="Very Low")</formula>
    </cfRule>
    <cfRule type="expression" priority="13190" dxfId="1" stopIfTrue="0">
      <formula>AND(NOT('QAQC-NaT'!$L$149),'QAQC-NaT'!$C$149="Good")</formula>
    </cfRule>
  </conditionalFormatting>
  <conditionalFormatting sqref="N75">
    <cfRule type="expression" priority="8797" dxfId="0" stopIfTrue="0">
      <formula>AND(NOT('QAQC-NaT'!$L$150),'QAQC-NaT'!$C$150="Highest")</formula>
    </cfRule>
    <cfRule type="expression" priority="9475" dxfId="2" stopIfTrue="0">
      <formula>AND(NOT('QAQC-NaT'!$L$150),'QAQC-NaT'!$C$150="High")</formula>
    </cfRule>
    <cfRule type="expression" priority="10153" dxfId="3" stopIfTrue="0">
      <formula>AND(NOT('QAQC-NaT'!$L$150),'QAQC-NaT'!$C$150="Medium")</formula>
    </cfRule>
    <cfRule type="expression" priority="10831" dxfId="4" stopIfTrue="0">
      <formula>AND(NOT('QAQC-NaT'!$L$150),'QAQC-NaT'!$C$150="Medium Low")</formula>
    </cfRule>
    <cfRule type="expression" priority="11509" dxfId="5" stopIfTrue="0">
      <formula>AND(NOT('QAQC-NaT'!$L$150),'QAQC-NaT'!$C$150="Low")</formula>
    </cfRule>
    <cfRule type="expression" priority="12493" dxfId="6" stopIfTrue="0">
      <formula>AND(NOT('QAQC-NaT'!$L$150),'QAQC-NaT'!$C$150="Very Low")</formula>
    </cfRule>
    <cfRule type="expression" priority="13191" dxfId="1" stopIfTrue="0">
      <formula>AND(NOT('QAQC-NaT'!$L$150),'QAQC-NaT'!$C$150="Good")</formula>
    </cfRule>
  </conditionalFormatting>
  <conditionalFormatting sqref="BU59">
    <cfRule type="expression" priority="8798" dxfId="0" stopIfTrue="0">
      <formula>AND(NOT('QAQC-NaT'!$L$151),'QAQC-NaT'!$C$151="Highest")</formula>
    </cfRule>
    <cfRule type="expression" priority="9476" dxfId="2" stopIfTrue="0">
      <formula>AND(NOT('QAQC-NaT'!$L$151),'QAQC-NaT'!$C$151="High")</formula>
    </cfRule>
    <cfRule type="expression" priority="10154" dxfId="3" stopIfTrue="0">
      <formula>AND(NOT('QAQC-NaT'!$L$151),'QAQC-NaT'!$C$151="Medium")</formula>
    </cfRule>
    <cfRule type="expression" priority="10832" dxfId="4" stopIfTrue="0">
      <formula>AND(NOT('QAQC-NaT'!$L$151),'QAQC-NaT'!$C$151="Medium Low")</formula>
    </cfRule>
    <cfRule type="expression" priority="11510" dxfId="5" stopIfTrue="0">
      <formula>AND(NOT('QAQC-NaT'!$L$151),'QAQC-NaT'!$C$151="Low")</formula>
    </cfRule>
    <cfRule type="expression" priority="12494" dxfId="6" stopIfTrue="0">
      <formula>AND(NOT('QAQC-NaT'!$L$151),'QAQC-NaT'!$C$151="Very Low")</formula>
    </cfRule>
    <cfRule type="expression" priority="13192" dxfId="1" stopIfTrue="0">
      <formula>AND(NOT('QAQC-NaT'!$L$151),'QAQC-NaT'!$C$151="Good")</formula>
    </cfRule>
  </conditionalFormatting>
  <conditionalFormatting sqref="BU60">
    <cfRule type="expression" priority="8799" dxfId="0" stopIfTrue="0">
      <formula>AND(NOT('QAQC-NaT'!$L$152),'QAQC-NaT'!$C$152="Highest")</formula>
    </cfRule>
    <cfRule type="expression" priority="9477" dxfId="2" stopIfTrue="0">
      <formula>AND(NOT('QAQC-NaT'!$L$152),'QAQC-NaT'!$C$152="High")</formula>
    </cfRule>
    <cfRule type="expression" priority="10155" dxfId="3" stopIfTrue="0">
      <formula>AND(NOT('QAQC-NaT'!$L$152),'QAQC-NaT'!$C$152="Medium")</formula>
    </cfRule>
    <cfRule type="expression" priority="10833" dxfId="4" stopIfTrue="0">
      <formula>AND(NOT('QAQC-NaT'!$L$152),'QAQC-NaT'!$C$152="Medium Low")</formula>
    </cfRule>
    <cfRule type="expression" priority="11511" dxfId="5" stopIfTrue="0">
      <formula>AND(NOT('QAQC-NaT'!$L$152),'QAQC-NaT'!$C$152="Low")</formula>
    </cfRule>
    <cfRule type="expression" priority="12495" dxfId="6" stopIfTrue="0">
      <formula>AND(NOT('QAQC-NaT'!$L$152),'QAQC-NaT'!$C$152="Very Low")</formula>
    </cfRule>
    <cfRule type="expression" priority="13193" dxfId="1" stopIfTrue="0">
      <formula>AND(NOT('QAQC-NaT'!$L$152),'QAQC-NaT'!$C$152="Good")</formula>
    </cfRule>
  </conditionalFormatting>
  <conditionalFormatting sqref="BU61">
    <cfRule type="expression" priority="8800" dxfId="0" stopIfTrue="0">
      <formula>AND(NOT('QAQC-NaT'!$L$153),'QAQC-NaT'!$C$153="Highest")</formula>
    </cfRule>
    <cfRule type="expression" priority="9478" dxfId="2" stopIfTrue="0">
      <formula>AND(NOT('QAQC-NaT'!$L$153),'QAQC-NaT'!$C$153="High")</formula>
    </cfRule>
    <cfRule type="expression" priority="10156" dxfId="3" stopIfTrue="0">
      <formula>AND(NOT('QAQC-NaT'!$L$153),'QAQC-NaT'!$C$153="Medium")</formula>
    </cfRule>
    <cfRule type="expression" priority="10834" dxfId="4" stopIfTrue="0">
      <formula>AND(NOT('QAQC-NaT'!$L$153),'QAQC-NaT'!$C$153="Medium Low")</formula>
    </cfRule>
    <cfRule type="expression" priority="11512" dxfId="5" stopIfTrue="0">
      <formula>AND(NOT('QAQC-NaT'!$L$153),'QAQC-NaT'!$C$153="Low")</formula>
    </cfRule>
    <cfRule type="expression" priority="12496" dxfId="6" stopIfTrue="0">
      <formula>AND(NOT('QAQC-NaT'!$L$153),'QAQC-NaT'!$C$153="Very Low")</formula>
    </cfRule>
    <cfRule type="expression" priority="13194" dxfId="1" stopIfTrue="0">
      <formula>AND(NOT('QAQC-NaT'!$L$153),'QAQC-NaT'!$C$153="Good")</formula>
    </cfRule>
  </conditionalFormatting>
  <conditionalFormatting sqref="BU62">
    <cfRule type="expression" priority="8801" dxfId="0" stopIfTrue="0">
      <formula>AND(NOT('QAQC-NaT'!$L$154),'QAQC-NaT'!$C$154="Highest")</formula>
    </cfRule>
    <cfRule type="expression" priority="9479" dxfId="2" stopIfTrue="0">
      <formula>AND(NOT('QAQC-NaT'!$L$154),'QAQC-NaT'!$C$154="High")</formula>
    </cfRule>
    <cfRule type="expression" priority="10157" dxfId="3" stopIfTrue="0">
      <formula>AND(NOT('QAQC-NaT'!$L$154),'QAQC-NaT'!$C$154="Medium")</formula>
    </cfRule>
    <cfRule type="expression" priority="10835" dxfId="4" stopIfTrue="0">
      <formula>AND(NOT('QAQC-NaT'!$L$154),'QAQC-NaT'!$C$154="Medium Low")</formula>
    </cfRule>
    <cfRule type="expression" priority="11513" dxfId="5" stopIfTrue="0">
      <formula>AND(NOT('QAQC-NaT'!$L$154),'QAQC-NaT'!$C$154="Low")</formula>
    </cfRule>
    <cfRule type="expression" priority="12497" dxfId="6" stopIfTrue="0">
      <formula>AND(NOT('QAQC-NaT'!$L$154),'QAQC-NaT'!$C$154="Very Low")</formula>
    </cfRule>
    <cfRule type="expression" priority="13195" dxfId="1" stopIfTrue="0">
      <formula>AND(NOT('QAQC-NaT'!$L$154),'QAQC-NaT'!$C$154="Good")</formula>
    </cfRule>
  </conditionalFormatting>
  <conditionalFormatting sqref="BU63">
    <cfRule type="expression" priority="8802" dxfId="0" stopIfTrue="0">
      <formula>AND(NOT('QAQC-NaT'!$L$155),'QAQC-NaT'!$C$155="Highest")</formula>
    </cfRule>
    <cfRule type="expression" priority="9480" dxfId="2" stopIfTrue="0">
      <formula>AND(NOT('QAQC-NaT'!$L$155),'QAQC-NaT'!$C$155="High")</formula>
    </cfRule>
    <cfRule type="expression" priority="10158" dxfId="3" stopIfTrue="0">
      <formula>AND(NOT('QAQC-NaT'!$L$155),'QAQC-NaT'!$C$155="Medium")</formula>
    </cfRule>
    <cfRule type="expression" priority="10836" dxfId="4" stopIfTrue="0">
      <formula>AND(NOT('QAQC-NaT'!$L$155),'QAQC-NaT'!$C$155="Medium Low")</formula>
    </cfRule>
    <cfRule type="expression" priority="11514" dxfId="5" stopIfTrue="0">
      <formula>AND(NOT('QAQC-NaT'!$L$155),'QAQC-NaT'!$C$155="Low")</formula>
    </cfRule>
    <cfRule type="expression" priority="12498" dxfId="6" stopIfTrue="0">
      <formula>AND(NOT('QAQC-NaT'!$L$155),'QAQC-NaT'!$C$155="Very Low")</formula>
    </cfRule>
    <cfRule type="expression" priority="13196" dxfId="1" stopIfTrue="0">
      <formula>AND(NOT('QAQC-NaT'!$L$155),'QAQC-NaT'!$C$155="Good")</formula>
    </cfRule>
  </conditionalFormatting>
  <conditionalFormatting sqref="BU64">
    <cfRule type="expression" priority="8803" dxfId="0" stopIfTrue="0">
      <formula>AND(NOT('QAQC-NaT'!$L$156),'QAQC-NaT'!$C$156="Highest")</formula>
    </cfRule>
    <cfRule type="expression" priority="9481" dxfId="2" stopIfTrue="0">
      <formula>AND(NOT('QAQC-NaT'!$L$156),'QAQC-NaT'!$C$156="High")</formula>
    </cfRule>
    <cfRule type="expression" priority="10159" dxfId="3" stopIfTrue="0">
      <formula>AND(NOT('QAQC-NaT'!$L$156),'QAQC-NaT'!$C$156="Medium")</formula>
    </cfRule>
    <cfRule type="expression" priority="10837" dxfId="4" stopIfTrue="0">
      <formula>AND(NOT('QAQC-NaT'!$L$156),'QAQC-NaT'!$C$156="Medium Low")</formula>
    </cfRule>
    <cfRule type="expression" priority="11515" dxfId="5" stopIfTrue="0">
      <formula>AND(NOT('QAQC-NaT'!$L$156),'QAQC-NaT'!$C$156="Low")</formula>
    </cfRule>
    <cfRule type="expression" priority="12499" dxfId="6" stopIfTrue="0">
      <formula>AND(NOT('QAQC-NaT'!$L$156),'QAQC-NaT'!$C$156="Very Low")</formula>
    </cfRule>
    <cfRule type="expression" priority="13197" dxfId="1" stopIfTrue="0">
      <formula>AND(NOT('QAQC-NaT'!$L$156),'QAQC-NaT'!$C$156="Good")</formula>
    </cfRule>
  </conditionalFormatting>
  <conditionalFormatting sqref="BU65">
    <cfRule type="expression" priority="8804" dxfId="0" stopIfTrue="0">
      <formula>AND(NOT('QAQC-NaT'!$L$157),'QAQC-NaT'!$C$157="Highest")</formula>
    </cfRule>
    <cfRule type="expression" priority="9482" dxfId="2" stopIfTrue="0">
      <formula>AND(NOT('QAQC-NaT'!$L$157),'QAQC-NaT'!$C$157="High")</formula>
    </cfRule>
    <cfRule type="expression" priority="10160" dxfId="3" stopIfTrue="0">
      <formula>AND(NOT('QAQC-NaT'!$L$157),'QAQC-NaT'!$C$157="Medium")</formula>
    </cfRule>
    <cfRule type="expression" priority="10838" dxfId="4" stopIfTrue="0">
      <formula>AND(NOT('QAQC-NaT'!$L$157),'QAQC-NaT'!$C$157="Medium Low")</formula>
    </cfRule>
    <cfRule type="expression" priority="11516" dxfId="5" stopIfTrue="0">
      <formula>AND(NOT('QAQC-NaT'!$L$157),'QAQC-NaT'!$C$157="Low")</formula>
    </cfRule>
    <cfRule type="expression" priority="12500" dxfId="6" stopIfTrue="0">
      <formula>AND(NOT('QAQC-NaT'!$L$157),'QAQC-NaT'!$C$157="Very Low")</formula>
    </cfRule>
    <cfRule type="expression" priority="13198" dxfId="1" stopIfTrue="0">
      <formula>AND(NOT('QAQC-NaT'!$L$157),'QAQC-NaT'!$C$157="Good")</formula>
    </cfRule>
  </conditionalFormatting>
  <conditionalFormatting sqref="BU66">
    <cfRule type="expression" priority="8805" dxfId="0" stopIfTrue="0">
      <formula>AND(NOT('QAQC-NaT'!$L$158),'QAQC-NaT'!$C$158="Highest")</formula>
    </cfRule>
    <cfRule type="expression" priority="9483" dxfId="2" stopIfTrue="0">
      <formula>AND(NOT('QAQC-NaT'!$L$158),'QAQC-NaT'!$C$158="High")</formula>
    </cfRule>
    <cfRule type="expression" priority="10161" dxfId="3" stopIfTrue="0">
      <formula>AND(NOT('QAQC-NaT'!$L$158),'QAQC-NaT'!$C$158="Medium")</formula>
    </cfRule>
    <cfRule type="expression" priority="10839" dxfId="4" stopIfTrue="0">
      <formula>AND(NOT('QAQC-NaT'!$L$158),'QAQC-NaT'!$C$158="Medium Low")</formula>
    </cfRule>
    <cfRule type="expression" priority="11517" dxfId="5" stopIfTrue="0">
      <formula>AND(NOT('QAQC-NaT'!$L$158),'QAQC-NaT'!$C$158="Low")</formula>
    </cfRule>
    <cfRule type="expression" priority="12501" dxfId="6" stopIfTrue="0">
      <formula>AND(NOT('QAQC-NaT'!$L$158),'QAQC-NaT'!$C$158="Very Low")</formula>
    </cfRule>
    <cfRule type="expression" priority="13199" dxfId="1" stopIfTrue="0">
      <formula>AND(NOT('QAQC-NaT'!$L$158),'QAQC-NaT'!$C$158="Good")</formula>
    </cfRule>
  </conditionalFormatting>
  <conditionalFormatting sqref="BU68">
    <cfRule type="expression" priority="8806" dxfId="0" stopIfTrue="0">
      <formula>AND(NOT('QAQC-NaT'!$L$159),'QAQC-NaT'!$C$159="Highest")</formula>
    </cfRule>
    <cfRule type="expression" priority="9484" dxfId="2" stopIfTrue="0">
      <formula>AND(NOT('QAQC-NaT'!$L$159),'QAQC-NaT'!$C$159="High")</formula>
    </cfRule>
    <cfRule type="expression" priority="10162" dxfId="3" stopIfTrue="0">
      <formula>AND(NOT('QAQC-NaT'!$L$159),'QAQC-NaT'!$C$159="Medium")</formula>
    </cfRule>
    <cfRule type="expression" priority="10840" dxfId="4" stopIfTrue="0">
      <formula>AND(NOT('QAQC-NaT'!$L$159),'QAQC-NaT'!$C$159="Medium Low")</formula>
    </cfRule>
    <cfRule type="expression" priority="11518" dxfId="5" stopIfTrue="0">
      <formula>AND(NOT('QAQC-NaT'!$L$159),'QAQC-NaT'!$C$159="Low")</formula>
    </cfRule>
    <cfRule type="expression" priority="12502" dxfId="6" stopIfTrue="0">
      <formula>AND(NOT('QAQC-NaT'!$L$159),'QAQC-NaT'!$C$159="Very Low")</formula>
    </cfRule>
    <cfRule type="expression" priority="13200" dxfId="1" stopIfTrue="0">
      <formula>AND(NOT('QAQC-NaT'!$L$159),'QAQC-NaT'!$C$159="Good")</formula>
    </cfRule>
  </conditionalFormatting>
  <conditionalFormatting sqref="BU69">
    <cfRule type="expression" priority="8807" dxfId="0" stopIfTrue="0">
      <formula>AND(NOT('QAQC-NaT'!$L$160),'QAQC-NaT'!$C$160="Highest")</formula>
    </cfRule>
    <cfRule type="expression" priority="9485" dxfId="2" stopIfTrue="0">
      <formula>AND(NOT('QAQC-NaT'!$L$160),'QAQC-NaT'!$C$160="High")</formula>
    </cfRule>
    <cfRule type="expression" priority="10163" dxfId="3" stopIfTrue="0">
      <formula>AND(NOT('QAQC-NaT'!$L$160),'QAQC-NaT'!$C$160="Medium")</formula>
    </cfRule>
    <cfRule type="expression" priority="10841" dxfId="4" stopIfTrue="0">
      <formula>AND(NOT('QAQC-NaT'!$L$160),'QAQC-NaT'!$C$160="Medium Low")</formula>
    </cfRule>
    <cfRule type="expression" priority="11519" dxfId="5" stopIfTrue="0">
      <formula>AND(NOT('QAQC-NaT'!$L$160),'QAQC-NaT'!$C$160="Low")</formula>
    </cfRule>
    <cfRule type="expression" priority="12503" dxfId="6" stopIfTrue="0">
      <formula>AND(NOT('QAQC-NaT'!$L$160),'QAQC-NaT'!$C$160="Very Low")</formula>
    </cfRule>
    <cfRule type="expression" priority="13201" dxfId="1" stopIfTrue="0">
      <formula>AND(NOT('QAQC-NaT'!$L$160),'QAQC-NaT'!$C$160="Good")</formula>
    </cfRule>
  </conditionalFormatting>
  <conditionalFormatting sqref="BU70">
    <cfRule type="expression" priority="8808" dxfId="0" stopIfTrue="0">
      <formula>AND(NOT('QAQC-NaT'!$L$161),'QAQC-NaT'!$C$161="Highest")</formula>
    </cfRule>
    <cfRule type="expression" priority="9486" dxfId="2" stopIfTrue="0">
      <formula>AND(NOT('QAQC-NaT'!$L$161),'QAQC-NaT'!$C$161="High")</formula>
    </cfRule>
    <cfRule type="expression" priority="10164" dxfId="3" stopIfTrue="0">
      <formula>AND(NOT('QAQC-NaT'!$L$161),'QAQC-NaT'!$C$161="Medium")</formula>
    </cfRule>
    <cfRule type="expression" priority="10842" dxfId="4" stopIfTrue="0">
      <formula>AND(NOT('QAQC-NaT'!$L$161),'QAQC-NaT'!$C$161="Medium Low")</formula>
    </cfRule>
    <cfRule type="expression" priority="11520" dxfId="5" stopIfTrue="0">
      <formula>AND(NOT('QAQC-NaT'!$L$161),'QAQC-NaT'!$C$161="Low")</formula>
    </cfRule>
    <cfRule type="expression" priority="12504" dxfId="6" stopIfTrue="0">
      <formula>AND(NOT('QAQC-NaT'!$L$161),'QAQC-NaT'!$C$161="Very Low")</formula>
    </cfRule>
    <cfRule type="expression" priority="13202" dxfId="1" stopIfTrue="0">
      <formula>AND(NOT('QAQC-NaT'!$L$161),'QAQC-NaT'!$C$161="Good")</formula>
    </cfRule>
  </conditionalFormatting>
  <conditionalFormatting sqref="BU71">
    <cfRule type="expression" priority="8809" dxfId="0" stopIfTrue="0">
      <formula>AND(NOT('QAQC-NaT'!$L$162),'QAQC-NaT'!$C$162="Highest")</formula>
    </cfRule>
    <cfRule type="expression" priority="9487" dxfId="2" stopIfTrue="0">
      <formula>AND(NOT('QAQC-NaT'!$L$162),'QAQC-NaT'!$C$162="High")</formula>
    </cfRule>
    <cfRule type="expression" priority="10165" dxfId="3" stopIfTrue="0">
      <formula>AND(NOT('QAQC-NaT'!$L$162),'QAQC-NaT'!$C$162="Medium")</formula>
    </cfRule>
    <cfRule type="expression" priority="10843" dxfId="4" stopIfTrue="0">
      <formula>AND(NOT('QAQC-NaT'!$L$162),'QAQC-NaT'!$C$162="Medium Low")</formula>
    </cfRule>
    <cfRule type="expression" priority="11521" dxfId="5" stopIfTrue="0">
      <formula>AND(NOT('QAQC-NaT'!$L$162),'QAQC-NaT'!$C$162="Low")</formula>
    </cfRule>
    <cfRule type="expression" priority="12505" dxfId="6" stopIfTrue="0">
      <formula>AND(NOT('QAQC-NaT'!$L$162),'QAQC-NaT'!$C$162="Very Low")</formula>
    </cfRule>
    <cfRule type="expression" priority="13203" dxfId="1" stopIfTrue="0">
      <formula>AND(NOT('QAQC-NaT'!$L$162),'QAQC-NaT'!$C$162="Good")</formula>
    </cfRule>
  </conditionalFormatting>
  <conditionalFormatting sqref="BU72">
    <cfRule type="expression" priority="8810" dxfId="0" stopIfTrue="0">
      <formula>AND(NOT('QAQC-NaT'!$L$163),'QAQC-NaT'!$C$163="Highest")</formula>
    </cfRule>
    <cfRule type="expression" priority="9488" dxfId="2" stopIfTrue="0">
      <formula>AND(NOT('QAQC-NaT'!$L$163),'QAQC-NaT'!$C$163="High")</formula>
    </cfRule>
    <cfRule type="expression" priority="10166" dxfId="3" stopIfTrue="0">
      <formula>AND(NOT('QAQC-NaT'!$L$163),'QAQC-NaT'!$C$163="Medium")</formula>
    </cfRule>
    <cfRule type="expression" priority="10844" dxfId="4" stopIfTrue="0">
      <formula>AND(NOT('QAQC-NaT'!$L$163),'QAQC-NaT'!$C$163="Medium Low")</formula>
    </cfRule>
    <cfRule type="expression" priority="11522" dxfId="5" stopIfTrue="0">
      <formula>AND(NOT('QAQC-NaT'!$L$163),'QAQC-NaT'!$C$163="Low")</formula>
    </cfRule>
    <cfRule type="expression" priority="12506" dxfId="6" stopIfTrue="0">
      <formula>AND(NOT('QAQC-NaT'!$L$163),'QAQC-NaT'!$C$163="Very Low")</formula>
    </cfRule>
    <cfRule type="expression" priority="13204" dxfId="1" stopIfTrue="0">
      <formula>AND(NOT('QAQC-NaT'!$L$163),'QAQC-NaT'!$C$163="Good")</formula>
    </cfRule>
  </conditionalFormatting>
  <conditionalFormatting sqref="BU73">
    <cfRule type="expression" priority="8811" dxfId="0" stopIfTrue="0">
      <formula>AND(NOT('QAQC-NaT'!$L$164),'QAQC-NaT'!$C$164="Highest")</formula>
    </cfRule>
    <cfRule type="expression" priority="9489" dxfId="2" stopIfTrue="0">
      <formula>AND(NOT('QAQC-NaT'!$L$164),'QAQC-NaT'!$C$164="High")</formula>
    </cfRule>
    <cfRule type="expression" priority="10167" dxfId="3" stopIfTrue="0">
      <formula>AND(NOT('QAQC-NaT'!$L$164),'QAQC-NaT'!$C$164="Medium")</formula>
    </cfRule>
    <cfRule type="expression" priority="10845" dxfId="4" stopIfTrue="0">
      <formula>AND(NOT('QAQC-NaT'!$L$164),'QAQC-NaT'!$C$164="Medium Low")</formula>
    </cfRule>
    <cfRule type="expression" priority="11523" dxfId="5" stopIfTrue="0">
      <formula>AND(NOT('QAQC-NaT'!$L$164),'QAQC-NaT'!$C$164="Low")</formula>
    </cfRule>
    <cfRule type="expression" priority="12507" dxfId="6" stopIfTrue="0">
      <formula>AND(NOT('QAQC-NaT'!$L$164),'QAQC-NaT'!$C$164="Very Low")</formula>
    </cfRule>
    <cfRule type="expression" priority="13205" dxfId="1" stopIfTrue="0">
      <formula>AND(NOT('QAQC-NaT'!$L$164),'QAQC-NaT'!$C$164="Good")</formula>
    </cfRule>
  </conditionalFormatting>
  <conditionalFormatting sqref="BU74">
    <cfRule type="expression" priority="8812" dxfId="0" stopIfTrue="0">
      <formula>AND(NOT('QAQC-NaT'!$L$165),'QAQC-NaT'!$C$165="Highest")</formula>
    </cfRule>
    <cfRule type="expression" priority="9490" dxfId="2" stopIfTrue="0">
      <formula>AND(NOT('QAQC-NaT'!$L$165),'QAQC-NaT'!$C$165="High")</formula>
    </cfRule>
    <cfRule type="expression" priority="10168" dxfId="3" stopIfTrue="0">
      <formula>AND(NOT('QAQC-NaT'!$L$165),'QAQC-NaT'!$C$165="Medium")</formula>
    </cfRule>
    <cfRule type="expression" priority="10846" dxfId="4" stopIfTrue="0">
      <formula>AND(NOT('QAQC-NaT'!$L$165),'QAQC-NaT'!$C$165="Medium Low")</formula>
    </cfRule>
    <cfRule type="expression" priority="11524" dxfId="5" stopIfTrue="0">
      <formula>AND(NOT('QAQC-NaT'!$L$165),'QAQC-NaT'!$C$165="Low")</formula>
    </cfRule>
    <cfRule type="expression" priority="12508" dxfId="6" stopIfTrue="0">
      <formula>AND(NOT('QAQC-NaT'!$L$165),'QAQC-NaT'!$C$165="Very Low")</formula>
    </cfRule>
    <cfRule type="expression" priority="13206" dxfId="1" stopIfTrue="0">
      <formula>AND(NOT('QAQC-NaT'!$L$165),'QAQC-NaT'!$C$165="Good")</formula>
    </cfRule>
  </conditionalFormatting>
  <conditionalFormatting sqref="BU75">
    <cfRule type="expression" priority="8813" dxfId="0" stopIfTrue="0">
      <formula>AND(NOT('QAQC-NaT'!$L$166),'QAQC-NaT'!$C$166="Highest")</formula>
    </cfRule>
    <cfRule type="expression" priority="9491" dxfId="2" stopIfTrue="0">
      <formula>AND(NOT('QAQC-NaT'!$L$166),'QAQC-NaT'!$C$166="High")</formula>
    </cfRule>
    <cfRule type="expression" priority="10169" dxfId="3" stopIfTrue="0">
      <formula>AND(NOT('QAQC-NaT'!$L$166),'QAQC-NaT'!$C$166="Medium")</formula>
    </cfRule>
    <cfRule type="expression" priority="10847" dxfId="4" stopIfTrue="0">
      <formula>AND(NOT('QAQC-NaT'!$L$166),'QAQC-NaT'!$C$166="Medium Low")</formula>
    </cfRule>
    <cfRule type="expression" priority="11525" dxfId="5" stopIfTrue="0">
      <formula>AND(NOT('QAQC-NaT'!$L$166),'QAQC-NaT'!$C$166="Low")</formula>
    </cfRule>
    <cfRule type="expression" priority="12509" dxfId="6" stopIfTrue="0">
      <formula>AND(NOT('QAQC-NaT'!$L$166),'QAQC-NaT'!$C$166="Very Low")</formula>
    </cfRule>
    <cfRule type="expression" priority="13207" dxfId="1" stopIfTrue="0">
      <formula>AND(NOT('QAQC-NaT'!$L$166),'QAQC-NaT'!$C$166="Good")</formula>
    </cfRule>
  </conditionalFormatting>
  <conditionalFormatting sqref="BV59">
    <cfRule type="expression" priority="8814" dxfId="0" stopIfTrue="0">
      <formula>AND(NOT('QAQC-NaT'!$L$167),'QAQC-NaT'!$C$167="Highest")</formula>
    </cfRule>
    <cfRule type="expression" priority="9492" dxfId="2" stopIfTrue="0">
      <formula>AND(NOT('QAQC-NaT'!$L$167),'QAQC-NaT'!$C$167="High")</formula>
    </cfRule>
    <cfRule type="expression" priority="10170" dxfId="3" stopIfTrue="0">
      <formula>AND(NOT('QAQC-NaT'!$L$167),'QAQC-NaT'!$C$167="Medium")</formula>
    </cfRule>
    <cfRule type="expression" priority="10848" dxfId="4" stopIfTrue="0">
      <formula>AND(NOT('QAQC-NaT'!$L$167),'QAQC-NaT'!$C$167="Medium Low")</formula>
    </cfRule>
    <cfRule type="expression" priority="11526" dxfId="5" stopIfTrue="0">
      <formula>AND(NOT('QAQC-NaT'!$L$167),'QAQC-NaT'!$C$167="Low")</formula>
    </cfRule>
    <cfRule type="expression" priority="12510" dxfId="6" stopIfTrue="0">
      <formula>AND(NOT('QAQC-NaT'!$L$167),'QAQC-NaT'!$C$167="Very Low")</formula>
    </cfRule>
    <cfRule type="expression" priority="13208" dxfId="1" stopIfTrue="0">
      <formula>AND(NOT('QAQC-NaT'!$L$167),'QAQC-NaT'!$C$167="Good")</formula>
    </cfRule>
  </conditionalFormatting>
  <conditionalFormatting sqref="BV60">
    <cfRule type="expression" priority="8815" dxfId="0" stopIfTrue="0">
      <formula>AND(NOT('QAQC-NaT'!$L$168),'QAQC-NaT'!$C$168="Highest")</formula>
    </cfRule>
    <cfRule type="expression" priority="9493" dxfId="2" stopIfTrue="0">
      <formula>AND(NOT('QAQC-NaT'!$L$168),'QAQC-NaT'!$C$168="High")</formula>
    </cfRule>
    <cfRule type="expression" priority="10171" dxfId="3" stopIfTrue="0">
      <formula>AND(NOT('QAQC-NaT'!$L$168),'QAQC-NaT'!$C$168="Medium")</formula>
    </cfRule>
    <cfRule type="expression" priority="10849" dxfId="4" stopIfTrue="0">
      <formula>AND(NOT('QAQC-NaT'!$L$168),'QAQC-NaT'!$C$168="Medium Low")</formula>
    </cfRule>
    <cfRule type="expression" priority="11527" dxfId="5" stopIfTrue="0">
      <formula>AND(NOT('QAQC-NaT'!$L$168),'QAQC-NaT'!$C$168="Low")</formula>
    </cfRule>
    <cfRule type="expression" priority="12511" dxfId="6" stopIfTrue="0">
      <formula>AND(NOT('QAQC-NaT'!$L$168),'QAQC-NaT'!$C$168="Very Low")</formula>
    </cfRule>
    <cfRule type="expression" priority="13209" dxfId="1" stopIfTrue="0">
      <formula>AND(NOT('QAQC-NaT'!$L$168),'QAQC-NaT'!$C$168="Good")</formula>
    </cfRule>
  </conditionalFormatting>
  <conditionalFormatting sqref="BV61">
    <cfRule type="expression" priority="8816" dxfId="0" stopIfTrue="0">
      <formula>AND(NOT('QAQC-NaT'!$L$169),'QAQC-NaT'!$C$169="Highest")</formula>
    </cfRule>
    <cfRule type="expression" priority="9494" dxfId="2" stopIfTrue="0">
      <formula>AND(NOT('QAQC-NaT'!$L$169),'QAQC-NaT'!$C$169="High")</formula>
    </cfRule>
    <cfRule type="expression" priority="10172" dxfId="3" stopIfTrue="0">
      <formula>AND(NOT('QAQC-NaT'!$L$169),'QAQC-NaT'!$C$169="Medium")</formula>
    </cfRule>
    <cfRule type="expression" priority="10850" dxfId="4" stopIfTrue="0">
      <formula>AND(NOT('QAQC-NaT'!$L$169),'QAQC-NaT'!$C$169="Medium Low")</formula>
    </cfRule>
    <cfRule type="expression" priority="11528" dxfId="5" stopIfTrue="0">
      <formula>AND(NOT('QAQC-NaT'!$L$169),'QAQC-NaT'!$C$169="Low")</formula>
    </cfRule>
    <cfRule type="expression" priority="12512" dxfId="6" stopIfTrue="0">
      <formula>AND(NOT('QAQC-NaT'!$L$169),'QAQC-NaT'!$C$169="Very Low")</formula>
    </cfRule>
    <cfRule type="expression" priority="13210" dxfId="1" stopIfTrue="0">
      <formula>AND(NOT('QAQC-NaT'!$L$169),'QAQC-NaT'!$C$169="Good")</formula>
    </cfRule>
  </conditionalFormatting>
  <conditionalFormatting sqref="BV62">
    <cfRule type="expression" priority="8817" dxfId="0" stopIfTrue="0">
      <formula>AND(NOT('QAQC-NaT'!$L$170),'QAQC-NaT'!$C$170="Highest")</formula>
    </cfRule>
    <cfRule type="expression" priority="9495" dxfId="2" stopIfTrue="0">
      <formula>AND(NOT('QAQC-NaT'!$L$170),'QAQC-NaT'!$C$170="High")</formula>
    </cfRule>
    <cfRule type="expression" priority="10173" dxfId="3" stopIfTrue="0">
      <formula>AND(NOT('QAQC-NaT'!$L$170),'QAQC-NaT'!$C$170="Medium")</formula>
    </cfRule>
    <cfRule type="expression" priority="10851" dxfId="4" stopIfTrue="0">
      <formula>AND(NOT('QAQC-NaT'!$L$170),'QAQC-NaT'!$C$170="Medium Low")</formula>
    </cfRule>
    <cfRule type="expression" priority="11529" dxfId="5" stopIfTrue="0">
      <formula>AND(NOT('QAQC-NaT'!$L$170),'QAQC-NaT'!$C$170="Low")</formula>
    </cfRule>
    <cfRule type="expression" priority="12513" dxfId="6" stopIfTrue="0">
      <formula>AND(NOT('QAQC-NaT'!$L$170),'QAQC-NaT'!$C$170="Very Low")</formula>
    </cfRule>
    <cfRule type="expression" priority="13211" dxfId="1" stopIfTrue="0">
      <formula>AND(NOT('QAQC-NaT'!$L$170),'QAQC-NaT'!$C$170="Good")</formula>
    </cfRule>
  </conditionalFormatting>
  <conditionalFormatting sqref="BV63">
    <cfRule type="expression" priority="8818" dxfId="0" stopIfTrue="0">
      <formula>AND(NOT('QAQC-NaT'!$L$171),'QAQC-NaT'!$C$171="Highest")</formula>
    </cfRule>
    <cfRule type="expression" priority="9496" dxfId="2" stopIfTrue="0">
      <formula>AND(NOT('QAQC-NaT'!$L$171),'QAQC-NaT'!$C$171="High")</formula>
    </cfRule>
    <cfRule type="expression" priority="10174" dxfId="3" stopIfTrue="0">
      <formula>AND(NOT('QAQC-NaT'!$L$171),'QAQC-NaT'!$C$171="Medium")</formula>
    </cfRule>
    <cfRule type="expression" priority="10852" dxfId="4" stopIfTrue="0">
      <formula>AND(NOT('QAQC-NaT'!$L$171),'QAQC-NaT'!$C$171="Medium Low")</formula>
    </cfRule>
    <cfRule type="expression" priority="11530" dxfId="5" stopIfTrue="0">
      <formula>AND(NOT('QAQC-NaT'!$L$171),'QAQC-NaT'!$C$171="Low")</formula>
    </cfRule>
    <cfRule type="expression" priority="12514" dxfId="6" stopIfTrue="0">
      <formula>AND(NOT('QAQC-NaT'!$L$171),'QAQC-NaT'!$C$171="Very Low")</formula>
    </cfRule>
    <cfRule type="expression" priority="13212" dxfId="1" stopIfTrue="0">
      <formula>AND(NOT('QAQC-NaT'!$L$171),'QAQC-NaT'!$C$171="Good")</formula>
    </cfRule>
  </conditionalFormatting>
  <conditionalFormatting sqref="BV64">
    <cfRule type="expression" priority="8819" dxfId="0" stopIfTrue="0">
      <formula>AND(NOT('QAQC-NaT'!$L$172),'QAQC-NaT'!$C$172="Highest")</formula>
    </cfRule>
    <cfRule type="expression" priority="9497" dxfId="2" stopIfTrue="0">
      <formula>AND(NOT('QAQC-NaT'!$L$172),'QAQC-NaT'!$C$172="High")</formula>
    </cfRule>
    <cfRule type="expression" priority="10175" dxfId="3" stopIfTrue="0">
      <formula>AND(NOT('QAQC-NaT'!$L$172),'QAQC-NaT'!$C$172="Medium")</formula>
    </cfRule>
    <cfRule type="expression" priority="10853" dxfId="4" stopIfTrue="0">
      <formula>AND(NOT('QAQC-NaT'!$L$172),'QAQC-NaT'!$C$172="Medium Low")</formula>
    </cfRule>
    <cfRule type="expression" priority="11531" dxfId="5" stopIfTrue="0">
      <formula>AND(NOT('QAQC-NaT'!$L$172),'QAQC-NaT'!$C$172="Low")</formula>
    </cfRule>
    <cfRule type="expression" priority="12515" dxfId="6" stopIfTrue="0">
      <formula>AND(NOT('QAQC-NaT'!$L$172),'QAQC-NaT'!$C$172="Very Low")</formula>
    </cfRule>
    <cfRule type="expression" priority="13213" dxfId="1" stopIfTrue="0">
      <formula>AND(NOT('QAQC-NaT'!$L$172),'QAQC-NaT'!$C$172="Good")</formula>
    </cfRule>
  </conditionalFormatting>
  <conditionalFormatting sqref="BV65">
    <cfRule type="expression" priority="8820" dxfId="0" stopIfTrue="0">
      <formula>AND(NOT('QAQC-NaT'!$L$173),'QAQC-NaT'!$C$173="Highest")</formula>
    </cfRule>
    <cfRule type="expression" priority="9498" dxfId="2" stopIfTrue="0">
      <formula>AND(NOT('QAQC-NaT'!$L$173),'QAQC-NaT'!$C$173="High")</formula>
    </cfRule>
    <cfRule type="expression" priority="10176" dxfId="3" stopIfTrue="0">
      <formula>AND(NOT('QAQC-NaT'!$L$173),'QAQC-NaT'!$C$173="Medium")</formula>
    </cfRule>
    <cfRule type="expression" priority="10854" dxfId="4" stopIfTrue="0">
      <formula>AND(NOT('QAQC-NaT'!$L$173),'QAQC-NaT'!$C$173="Medium Low")</formula>
    </cfRule>
    <cfRule type="expression" priority="11532" dxfId="5" stopIfTrue="0">
      <formula>AND(NOT('QAQC-NaT'!$L$173),'QAQC-NaT'!$C$173="Low")</formula>
    </cfRule>
    <cfRule type="expression" priority="12516" dxfId="6" stopIfTrue="0">
      <formula>AND(NOT('QAQC-NaT'!$L$173),'QAQC-NaT'!$C$173="Very Low")</formula>
    </cfRule>
    <cfRule type="expression" priority="13214" dxfId="1" stopIfTrue="0">
      <formula>AND(NOT('QAQC-NaT'!$L$173),'QAQC-NaT'!$C$173="Good")</formula>
    </cfRule>
  </conditionalFormatting>
  <conditionalFormatting sqref="BV66">
    <cfRule type="expression" priority="8821" dxfId="0" stopIfTrue="0">
      <formula>AND(NOT('QAQC-NaT'!$L$174),'QAQC-NaT'!$C$174="Highest")</formula>
    </cfRule>
    <cfRule type="expression" priority="9499" dxfId="2" stopIfTrue="0">
      <formula>AND(NOT('QAQC-NaT'!$L$174),'QAQC-NaT'!$C$174="High")</formula>
    </cfRule>
    <cfRule type="expression" priority="10177" dxfId="3" stopIfTrue="0">
      <formula>AND(NOT('QAQC-NaT'!$L$174),'QAQC-NaT'!$C$174="Medium")</formula>
    </cfRule>
    <cfRule type="expression" priority="10855" dxfId="4" stopIfTrue="0">
      <formula>AND(NOT('QAQC-NaT'!$L$174),'QAQC-NaT'!$C$174="Medium Low")</formula>
    </cfRule>
    <cfRule type="expression" priority="11533" dxfId="5" stopIfTrue="0">
      <formula>AND(NOT('QAQC-NaT'!$L$174),'QAQC-NaT'!$C$174="Low")</formula>
    </cfRule>
    <cfRule type="expression" priority="12517" dxfId="6" stopIfTrue="0">
      <formula>AND(NOT('QAQC-NaT'!$L$174),'QAQC-NaT'!$C$174="Very Low")</formula>
    </cfRule>
    <cfRule type="expression" priority="13215" dxfId="1" stopIfTrue="0">
      <formula>AND(NOT('QAQC-NaT'!$L$174),'QAQC-NaT'!$C$174="Good")</formula>
    </cfRule>
  </conditionalFormatting>
  <conditionalFormatting sqref="BV68">
    <cfRule type="expression" priority="8822" dxfId="0" stopIfTrue="0">
      <formula>AND(NOT('QAQC-NaT'!$L$175),'QAQC-NaT'!$C$175="Highest")</formula>
    </cfRule>
    <cfRule type="expression" priority="9500" dxfId="2" stopIfTrue="0">
      <formula>AND(NOT('QAQC-NaT'!$L$175),'QAQC-NaT'!$C$175="High")</formula>
    </cfRule>
    <cfRule type="expression" priority="10178" dxfId="3" stopIfTrue="0">
      <formula>AND(NOT('QAQC-NaT'!$L$175),'QAQC-NaT'!$C$175="Medium")</formula>
    </cfRule>
    <cfRule type="expression" priority="10856" dxfId="4" stopIfTrue="0">
      <formula>AND(NOT('QAQC-NaT'!$L$175),'QAQC-NaT'!$C$175="Medium Low")</formula>
    </cfRule>
    <cfRule type="expression" priority="11534" dxfId="5" stopIfTrue="0">
      <formula>AND(NOT('QAQC-NaT'!$L$175),'QAQC-NaT'!$C$175="Low")</formula>
    </cfRule>
    <cfRule type="expression" priority="12518" dxfId="6" stopIfTrue="0">
      <formula>AND(NOT('QAQC-NaT'!$L$175),'QAQC-NaT'!$C$175="Very Low")</formula>
    </cfRule>
    <cfRule type="expression" priority="13216" dxfId="1" stopIfTrue="0">
      <formula>AND(NOT('QAQC-NaT'!$L$175),'QAQC-NaT'!$C$175="Good")</formula>
    </cfRule>
  </conditionalFormatting>
  <conditionalFormatting sqref="BV69">
    <cfRule type="expression" priority="8823" dxfId="0" stopIfTrue="0">
      <formula>AND(NOT('QAQC-NaT'!$L$176),'QAQC-NaT'!$C$176="Highest")</formula>
    </cfRule>
    <cfRule type="expression" priority="9501" dxfId="2" stopIfTrue="0">
      <formula>AND(NOT('QAQC-NaT'!$L$176),'QAQC-NaT'!$C$176="High")</formula>
    </cfRule>
    <cfRule type="expression" priority="10179" dxfId="3" stopIfTrue="0">
      <formula>AND(NOT('QAQC-NaT'!$L$176),'QAQC-NaT'!$C$176="Medium")</formula>
    </cfRule>
    <cfRule type="expression" priority="10857" dxfId="4" stopIfTrue="0">
      <formula>AND(NOT('QAQC-NaT'!$L$176),'QAQC-NaT'!$C$176="Medium Low")</formula>
    </cfRule>
    <cfRule type="expression" priority="11535" dxfId="5" stopIfTrue="0">
      <formula>AND(NOT('QAQC-NaT'!$L$176),'QAQC-NaT'!$C$176="Low")</formula>
    </cfRule>
    <cfRule type="expression" priority="12519" dxfId="6" stopIfTrue="0">
      <formula>AND(NOT('QAQC-NaT'!$L$176),'QAQC-NaT'!$C$176="Very Low")</formula>
    </cfRule>
    <cfRule type="expression" priority="13217" dxfId="1" stopIfTrue="0">
      <formula>AND(NOT('QAQC-NaT'!$L$176),'QAQC-NaT'!$C$176="Good")</formula>
    </cfRule>
  </conditionalFormatting>
  <conditionalFormatting sqref="BV70">
    <cfRule type="expression" priority="8824" dxfId="0" stopIfTrue="0">
      <formula>AND(NOT('QAQC-NaT'!$L$177),'QAQC-NaT'!$C$177="Highest")</formula>
    </cfRule>
    <cfRule type="expression" priority="9502" dxfId="2" stopIfTrue="0">
      <formula>AND(NOT('QAQC-NaT'!$L$177),'QAQC-NaT'!$C$177="High")</formula>
    </cfRule>
    <cfRule type="expression" priority="10180" dxfId="3" stopIfTrue="0">
      <formula>AND(NOT('QAQC-NaT'!$L$177),'QAQC-NaT'!$C$177="Medium")</formula>
    </cfRule>
    <cfRule type="expression" priority="10858" dxfId="4" stopIfTrue="0">
      <formula>AND(NOT('QAQC-NaT'!$L$177),'QAQC-NaT'!$C$177="Medium Low")</formula>
    </cfRule>
    <cfRule type="expression" priority="11536" dxfId="5" stopIfTrue="0">
      <formula>AND(NOT('QAQC-NaT'!$L$177),'QAQC-NaT'!$C$177="Low")</formula>
    </cfRule>
    <cfRule type="expression" priority="12520" dxfId="6" stopIfTrue="0">
      <formula>AND(NOT('QAQC-NaT'!$L$177),'QAQC-NaT'!$C$177="Very Low")</formula>
    </cfRule>
    <cfRule type="expression" priority="13218" dxfId="1" stopIfTrue="0">
      <formula>AND(NOT('QAQC-NaT'!$L$177),'QAQC-NaT'!$C$177="Good")</formula>
    </cfRule>
  </conditionalFormatting>
  <conditionalFormatting sqref="BV71">
    <cfRule type="expression" priority="8825" dxfId="0" stopIfTrue="0">
      <formula>AND(NOT('QAQC-NaT'!$L$178),'QAQC-NaT'!$C$178="Highest")</formula>
    </cfRule>
    <cfRule type="expression" priority="9503" dxfId="2" stopIfTrue="0">
      <formula>AND(NOT('QAQC-NaT'!$L$178),'QAQC-NaT'!$C$178="High")</formula>
    </cfRule>
    <cfRule type="expression" priority="10181" dxfId="3" stopIfTrue="0">
      <formula>AND(NOT('QAQC-NaT'!$L$178),'QAQC-NaT'!$C$178="Medium")</formula>
    </cfRule>
    <cfRule type="expression" priority="10859" dxfId="4" stopIfTrue="0">
      <formula>AND(NOT('QAQC-NaT'!$L$178),'QAQC-NaT'!$C$178="Medium Low")</formula>
    </cfRule>
    <cfRule type="expression" priority="11537" dxfId="5" stopIfTrue="0">
      <formula>AND(NOT('QAQC-NaT'!$L$178),'QAQC-NaT'!$C$178="Low")</formula>
    </cfRule>
    <cfRule type="expression" priority="12521" dxfId="6" stopIfTrue="0">
      <formula>AND(NOT('QAQC-NaT'!$L$178),'QAQC-NaT'!$C$178="Very Low")</formula>
    </cfRule>
    <cfRule type="expression" priority="13219" dxfId="1" stopIfTrue="0">
      <formula>AND(NOT('QAQC-NaT'!$L$178),'QAQC-NaT'!$C$178="Good")</formula>
    </cfRule>
  </conditionalFormatting>
  <conditionalFormatting sqref="BV72">
    <cfRule type="expression" priority="8826" dxfId="0" stopIfTrue="0">
      <formula>AND(NOT('QAQC-NaT'!$L$179),'QAQC-NaT'!$C$179="Highest")</formula>
    </cfRule>
    <cfRule type="expression" priority="9504" dxfId="2" stopIfTrue="0">
      <formula>AND(NOT('QAQC-NaT'!$L$179),'QAQC-NaT'!$C$179="High")</formula>
    </cfRule>
    <cfRule type="expression" priority="10182" dxfId="3" stopIfTrue="0">
      <formula>AND(NOT('QAQC-NaT'!$L$179),'QAQC-NaT'!$C$179="Medium")</formula>
    </cfRule>
    <cfRule type="expression" priority="10860" dxfId="4" stopIfTrue="0">
      <formula>AND(NOT('QAQC-NaT'!$L$179),'QAQC-NaT'!$C$179="Medium Low")</formula>
    </cfRule>
    <cfRule type="expression" priority="11538" dxfId="5" stopIfTrue="0">
      <formula>AND(NOT('QAQC-NaT'!$L$179),'QAQC-NaT'!$C$179="Low")</formula>
    </cfRule>
    <cfRule type="expression" priority="12522" dxfId="6" stopIfTrue="0">
      <formula>AND(NOT('QAQC-NaT'!$L$179),'QAQC-NaT'!$C$179="Very Low")</formula>
    </cfRule>
    <cfRule type="expression" priority="13220" dxfId="1" stopIfTrue="0">
      <formula>AND(NOT('QAQC-NaT'!$L$179),'QAQC-NaT'!$C$179="Good")</formula>
    </cfRule>
  </conditionalFormatting>
  <conditionalFormatting sqref="BV73">
    <cfRule type="expression" priority="8827" dxfId="0" stopIfTrue="0">
      <formula>AND(NOT('QAQC-NaT'!$L$180),'QAQC-NaT'!$C$180="Highest")</formula>
    </cfRule>
    <cfRule type="expression" priority="9505" dxfId="2" stopIfTrue="0">
      <formula>AND(NOT('QAQC-NaT'!$L$180),'QAQC-NaT'!$C$180="High")</formula>
    </cfRule>
    <cfRule type="expression" priority="10183" dxfId="3" stopIfTrue="0">
      <formula>AND(NOT('QAQC-NaT'!$L$180),'QAQC-NaT'!$C$180="Medium")</formula>
    </cfRule>
    <cfRule type="expression" priority="10861" dxfId="4" stopIfTrue="0">
      <formula>AND(NOT('QAQC-NaT'!$L$180),'QAQC-NaT'!$C$180="Medium Low")</formula>
    </cfRule>
    <cfRule type="expression" priority="11539" dxfId="5" stopIfTrue="0">
      <formula>AND(NOT('QAQC-NaT'!$L$180),'QAQC-NaT'!$C$180="Low")</formula>
    </cfRule>
    <cfRule type="expression" priority="12523" dxfId="6" stopIfTrue="0">
      <formula>AND(NOT('QAQC-NaT'!$L$180),'QAQC-NaT'!$C$180="Very Low")</formula>
    </cfRule>
    <cfRule type="expression" priority="13221" dxfId="1" stopIfTrue="0">
      <formula>AND(NOT('QAQC-NaT'!$L$180),'QAQC-NaT'!$C$180="Good")</formula>
    </cfRule>
  </conditionalFormatting>
  <conditionalFormatting sqref="BV74">
    <cfRule type="expression" priority="8828" dxfId="0" stopIfTrue="0">
      <formula>AND(NOT('QAQC-NaT'!$L$181),'QAQC-NaT'!$C$181="Highest")</formula>
    </cfRule>
    <cfRule type="expression" priority="9506" dxfId="2" stopIfTrue="0">
      <formula>AND(NOT('QAQC-NaT'!$L$181),'QAQC-NaT'!$C$181="High")</formula>
    </cfRule>
    <cfRule type="expression" priority="10184" dxfId="3" stopIfTrue="0">
      <formula>AND(NOT('QAQC-NaT'!$L$181),'QAQC-NaT'!$C$181="Medium")</formula>
    </cfRule>
    <cfRule type="expression" priority="10862" dxfId="4" stopIfTrue="0">
      <formula>AND(NOT('QAQC-NaT'!$L$181),'QAQC-NaT'!$C$181="Medium Low")</formula>
    </cfRule>
    <cfRule type="expression" priority="11540" dxfId="5" stopIfTrue="0">
      <formula>AND(NOT('QAQC-NaT'!$L$181),'QAQC-NaT'!$C$181="Low")</formula>
    </cfRule>
    <cfRule type="expression" priority="12524" dxfId="6" stopIfTrue="0">
      <formula>AND(NOT('QAQC-NaT'!$L$181),'QAQC-NaT'!$C$181="Very Low")</formula>
    </cfRule>
    <cfRule type="expression" priority="13222" dxfId="1" stopIfTrue="0">
      <formula>AND(NOT('QAQC-NaT'!$L$181),'QAQC-NaT'!$C$181="Good")</formula>
    </cfRule>
  </conditionalFormatting>
  <conditionalFormatting sqref="BV75">
    <cfRule type="expression" priority="8829" dxfId="0" stopIfTrue="0">
      <formula>AND(NOT('QAQC-NaT'!$L$182),'QAQC-NaT'!$C$182="Highest")</formula>
    </cfRule>
    <cfRule type="expression" priority="9507" dxfId="2" stopIfTrue="0">
      <formula>AND(NOT('QAQC-NaT'!$L$182),'QAQC-NaT'!$C$182="High")</formula>
    </cfRule>
    <cfRule type="expression" priority="10185" dxfId="3" stopIfTrue="0">
      <formula>AND(NOT('QAQC-NaT'!$L$182),'QAQC-NaT'!$C$182="Medium")</formula>
    </cfRule>
    <cfRule type="expression" priority="10863" dxfId="4" stopIfTrue="0">
      <formula>AND(NOT('QAQC-NaT'!$L$182),'QAQC-NaT'!$C$182="Medium Low")</formula>
    </cfRule>
    <cfRule type="expression" priority="11541" dxfId="5" stopIfTrue="0">
      <formula>AND(NOT('QAQC-NaT'!$L$182),'QAQC-NaT'!$C$182="Low")</formula>
    </cfRule>
    <cfRule type="expression" priority="12525" dxfId="6" stopIfTrue="0">
      <formula>AND(NOT('QAQC-NaT'!$L$182),'QAQC-NaT'!$C$182="Very Low")</formula>
    </cfRule>
    <cfRule type="expression" priority="13223" dxfId="1" stopIfTrue="0">
      <formula>AND(NOT('QAQC-NaT'!$L$182),'QAQC-NaT'!$C$182="Good")</formula>
    </cfRule>
  </conditionalFormatting>
  <conditionalFormatting sqref="J59">
    <cfRule type="expression" priority="8830" dxfId="0" stopIfTrue="0">
      <formula>AND(NOT('QAQC-NaT'!$L$183),'QAQC-NaT'!$C$183="Highest")</formula>
    </cfRule>
    <cfRule type="expression" priority="9508" dxfId="2" stopIfTrue="0">
      <formula>AND(NOT('QAQC-NaT'!$L$183),'QAQC-NaT'!$C$183="High")</formula>
    </cfRule>
    <cfRule type="expression" priority="10186" dxfId="3" stopIfTrue="0">
      <formula>AND(NOT('QAQC-NaT'!$L$183),'QAQC-NaT'!$C$183="Medium")</formula>
    </cfRule>
    <cfRule type="expression" priority="10864" dxfId="4" stopIfTrue="0">
      <formula>AND(NOT('QAQC-NaT'!$L$183),'QAQC-NaT'!$C$183="Medium Low")</formula>
    </cfRule>
    <cfRule type="expression" priority="11542" dxfId="5" stopIfTrue="0">
      <formula>AND(NOT('QAQC-NaT'!$L$183),'QAQC-NaT'!$C$183="Low")</formula>
    </cfRule>
    <cfRule type="expression" priority="12526" dxfId="6" stopIfTrue="0">
      <formula>AND(NOT('QAQC-NaT'!$L$183),'QAQC-NaT'!$C$183="Very Low")</formula>
    </cfRule>
    <cfRule type="expression" priority="13224" dxfId="1" stopIfTrue="0">
      <formula>AND(NOT('QAQC-NaT'!$L$183),'QAQC-NaT'!$C$183="Good")</formula>
    </cfRule>
  </conditionalFormatting>
  <conditionalFormatting sqref="J60">
    <cfRule type="expression" priority="8831" dxfId="0" stopIfTrue="0">
      <formula>AND(NOT('QAQC-NaT'!$L$184),'QAQC-NaT'!$C$184="Highest")</formula>
    </cfRule>
    <cfRule type="expression" priority="9509" dxfId="2" stopIfTrue="0">
      <formula>AND(NOT('QAQC-NaT'!$L$184),'QAQC-NaT'!$C$184="High")</formula>
    </cfRule>
    <cfRule type="expression" priority="10187" dxfId="3" stopIfTrue="0">
      <formula>AND(NOT('QAQC-NaT'!$L$184),'QAQC-NaT'!$C$184="Medium")</formula>
    </cfRule>
    <cfRule type="expression" priority="10865" dxfId="4" stopIfTrue="0">
      <formula>AND(NOT('QAQC-NaT'!$L$184),'QAQC-NaT'!$C$184="Medium Low")</formula>
    </cfRule>
    <cfRule type="expression" priority="11543" dxfId="5" stopIfTrue="0">
      <formula>AND(NOT('QAQC-NaT'!$L$184),'QAQC-NaT'!$C$184="Low")</formula>
    </cfRule>
    <cfRule type="expression" priority="12527" dxfId="6" stopIfTrue="0">
      <formula>AND(NOT('QAQC-NaT'!$L$184),'QAQC-NaT'!$C$184="Very Low")</formula>
    </cfRule>
    <cfRule type="expression" priority="13225" dxfId="1" stopIfTrue="0">
      <formula>AND(NOT('QAQC-NaT'!$L$184),'QAQC-NaT'!$C$184="Good")</formula>
    </cfRule>
  </conditionalFormatting>
  <conditionalFormatting sqref="J61">
    <cfRule type="expression" priority="8832" dxfId="0" stopIfTrue="0">
      <formula>AND(NOT('QAQC-NaT'!$L$185),'QAQC-NaT'!$C$185="Highest")</formula>
    </cfRule>
    <cfRule type="expression" priority="9510" dxfId="2" stopIfTrue="0">
      <formula>AND(NOT('QAQC-NaT'!$L$185),'QAQC-NaT'!$C$185="High")</formula>
    </cfRule>
    <cfRule type="expression" priority="10188" dxfId="3" stopIfTrue="0">
      <formula>AND(NOT('QAQC-NaT'!$L$185),'QAQC-NaT'!$C$185="Medium")</formula>
    </cfRule>
    <cfRule type="expression" priority="10866" dxfId="4" stopIfTrue="0">
      <formula>AND(NOT('QAQC-NaT'!$L$185),'QAQC-NaT'!$C$185="Medium Low")</formula>
    </cfRule>
    <cfRule type="expression" priority="11544" dxfId="5" stopIfTrue="0">
      <formula>AND(NOT('QAQC-NaT'!$L$185),'QAQC-NaT'!$C$185="Low")</formula>
    </cfRule>
    <cfRule type="expression" priority="12528" dxfId="6" stopIfTrue="0">
      <formula>AND(NOT('QAQC-NaT'!$L$185),'QAQC-NaT'!$C$185="Very Low")</formula>
    </cfRule>
    <cfRule type="expression" priority="13226" dxfId="1" stopIfTrue="0">
      <formula>AND(NOT('QAQC-NaT'!$L$185),'QAQC-NaT'!$C$185="Good")</formula>
    </cfRule>
  </conditionalFormatting>
  <conditionalFormatting sqref="J62">
    <cfRule type="expression" priority="8833" dxfId="0" stopIfTrue="0">
      <formula>AND(NOT('QAQC-NaT'!$L$186),'QAQC-NaT'!$C$186="Highest")</formula>
    </cfRule>
    <cfRule type="expression" priority="9511" dxfId="2" stopIfTrue="0">
      <formula>AND(NOT('QAQC-NaT'!$L$186),'QAQC-NaT'!$C$186="High")</formula>
    </cfRule>
    <cfRule type="expression" priority="10189" dxfId="3" stopIfTrue="0">
      <formula>AND(NOT('QAQC-NaT'!$L$186),'QAQC-NaT'!$C$186="Medium")</formula>
    </cfRule>
    <cfRule type="expression" priority="10867" dxfId="4" stopIfTrue="0">
      <formula>AND(NOT('QAQC-NaT'!$L$186),'QAQC-NaT'!$C$186="Medium Low")</formula>
    </cfRule>
    <cfRule type="expression" priority="11545" dxfId="5" stopIfTrue="0">
      <formula>AND(NOT('QAQC-NaT'!$L$186),'QAQC-NaT'!$C$186="Low")</formula>
    </cfRule>
    <cfRule type="expression" priority="12529" dxfId="6" stopIfTrue="0">
      <formula>AND(NOT('QAQC-NaT'!$L$186),'QAQC-NaT'!$C$186="Very Low")</formula>
    </cfRule>
    <cfRule type="expression" priority="13227" dxfId="1" stopIfTrue="0">
      <formula>AND(NOT('QAQC-NaT'!$L$186),'QAQC-NaT'!$C$186="Good")</formula>
    </cfRule>
  </conditionalFormatting>
  <conditionalFormatting sqref="J63">
    <cfRule type="expression" priority="8834" dxfId="0" stopIfTrue="0">
      <formula>AND(NOT('QAQC-NaT'!$L$187),'QAQC-NaT'!$C$187="Highest")</formula>
    </cfRule>
    <cfRule type="expression" priority="9512" dxfId="2" stopIfTrue="0">
      <formula>AND(NOT('QAQC-NaT'!$L$187),'QAQC-NaT'!$C$187="High")</formula>
    </cfRule>
    <cfRule type="expression" priority="10190" dxfId="3" stopIfTrue="0">
      <formula>AND(NOT('QAQC-NaT'!$L$187),'QAQC-NaT'!$C$187="Medium")</formula>
    </cfRule>
    <cfRule type="expression" priority="10868" dxfId="4" stopIfTrue="0">
      <formula>AND(NOT('QAQC-NaT'!$L$187),'QAQC-NaT'!$C$187="Medium Low")</formula>
    </cfRule>
    <cfRule type="expression" priority="11546" dxfId="5" stopIfTrue="0">
      <formula>AND(NOT('QAQC-NaT'!$L$187),'QAQC-NaT'!$C$187="Low")</formula>
    </cfRule>
    <cfRule type="expression" priority="12530" dxfId="6" stopIfTrue="0">
      <formula>AND(NOT('QAQC-NaT'!$L$187),'QAQC-NaT'!$C$187="Very Low")</formula>
    </cfRule>
    <cfRule type="expression" priority="13228" dxfId="1" stopIfTrue="0">
      <formula>AND(NOT('QAQC-NaT'!$L$187),'QAQC-NaT'!$C$187="Good")</formula>
    </cfRule>
  </conditionalFormatting>
  <conditionalFormatting sqref="J64">
    <cfRule type="expression" priority="8835" dxfId="0" stopIfTrue="0">
      <formula>AND(NOT('QAQC-NaT'!$L$188),'QAQC-NaT'!$C$188="Highest")</formula>
    </cfRule>
    <cfRule type="expression" priority="9513" dxfId="2" stopIfTrue="0">
      <formula>AND(NOT('QAQC-NaT'!$L$188),'QAQC-NaT'!$C$188="High")</formula>
    </cfRule>
    <cfRule type="expression" priority="10191" dxfId="3" stopIfTrue="0">
      <formula>AND(NOT('QAQC-NaT'!$L$188),'QAQC-NaT'!$C$188="Medium")</formula>
    </cfRule>
    <cfRule type="expression" priority="10869" dxfId="4" stopIfTrue="0">
      <formula>AND(NOT('QAQC-NaT'!$L$188),'QAQC-NaT'!$C$188="Medium Low")</formula>
    </cfRule>
    <cfRule type="expression" priority="11547" dxfId="5" stopIfTrue="0">
      <formula>AND(NOT('QAQC-NaT'!$L$188),'QAQC-NaT'!$C$188="Low")</formula>
    </cfRule>
    <cfRule type="expression" priority="12531" dxfId="6" stopIfTrue="0">
      <formula>AND(NOT('QAQC-NaT'!$L$188),'QAQC-NaT'!$C$188="Very Low")</formula>
    </cfRule>
    <cfRule type="expression" priority="13229" dxfId="1" stopIfTrue="0">
      <formula>AND(NOT('QAQC-NaT'!$L$188),'QAQC-NaT'!$C$188="Good")</formula>
    </cfRule>
  </conditionalFormatting>
  <conditionalFormatting sqref="J65">
    <cfRule type="expression" priority="8836" dxfId="0" stopIfTrue="0">
      <formula>AND(NOT('QAQC-NaT'!$L$189),'QAQC-NaT'!$C$189="Highest")</formula>
    </cfRule>
    <cfRule type="expression" priority="9514" dxfId="2" stopIfTrue="0">
      <formula>AND(NOT('QAQC-NaT'!$L$189),'QAQC-NaT'!$C$189="High")</formula>
    </cfRule>
    <cfRule type="expression" priority="10192" dxfId="3" stopIfTrue="0">
      <formula>AND(NOT('QAQC-NaT'!$L$189),'QAQC-NaT'!$C$189="Medium")</formula>
    </cfRule>
    <cfRule type="expression" priority="10870" dxfId="4" stopIfTrue="0">
      <formula>AND(NOT('QAQC-NaT'!$L$189),'QAQC-NaT'!$C$189="Medium Low")</formula>
    </cfRule>
    <cfRule type="expression" priority="11548" dxfId="5" stopIfTrue="0">
      <formula>AND(NOT('QAQC-NaT'!$L$189),'QAQC-NaT'!$C$189="Low")</formula>
    </cfRule>
    <cfRule type="expression" priority="12532" dxfId="6" stopIfTrue="0">
      <formula>AND(NOT('QAQC-NaT'!$L$189),'QAQC-NaT'!$C$189="Very Low")</formula>
    </cfRule>
    <cfRule type="expression" priority="13230" dxfId="1" stopIfTrue="0">
      <formula>AND(NOT('QAQC-NaT'!$L$189),'QAQC-NaT'!$C$189="Good")</formula>
    </cfRule>
  </conditionalFormatting>
  <conditionalFormatting sqref="J66">
    <cfRule type="expression" priority="8837" dxfId="0" stopIfTrue="0">
      <formula>AND(NOT('QAQC-NaT'!$L$190),'QAQC-NaT'!$C$190="Highest")</formula>
    </cfRule>
    <cfRule type="expression" priority="9515" dxfId="2" stopIfTrue="0">
      <formula>AND(NOT('QAQC-NaT'!$L$190),'QAQC-NaT'!$C$190="High")</formula>
    </cfRule>
    <cfRule type="expression" priority="10193" dxfId="3" stopIfTrue="0">
      <formula>AND(NOT('QAQC-NaT'!$L$190),'QAQC-NaT'!$C$190="Medium")</formula>
    </cfRule>
    <cfRule type="expression" priority="10871" dxfId="4" stopIfTrue="0">
      <formula>AND(NOT('QAQC-NaT'!$L$190),'QAQC-NaT'!$C$190="Medium Low")</formula>
    </cfRule>
    <cfRule type="expression" priority="11549" dxfId="5" stopIfTrue="0">
      <formula>AND(NOT('QAQC-NaT'!$L$190),'QAQC-NaT'!$C$190="Low")</formula>
    </cfRule>
    <cfRule type="expression" priority="12533" dxfId="6" stopIfTrue="0">
      <formula>AND(NOT('QAQC-NaT'!$L$190),'QAQC-NaT'!$C$190="Very Low")</formula>
    </cfRule>
    <cfRule type="expression" priority="13231" dxfId="1" stopIfTrue="0">
      <formula>AND(NOT('QAQC-NaT'!$L$190),'QAQC-NaT'!$C$190="Good")</formula>
    </cfRule>
  </conditionalFormatting>
  <conditionalFormatting sqref="AC59">
    <cfRule type="expression" priority="8838" dxfId="0" stopIfTrue="0">
      <formula>AND(NOT('QAQC-NaT'!$L$191),'QAQC-NaT'!$C$191="Highest")</formula>
    </cfRule>
    <cfRule type="expression" priority="9516" dxfId="2" stopIfTrue="0">
      <formula>AND(NOT('QAQC-NaT'!$L$191),'QAQC-NaT'!$C$191="High")</formula>
    </cfRule>
    <cfRule type="expression" priority="10194" dxfId="3" stopIfTrue="0">
      <formula>AND(NOT('QAQC-NaT'!$L$191),'QAQC-NaT'!$C$191="Medium")</formula>
    </cfRule>
    <cfRule type="expression" priority="10872" dxfId="4" stopIfTrue="0">
      <formula>AND(NOT('QAQC-NaT'!$L$191),'QAQC-NaT'!$C$191="Medium Low")</formula>
    </cfRule>
    <cfRule type="expression" priority="11550" dxfId="5" stopIfTrue="0">
      <formula>AND(NOT('QAQC-NaT'!$L$191),'QAQC-NaT'!$C$191="Low")</formula>
    </cfRule>
    <cfRule type="expression" priority="12534" dxfId="6" stopIfTrue="0">
      <formula>AND(NOT('QAQC-NaT'!$L$191),'QAQC-NaT'!$C$191="Very Low")</formula>
    </cfRule>
    <cfRule type="expression" priority="13232" dxfId="1" stopIfTrue="0">
      <formula>AND(NOT('QAQC-NaT'!$L$191),'QAQC-NaT'!$C$191="Good")</formula>
    </cfRule>
  </conditionalFormatting>
  <conditionalFormatting sqref="AD59">
    <cfRule type="expression" priority="8839" dxfId="0" stopIfTrue="0">
      <formula>AND(NOT('QAQC-NaT'!$L$192),'QAQC-NaT'!$C$192="Highest")</formula>
    </cfRule>
    <cfRule type="expression" priority="9517" dxfId="2" stopIfTrue="0">
      <formula>AND(NOT('QAQC-NaT'!$L$192),'QAQC-NaT'!$C$192="High")</formula>
    </cfRule>
    <cfRule type="expression" priority="10195" dxfId="3" stopIfTrue="0">
      <formula>AND(NOT('QAQC-NaT'!$L$192),'QAQC-NaT'!$C$192="Medium")</formula>
    </cfRule>
    <cfRule type="expression" priority="10873" dxfId="4" stopIfTrue="0">
      <formula>AND(NOT('QAQC-NaT'!$L$192),'QAQC-NaT'!$C$192="Medium Low")</formula>
    </cfRule>
    <cfRule type="expression" priority="11551" dxfId="5" stopIfTrue="0">
      <formula>AND(NOT('QAQC-NaT'!$L$192),'QAQC-NaT'!$C$192="Low")</formula>
    </cfRule>
    <cfRule type="expression" priority="12535" dxfId="6" stopIfTrue="0">
      <formula>AND(NOT('QAQC-NaT'!$L$192),'QAQC-NaT'!$C$192="Very Low")</formula>
    </cfRule>
    <cfRule type="expression" priority="13233" dxfId="1" stopIfTrue="0">
      <formula>AND(NOT('QAQC-NaT'!$L$192),'QAQC-NaT'!$C$192="Good")</formula>
    </cfRule>
  </conditionalFormatting>
  <conditionalFormatting sqref="AE59">
    <cfRule type="expression" priority="8840" dxfId="0" stopIfTrue="0">
      <formula>AND(NOT('QAQC-NaT'!$L$193),'QAQC-NaT'!$C$193="Highest")</formula>
    </cfRule>
    <cfRule type="expression" priority="9518" dxfId="2" stopIfTrue="0">
      <formula>AND(NOT('QAQC-NaT'!$L$193),'QAQC-NaT'!$C$193="High")</formula>
    </cfRule>
    <cfRule type="expression" priority="10196" dxfId="3" stopIfTrue="0">
      <formula>AND(NOT('QAQC-NaT'!$L$193),'QAQC-NaT'!$C$193="Medium")</formula>
    </cfRule>
    <cfRule type="expression" priority="10874" dxfId="4" stopIfTrue="0">
      <formula>AND(NOT('QAQC-NaT'!$L$193),'QAQC-NaT'!$C$193="Medium Low")</formula>
    </cfRule>
    <cfRule type="expression" priority="11552" dxfId="5" stopIfTrue="0">
      <formula>AND(NOT('QAQC-NaT'!$L$193),'QAQC-NaT'!$C$193="Low")</formula>
    </cfRule>
    <cfRule type="expression" priority="12536" dxfId="6" stopIfTrue="0">
      <formula>AND(NOT('QAQC-NaT'!$L$193),'QAQC-NaT'!$C$193="Very Low")</formula>
    </cfRule>
    <cfRule type="expression" priority="13234" dxfId="1" stopIfTrue="0">
      <formula>AND(NOT('QAQC-NaT'!$L$193),'QAQC-NaT'!$C$193="Good")</formula>
    </cfRule>
  </conditionalFormatting>
  <conditionalFormatting sqref="AC60">
    <cfRule type="expression" priority="8841" dxfId="0" stopIfTrue="0">
      <formula>AND(NOT('QAQC-NaT'!$L$194),'QAQC-NaT'!$C$194="Highest")</formula>
    </cfRule>
    <cfRule type="expression" priority="9519" dxfId="2" stopIfTrue="0">
      <formula>AND(NOT('QAQC-NaT'!$L$194),'QAQC-NaT'!$C$194="High")</formula>
    </cfRule>
    <cfRule type="expression" priority="10197" dxfId="3" stopIfTrue="0">
      <formula>AND(NOT('QAQC-NaT'!$L$194),'QAQC-NaT'!$C$194="Medium")</formula>
    </cfRule>
    <cfRule type="expression" priority="10875" dxfId="4" stopIfTrue="0">
      <formula>AND(NOT('QAQC-NaT'!$L$194),'QAQC-NaT'!$C$194="Medium Low")</formula>
    </cfRule>
    <cfRule type="expression" priority="11553" dxfId="5" stopIfTrue="0">
      <formula>AND(NOT('QAQC-NaT'!$L$194),'QAQC-NaT'!$C$194="Low")</formula>
    </cfRule>
    <cfRule type="expression" priority="12537" dxfId="6" stopIfTrue="0">
      <formula>AND(NOT('QAQC-NaT'!$L$194),'QAQC-NaT'!$C$194="Very Low")</formula>
    </cfRule>
    <cfRule type="expression" priority="13235" dxfId="1" stopIfTrue="0">
      <formula>AND(NOT('QAQC-NaT'!$L$194),'QAQC-NaT'!$C$194="Good")</formula>
    </cfRule>
  </conditionalFormatting>
  <conditionalFormatting sqref="AD60">
    <cfRule type="expression" priority="8842" dxfId="0" stopIfTrue="0">
      <formula>AND(NOT('QAQC-NaT'!$L$195),'QAQC-NaT'!$C$195="Highest")</formula>
    </cfRule>
    <cfRule type="expression" priority="9520" dxfId="2" stopIfTrue="0">
      <formula>AND(NOT('QAQC-NaT'!$L$195),'QAQC-NaT'!$C$195="High")</formula>
    </cfRule>
    <cfRule type="expression" priority="10198" dxfId="3" stopIfTrue="0">
      <formula>AND(NOT('QAQC-NaT'!$L$195),'QAQC-NaT'!$C$195="Medium")</formula>
    </cfRule>
    <cfRule type="expression" priority="10876" dxfId="4" stopIfTrue="0">
      <formula>AND(NOT('QAQC-NaT'!$L$195),'QAQC-NaT'!$C$195="Medium Low")</formula>
    </cfRule>
    <cfRule type="expression" priority="11554" dxfId="5" stopIfTrue="0">
      <formula>AND(NOT('QAQC-NaT'!$L$195),'QAQC-NaT'!$C$195="Low")</formula>
    </cfRule>
    <cfRule type="expression" priority="12538" dxfId="6" stopIfTrue="0">
      <formula>AND(NOT('QAQC-NaT'!$L$195),'QAQC-NaT'!$C$195="Very Low")</formula>
    </cfRule>
    <cfRule type="expression" priority="13236" dxfId="1" stopIfTrue="0">
      <formula>AND(NOT('QAQC-NaT'!$L$195),'QAQC-NaT'!$C$195="Good")</formula>
    </cfRule>
  </conditionalFormatting>
  <conditionalFormatting sqref="AE60">
    <cfRule type="expression" priority="8843" dxfId="0" stopIfTrue="0">
      <formula>AND(NOT('QAQC-NaT'!$L$196),'QAQC-NaT'!$C$196="Highest")</formula>
    </cfRule>
    <cfRule type="expression" priority="9521" dxfId="2" stopIfTrue="0">
      <formula>AND(NOT('QAQC-NaT'!$L$196),'QAQC-NaT'!$C$196="High")</formula>
    </cfRule>
    <cfRule type="expression" priority="10199" dxfId="3" stopIfTrue="0">
      <formula>AND(NOT('QAQC-NaT'!$L$196),'QAQC-NaT'!$C$196="Medium")</formula>
    </cfRule>
    <cfRule type="expression" priority="10877" dxfId="4" stopIfTrue="0">
      <formula>AND(NOT('QAQC-NaT'!$L$196),'QAQC-NaT'!$C$196="Medium Low")</formula>
    </cfRule>
    <cfRule type="expression" priority="11555" dxfId="5" stopIfTrue="0">
      <formula>AND(NOT('QAQC-NaT'!$L$196),'QAQC-NaT'!$C$196="Low")</formula>
    </cfRule>
    <cfRule type="expression" priority="12539" dxfId="6" stopIfTrue="0">
      <formula>AND(NOT('QAQC-NaT'!$L$196),'QAQC-NaT'!$C$196="Very Low")</formula>
    </cfRule>
    <cfRule type="expression" priority="13237" dxfId="1" stopIfTrue="0">
      <formula>AND(NOT('QAQC-NaT'!$L$196),'QAQC-NaT'!$C$196="Good")</formula>
    </cfRule>
  </conditionalFormatting>
  <conditionalFormatting sqref="AC61">
    <cfRule type="expression" priority="8844" dxfId="0" stopIfTrue="0">
      <formula>AND(NOT('QAQC-NaT'!$L$197),'QAQC-NaT'!$C$197="Highest")</formula>
    </cfRule>
    <cfRule type="expression" priority="9522" dxfId="2" stopIfTrue="0">
      <formula>AND(NOT('QAQC-NaT'!$L$197),'QAQC-NaT'!$C$197="High")</formula>
    </cfRule>
    <cfRule type="expression" priority="10200" dxfId="3" stopIfTrue="0">
      <formula>AND(NOT('QAQC-NaT'!$L$197),'QAQC-NaT'!$C$197="Medium")</formula>
    </cfRule>
    <cfRule type="expression" priority="10878" dxfId="4" stopIfTrue="0">
      <formula>AND(NOT('QAQC-NaT'!$L$197),'QAQC-NaT'!$C$197="Medium Low")</formula>
    </cfRule>
    <cfRule type="expression" priority="11556" dxfId="5" stopIfTrue="0">
      <formula>AND(NOT('QAQC-NaT'!$L$197),'QAQC-NaT'!$C$197="Low")</formula>
    </cfRule>
    <cfRule type="expression" priority="12540" dxfId="6" stopIfTrue="0">
      <formula>AND(NOT('QAQC-NaT'!$L$197),'QAQC-NaT'!$C$197="Very Low")</formula>
    </cfRule>
    <cfRule type="expression" priority="13238" dxfId="1" stopIfTrue="0">
      <formula>AND(NOT('QAQC-NaT'!$L$197),'QAQC-NaT'!$C$197="Good")</formula>
    </cfRule>
  </conditionalFormatting>
  <conditionalFormatting sqref="AD61">
    <cfRule type="expression" priority="8845" dxfId="0" stopIfTrue="0">
      <formula>AND(NOT('QAQC-NaT'!$L$198),'QAQC-NaT'!$C$198="Highest")</formula>
    </cfRule>
    <cfRule type="expression" priority="9523" dxfId="2" stopIfTrue="0">
      <formula>AND(NOT('QAQC-NaT'!$L$198),'QAQC-NaT'!$C$198="High")</formula>
    </cfRule>
    <cfRule type="expression" priority="10201" dxfId="3" stopIfTrue="0">
      <formula>AND(NOT('QAQC-NaT'!$L$198),'QAQC-NaT'!$C$198="Medium")</formula>
    </cfRule>
    <cfRule type="expression" priority="10879" dxfId="4" stopIfTrue="0">
      <formula>AND(NOT('QAQC-NaT'!$L$198),'QAQC-NaT'!$C$198="Medium Low")</formula>
    </cfRule>
    <cfRule type="expression" priority="11557" dxfId="5" stopIfTrue="0">
      <formula>AND(NOT('QAQC-NaT'!$L$198),'QAQC-NaT'!$C$198="Low")</formula>
    </cfRule>
    <cfRule type="expression" priority="12541" dxfId="6" stopIfTrue="0">
      <formula>AND(NOT('QAQC-NaT'!$L$198),'QAQC-NaT'!$C$198="Very Low")</formula>
    </cfRule>
    <cfRule type="expression" priority="13239" dxfId="1" stopIfTrue="0">
      <formula>AND(NOT('QAQC-NaT'!$L$198),'QAQC-NaT'!$C$198="Good")</formula>
    </cfRule>
  </conditionalFormatting>
  <conditionalFormatting sqref="AE61">
    <cfRule type="expression" priority="8846" dxfId="0" stopIfTrue="0">
      <formula>AND(NOT('QAQC-NaT'!$L$199),'QAQC-NaT'!$C$199="Highest")</formula>
    </cfRule>
    <cfRule type="expression" priority="9524" dxfId="2" stopIfTrue="0">
      <formula>AND(NOT('QAQC-NaT'!$L$199),'QAQC-NaT'!$C$199="High")</formula>
    </cfRule>
    <cfRule type="expression" priority="10202" dxfId="3" stopIfTrue="0">
      <formula>AND(NOT('QAQC-NaT'!$L$199),'QAQC-NaT'!$C$199="Medium")</formula>
    </cfRule>
    <cfRule type="expression" priority="10880" dxfId="4" stopIfTrue="0">
      <formula>AND(NOT('QAQC-NaT'!$L$199),'QAQC-NaT'!$C$199="Medium Low")</formula>
    </cfRule>
    <cfRule type="expression" priority="11558" dxfId="5" stopIfTrue="0">
      <formula>AND(NOT('QAQC-NaT'!$L$199),'QAQC-NaT'!$C$199="Low")</formula>
    </cfRule>
    <cfRule type="expression" priority="12542" dxfId="6" stopIfTrue="0">
      <formula>AND(NOT('QAQC-NaT'!$L$199),'QAQC-NaT'!$C$199="Very Low")</formula>
    </cfRule>
    <cfRule type="expression" priority="13240" dxfId="1" stopIfTrue="0">
      <formula>AND(NOT('QAQC-NaT'!$L$199),'QAQC-NaT'!$C$199="Good")</formula>
    </cfRule>
  </conditionalFormatting>
  <conditionalFormatting sqref="AC62">
    <cfRule type="expression" priority="8847" dxfId="0" stopIfTrue="0">
      <formula>AND(NOT('QAQC-NaT'!$L$200),'QAQC-NaT'!$C$200="Highest")</formula>
    </cfRule>
    <cfRule type="expression" priority="9525" dxfId="2" stopIfTrue="0">
      <formula>AND(NOT('QAQC-NaT'!$L$200),'QAQC-NaT'!$C$200="High")</formula>
    </cfRule>
    <cfRule type="expression" priority="10203" dxfId="3" stopIfTrue="0">
      <formula>AND(NOT('QAQC-NaT'!$L$200),'QAQC-NaT'!$C$200="Medium")</formula>
    </cfRule>
    <cfRule type="expression" priority="10881" dxfId="4" stopIfTrue="0">
      <formula>AND(NOT('QAQC-NaT'!$L$200),'QAQC-NaT'!$C$200="Medium Low")</formula>
    </cfRule>
    <cfRule type="expression" priority="11559" dxfId="5" stopIfTrue="0">
      <formula>AND(NOT('QAQC-NaT'!$L$200),'QAQC-NaT'!$C$200="Low")</formula>
    </cfRule>
    <cfRule type="expression" priority="12543" dxfId="6" stopIfTrue="0">
      <formula>AND(NOT('QAQC-NaT'!$L$200),'QAQC-NaT'!$C$200="Very Low")</formula>
    </cfRule>
    <cfRule type="expression" priority="13241" dxfId="1" stopIfTrue="0">
      <formula>AND(NOT('QAQC-NaT'!$L$200),'QAQC-NaT'!$C$200="Good")</formula>
    </cfRule>
  </conditionalFormatting>
  <conditionalFormatting sqref="AD62">
    <cfRule type="expression" priority="8848" dxfId="0" stopIfTrue="0">
      <formula>AND(NOT('QAQC-NaT'!$L$201),'QAQC-NaT'!$C$201="Highest")</formula>
    </cfRule>
    <cfRule type="expression" priority="9526" dxfId="2" stopIfTrue="0">
      <formula>AND(NOT('QAQC-NaT'!$L$201),'QAQC-NaT'!$C$201="High")</formula>
    </cfRule>
    <cfRule type="expression" priority="10204" dxfId="3" stopIfTrue="0">
      <formula>AND(NOT('QAQC-NaT'!$L$201),'QAQC-NaT'!$C$201="Medium")</formula>
    </cfRule>
    <cfRule type="expression" priority="10882" dxfId="4" stopIfTrue="0">
      <formula>AND(NOT('QAQC-NaT'!$L$201),'QAQC-NaT'!$C$201="Medium Low")</formula>
    </cfRule>
    <cfRule type="expression" priority="11560" dxfId="5" stopIfTrue="0">
      <formula>AND(NOT('QAQC-NaT'!$L$201),'QAQC-NaT'!$C$201="Low")</formula>
    </cfRule>
    <cfRule type="expression" priority="12544" dxfId="6" stopIfTrue="0">
      <formula>AND(NOT('QAQC-NaT'!$L$201),'QAQC-NaT'!$C$201="Very Low")</formula>
    </cfRule>
    <cfRule type="expression" priority="13242" dxfId="1" stopIfTrue="0">
      <formula>AND(NOT('QAQC-NaT'!$L$201),'QAQC-NaT'!$C$201="Good")</formula>
    </cfRule>
  </conditionalFormatting>
  <conditionalFormatting sqref="AE62">
    <cfRule type="expression" priority="8849" dxfId="0" stopIfTrue="0">
      <formula>AND(NOT('QAQC-NaT'!$L$202),'QAQC-NaT'!$C$202="Highest")</formula>
    </cfRule>
    <cfRule type="expression" priority="9527" dxfId="2" stopIfTrue="0">
      <formula>AND(NOT('QAQC-NaT'!$L$202),'QAQC-NaT'!$C$202="High")</formula>
    </cfRule>
    <cfRule type="expression" priority="10205" dxfId="3" stopIfTrue="0">
      <formula>AND(NOT('QAQC-NaT'!$L$202),'QAQC-NaT'!$C$202="Medium")</formula>
    </cfRule>
    <cfRule type="expression" priority="10883" dxfId="4" stopIfTrue="0">
      <formula>AND(NOT('QAQC-NaT'!$L$202),'QAQC-NaT'!$C$202="Medium Low")</formula>
    </cfRule>
    <cfRule type="expression" priority="11561" dxfId="5" stopIfTrue="0">
      <formula>AND(NOT('QAQC-NaT'!$L$202),'QAQC-NaT'!$C$202="Low")</formula>
    </cfRule>
    <cfRule type="expression" priority="12545" dxfId="6" stopIfTrue="0">
      <formula>AND(NOT('QAQC-NaT'!$L$202),'QAQC-NaT'!$C$202="Very Low")</formula>
    </cfRule>
    <cfRule type="expression" priority="13243" dxfId="1" stopIfTrue="0">
      <formula>AND(NOT('QAQC-NaT'!$L$202),'QAQC-NaT'!$C$202="Good")</formula>
    </cfRule>
  </conditionalFormatting>
  <conditionalFormatting sqref="AC63">
    <cfRule type="expression" priority="8850" dxfId="0" stopIfTrue="0">
      <formula>AND(NOT('QAQC-NaT'!$L$203),'QAQC-NaT'!$C$203="Highest")</formula>
    </cfRule>
    <cfRule type="expression" priority="9528" dxfId="2" stopIfTrue="0">
      <formula>AND(NOT('QAQC-NaT'!$L$203),'QAQC-NaT'!$C$203="High")</formula>
    </cfRule>
    <cfRule type="expression" priority="10206" dxfId="3" stopIfTrue="0">
      <formula>AND(NOT('QAQC-NaT'!$L$203),'QAQC-NaT'!$C$203="Medium")</formula>
    </cfRule>
    <cfRule type="expression" priority="10884" dxfId="4" stopIfTrue="0">
      <formula>AND(NOT('QAQC-NaT'!$L$203),'QAQC-NaT'!$C$203="Medium Low")</formula>
    </cfRule>
    <cfRule type="expression" priority="11562" dxfId="5" stopIfTrue="0">
      <formula>AND(NOT('QAQC-NaT'!$L$203),'QAQC-NaT'!$C$203="Low")</formula>
    </cfRule>
    <cfRule type="expression" priority="12546" dxfId="6" stopIfTrue="0">
      <formula>AND(NOT('QAQC-NaT'!$L$203),'QAQC-NaT'!$C$203="Very Low")</formula>
    </cfRule>
    <cfRule type="expression" priority="13244" dxfId="1" stopIfTrue="0">
      <formula>AND(NOT('QAQC-NaT'!$L$203),'QAQC-NaT'!$C$203="Good")</formula>
    </cfRule>
  </conditionalFormatting>
  <conditionalFormatting sqref="AD63">
    <cfRule type="expression" priority="8851" dxfId="0" stopIfTrue="0">
      <formula>AND(NOT('QAQC-NaT'!$L$204),'QAQC-NaT'!$C$204="Highest")</formula>
    </cfRule>
    <cfRule type="expression" priority="9529" dxfId="2" stopIfTrue="0">
      <formula>AND(NOT('QAQC-NaT'!$L$204),'QAQC-NaT'!$C$204="High")</formula>
    </cfRule>
    <cfRule type="expression" priority="10207" dxfId="3" stopIfTrue="0">
      <formula>AND(NOT('QAQC-NaT'!$L$204),'QAQC-NaT'!$C$204="Medium")</formula>
    </cfRule>
    <cfRule type="expression" priority="10885" dxfId="4" stopIfTrue="0">
      <formula>AND(NOT('QAQC-NaT'!$L$204),'QAQC-NaT'!$C$204="Medium Low")</formula>
    </cfRule>
    <cfRule type="expression" priority="11563" dxfId="5" stopIfTrue="0">
      <formula>AND(NOT('QAQC-NaT'!$L$204),'QAQC-NaT'!$C$204="Low")</formula>
    </cfRule>
    <cfRule type="expression" priority="12547" dxfId="6" stopIfTrue="0">
      <formula>AND(NOT('QAQC-NaT'!$L$204),'QAQC-NaT'!$C$204="Very Low")</formula>
    </cfRule>
    <cfRule type="expression" priority="13245" dxfId="1" stopIfTrue="0">
      <formula>AND(NOT('QAQC-NaT'!$L$204),'QAQC-NaT'!$C$204="Good")</formula>
    </cfRule>
  </conditionalFormatting>
  <conditionalFormatting sqref="AE63">
    <cfRule type="expression" priority="8852" dxfId="0" stopIfTrue="0">
      <formula>AND(NOT('QAQC-NaT'!$L$205),'QAQC-NaT'!$C$205="Highest")</formula>
    </cfRule>
    <cfRule type="expression" priority="9530" dxfId="2" stopIfTrue="0">
      <formula>AND(NOT('QAQC-NaT'!$L$205),'QAQC-NaT'!$C$205="High")</formula>
    </cfRule>
    <cfRule type="expression" priority="10208" dxfId="3" stopIfTrue="0">
      <formula>AND(NOT('QAQC-NaT'!$L$205),'QAQC-NaT'!$C$205="Medium")</formula>
    </cfRule>
    <cfRule type="expression" priority="10886" dxfId="4" stopIfTrue="0">
      <formula>AND(NOT('QAQC-NaT'!$L$205),'QAQC-NaT'!$C$205="Medium Low")</formula>
    </cfRule>
    <cfRule type="expression" priority="11564" dxfId="5" stopIfTrue="0">
      <formula>AND(NOT('QAQC-NaT'!$L$205),'QAQC-NaT'!$C$205="Low")</formula>
    </cfRule>
    <cfRule type="expression" priority="12548" dxfId="6" stopIfTrue="0">
      <formula>AND(NOT('QAQC-NaT'!$L$205),'QAQC-NaT'!$C$205="Very Low")</formula>
    </cfRule>
    <cfRule type="expression" priority="13246" dxfId="1" stopIfTrue="0">
      <formula>AND(NOT('QAQC-NaT'!$L$205),'QAQC-NaT'!$C$205="Good")</formula>
    </cfRule>
  </conditionalFormatting>
  <conditionalFormatting sqref="AC64">
    <cfRule type="expression" priority="8853" dxfId="0" stopIfTrue="0">
      <formula>AND(NOT('QAQC-NaT'!$L$206),'QAQC-NaT'!$C$206="Highest")</formula>
    </cfRule>
    <cfRule type="expression" priority="9531" dxfId="2" stopIfTrue="0">
      <formula>AND(NOT('QAQC-NaT'!$L$206),'QAQC-NaT'!$C$206="High")</formula>
    </cfRule>
    <cfRule type="expression" priority="10209" dxfId="3" stopIfTrue="0">
      <formula>AND(NOT('QAQC-NaT'!$L$206),'QAQC-NaT'!$C$206="Medium")</formula>
    </cfRule>
    <cfRule type="expression" priority="10887" dxfId="4" stopIfTrue="0">
      <formula>AND(NOT('QAQC-NaT'!$L$206),'QAQC-NaT'!$C$206="Medium Low")</formula>
    </cfRule>
    <cfRule type="expression" priority="11565" dxfId="5" stopIfTrue="0">
      <formula>AND(NOT('QAQC-NaT'!$L$206),'QAQC-NaT'!$C$206="Low")</formula>
    </cfRule>
    <cfRule type="expression" priority="12549" dxfId="6" stopIfTrue="0">
      <formula>AND(NOT('QAQC-NaT'!$L$206),'QAQC-NaT'!$C$206="Very Low")</formula>
    </cfRule>
    <cfRule type="expression" priority="13247" dxfId="1" stopIfTrue="0">
      <formula>AND(NOT('QAQC-NaT'!$L$206),'QAQC-NaT'!$C$206="Good")</formula>
    </cfRule>
  </conditionalFormatting>
  <conditionalFormatting sqref="AD64">
    <cfRule type="expression" priority="8854" dxfId="0" stopIfTrue="0">
      <formula>AND(NOT('QAQC-NaT'!$L$207),'QAQC-NaT'!$C$207="Highest")</formula>
    </cfRule>
    <cfRule type="expression" priority="9532" dxfId="2" stopIfTrue="0">
      <formula>AND(NOT('QAQC-NaT'!$L$207),'QAQC-NaT'!$C$207="High")</formula>
    </cfRule>
    <cfRule type="expression" priority="10210" dxfId="3" stopIfTrue="0">
      <formula>AND(NOT('QAQC-NaT'!$L$207),'QAQC-NaT'!$C$207="Medium")</formula>
    </cfRule>
    <cfRule type="expression" priority="10888" dxfId="4" stopIfTrue="0">
      <formula>AND(NOT('QAQC-NaT'!$L$207),'QAQC-NaT'!$C$207="Medium Low")</formula>
    </cfRule>
    <cfRule type="expression" priority="11566" dxfId="5" stopIfTrue="0">
      <formula>AND(NOT('QAQC-NaT'!$L$207),'QAQC-NaT'!$C$207="Low")</formula>
    </cfRule>
    <cfRule type="expression" priority="12550" dxfId="6" stopIfTrue="0">
      <formula>AND(NOT('QAQC-NaT'!$L$207),'QAQC-NaT'!$C$207="Very Low")</formula>
    </cfRule>
    <cfRule type="expression" priority="13248" dxfId="1" stopIfTrue="0">
      <formula>AND(NOT('QAQC-NaT'!$L$207),'QAQC-NaT'!$C$207="Good")</formula>
    </cfRule>
  </conditionalFormatting>
  <conditionalFormatting sqref="AE64">
    <cfRule type="expression" priority="8855" dxfId="0" stopIfTrue="0">
      <formula>AND(NOT('QAQC-NaT'!$L$208),'QAQC-NaT'!$C$208="Highest")</formula>
    </cfRule>
    <cfRule type="expression" priority="9533" dxfId="2" stopIfTrue="0">
      <formula>AND(NOT('QAQC-NaT'!$L$208),'QAQC-NaT'!$C$208="High")</formula>
    </cfRule>
    <cfRule type="expression" priority="10211" dxfId="3" stopIfTrue="0">
      <formula>AND(NOT('QAQC-NaT'!$L$208),'QAQC-NaT'!$C$208="Medium")</formula>
    </cfRule>
    <cfRule type="expression" priority="10889" dxfId="4" stopIfTrue="0">
      <formula>AND(NOT('QAQC-NaT'!$L$208),'QAQC-NaT'!$C$208="Medium Low")</formula>
    </cfRule>
    <cfRule type="expression" priority="11567" dxfId="5" stopIfTrue="0">
      <formula>AND(NOT('QAQC-NaT'!$L$208),'QAQC-NaT'!$C$208="Low")</formula>
    </cfRule>
    <cfRule type="expression" priority="12551" dxfId="6" stopIfTrue="0">
      <formula>AND(NOT('QAQC-NaT'!$L$208),'QAQC-NaT'!$C$208="Very Low")</formula>
    </cfRule>
    <cfRule type="expression" priority="13249" dxfId="1" stopIfTrue="0">
      <formula>AND(NOT('QAQC-NaT'!$L$208),'QAQC-NaT'!$C$208="Good")</formula>
    </cfRule>
  </conditionalFormatting>
  <conditionalFormatting sqref="AC65">
    <cfRule type="expression" priority="8856" dxfId="0" stopIfTrue="0">
      <formula>AND(NOT('QAQC-NaT'!$L$209),'QAQC-NaT'!$C$209="Highest")</formula>
    </cfRule>
    <cfRule type="expression" priority="9534" dxfId="2" stopIfTrue="0">
      <formula>AND(NOT('QAQC-NaT'!$L$209),'QAQC-NaT'!$C$209="High")</formula>
    </cfRule>
    <cfRule type="expression" priority="10212" dxfId="3" stopIfTrue="0">
      <formula>AND(NOT('QAQC-NaT'!$L$209),'QAQC-NaT'!$C$209="Medium")</formula>
    </cfRule>
    <cfRule type="expression" priority="10890" dxfId="4" stopIfTrue="0">
      <formula>AND(NOT('QAQC-NaT'!$L$209),'QAQC-NaT'!$C$209="Medium Low")</formula>
    </cfRule>
    <cfRule type="expression" priority="11568" dxfId="5" stopIfTrue="0">
      <formula>AND(NOT('QAQC-NaT'!$L$209),'QAQC-NaT'!$C$209="Low")</formula>
    </cfRule>
    <cfRule type="expression" priority="12552" dxfId="6" stopIfTrue="0">
      <formula>AND(NOT('QAQC-NaT'!$L$209),'QAQC-NaT'!$C$209="Very Low")</formula>
    </cfRule>
    <cfRule type="expression" priority="13250" dxfId="1" stopIfTrue="0">
      <formula>AND(NOT('QAQC-NaT'!$L$209),'QAQC-NaT'!$C$209="Good")</formula>
    </cfRule>
  </conditionalFormatting>
  <conditionalFormatting sqref="AD65">
    <cfRule type="expression" priority="8857" dxfId="0" stopIfTrue="0">
      <formula>AND(NOT('QAQC-NaT'!$L$210),'QAQC-NaT'!$C$210="Highest")</formula>
    </cfRule>
    <cfRule type="expression" priority="9535" dxfId="2" stopIfTrue="0">
      <formula>AND(NOT('QAQC-NaT'!$L$210),'QAQC-NaT'!$C$210="High")</formula>
    </cfRule>
    <cfRule type="expression" priority="10213" dxfId="3" stopIfTrue="0">
      <formula>AND(NOT('QAQC-NaT'!$L$210),'QAQC-NaT'!$C$210="Medium")</formula>
    </cfRule>
    <cfRule type="expression" priority="10891" dxfId="4" stopIfTrue="0">
      <formula>AND(NOT('QAQC-NaT'!$L$210),'QAQC-NaT'!$C$210="Medium Low")</formula>
    </cfRule>
    <cfRule type="expression" priority="11569" dxfId="5" stopIfTrue="0">
      <formula>AND(NOT('QAQC-NaT'!$L$210),'QAQC-NaT'!$C$210="Low")</formula>
    </cfRule>
    <cfRule type="expression" priority="12553" dxfId="6" stopIfTrue="0">
      <formula>AND(NOT('QAQC-NaT'!$L$210),'QAQC-NaT'!$C$210="Very Low")</formula>
    </cfRule>
    <cfRule type="expression" priority="13251" dxfId="1" stopIfTrue="0">
      <formula>AND(NOT('QAQC-NaT'!$L$210),'QAQC-NaT'!$C$210="Good")</formula>
    </cfRule>
  </conditionalFormatting>
  <conditionalFormatting sqref="AE65">
    <cfRule type="expression" priority="8858" dxfId="0" stopIfTrue="0">
      <formula>AND(NOT('QAQC-NaT'!$L$211),'QAQC-NaT'!$C$211="Highest")</formula>
    </cfRule>
    <cfRule type="expression" priority="9536" dxfId="2" stopIfTrue="0">
      <formula>AND(NOT('QAQC-NaT'!$L$211),'QAQC-NaT'!$C$211="High")</formula>
    </cfRule>
    <cfRule type="expression" priority="10214" dxfId="3" stopIfTrue="0">
      <formula>AND(NOT('QAQC-NaT'!$L$211),'QAQC-NaT'!$C$211="Medium")</formula>
    </cfRule>
    <cfRule type="expression" priority="10892" dxfId="4" stopIfTrue="0">
      <formula>AND(NOT('QAQC-NaT'!$L$211),'QAQC-NaT'!$C$211="Medium Low")</formula>
    </cfRule>
    <cfRule type="expression" priority="11570" dxfId="5" stopIfTrue="0">
      <formula>AND(NOT('QAQC-NaT'!$L$211),'QAQC-NaT'!$C$211="Low")</formula>
    </cfRule>
    <cfRule type="expression" priority="12554" dxfId="6" stopIfTrue="0">
      <formula>AND(NOT('QAQC-NaT'!$L$211),'QAQC-NaT'!$C$211="Very Low")</formula>
    </cfRule>
    <cfRule type="expression" priority="13252" dxfId="1" stopIfTrue="0">
      <formula>AND(NOT('QAQC-NaT'!$L$211),'QAQC-NaT'!$C$211="Good")</formula>
    </cfRule>
  </conditionalFormatting>
  <conditionalFormatting sqref="AC66">
    <cfRule type="expression" priority="8859" dxfId="0" stopIfTrue="0">
      <formula>AND(NOT('QAQC-NaT'!$L$212),'QAQC-NaT'!$C$212="Highest")</formula>
    </cfRule>
    <cfRule type="expression" priority="9537" dxfId="2" stopIfTrue="0">
      <formula>AND(NOT('QAQC-NaT'!$L$212),'QAQC-NaT'!$C$212="High")</formula>
    </cfRule>
    <cfRule type="expression" priority="10215" dxfId="3" stopIfTrue="0">
      <formula>AND(NOT('QAQC-NaT'!$L$212),'QAQC-NaT'!$C$212="Medium")</formula>
    </cfRule>
    <cfRule type="expression" priority="10893" dxfId="4" stopIfTrue="0">
      <formula>AND(NOT('QAQC-NaT'!$L$212),'QAQC-NaT'!$C$212="Medium Low")</formula>
    </cfRule>
    <cfRule type="expression" priority="11571" dxfId="5" stopIfTrue="0">
      <formula>AND(NOT('QAQC-NaT'!$L$212),'QAQC-NaT'!$C$212="Low")</formula>
    </cfRule>
    <cfRule type="expression" priority="12555" dxfId="6" stopIfTrue="0">
      <formula>AND(NOT('QAQC-NaT'!$L$212),'QAQC-NaT'!$C$212="Very Low")</formula>
    </cfRule>
    <cfRule type="expression" priority="13253" dxfId="1" stopIfTrue="0">
      <formula>AND(NOT('QAQC-NaT'!$L$212),'QAQC-NaT'!$C$212="Good")</formula>
    </cfRule>
  </conditionalFormatting>
  <conditionalFormatting sqref="AD66">
    <cfRule type="expression" priority="8860" dxfId="0" stopIfTrue="0">
      <formula>AND(NOT('QAQC-NaT'!$L$213),'QAQC-NaT'!$C$213="Highest")</formula>
    </cfRule>
    <cfRule type="expression" priority="9538" dxfId="2" stopIfTrue="0">
      <formula>AND(NOT('QAQC-NaT'!$L$213),'QAQC-NaT'!$C$213="High")</formula>
    </cfRule>
    <cfRule type="expression" priority="10216" dxfId="3" stopIfTrue="0">
      <formula>AND(NOT('QAQC-NaT'!$L$213),'QAQC-NaT'!$C$213="Medium")</formula>
    </cfRule>
    <cfRule type="expression" priority="10894" dxfId="4" stopIfTrue="0">
      <formula>AND(NOT('QAQC-NaT'!$L$213),'QAQC-NaT'!$C$213="Medium Low")</formula>
    </cfRule>
    <cfRule type="expression" priority="11572" dxfId="5" stopIfTrue="0">
      <formula>AND(NOT('QAQC-NaT'!$L$213),'QAQC-NaT'!$C$213="Low")</formula>
    </cfRule>
    <cfRule type="expression" priority="12556" dxfId="6" stopIfTrue="0">
      <formula>AND(NOT('QAQC-NaT'!$L$213),'QAQC-NaT'!$C$213="Very Low")</formula>
    </cfRule>
    <cfRule type="expression" priority="13254" dxfId="1" stopIfTrue="0">
      <formula>AND(NOT('QAQC-NaT'!$L$213),'QAQC-NaT'!$C$213="Good")</formula>
    </cfRule>
  </conditionalFormatting>
  <conditionalFormatting sqref="AE66">
    <cfRule type="expression" priority="8861" dxfId="0" stopIfTrue="0">
      <formula>AND(NOT('QAQC-NaT'!$L$214),'QAQC-NaT'!$C$214="Highest")</formula>
    </cfRule>
    <cfRule type="expression" priority="9539" dxfId="2" stopIfTrue="0">
      <formula>AND(NOT('QAQC-NaT'!$L$214),'QAQC-NaT'!$C$214="High")</formula>
    </cfRule>
    <cfRule type="expression" priority="10217" dxfId="3" stopIfTrue="0">
      <formula>AND(NOT('QAQC-NaT'!$L$214),'QAQC-NaT'!$C$214="Medium")</formula>
    </cfRule>
    <cfRule type="expression" priority="10895" dxfId="4" stopIfTrue="0">
      <formula>AND(NOT('QAQC-NaT'!$L$214),'QAQC-NaT'!$C$214="Medium Low")</formula>
    </cfRule>
    <cfRule type="expression" priority="11573" dxfId="5" stopIfTrue="0">
      <formula>AND(NOT('QAQC-NaT'!$L$214),'QAQC-NaT'!$C$214="Low")</formula>
    </cfRule>
    <cfRule type="expression" priority="12557" dxfId="6" stopIfTrue="0">
      <formula>AND(NOT('QAQC-NaT'!$L$214),'QAQC-NaT'!$C$214="Very Low")</formula>
    </cfRule>
    <cfRule type="expression" priority="13255" dxfId="1" stopIfTrue="0">
      <formula>AND(NOT('QAQC-NaT'!$L$214),'QAQC-NaT'!$C$214="Good")</formula>
    </cfRule>
  </conditionalFormatting>
  <conditionalFormatting sqref="AC68">
    <cfRule type="expression" priority="8862" dxfId="0" stopIfTrue="0">
      <formula>AND(NOT('QAQC-NaT'!$L$215),'QAQC-NaT'!$C$215="Highest")</formula>
    </cfRule>
    <cfRule type="expression" priority="9540" dxfId="2" stopIfTrue="0">
      <formula>AND(NOT('QAQC-NaT'!$L$215),'QAQC-NaT'!$C$215="High")</formula>
    </cfRule>
    <cfRule type="expression" priority="10218" dxfId="3" stopIfTrue="0">
      <formula>AND(NOT('QAQC-NaT'!$L$215),'QAQC-NaT'!$C$215="Medium")</formula>
    </cfRule>
    <cfRule type="expression" priority="10896" dxfId="4" stopIfTrue="0">
      <formula>AND(NOT('QAQC-NaT'!$L$215),'QAQC-NaT'!$C$215="Medium Low")</formula>
    </cfRule>
    <cfRule type="expression" priority="11574" dxfId="5" stopIfTrue="0">
      <formula>AND(NOT('QAQC-NaT'!$L$215),'QAQC-NaT'!$C$215="Low")</formula>
    </cfRule>
    <cfRule type="expression" priority="12558" dxfId="6" stopIfTrue="0">
      <formula>AND(NOT('QAQC-NaT'!$L$215),'QAQC-NaT'!$C$215="Very Low")</formula>
    </cfRule>
    <cfRule type="expression" priority="13256" dxfId="1" stopIfTrue="0">
      <formula>AND(NOT('QAQC-NaT'!$L$215),'QAQC-NaT'!$C$215="Good")</formula>
    </cfRule>
  </conditionalFormatting>
  <conditionalFormatting sqref="AD68">
    <cfRule type="expression" priority="8863" dxfId="0" stopIfTrue="0">
      <formula>AND(NOT('QAQC-NaT'!$L$216),'QAQC-NaT'!$C$216="Highest")</formula>
    </cfRule>
    <cfRule type="expression" priority="9541" dxfId="2" stopIfTrue="0">
      <formula>AND(NOT('QAQC-NaT'!$L$216),'QAQC-NaT'!$C$216="High")</formula>
    </cfRule>
    <cfRule type="expression" priority="10219" dxfId="3" stopIfTrue="0">
      <formula>AND(NOT('QAQC-NaT'!$L$216),'QAQC-NaT'!$C$216="Medium")</formula>
    </cfRule>
    <cfRule type="expression" priority="10897" dxfId="4" stopIfTrue="0">
      <formula>AND(NOT('QAQC-NaT'!$L$216),'QAQC-NaT'!$C$216="Medium Low")</formula>
    </cfRule>
    <cfRule type="expression" priority="11575" dxfId="5" stopIfTrue="0">
      <formula>AND(NOT('QAQC-NaT'!$L$216),'QAQC-NaT'!$C$216="Low")</formula>
    </cfRule>
    <cfRule type="expression" priority="12559" dxfId="6" stopIfTrue="0">
      <formula>AND(NOT('QAQC-NaT'!$L$216),'QAQC-NaT'!$C$216="Very Low")</formula>
    </cfRule>
    <cfRule type="expression" priority="13257" dxfId="1" stopIfTrue="0">
      <formula>AND(NOT('QAQC-NaT'!$L$216),'QAQC-NaT'!$C$216="Good")</formula>
    </cfRule>
  </conditionalFormatting>
  <conditionalFormatting sqref="AE68">
    <cfRule type="expression" priority="8864" dxfId="0" stopIfTrue="0">
      <formula>AND(NOT('QAQC-NaT'!$L$217),'QAQC-NaT'!$C$217="Highest")</formula>
    </cfRule>
    <cfRule type="expression" priority="9542" dxfId="2" stopIfTrue="0">
      <formula>AND(NOT('QAQC-NaT'!$L$217),'QAQC-NaT'!$C$217="High")</formula>
    </cfRule>
    <cfRule type="expression" priority="10220" dxfId="3" stopIfTrue="0">
      <formula>AND(NOT('QAQC-NaT'!$L$217),'QAQC-NaT'!$C$217="Medium")</formula>
    </cfRule>
    <cfRule type="expression" priority="10898" dxfId="4" stopIfTrue="0">
      <formula>AND(NOT('QAQC-NaT'!$L$217),'QAQC-NaT'!$C$217="Medium Low")</formula>
    </cfRule>
    <cfRule type="expression" priority="11576" dxfId="5" stopIfTrue="0">
      <formula>AND(NOT('QAQC-NaT'!$L$217),'QAQC-NaT'!$C$217="Low")</formula>
    </cfRule>
    <cfRule type="expression" priority="12560" dxfId="6" stopIfTrue="0">
      <formula>AND(NOT('QAQC-NaT'!$L$217),'QAQC-NaT'!$C$217="Very Low")</formula>
    </cfRule>
    <cfRule type="expression" priority="13258" dxfId="1" stopIfTrue="0">
      <formula>AND(NOT('QAQC-NaT'!$L$217),'QAQC-NaT'!$C$217="Good")</formula>
    </cfRule>
  </conditionalFormatting>
  <conditionalFormatting sqref="AC69">
    <cfRule type="expression" priority="8865" dxfId="0" stopIfTrue="0">
      <formula>AND(NOT('QAQC-NaT'!$L$218),'QAQC-NaT'!$C$218="Highest")</formula>
    </cfRule>
    <cfRule type="expression" priority="9543" dxfId="2" stopIfTrue="0">
      <formula>AND(NOT('QAQC-NaT'!$L$218),'QAQC-NaT'!$C$218="High")</formula>
    </cfRule>
    <cfRule type="expression" priority="10221" dxfId="3" stopIfTrue="0">
      <formula>AND(NOT('QAQC-NaT'!$L$218),'QAQC-NaT'!$C$218="Medium")</formula>
    </cfRule>
    <cfRule type="expression" priority="10899" dxfId="4" stopIfTrue="0">
      <formula>AND(NOT('QAQC-NaT'!$L$218),'QAQC-NaT'!$C$218="Medium Low")</formula>
    </cfRule>
    <cfRule type="expression" priority="11577" dxfId="5" stopIfTrue="0">
      <formula>AND(NOT('QAQC-NaT'!$L$218),'QAQC-NaT'!$C$218="Low")</formula>
    </cfRule>
    <cfRule type="expression" priority="12561" dxfId="6" stopIfTrue="0">
      <formula>AND(NOT('QAQC-NaT'!$L$218),'QAQC-NaT'!$C$218="Very Low")</formula>
    </cfRule>
    <cfRule type="expression" priority="13259" dxfId="1" stopIfTrue="0">
      <formula>AND(NOT('QAQC-NaT'!$L$218),'QAQC-NaT'!$C$218="Good")</formula>
    </cfRule>
  </conditionalFormatting>
  <conditionalFormatting sqref="AD69">
    <cfRule type="expression" priority="8866" dxfId="0" stopIfTrue="0">
      <formula>AND(NOT('QAQC-NaT'!$L$219),'QAQC-NaT'!$C$219="Highest")</formula>
    </cfRule>
    <cfRule type="expression" priority="9544" dxfId="2" stopIfTrue="0">
      <formula>AND(NOT('QAQC-NaT'!$L$219),'QAQC-NaT'!$C$219="High")</formula>
    </cfRule>
    <cfRule type="expression" priority="10222" dxfId="3" stopIfTrue="0">
      <formula>AND(NOT('QAQC-NaT'!$L$219),'QAQC-NaT'!$C$219="Medium")</formula>
    </cfRule>
    <cfRule type="expression" priority="10900" dxfId="4" stopIfTrue="0">
      <formula>AND(NOT('QAQC-NaT'!$L$219),'QAQC-NaT'!$C$219="Medium Low")</formula>
    </cfRule>
    <cfRule type="expression" priority="11578" dxfId="5" stopIfTrue="0">
      <formula>AND(NOT('QAQC-NaT'!$L$219),'QAQC-NaT'!$C$219="Low")</formula>
    </cfRule>
    <cfRule type="expression" priority="12562" dxfId="6" stopIfTrue="0">
      <formula>AND(NOT('QAQC-NaT'!$L$219),'QAQC-NaT'!$C$219="Very Low")</formula>
    </cfRule>
    <cfRule type="expression" priority="13260" dxfId="1" stopIfTrue="0">
      <formula>AND(NOT('QAQC-NaT'!$L$219),'QAQC-NaT'!$C$219="Good")</formula>
    </cfRule>
  </conditionalFormatting>
  <conditionalFormatting sqref="AE69">
    <cfRule type="expression" priority="8867" dxfId="0" stopIfTrue="0">
      <formula>AND(NOT('QAQC-NaT'!$L$220),'QAQC-NaT'!$C$220="Highest")</formula>
    </cfRule>
    <cfRule type="expression" priority="9545" dxfId="2" stopIfTrue="0">
      <formula>AND(NOT('QAQC-NaT'!$L$220),'QAQC-NaT'!$C$220="High")</formula>
    </cfRule>
    <cfRule type="expression" priority="10223" dxfId="3" stopIfTrue="0">
      <formula>AND(NOT('QAQC-NaT'!$L$220),'QAQC-NaT'!$C$220="Medium")</formula>
    </cfRule>
    <cfRule type="expression" priority="10901" dxfId="4" stopIfTrue="0">
      <formula>AND(NOT('QAQC-NaT'!$L$220),'QAQC-NaT'!$C$220="Medium Low")</formula>
    </cfRule>
    <cfRule type="expression" priority="11579" dxfId="5" stopIfTrue="0">
      <formula>AND(NOT('QAQC-NaT'!$L$220),'QAQC-NaT'!$C$220="Low")</formula>
    </cfRule>
    <cfRule type="expression" priority="12563" dxfId="6" stopIfTrue="0">
      <formula>AND(NOT('QAQC-NaT'!$L$220),'QAQC-NaT'!$C$220="Very Low")</formula>
    </cfRule>
    <cfRule type="expression" priority="13261" dxfId="1" stopIfTrue="0">
      <formula>AND(NOT('QAQC-NaT'!$L$220),'QAQC-NaT'!$C$220="Good")</formula>
    </cfRule>
  </conditionalFormatting>
  <conditionalFormatting sqref="AC70">
    <cfRule type="expression" priority="8868" dxfId="0" stopIfTrue="0">
      <formula>AND(NOT('QAQC-NaT'!$L$221),'QAQC-NaT'!$C$221="Highest")</formula>
    </cfRule>
    <cfRule type="expression" priority="9546" dxfId="2" stopIfTrue="0">
      <formula>AND(NOT('QAQC-NaT'!$L$221),'QAQC-NaT'!$C$221="High")</formula>
    </cfRule>
    <cfRule type="expression" priority="10224" dxfId="3" stopIfTrue="0">
      <formula>AND(NOT('QAQC-NaT'!$L$221),'QAQC-NaT'!$C$221="Medium")</formula>
    </cfRule>
    <cfRule type="expression" priority="10902" dxfId="4" stopIfTrue="0">
      <formula>AND(NOT('QAQC-NaT'!$L$221),'QAQC-NaT'!$C$221="Medium Low")</formula>
    </cfRule>
    <cfRule type="expression" priority="11580" dxfId="5" stopIfTrue="0">
      <formula>AND(NOT('QAQC-NaT'!$L$221),'QAQC-NaT'!$C$221="Low")</formula>
    </cfRule>
    <cfRule type="expression" priority="12564" dxfId="6" stopIfTrue="0">
      <formula>AND(NOT('QAQC-NaT'!$L$221),'QAQC-NaT'!$C$221="Very Low")</formula>
    </cfRule>
    <cfRule type="expression" priority="13262" dxfId="1" stopIfTrue="0">
      <formula>AND(NOT('QAQC-NaT'!$L$221),'QAQC-NaT'!$C$221="Good")</formula>
    </cfRule>
  </conditionalFormatting>
  <conditionalFormatting sqref="AD70">
    <cfRule type="expression" priority="8869" dxfId="0" stopIfTrue="0">
      <formula>AND(NOT('QAQC-NaT'!$L$222),'QAQC-NaT'!$C$222="Highest")</formula>
    </cfRule>
    <cfRule type="expression" priority="9547" dxfId="2" stopIfTrue="0">
      <formula>AND(NOT('QAQC-NaT'!$L$222),'QAQC-NaT'!$C$222="High")</formula>
    </cfRule>
    <cfRule type="expression" priority="10225" dxfId="3" stopIfTrue="0">
      <formula>AND(NOT('QAQC-NaT'!$L$222),'QAQC-NaT'!$C$222="Medium")</formula>
    </cfRule>
    <cfRule type="expression" priority="10903" dxfId="4" stopIfTrue="0">
      <formula>AND(NOT('QAQC-NaT'!$L$222),'QAQC-NaT'!$C$222="Medium Low")</formula>
    </cfRule>
    <cfRule type="expression" priority="11581" dxfId="5" stopIfTrue="0">
      <formula>AND(NOT('QAQC-NaT'!$L$222),'QAQC-NaT'!$C$222="Low")</formula>
    </cfRule>
    <cfRule type="expression" priority="12565" dxfId="6" stopIfTrue="0">
      <formula>AND(NOT('QAQC-NaT'!$L$222),'QAQC-NaT'!$C$222="Very Low")</formula>
    </cfRule>
    <cfRule type="expression" priority="13263" dxfId="1" stopIfTrue="0">
      <formula>AND(NOT('QAQC-NaT'!$L$222),'QAQC-NaT'!$C$222="Good")</formula>
    </cfRule>
  </conditionalFormatting>
  <conditionalFormatting sqref="AE70">
    <cfRule type="expression" priority="8870" dxfId="0" stopIfTrue="0">
      <formula>AND(NOT('QAQC-NaT'!$L$223),'QAQC-NaT'!$C$223="Highest")</formula>
    </cfRule>
    <cfRule type="expression" priority="9548" dxfId="2" stopIfTrue="0">
      <formula>AND(NOT('QAQC-NaT'!$L$223),'QAQC-NaT'!$C$223="High")</formula>
    </cfRule>
    <cfRule type="expression" priority="10226" dxfId="3" stopIfTrue="0">
      <formula>AND(NOT('QAQC-NaT'!$L$223),'QAQC-NaT'!$C$223="Medium")</formula>
    </cfRule>
    <cfRule type="expression" priority="10904" dxfId="4" stopIfTrue="0">
      <formula>AND(NOT('QAQC-NaT'!$L$223),'QAQC-NaT'!$C$223="Medium Low")</formula>
    </cfRule>
    <cfRule type="expression" priority="11582" dxfId="5" stopIfTrue="0">
      <formula>AND(NOT('QAQC-NaT'!$L$223),'QAQC-NaT'!$C$223="Low")</formula>
    </cfRule>
    <cfRule type="expression" priority="12566" dxfId="6" stopIfTrue="0">
      <formula>AND(NOT('QAQC-NaT'!$L$223),'QAQC-NaT'!$C$223="Very Low")</formula>
    </cfRule>
    <cfRule type="expression" priority="13264" dxfId="1" stopIfTrue="0">
      <formula>AND(NOT('QAQC-NaT'!$L$223),'QAQC-NaT'!$C$223="Good")</formula>
    </cfRule>
  </conditionalFormatting>
  <conditionalFormatting sqref="AC71">
    <cfRule type="expression" priority="8871" dxfId="0" stopIfTrue="0">
      <formula>AND(NOT('QAQC-NaT'!$L$224),'QAQC-NaT'!$C$224="Highest")</formula>
    </cfRule>
    <cfRule type="expression" priority="9549" dxfId="2" stopIfTrue="0">
      <formula>AND(NOT('QAQC-NaT'!$L$224),'QAQC-NaT'!$C$224="High")</formula>
    </cfRule>
    <cfRule type="expression" priority="10227" dxfId="3" stopIfTrue="0">
      <formula>AND(NOT('QAQC-NaT'!$L$224),'QAQC-NaT'!$C$224="Medium")</formula>
    </cfRule>
    <cfRule type="expression" priority="10905" dxfId="4" stopIfTrue="0">
      <formula>AND(NOT('QAQC-NaT'!$L$224),'QAQC-NaT'!$C$224="Medium Low")</formula>
    </cfRule>
    <cfRule type="expression" priority="11583" dxfId="5" stopIfTrue="0">
      <formula>AND(NOT('QAQC-NaT'!$L$224),'QAQC-NaT'!$C$224="Low")</formula>
    </cfRule>
    <cfRule type="expression" priority="12567" dxfId="6" stopIfTrue="0">
      <formula>AND(NOT('QAQC-NaT'!$L$224),'QAQC-NaT'!$C$224="Very Low")</formula>
    </cfRule>
    <cfRule type="expression" priority="13265" dxfId="1" stopIfTrue="0">
      <formula>AND(NOT('QAQC-NaT'!$L$224),'QAQC-NaT'!$C$224="Good")</formula>
    </cfRule>
  </conditionalFormatting>
  <conditionalFormatting sqref="AD71">
    <cfRule type="expression" priority="8872" dxfId="0" stopIfTrue="0">
      <formula>AND(NOT('QAQC-NaT'!$L$225),'QAQC-NaT'!$C$225="Highest")</formula>
    </cfRule>
    <cfRule type="expression" priority="9550" dxfId="2" stopIfTrue="0">
      <formula>AND(NOT('QAQC-NaT'!$L$225),'QAQC-NaT'!$C$225="High")</formula>
    </cfRule>
    <cfRule type="expression" priority="10228" dxfId="3" stopIfTrue="0">
      <formula>AND(NOT('QAQC-NaT'!$L$225),'QAQC-NaT'!$C$225="Medium")</formula>
    </cfRule>
    <cfRule type="expression" priority="10906" dxfId="4" stopIfTrue="0">
      <formula>AND(NOT('QAQC-NaT'!$L$225),'QAQC-NaT'!$C$225="Medium Low")</formula>
    </cfRule>
    <cfRule type="expression" priority="11584" dxfId="5" stopIfTrue="0">
      <formula>AND(NOT('QAQC-NaT'!$L$225),'QAQC-NaT'!$C$225="Low")</formula>
    </cfRule>
    <cfRule type="expression" priority="12568" dxfId="6" stopIfTrue="0">
      <formula>AND(NOT('QAQC-NaT'!$L$225),'QAQC-NaT'!$C$225="Very Low")</formula>
    </cfRule>
    <cfRule type="expression" priority="13266" dxfId="1" stopIfTrue="0">
      <formula>AND(NOT('QAQC-NaT'!$L$225),'QAQC-NaT'!$C$225="Good")</formula>
    </cfRule>
  </conditionalFormatting>
  <conditionalFormatting sqref="AE71">
    <cfRule type="expression" priority="8873" dxfId="0" stopIfTrue="0">
      <formula>AND(NOT('QAQC-NaT'!$L$226),'QAQC-NaT'!$C$226="Highest")</formula>
    </cfRule>
    <cfRule type="expression" priority="9551" dxfId="2" stopIfTrue="0">
      <formula>AND(NOT('QAQC-NaT'!$L$226),'QAQC-NaT'!$C$226="High")</formula>
    </cfRule>
    <cfRule type="expression" priority="10229" dxfId="3" stopIfTrue="0">
      <formula>AND(NOT('QAQC-NaT'!$L$226),'QAQC-NaT'!$C$226="Medium")</formula>
    </cfRule>
    <cfRule type="expression" priority="10907" dxfId="4" stopIfTrue="0">
      <formula>AND(NOT('QAQC-NaT'!$L$226),'QAQC-NaT'!$C$226="Medium Low")</formula>
    </cfRule>
    <cfRule type="expression" priority="11585" dxfId="5" stopIfTrue="0">
      <formula>AND(NOT('QAQC-NaT'!$L$226),'QAQC-NaT'!$C$226="Low")</formula>
    </cfRule>
    <cfRule type="expression" priority="12569" dxfId="6" stopIfTrue="0">
      <formula>AND(NOT('QAQC-NaT'!$L$226),'QAQC-NaT'!$C$226="Very Low")</formula>
    </cfRule>
    <cfRule type="expression" priority="13267" dxfId="1" stopIfTrue="0">
      <formula>AND(NOT('QAQC-NaT'!$L$226),'QAQC-NaT'!$C$226="Good")</formula>
    </cfRule>
  </conditionalFormatting>
  <conditionalFormatting sqref="AC72">
    <cfRule type="expression" priority="8874" dxfId="0" stopIfTrue="0">
      <formula>AND(NOT('QAQC-NaT'!$L$227),'QAQC-NaT'!$C$227="Highest")</formula>
    </cfRule>
    <cfRule type="expression" priority="9552" dxfId="2" stopIfTrue="0">
      <formula>AND(NOT('QAQC-NaT'!$L$227),'QAQC-NaT'!$C$227="High")</formula>
    </cfRule>
    <cfRule type="expression" priority="10230" dxfId="3" stopIfTrue="0">
      <formula>AND(NOT('QAQC-NaT'!$L$227),'QAQC-NaT'!$C$227="Medium")</formula>
    </cfRule>
    <cfRule type="expression" priority="10908" dxfId="4" stopIfTrue="0">
      <formula>AND(NOT('QAQC-NaT'!$L$227),'QAQC-NaT'!$C$227="Medium Low")</formula>
    </cfRule>
    <cfRule type="expression" priority="11586" dxfId="5" stopIfTrue="0">
      <formula>AND(NOT('QAQC-NaT'!$L$227),'QAQC-NaT'!$C$227="Low")</formula>
    </cfRule>
    <cfRule type="expression" priority="12570" dxfId="6" stopIfTrue="0">
      <formula>AND(NOT('QAQC-NaT'!$L$227),'QAQC-NaT'!$C$227="Very Low")</formula>
    </cfRule>
    <cfRule type="expression" priority="13268" dxfId="1" stopIfTrue="0">
      <formula>AND(NOT('QAQC-NaT'!$L$227),'QAQC-NaT'!$C$227="Good")</formula>
    </cfRule>
  </conditionalFormatting>
  <conditionalFormatting sqref="AD72">
    <cfRule type="expression" priority="8875" dxfId="0" stopIfTrue="0">
      <formula>AND(NOT('QAQC-NaT'!$L$228),'QAQC-NaT'!$C$228="Highest")</formula>
    </cfRule>
    <cfRule type="expression" priority="9553" dxfId="2" stopIfTrue="0">
      <formula>AND(NOT('QAQC-NaT'!$L$228),'QAQC-NaT'!$C$228="High")</formula>
    </cfRule>
    <cfRule type="expression" priority="10231" dxfId="3" stopIfTrue="0">
      <formula>AND(NOT('QAQC-NaT'!$L$228),'QAQC-NaT'!$C$228="Medium")</formula>
    </cfRule>
    <cfRule type="expression" priority="10909" dxfId="4" stopIfTrue="0">
      <formula>AND(NOT('QAQC-NaT'!$L$228),'QAQC-NaT'!$C$228="Medium Low")</formula>
    </cfRule>
    <cfRule type="expression" priority="11587" dxfId="5" stopIfTrue="0">
      <formula>AND(NOT('QAQC-NaT'!$L$228),'QAQC-NaT'!$C$228="Low")</formula>
    </cfRule>
    <cfRule type="expression" priority="12571" dxfId="6" stopIfTrue="0">
      <formula>AND(NOT('QAQC-NaT'!$L$228),'QAQC-NaT'!$C$228="Very Low")</formula>
    </cfRule>
    <cfRule type="expression" priority="13269" dxfId="1" stopIfTrue="0">
      <formula>AND(NOT('QAQC-NaT'!$L$228),'QAQC-NaT'!$C$228="Good")</formula>
    </cfRule>
  </conditionalFormatting>
  <conditionalFormatting sqref="AE72">
    <cfRule type="expression" priority="8876" dxfId="0" stopIfTrue="0">
      <formula>AND(NOT('QAQC-NaT'!$L$229),'QAQC-NaT'!$C$229="Highest")</formula>
    </cfRule>
    <cfRule type="expression" priority="9554" dxfId="2" stopIfTrue="0">
      <formula>AND(NOT('QAQC-NaT'!$L$229),'QAQC-NaT'!$C$229="High")</formula>
    </cfRule>
    <cfRule type="expression" priority="10232" dxfId="3" stopIfTrue="0">
      <formula>AND(NOT('QAQC-NaT'!$L$229),'QAQC-NaT'!$C$229="Medium")</formula>
    </cfRule>
    <cfRule type="expression" priority="10910" dxfId="4" stopIfTrue="0">
      <formula>AND(NOT('QAQC-NaT'!$L$229),'QAQC-NaT'!$C$229="Medium Low")</formula>
    </cfRule>
    <cfRule type="expression" priority="11588" dxfId="5" stopIfTrue="0">
      <formula>AND(NOT('QAQC-NaT'!$L$229),'QAQC-NaT'!$C$229="Low")</formula>
    </cfRule>
    <cfRule type="expression" priority="12572" dxfId="6" stopIfTrue="0">
      <formula>AND(NOT('QAQC-NaT'!$L$229),'QAQC-NaT'!$C$229="Very Low")</formula>
    </cfRule>
    <cfRule type="expression" priority="13270" dxfId="1" stopIfTrue="0">
      <formula>AND(NOT('QAQC-NaT'!$L$229),'QAQC-NaT'!$C$229="Good")</formula>
    </cfRule>
  </conditionalFormatting>
  <conditionalFormatting sqref="AC73">
    <cfRule type="expression" priority="8877" dxfId="0" stopIfTrue="0">
      <formula>AND(NOT('QAQC-NaT'!$L$230),'QAQC-NaT'!$C$230="Highest")</formula>
    </cfRule>
    <cfRule type="expression" priority="9555" dxfId="2" stopIfTrue="0">
      <formula>AND(NOT('QAQC-NaT'!$L$230),'QAQC-NaT'!$C$230="High")</formula>
    </cfRule>
    <cfRule type="expression" priority="10233" dxfId="3" stopIfTrue="0">
      <formula>AND(NOT('QAQC-NaT'!$L$230),'QAQC-NaT'!$C$230="Medium")</formula>
    </cfRule>
    <cfRule type="expression" priority="10911" dxfId="4" stopIfTrue="0">
      <formula>AND(NOT('QAQC-NaT'!$L$230),'QAQC-NaT'!$C$230="Medium Low")</formula>
    </cfRule>
    <cfRule type="expression" priority="11589" dxfId="5" stopIfTrue="0">
      <formula>AND(NOT('QAQC-NaT'!$L$230),'QAQC-NaT'!$C$230="Low")</formula>
    </cfRule>
    <cfRule type="expression" priority="12573" dxfId="6" stopIfTrue="0">
      <formula>AND(NOT('QAQC-NaT'!$L$230),'QAQC-NaT'!$C$230="Very Low")</formula>
    </cfRule>
    <cfRule type="expression" priority="13271" dxfId="1" stopIfTrue="0">
      <formula>AND(NOT('QAQC-NaT'!$L$230),'QAQC-NaT'!$C$230="Good")</formula>
    </cfRule>
  </conditionalFormatting>
  <conditionalFormatting sqref="AD73">
    <cfRule type="expression" priority="8878" dxfId="0" stopIfTrue="0">
      <formula>AND(NOT('QAQC-NaT'!$L$231),'QAQC-NaT'!$C$231="Highest")</formula>
    </cfRule>
    <cfRule type="expression" priority="9556" dxfId="2" stopIfTrue="0">
      <formula>AND(NOT('QAQC-NaT'!$L$231),'QAQC-NaT'!$C$231="High")</formula>
    </cfRule>
    <cfRule type="expression" priority="10234" dxfId="3" stopIfTrue="0">
      <formula>AND(NOT('QAQC-NaT'!$L$231),'QAQC-NaT'!$C$231="Medium")</formula>
    </cfRule>
    <cfRule type="expression" priority="10912" dxfId="4" stopIfTrue="0">
      <formula>AND(NOT('QAQC-NaT'!$L$231),'QAQC-NaT'!$C$231="Medium Low")</formula>
    </cfRule>
    <cfRule type="expression" priority="11590" dxfId="5" stopIfTrue="0">
      <formula>AND(NOT('QAQC-NaT'!$L$231),'QAQC-NaT'!$C$231="Low")</formula>
    </cfRule>
    <cfRule type="expression" priority="12574" dxfId="6" stopIfTrue="0">
      <formula>AND(NOT('QAQC-NaT'!$L$231),'QAQC-NaT'!$C$231="Very Low")</formula>
    </cfRule>
    <cfRule type="expression" priority="13272" dxfId="1" stopIfTrue="0">
      <formula>AND(NOT('QAQC-NaT'!$L$231),'QAQC-NaT'!$C$231="Good")</formula>
    </cfRule>
  </conditionalFormatting>
  <conditionalFormatting sqref="AE73">
    <cfRule type="expression" priority="8879" dxfId="0" stopIfTrue="0">
      <formula>AND(NOT('QAQC-NaT'!$L$232),'QAQC-NaT'!$C$232="Highest")</formula>
    </cfRule>
    <cfRule type="expression" priority="9557" dxfId="2" stopIfTrue="0">
      <formula>AND(NOT('QAQC-NaT'!$L$232),'QAQC-NaT'!$C$232="High")</formula>
    </cfRule>
    <cfRule type="expression" priority="10235" dxfId="3" stopIfTrue="0">
      <formula>AND(NOT('QAQC-NaT'!$L$232),'QAQC-NaT'!$C$232="Medium")</formula>
    </cfRule>
    <cfRule type="expression" priority="10913" dxfId="4" stopIfTrue="0">
      <formula>AND(NOT('QAQC-NaT'!$L$232),'QAQC-NaT'!$C$232="Medium Low")</formula>
    </cfRule>
    <cfRule type="expression" priority="11591" dxfId="5" stopIfTrue="0">
      <formula>AND(NOT('QAQC-NaT'!$L$232),'QAQC-NaT'!$C$232="Low")</formula>
    </cfRule>
    <cfRule type="expression" priority="12575" dxfId="6" stopIfTrue="0">
      <formula>AND(NOT('QAQC-NaT'!$L$232),'QAQC-NaT'!$C$232="Very Low")</formula>
    </cfRule>
    <cfRule type="expression" priority="13273" dxfId="1" stopIfTrue="0">
      <formula>AND(NOT('QAQC-NaT'!$L$232),'QAQC-NaT'!$C$232="Good")</formula>
    </cfRule>
  </conditionalFormatting>
  <conditionalFormatting sqref="AC74">
    <cfRule type="expression" priority="8880" dxfId="0" stopIfTrue="0">
      <formula>AND(NOT('QAQC-NaT'!$L$233),'QAQC-NaT'!$C$233="Highest")</formula>
    </cfRule>
    <cfRule type="expression" priority="9558" dxfId="2" stopIfTrue="0">
      <formula>AND(NOT('QAQC-NaT'!$L$233),'QAQC-NaT'!$C$233="High")</formula>
    </cfRule>
    <cfRule type="expression" priority="10236" dxfId="3" stopIfTrue="0">
      <formula>AND(NOT('QAQC-NaT'!$L$233),'QAQC-NaT'!$C$233="Medium")</formula>
    </cfRule>
    <cfRule type="expression" priority="10914" dxfId="4" stopIfTrue="0">
      <formula>AND(NOT('QAQC-NaT'!$L$233),'QAQC-NaT'!$C$233="Medium Low")</formula>
    </cfRule>
    <cfRule type="expression" priority="11592" dxfId="5" stopIfTrue="0">
      <formula>AND(NOT('QAQC-NaT'!$L$233),'QAQC-NaT'!$C$233="Low")</formula>
    </cfRule>
    <cfRule type="expression" priority="12576" dxfId="6" stopIfTrue="0">
      <formula>AND(NOT('QAQC-NaT'!$L$233),'QAQC-NaT'!$C$233="Very Low")</formula>
    </cfRule>
    <cfRule type="expression" priority="13274" dxfId="1" stopIfTrue="0">
      <formula>AND(NOT('QAQC-NaT'!$L$233),'QAQC-NaT'!$C$233="Good")</formula>
    </cfRule>
  </conditionalFormatting>
  <conditionalFormatting sqref="AD74">
    <cfRule type="expression" priority="8881" dxfId="0" stopIfTrue="0">
      <formula>AND(NOT('QAQC-NaT'!$L$234),'QAQC-NaT'!$C$234="Highest")</formula>
    </cfRule>
    <cfRule type="expression" priority="9559" dxfId="2" stopIfTrue="0">
      <formula>AND(NOT('QAQC-NaT'!$L$234),'QAQC-NaT'!$C$234="High")</formula>
    </cfRule>
    <cfRule type="expression" priority="10237" dxfId="3" stopIfTrue="0">
      <formula>AND(NOT('QAQC-NaT'!$L$234),'QAQC-NaT'!$C$234="Medium")</formula>
    </cfRule>
    <cfRule type="expression" priority="10915" dxfId="4" stopIfTrue="0">
      <formula>AND(NOT('QAQC-NaT'!$L$234),'QAQC-NaT'!$C$234="Medium Low")</formula>
    </cfRule>
    <cfRule type="expression" priority="11593" dxfId="5" stopIfTrue="0">
      <formula>AND(NOT('QAQC-NaT'!$L$234),'QAQC-NaT'!$C$234="Low")</formula>
    </cfRule>
    <cfRule type="expression" priority="12577" dxfId="6" stopIfTrue="0">
      <formula>AND(NOT('QAQC-NaT'!$L$234),'QAQC-NaT'!$C$234="Very Low")</formula>
    </cfRule>
    <cfRule type="expression" priority="13275" dxfId="1" stopIfTrue="0">
      <formula>AND(NOT('QAQC-NaT'!$L$234),'QAQC-NaT'!$C$234="Good")</formula>
    </cfRule>
  </conditionalFormatting>
  <conditionalFormatting sqref="AE74">
    <cfRule type="expression" priority="8882" dxfId="0" stopIfTrue="0">
      <formula>AND(NOT('QAQC-NaT'!$L$235),'QAQC-NaT'!$C$235="Highest")</formula>
    </cfRule>
    <cfRule type="expression" priority="9560" dxfId="2" stopIfTrue="0">
      <formula>AND(NOT('QAQC-NaT'!$L$235),'QAQC-NaT'!$C$235="High")</formula>
    </cfRule>
    <cfRule type="expression" priority="10238" dxfId="3" stopIfTrue="0">
      <formula>AND(NOT('QAQC-NaT'!$L$235),'QAQC-NaT'!$C$235="Medium")</formula>
    </cfRule>
    <cfRule type="expression" priority="10916" dxfId="4" stopIfTrue="0">
      <formula>AND(NOT('QAQC-NaT'!$L$235),'QAQC-NaT'!$C$235="Medium Low")</formula>
    </cfRule>
    <cfRule type="expression" priority="11594" dxfId="5" stopIfTrue="0">
      <formula>AND(NOT('QAQC-NaT'!$L$235),'QAQC-NaT'!$C$235="Low")</formula>
    </cfRule>
    <cfRule type="expression" priority="12578" dxfId="6" stopIfTrue="0">
      <formula>AND(NOT('QAQC-NaT'!$L$235),'QAQC-NaT'!$C$235="Very Low")</formula>
    </cfRule>
    <cfRule type="expression" priority="13276" dxfId="1" stopIfTrue="0">
      <formula>AND(NOT('QAQC-NaT'!$L$235),'QAQC-NaT'!$C$235="Good")</formula>
    </cfRule>
  </conditionalFormatting>
  <conditionalFormatting sqref="AC75">
    <cfRule type="expression" priority="8883" dxfId="0" stopIfTrue="0">
      <formula>AND(NOT('QAQC-NaT'!$L$236),'QAQC-NaT'!$C$236="Highest")</formula>
    </cfRule>
    <cfRule type="expression" priority="9561" dxfId="2" stopIfTrue="0">
      <formula>AND(NOT('QAQC-NaT'!$L$236),'QAQC-NaT'!$C$236="High")</formula>
    </cfRule>
    <cfRule type="expression" priority="10239" dxfId="3" stopIfTrue="0">
      <formula>AND(NOT('QAQC-NaT'!$L$236),'QAQC-NaT'!$C$236="Medium")</formula>
    </cfRule>
    <cfRule type="expression" priority="10917" dxfId="4" stopIfTrue="0">
      <formula>AND(NOT('QAQC-NaT'!$L$236),'QAQC-NaT'!$C$236="Medium Low")</formula>
    </cfRule>
    <cfRule type="expression" priority="11595" dxfId="5" stopIfTrue="0">
      <formula>AND(NOT('QAQC-NaT'!$L$236),'QAQC-NaT'!$C$236="Low")</formula>
    </cfRule>
    <cfRule type="expression" priority="12579" dxfId="6" stopIfTrue="0">
      <formula>AND(NOT('QAQC-NaT'!$L$236),'QAQC-NaT'!$C$236="Very Low")</formula>
    </cfRule>
    <cfRule type="expression" priority="13277" dxfId="1" stopIfTrue="0">
      <formula>AND(NOT('QAQC-NaT'!$L$236),'QAQC-NaT'!$C$236="Good")</formula>
    </cfRule>
  </conditionalFormatting>
  <conditionalFormatting sqref="AD75">
    <cfRule type="expression" priority="8884" dxfId="0" stopIfTrue="0">
      <formula>AND(NOT('QAQC-NaT'!$L$237),'QAQC-NaT'!$C$237="Highest")</formula>
    </cfRule>
    <cfRule type="expression" priority="9562" dxfId="2" stopIfTrue="0">
      <formula>AND(NOT('QAQC-NaT'!$L$237),'QAQC-NaT'!$C$237="High")</formula>
    </cfRule>
    <cfRule type="expression" priority="10240" dxfId="3" stopIfTrue="0">
      <formula>AND(NOT('QAQC-NaT'!$L$237),'QAQC-NaT'!$C$237="Medium")</formula>
    </cfRule>
    <cfRule type="expression" priority="10918" dxfId="4" stopIfTrue="0">
      <formula>AND(NOT('QAQC-NaT'!$L$237),'QAQC-NaT'!$C$237="Medium Low")</formula>
    </cfRule>
    <cfRule type="expression" priority="11596" dxfId="5" stopIfTrue="0">
      <formula>AND(NOT('QAQC-NaT'!$L$237),'QAQC-NaT'!$C$237="Low")</formula>
    </cfRule>
    <cfRule type="expression" priority="12580" dxfId="6" stopIfTrue="0">
      <formula>AND(NOT('QAQC-NaT'!$L$237),'QAQC-NaT'!$C$237="Very Low")</formula>
    </cfRule>
    <cfRule type="expression" priority="13278" dxfId="1" stopIfTrue="0">
      <formula>AND(NOT('QAQC-NaT'!$L$237),'QAQC-NaT'!$C$237="Good")</formula>
    </cfRule>
  </conditionalFormatting>
  <conditionalFormatting sqref="AE75">
    <cfRule type="expression" priority="8885" dxfId="0" stopIfTrue="0">
      <formula>AND(NOT('QAQC-NaT'!$L$238),'QAQC-NaT'!$C$238="Highest")</formula>
    </cfRule>
    <cfRule type="expression" priority="9563" dxfId="2" stopIfTrue="0">
      <formula>AND(NOT('QAQC-NaT'!$L$238),'QAQC-NaT'!$C$238="High")</formula>
    </cfRule>
    <cfRule type="expression" priority="10241" dxfId="3" stopIfTrue="0">
      <formula>AND(NOT('QAQC-NaT'!$L$238),'QAQC-NaT'!$C$238="Medium")</formula>
    </cfRule>
    <cfRule type="expression" priority="10919" dxfId="4" stopIfTrue="0">
      <formula>AND(NOT('QAQC-NaT'!$L$238),'QAQC-NaT'!$C$238="Medium Low")</formula>
    </cfRule>
    <cfRule type="expression" priority="11597" dxfId="5" stopIfTrue="0">
      <formula>AND(NOT('QAQC-NaT'!$L$238),'QAQC-NaT'!$C$238="Low")</formula>
    </cfRule>
    <cfRule type="expression" priority="12581" dxfId="6" stopIfTrue="0">
      <formula>AND(NOT('QAQC-NaT'!$L$238),'QAQC-NaT'!$C$238="Very Low")</formula>
    </cfRule>
    <cfRule type="expression" priority="13279" dxfId="1" stopIfTrue="0">
      <formula>AND(NOT('QAQC-NaT'!$L$238),'QAQC-NaT'!$C$238="Good")</formula>
    </cfRule>
  </conditionalFormatting>
  <conditionalFormatting sqref="AU59">
    <cfRule type="expression" priority="8886" dxfId="0" stopIfTrue="0">
      <formula>AND(NOT('QAQC-NaT'!$L$239),'QAQC-NaT'!$C$239="Highest")</formula>
    </cfRule>
    <cfRule type="expression" priority="9564" dxfId="2" stopIfTrue="0">
      <formula>AND(NOT('QAQC-NaT'!$L$239),'QAQC-NaT'!$C$239="High")</formula>
    </cfRule>
    <cfRule type="expression" priority="10242" dxfId="3" stopIfTrue="0">
      <formula>AND(NOT('QAQC-NaT'!$L$239),'QAQC-NaT'!$C$239="Medium")</formula>
    </cfRule>
    <cfRule type="expression" priority="10920" dxfId="4" stopIfTrue="0">
      <formula>AND(NOT('QAQC-NaT'!$L$239),'QAQC-NaT'!$C$239="Medium Low")</formula>
    </cfRule>
    <cfRule type="expression" priority="11598" dxfId="5" stopIfTrue="0">
      <formula>AND(NOT('QAQC-NaT'!$L$239),'QAQC-NaT'!$C$239="Low")</formula>
    </cfRule>
    <cfRule type="expression" priority="12582" dxfId="6" stopIfTrue="0">
      <formula>AND(NOT('QAQC-NaT'!$L$239),'QAQC-NaT'!$C$239="Very Low")</formula>
    </cfRule>
    <cfRule type="expression" priority="13280" dxfId="1" stopIfTrue="0">
      <formula>AND(NOT('QAQC-NaT'!$L$239),'QAQC-NaT'!$C$239="Good")</formula>
    </cfRule>
  </conditionalFormatting>
  <conditionalFormatting sqref="AV59">
    <cfRule type="expression" priority="8887" dxfId="0" stopIfTrue="0">
      <formula>AND(NOT('QAQC-NaT'!$L$240),'QAQC-NaT'!$C$240="Highest")</formula>
    </cfRule>
    <cfRule type="expression" priority="9565" dxfId="2" stopIfTrue="0">
      <formula>AND(NOT('QAQC-NaT'!$L$240),'QAQC-NaT'!$C$240="High")</formula>
    </cfRule>
    <cfRule type="expression" priority="10243" dxfId="3" stopIfTrue="0">
      <formula>AND(NOT('QAQC-NaT'!$L$240),'QAQC-NaT'!$C$240="Medium")</formula>
    </cfRule>
    <cfRule type="expression" priority="10921" dxfId="4" stopIfTrue="0">
      <formula>AND(NOT('QAQC-NaT'!$L$240),'QAQC-NaT'!$C$240="Medium Low")</formula>
    </cfRule>
    <cfRule type="expression" priority="11599" dxfId="5" stopIfTrue="0">
      <formula>AND(NOT('QAQC-NaT'!$L$240),'QAQC-NaT'!$C$240="Low")</formula>
    </cfRule>
    <cfRule type="expression" priority="12583" dxfId="6" stopIfTrue="0">
      <formula>AND(NOT('QAQC-NaT'!$L$240),'QAQC-NaT'!$C$240="Very Low")</formula>
    </cfRule>
    <cfRule type="expression" priority="13281" dxfId="1" stopIfTrue="0">
      <formula>AND(NOT('QAQC-NaT'!$L$240),'QAQC-NaT'!$C$240="Good")</formula>
    </cfRule>
  </conditionalFormatting>
  <conditionalFormatting sqref="AW59">
    <cfRule type="expression" priority="8888" dxfId="0" stopIfTrue="0">
      <formula>AND(NOT('QAQC-NaT'!$L$241),'QAQC-NaT'!$C$241="Highest")</formula>
    </cfRule>
    <cfRule type="expression" priority="9566" dxfId="2" stopIfTrue="0">
      <formula>AND(NOT('QAQC-NaT'!$L$241),'QAQC-NaT'!$C$241="High")</formula>
    </cfRule>
    <cfRule type="expression" priority="10244" dxfId="3" stopIfTrue="0">
      <formula>AND(NOT('QAQC-NaT'!$L$241),'QAQC-NaT'!$C$241="Medium")</formula>
    </cfRule>
    <cfRule type="expression" priority="10922" dxfId="4" stopIfTrue="0">
      <formula>AND(NOT('QAQC-NaT'!$L$241),'QAQC-NaT'!$C$241="Medium Low")</formula>
    </cfRule>
    <cfRule type="expression" priority="11600" dxfId="5" stopIfTrue="0">
      <formula>AND(NOT('QAQC-NaT'!$L$241),'QAQC-NaT'!$C$241="Low")</formula>
    </cfRule>
    <cfRule type="expression" priority="12584" dxfId="6" stopIfTrue="0">
      <formula>AND(NOT('QAQC-NaT'!$L$241),'QAQC-NaT'!$C$241="Very Low")</formula>
    </cfRule>
    <cfRule type="expression" priority="13282" dxfId="1" stopIfTrue="0">
      <formula>AND(NOT('QAQC-NaT'!$L$241),'QAQC-NaT'!$C$241="Good")</formula>
    </cfRule>
  </conditionalFormatting>
  <conditionalFormatting sqref="AU60">
    <cfRule type="expression" priority="8889" dxfId="0" stopIfTrue="0">
      <formula>AND(NOT('QAQC-NaT'!$L$242),'QAQC-NaT'!$C$242="Highest")</formula>
    </cfRule>
    <cfRule type="expression" priority="9567" dxfId="2" stopIfTrue="0">
      <formula>AND(NOT('QAQC-NaT'!$L$242),'QAQC-NaT'!$C$242="High")</formula>
    </cfRule>
    <cfRule type="expression" priority="10245" dxfId="3" stopIfTrue="0">
      <formula>AND(NOT('QAQC-NaT'!$L$242),'QAQC-NaT'!$C$242="Medium")</formula>
    </cfRule>
    <cfRule type="expression" priority="10923" dxfId="4" stopIfTrue="0">
      <formula>AND(NOT('QAQC-NaT'!$L$242),'QAQC-NaT'!$C$242="Medium Low")</formula>
    </cfRule>
    <cfRule type="expression" priority="11601" dxfId="5" stopIfTrue="0">
      <formula>AND(NOT('QAQC-NaT'!$L$242),'QAQC-NaT'!$C$242="Low")</formula>
    </cfRule>
    <cfRule type="expression" priority="12585" dxfId="6" stopIfTrue="0">
      <formula>AND(NOT('QAQC-NaT'!$L$242),'QAQC-NaT'!$C$242="Very Low")</formula>
    </cfRule>
    <cfRule type="expression" priority="13283" dxfId="1" stopIfTrue="0">
      <formula>AND(NOT('QAQC-NaT'!$L$242),'QAQC-NaT'!$C$242="Good")</formula>
    </cfRule>
  </conditionalFormatting>
  <conditionalFormatting sqref="AV60">
    <cfRule type="expression" priority="8890" dxfId="0" stopIfTrue="0">
      <formula>AND(NOT('QAQC-NaT'!$L$243),'QAQC-NaT'!$C$243="Highest")</formula>
    </cfRule>
    <cfRule type="expression" priority="9568" dxfId="2" stopIfTrue="0">
      <formula>AND(NOT('QAQC-NaT'!$L$243),'QAQC-NaT'!$C$243="High")</formula>
    </cfRule>
    <cfRule type="expression" priority="10246" dxfId="3" stopIfTrue="0">
      <formula>AND(NOT('QAQC-NaT'!$L$243),'QAQC-NaT'!$C$243="Medium")</formula>
    </cfRule>
    <cfRule type="expression" priority="10924" dxfId="4" stopIfTrue="0">
      <formula>AND(NOT('QAQC-NaT'!$L$243),'QAQC-NaT'!$C$243="Medium Low")</formula>
    </cfRule>
    <cfRule type="expression" priority="11602" dxfId="5" stopIfTrue="0">
      <formula>AND(NOT('QAQC-NaT'!$L$243),'QAQC-NaT'!$C$243="Low")</formula>
    </cfRule>
    <cfRule type="expression" priority="12586" dxfId="6" stopIfTrue="0">
      <formula>AND(NOT('QAQC-NaT'!$L$243),'QAQC-NaT'!$C$243="Very Low")</formula>
    </cfRule>
    <cfRule type="expression" priority="13284" dxfId="1" stopIfTrue="0">
      <formula>AND(NOT('QAQC-NaT'!$L$243),'QAQC-NaT'!$C$243="Good")</formula>
    </cfRule>
  </conditionalFormatting>
  <conditionalFormatting sqref="AW60">
    <cfRule type="expression" priority="8891" dxfId="0" stopIfTrue="0">
      <formula>AND(NOT('QAQC-NaT'!$L$244),'QAQC-NaT'!$C$244="Highest")</formula>
    </cfRule>
    <cfRule type="expression" priority="9569" dxfId="2" stopIfTrue="0">
      <formula>AND(NOT('QAQC-NaT'!$L$244),'QAQC-NaT'!$C$244="High")</formula>
    </cfRule>
    <cfRule type="expression" priority="10247" dxfId="3" stopIfTrue="0">
      <formula>AND(NOT('QAQC-NaT'!$L$244),'QAQC-NaT'!$C$244="Medium")</formula>
    </cfRule>
    <cfRule type="expression" priority="10925" dxfId="4" stopIfTrue="0">
      <formula>AND(NOT('QAQC-NaT'!$L$244),'QAQC-NaT'!$C$244="Medium Low")</formula>
    </cfRule>
    <cfRule type="expression" priority="11603" dxfId="5" stopIfTrue="0">
      <formula>AND(NOT('QAQC-NaT'!$L$244),'QAQC-NaT'!$C$244="Low")</formula>
    </cfRule>
    <cfRule type="expression" priority="12587" dxfId="6" stopIfTrue="0">
      <formula>AND(NOT('QAQC-NaT'!$L$244),'QAQC-NaT'!$C$244="Very Low")</formula>
    </cfRule>
    <cfRule type="expression" priority="13285" dxfId="1" stopIfTrue="0">
      <formula>AND(NOT('QAQC-NaT'!$L$244),'QAQC-NaT'!$C$244="Good")</formula>
    </cfRule>
  </conditionalFormatting>
  <conditionalFormatting sqref="AU61">
    <cfRule type="expression" priority="8892" dxfId="0" stopIfTrue="0">
      <formula>AND(NOT('QAQC-NaT'!$L$245),'QAQC-NaT'!$C$245="Highest")</formula>
    </cfRule>
    <cfRule type="expression" priority="9570" dxfId="2" stopIfTrue="0">
      <formula>AND(NOT('QAQC-NaT'!$L$245),'QAQC-NaT'!$C$245="High")</formula>
    </cfRule>
    <cfRule type="expression" priority="10248" dxfId="3" stopIfTrue="0">
      <formula>AND(NOT('QAQC-NaT'!$L$245),'QAQC-NaT'!$C$245="Medium")</formula>
    </cfRule>
    <cfRule type="expression" priority="10926" dxfId="4" stopIfTrue="0">
      <formula>AND(NOT('QAQC-NaT'!$L$245),'QAQC-NaT'!$C$245="Medium Low")</formula>
    </cfRule>
    <cfRule type="expression" priority="11604" dxfId="5" stopIfTrue="0">
      <formula>AND(NOT('QAQC-NaT'!$L$245),'QAQC-NaT'!$C$245="Low")</formula>
    </cfRule>
    <cfRule type="expression" priority="12588" dxfId="6" stopIfTrue="0">
      <formula>AND(NOT('QAQC-NaT'!$L$245),'QAQC-NaT'!$C$245="Very Low")</formula>
    </cfRule>
    <cfRule type="expression" priority="13286" dxfId="1" stopIfTrue="0">
      <formula>AND(NOT('QAQC-NaT'!$L$245),'QAQC-NaT'!$C$245="Good")</formula>
    </cfRule>
  </conditionalFormatting>
  <conditionalFormatting sqref="AV61">
    <cfRule type="expression" priority="8893" dxfId="0" stopIfTrue="0">
      <formula>AND(NOT('QAQC-NaT'!$L$246),'QAQC-NaT'!$C$246="Highest")</formula>
    </cfRule>
    <cfRule type="expression" priority="9571" dxfId="2" stopIfTrue="0">
      <formula>AND(NOT('QAQC-NaT'!$L$246),'QAQC-NaT'!$C$246="High")</formula>
    </cfRule>
    <cfRule type="expression" priority="10249" dxfId="3" stopIfTrue="0">
      <formula>AND(NOT('QAQC-NaT'!$L$246),'QAQC-NaT'!$C$246="Medium")</formula>
    </cfRule>
    <cfRule type="expression" priority="10927" dxfId="4" stopIfTrue="0">
      <formula>AND(NOT('QAQC-NaT'!$L$246),'QAQC-NaT'!$C$246="Medium Low")</formula>
    </cfRule>
    <cfRule type="expression" priority="11605" dxfId="5" stopIfTrue="0">
      <formula>AND(NOT('QAQC-NaT'!$L$246),'QAQC-NaT'!$C$246="Low")</formula>
    </cfRule>
    <cfRule type="expression" priority="12589" dxfId="6" stopIfTrue="0">
      <formula>AND(NOT('QAQC-NaT'!$L$246),'QAQC-NaT'!$C$246="Very Low")</formula>
    </cfRule>
    <cfRule type="expression" priority="13287" dxfId="1" stopIfTrue="0">
      <formula>AND(NOT('QAQC-NaT'!$L$246),'QAQC-NaT'!$C$246="Good")</formula>
    </cfRule>
  </conditionalFormatting>
  <conditionalFormatting sqref="AW61">
    <cfRule type="expression" priority="8894" dxfId="0" stopIfTrue="0">
      <formula>AND(NOT('QAQC-NaT'!$L$247),'QAQC-NaT'!$C$247="Highest")</formula>
    </cfRule>
    <cfRule type="expression" priority="9572" dxfId="2" stopIfTrue="0">
      <formula>AND(NOT('QAQC-NaT'!$L$247),'QAQC-NaT'!$C$247="High")</formula>
    </cfRule>
    <cfRule type="expression" priority="10250" dxfId="3" stopIfTrue="0">
      <formula>AND(NOT('QAQC-NaT'!$L$247),'QAQC-NaT'!$C$247="Medium")</formula>
    </cfRule>
    <cfRule type="expression" priority="10928" dxfId="4" stopIfTrue="0">
      <formula>AND(NOT('QAQC-NaT'!$L$247),'QAQC-NaT'!$C$247="Medium Low")</formula>
    </cfRule>
    <cfRule type="expression" priority="11606" dxfId="5" stopIfTrue="0">
      <formula>AND(NOT('QAQC-NaT'!$L$247),'QAQC-NaT'!$C$247="Low")</formula>
    </cfRule>
    <cfRule type="expression" priority="12590" dxfId="6" stopIfTrue="0">
      <formula>AND(NOT('QAQC-NaT'!$L$247),'QAQC-NaT'!$C$247="Very Low")</formula>
    </cfRule>
    <cfRule type="expression" priority="13288" dxfId="1" stopIfTrue="0">
      <formula>AND(NOT('QAQC-NaT'!$L$247),'QAQC-NaT'!$C$247="Good")</formula>
    </cfRule>
  </conditionalFormatting>
  <conditionalFormatting sqref="AU62">
    <cfRule type="expression" priority="8895" dxfId="0" stopIfTrue="0">
      <formula>AND(NOT('QAQC-NaT'!$L$248),'QAQC-NaT'!$C$248="Highest")</formula>
    </cfRule>
    <cfRule type="expression" priority="9573" dxfId="2" stopIfTrue="0">
      <formula>AND(NOT('QAQC-NaT'!$L$248),'QAQC-NaT'!$C$248="High")</formula>
    </cfRule>
    <cfRule type="expression" priority="10251" dxfId="3" stopIfTrue="0">
      <formula>AND(NOT('QAQC-NaT'!$L$248),'QAQC-NaT'!$C$248="Medium")</formula>
    </cfRule>
    <cfRule type="expression" priority="10929" dxfId="4" stopIfTrue="0">
      <formula>AND(NOT('QAQC-NaT'!$L$248),'QAQC-NaT'!$C$248="Medium Low")</formula>
    </cfRule>
    <cfRule type="expression" priority="11607" dxfId="5" stopIfTrue="0">
      <formula>AND(NOT('QAQC-NaT'!$L$248),'QAQC-NaT'!$C$248="Low")</formula>
    </cfRule>
    <cfRule type="expression" priority="12591" dxfId="6" stopIfTrue="0">
      <formula>AND(NOT('QAQC-NaT'!$L$248),'QAQC-NaT'!$C$248="Very Low")</formula>
    </cfRule>
    <cfRule type="expression" priority="13289" dxfId="1" stopIfTrue="0">
      <formula>AND(NOT('QAQC-NaT'!$L$248),'QAQC-NaT'!$C$248="Good")</formula>
    </cfRule>
  </conditionalFormatting>
  <conditionalFormatting sqref="AV62">
    <cfRule type="expression" priority="8896" dxfId="0" stopIfTrue="0">
      <formula>AND(NOT('QAQC-NaT'!$L$249),'QAQC-NaT'!$C$249="Highest")</formula>
    </cfRule>
    <cfRule type="expression" priority="9574" dxfId="2" stopIfTrue="0">
      <formula>AND(NOT('QAQC-NaT'!$L$249),'QAQC-NaT'!$C$249="High")</formula>
    </cfRule>
    <cfRule type="expression" priority="10252" dxfId="3" stopIfTrue="0">
      <formula>AND(NOT('QAQC-NaT'!$L$249),'QAQC-NaT'!$C$249="Medium")</formula>
    </cfRule>
    <cfRule type="expression" priority="10930" dxfId="4" stopIfTrue="0">
      <formula>AND(NOT('QAQC-NaT'!$L$249),'QAQC-NaT'!$C$249="Medium Low")</formula>
    </cfRule>
    <cfRule type="expression" priority="11608" dxfId="5" stopIfTrue="0">
      <formula>AND(NOT('QAQC-NaT'!$L$249),'QAQC-NaT'!$C$249="Low")</formula>
    </cfRule>
    <cfRule type="expression" priority="12592" dxfId="6" stopIfTrue="0">
      <formula>AND(NOT('QAQC-NaT'!$L$249),'QAQC-NaT'!$C$249="Very Low")</formula>
    </cfRule>
    <cfRule type="expression" priority="13290" dxfId="1" stopIfTrue="0">
      <formula>AND(NOT('QAQC-NaT'!$L$249),'QAQC-NaT'!$C$249="Good")</formula>
    </cfRule>
  </conditionalFormatting>
  <conditionalFormatting sqref="AW62">
    <cfRule type="expression" priority="8897" dxfId="0" stopIfTrue="0">
      <formula>AND(NOT('QAQC-NaT'!$L$250),'QAQC-NaT'!$C$250="Highest")</formula>
    </cfRule>
    <cfRule type="expression" priority="9575" dxfId="2" stopIfTrue="0">
      <formula>AND(NOT('QAQC-NaT'!$L$250),'QAQC-NaT'!$C$250="High")</formula>
    </cfRule>
    <cfRule type="expression" priority="10253" dxfId="3" stopIfTrue="0">
      <formula>AND(NOT('QAQC-NaT'!$L$250),'QAQC-NaT'!$C$250="Medium")</formula>
    </cfRule>
    <cfRule type="expression" priority="10931" dxfId="4" stopIfTrue="0">
      <formula>AND(NOT('QAQC-NaT'!$L$250),'QAQC-NaT'!$C$250="Medium Low")</formula>
    </cfRule>
    <cfRule type="expression" priority="11609" dxfId="5" stopIfTrue="0">
      <formula>AND(NOT('QAQC-NaT'!$L$250),'QAQC-NaT'!$C$250="Low")</formula>
    </cfRule>
    <cfRule type="expression" priority="12593" dxfId="6" stopIfTrue="0">
      <formula>AND(NOT('QAQC-NaT'!$L$250),'QAQC-NaT'!$C$250="Very Low")</formula>
    </cfRule>
    <cfRule type="expression" priority="13291" dxfId="1" stopIfTrue="0">
      <formula>AND(NOT('QAQC-NaT'!$L$250),'QAQC-NaT'!$C$250="Good")</formula>
    </cfRule>
  </conditionalFormatting>
  <conditionalFormatting sqref="AU63">
    <cfRule type="expression" priority="8898" dxfId="0" stopIfTrue="0">
      <formula>AND(NOT('QAQC-NaT'!$L$251),'QAQC-NaT'!$C$251="Highest")</formula>
    </cfRule>
    <cfRule type="expression" priority="9576" dxfId="2" stopIfTrue="0">
      <formula>AND(NOT('QAQC-NaT'!$L$251),'QAQC-NaT'!$C$251="High")</formula>
    </cfRule>
    <cfRule type="expression" priority="10254" dxfId="3" stopIfTrue="0">
      <formula>AND(NOT('QAQC-NaT'!$L$251),'QAQC-NaT'!$C$251="Medium")</formula>
    </cfRule>
    <cfRule type="expression" priority="10932" dxfId="4" stopIfTrue="0">
      <formula>AND(NOT('QAQC-NaT'!$L$251),'QAQC-NaT'!$C$251="Medium Low")</formula>
    </cfRule>
    <cfRule type="expression" priority="11610" dxfId="5" stopIfTrue="0">
      <formula>AND(NOT('QAQC-NaT'!$L$251),'QAQC-NaT'!$C$251="Low")</formula>
    </cfRule>
    <cfRule type="expression" priority="12594" dxfId="6" stopIfTrue="0">
      <formula>AND(NOT('QAQC-NaT'!$L$251),'QAQC-NaT'!$C$251="Very Low")</formula>
    </cfRule>
    <cfRule type="expression" priority="13292" dxfId="1" stopIfTrue="0">
      <formula>AND(NOT('QAQC-NaT'!$L$251),'QAQC-NaT'!$C$251="Good")</formula>
    </cfRule>
  </conditionalFormatting>
  <conditionalFormatting sqref="AV63">
    <cfRule type="expression" priority="8899" dxfId="0" stopIfTrue="0">
      <formula>AND(NOT('QAQC-NaT'!$L$252),'QAQC-NaT'!$C$252="Highest")</formula>
    </cfRule>
    <cfRule type="expression" priority="9577" dxfId="2" stopIfTrue="0">
      <formula>AND(NOT('QAQC-NaT'!$L$252),'QAQC-NaT'!$C$252="High")</formula>
    </cfRule>
    <cfRule type="expression" priority="10255" dxfId="3" stopIfTrue="0">
      <formula>AND(NOT('QAQC-NaT'!$L$252),'QAQC-NaT'!$C$252="Medium")</formula>
    </cfRule>
    <cfRule type="expression" priority="10933" dxfId="4" stopIfTrue="0">
      <formula>AND(NOT('QAQC-NaT'!$L$252),'QAQC-NaT'!$C$252="Medium Low")</formula>
    </cfRule>
    <cfRule type="expression" priority="11611" dxfId="5" stopIfTrue="0">
      <formula>AND(NOT('QAQC-NaT'!$L$252),'QAQC-NaT'!$C$252="Low")</formula>
    </cfRule>
    <cfRule type="expression" priority="12595" dxfId="6" stopIfTrue="0">
      <formula>AND(NOT('QAQC-NaT'!$L$252),'QAQC-NaT'!$C$252="Very Low")</formula>
    </cfRule>
    <cfRule type="expression" priority="13293" dxfId="1" stopIfTrue="0">
      <formula>AND(NOT('QAQC-NaT'!$L$252),'QAQC-NaT'!$C$252="Good")</formula>
    </cfRule>
  </conditionalFormatting>
  <conditionalFormatting sqref="AW63">
    <cfRule type="expression" priority="8900" dxfId="0" stopIfTrue="0">
      <formula>AND(NOT('QAQC-NaT'!$L$253),'QAQC-NaT'!$C$253="Highest")</formula>
    </cfRule>
    <cfRule type="expression" priority="9578" dxfId="2" stopIfTrue="0">
      <formula>AND(NOT('QAQC-NaT'!$L$253),'QAQC-NaT'!$C$253="High")</formula>
    </cfRule>
    <cfRule type="expression" priority="10256" dxfId="3" stopIfTrue="0">
      <formula>AND(NOT('QAQC-NaT'!$L$253),'QAQC-NaT'!$C$253="Medium")</formula>
    </cfRule>
    <cfRule type="expression" priority="10934" dxfId="4" stopIfTrue="0">
      <formula>AND(NOT('QAQC-NaT'!$L$253),'QAQC-NaT'!$C$253="Medium Low")</formula>
    </cfRule>
    <cfRule type="expression" priority="11612" dxfId="5" stopIfTrue="0">
      <formula>AND(NOT('QAQC-NaT'!$L$253),'QAQC-NaT'!$C$253="Low")</formula>
    </cfRule>
    <cfRule type="expression" priority="12596" dxfId="6" stopIfTrue="0">
      <formula>AND(NOT('QAQC-NaT'!$L$253),'QAQC-NaT'!$C$253="Very Low")</formula>
    </cfRule>
    <cfRule type="expression" priority="13294" dxfId="1" stopIfTrue="0">
      <formula>AND(NOT('QAQC-NaT'!$L$253),'QAQC-NaT'!$C$253="Good")</formula>
    </cfRule>
  </conditionalFormatting>
  <conditionalFormatting sqref="AU64">
    <cfRule type="expression" priority="8901" dxfId="0" stopIfTrue="0">
      <formula>AND(NOT('QAQC-NaT'!$L$254),'QAQC-NaT'!$C$254="Highest")</formula>
    </cfRule>
    <cfRule type="expression" priority="9579" dxfId="2" stopIfTrue="0">
      <formula>AND(NOT('QAQC-NaT'!$L$254),'QAQC-NaT'!$C$254="High")</formula>
    </cfRule>
    <cfRule type="expression" priority="10257" dxfId="3" stopIfTrue="0">
      <formula>AND(NOT('QAQC-NaT'!$L$254),'QAQC-NaT'!$C$254="Medium")</formula>
    </cfRule>
    <cfRule type="expression" priority="10935" dxfId="4" stopIfTrue="0">
      <formula>AND(NOT('QAQC-NaT'!$L$254),'QAQC-NaT'!$C$254="Medium Low")</formula>
    </cfRule>
    <cfRule type="expression" priority="11613" dxfId="5" stopIfTrue="0">
      <formula>AND(NOT('QAQC-NaT'!$L$254),'QAQC-NaT'!$C$254="Low")</formula>
    </cfRule>
    <cfRule type="expression" priority="12597" dxfId="6" stopIfTrue="0">
      <formula>AND(NOT('QAQC-NaT'!$L$254),'QAQC-NaT'!$C$254="Very Low")</formula>
    </cfRule>
    <cfRule type="expression" priority="13295" dxfId="1" stopIfTrue="0">
      <formula>AND(NOT('QAQC-NaT'!$L$254),'QAQC-NaT'!$C$254="Good")</formula>
    </cfRule>
  </conditionalFormatting>
  <conditionalFormatting sqref="AV64">
    <cfRule type="expression" priority="8902" dxfId="0" stopIfTrue="0">
      <formula>AND(NOT('QAQC-NaT'!$L$255),'QAQC-NaT'!$C$255="Highest")</formula>
    </cfRule>
    <cfRule type="expression" priority="9580" dxfId="2" stopIfTrue="0">
      <formula>AND(NOT('QAQC-NaT'!$L$255),'QAQC-NaT'!$C$255="High")</formula>
    </cfRule>
    <cfRule type="expression" priority="10258" dxfId="3" stopIfTrue="0">
      <formula>AND(NOT('QAQC-NaT'!$L$255),'QAQC-NaT'!$C$255="Medium")</formula>
    </cfRule>
    <cfRule type="expression" priority="10936" dxfId="4" stopIfTrue="0">
      <formula>AND(NOT('QAQC-NaT'!$L$255),'QAQC-NaT'!$C$255="Medium Low")</formula>
    </cfRule>
    <cfRule type="expression" priority="11614" dxfId="5" stopIfTrue="0">
      <formula>AND(NOT('QAQC-NaT'!$L$255),'QAQC-NaT'!$C$255="Low")</formula>
    </cfRule>
    <cfRule type="expression" priority="12598" dxfId="6" stopIfTrue="0">
      <formula>AND(NOT('QAQC-NaT'!$L$255),'QAQC-NaT'!$C$255="Very Low")</formula>
    </cfRule>
    <cfRule type="expression" priority="13296" dxfId="1" stopIfTrue="0">
      <formula>AND(NOT('QAQC-NaT'!$L$255),'QAQC-NaT'!$C$255="Good")</formula>
    </cfRule>
  </conditionalFormatting>
  <conditionalFormatting sqref="AW64">
    <cfRule type="expression" priority="8903" dxfId="0" stopIfTrue="0">
      <formula>AND(NOT('QAQC-NaT'!$L$256),'QAQC-NaT'!$C$256="Highest")</formula>
    </cfRule>
    <cfRule type="expression" priority="9581" dxfId="2" stopIfTrue="0">
      <formula>AND(NOT('QAQC-NaT'!$L$256),'QAQC-NaT'!$C$256="High")</formula>
    </cfRule>
    <cfRule type="expression" priority="10259" dxfId="3" stopIfTrue="0">
      <formula>AND(NOT('QAQC-NaT'!$L$256),'QAQC-NaT'!$C$256="Medium")</formula>
    </cfRule>
    <cfRule type="expression" priority="10937" dxfId="4" stopIfTrue="0">
      <formula>AND(NOT('QAQC-NaT'!$L$256),'QAQC-NaT'!$C$256="Medium Low")</formula>
    </cfRule>
    <cfRule type="expression" priority="11615" dxfId="5" stopIfTrue="0">
      <formula>AND(NOT('QAQC-NaT'!$L$256),'QAQC-NaT'!$C$256="Low")</formula>
    </cfRule>
    <cfRule type="expression" priority="12599" dxfId="6" stopIfTrue="0">
      <formula>AND(NOT('QAQC-NaT'!$L$256),'QAQC-NaT'!$C$256="Very Low")</formula>
    </cfRule>
    <cfRule type="expression" priority="13297" dxfId="1" stopIfTrue="0">
      <formula>AND(NOT('QAQC-NaT'!$L$256),'QAQC-NaT'!$C$256="Good")</formula>
    </cfRule>
  </conditionalFormatting>
  <conditionalFormatting sqref="AU65">
    <cfRule type="expression" priority="8904" dxfId="0" stopIfTrue="0">
      <formula>AND(NOT('QAQC-NaT'!$L$257),'QAQC-NaT'!$C$257="Highest")</formula>
    </cfRule>
    <cfRule type="expression" priority="9582" dxfId="2" stopIfTrue="0">
      <formula>AND(NOT('QAQC-NaT'!$L$257),'QAQC-NaT'!$C$257="High")</formula>
    </cfRule>
    <cfRule type="expression" priority="10260" dxfId="3" stopIfTrue="0">
      <formula>AND(NOT('QAQC-NaT'!$L$257),'QAQC-NaT'!$C$257="Medium")</formula>
    </cfRule>
    <cfRule type="expression" priority="10938" dxfId="4" stopIfTrue="0">
      <formula>AND(NOT('QAQC-NaT'!$L$257),'QAQC-NaT'!$C$257="Medium Low")</formula>
    </cfRule>
    <cfRule type="expression" priority="11616" dxfId="5" stopIfTrue="0">
      <formula>AND(NOT('QAQC-NaT'!$L$257),'QAQC-NaT'!$C$257="Low")</formula>
    </cfRule>
    <cfRule type="expression" priority="12600" dxfId="6" stopIfTrue="0">
      <formula>AND(NOT('QAQC-NaT'!$L$257),'QAQC-NaT'!$C$257="Very Low")</formula>
    </cfRule>
    <cfRule type="expression" priority="13298" dxfId="1" stopIfTrue="0">
      <formula>AND(NOT('QAQC-NaT'!$L$257),'QAQC-NaT'!$C$257="Good")</formula>
    </cfRule>
  </conditionalFormatting>
  <conditionalFormatting sqref="AV65">
    <cfRule type="expression" priority="8905" dxfId="0" stopIfTrue="0">
      <formula>AND(NOT('QAQC-NaT'!$L$258),'QAQC-NaT'!$C$258="Highest")</formula>
    </cfRule>
    <cfRule type="expression" priority="9583" dxfId="2" stopIfTrue="0">
      <formula>AND(NOT('QAQC-NaT'!$L$258),'QAQC-NaT'!$C$258="High")</formula>
    </cfRule>
    <cfRule type="expression" priority="10261" dxfId="3" stopIfTrue="0">
      <formula>AND(NOT('QAQC-NaT'!$L$258),'QAQC-NaT'!$C$258="Medium")</formula>
    </cfRule>
    <cfRule type="expression" priority="10939" dxfId="4" stopIfTrue="0">
      <formula>AND(NOT('QAQC-NaT'!$L$258),'QAQC-NaT'!$C$258="Medium Low")</formula>
    </cfRule>
    <cfRule type="expression" priority="11617" dxfId="5" stopIfTrue="0">
      <formula>AND(NOT('QAQC-NaT'!$L$258),'QAQC-NaT'!$C$258="Low")</formula>
    </cfRule>
    <cfRule type="expression" priority="12601" dxfId="6" stopIfTrue="0">
      <formula>AND(NOT('QAQC-NaT'!$L$258),'QAQC-NaT'!$C$258="Very Low")</formula>
    </cfRule>
    <cfRule type="expression" priority="13299" dxfId="1" stopIfTrue="0">
      <formula>AND(NOT('QAQC-NaT'!$L$258),'QAQC-NaT'!$C$258="Good")</formula>
    </cfRule>
  </conditionalFormatting>
  <conditionalFormatting sqref="AW65">
    <cfRule type="expression" priority="8906" dxfId="0" stopIfTrue="0">
      <formula>AND(NOT('QAQC-NaT'!$L$259),'QAQC-NaT'!$C$259="Highest")</formula>
    </cfRule>
    <cfRule type="expression" priority="9584" dxfId="2" stopIfTrue="0">
      <formula>AND(NOT('QAQC-NaT'!$L$259),'QAQC-NaT'!$C$259="High")</formula>
    </cfRule>
    <cfRule type="expression" priority="10262" dxfId="3" stopIfTrue="0">
      <formula>AND(NOT('QAQC-NaT'!$L$259),'QAQC-NaT'!$C$259="Medium")</formula>
    </cfRule>
    <cfRule type="expression" priority="10940" dxfId="4" stopIfTrue="0">
      <formula>AND(NOT('QAQC-NaT'!$L$259),'QAQC-NaT'!$C$259="Medium Low")</formula>
    </cfRule>
    <cfRule type="expression" priority="11618" dxfId="5" stopIfTrue="0">
      <formula>AND(NOT('QAQC-NaT'!$L$259),'QAQC-NaT'!$C$259="Low")</formula>
    </cfRule>
    <cfRule type="expression" priority="12602" dxfId="6" stopIfTrue="0">
      <formula>AND(NOT('QAQC-NaT'!$L$259),'QAQC-NaT'!$C$259="Very Low")</formula>
    </cfRule>
    <cfRule type="expression" priority="13300" dxfId="1" stopIfTrue="0">
      <formula>AND(NOT('QAQC-NaT'!$L$259),'QAQC-NaT'!$C$259="Good")</formula>
    </cfRule>
  </conditionalFormatting>
  <conditionalFormatting sqref="AU66">
    <cfRule type="expression" priority="8907" dxfId="0" stopIfTrue="0">
      <formula>AND(NOT('QAQC-NaT'!$L$260),'QAQC-NaT'!$C$260="Highest")</formula>
    </cfRule>
    <cfRule type="expression" priority="9585" dxfId="2" stopIfTrue="0">
      <formula>AND(NOT('QAQC-NaT'!$L$260),'QAQC-NaT'!$C$260="High")</formula>
    </cfRule>
    <cfRule type="expression" priority="10263" dxfId="3" stopIfTrue="0">
      <formula>AND(NOT('QAQC-NaT'!$L$260),'QAQC-NaT'!$C$260="Medium")</formula>
    </cfRule>
    <cfRule type="expression" priority="10941" dxfId="4" stopIfTrue="0">
      <formula>AND(NOT('QAQC-NaT'!$L$260),'QAQC-NaT'!$C$260="Medium Low")</formula>
    </cfRule>
    <cfRule type="expression" priority="11619" dxfId="5" stopIfTrue="0">
      <formula>AND(NOT('QAQC-NaT'!$L$260),'QAQC-NaT'!$C$260="Low")</formula>
    </cfRule>
    <cfRule type="expression" priority="12603" dxfId="6" stopIfTrue="0">
      <formula>AND(NOT('QAQC-NaT'!$L$260),'QAQC-NaT'!$C$260="Very Low")</formula>
    </cfRule>
    <cfRule type="expression" priority="13301" dxfId="1" stopIfTrue="0">
      <formula>AND(NOT('QAQC-NaT'!$L$260),'QAQC-NaT'!$C$260="Good")</formula>
    </cfRule>
  </conditionalFormatting>
  <conditionalFormatting sqref="AV66">
    <cfRule type="expression" priority="8908" dxfId="0" stopIfTrue="0">
      <formula>AND(NOT('QAQC-NaT'!$L$261),'QAQC-NaT'!$C$261="Highest")</formula>
    </cfRule>
    <cfRule type="expression" priority="9586" dxfId="2" stopIfTrue="0">
      <formula>AND(NOT('QAQC-NaT'!$L$261),'QAQC-NaT'!$C$261="High")</formula>
    </cfRule>
    <cfRule type="expression" priority="10264" dxfId="3" stopIfTrue="0">
      <formula>AND(NOT('QAQC-NaT'!$L$261),'QAQC-NaT'!$C$261="Medium")</formula>
    </cfRule>
    <cfRule type="expression" priority="10942" dxfId="4" stopIfTrue="0">
      <formula>AND(NOT('QAQC-NaT'!$L$261),'QAQC-NaT'!$C$261="Medium Low")</formula>
    </cfRule>
    <cfRule type="expression" priority="11620" dxfId="5" stopIfTrue="0">
      <formula>AND(NOT('QAQC-NaT'!$L$261),'QAQC-NaT'!$C$261="Low")</formula>
    </cfRule>
    <cfRule type="expression" priority="12604" dxfId="6" stopIfTrue="0">
      <formula>AND(NOT('QAQC-NaT'!$L$261),'QAQC-NaT'!$C$261="Very Low")</formula>
    </cfRule>
    <cfRule type="expression" priority="13302" dxfId="1" stopIfTrue="0">
      <formula>AND(NOT('QAQC-NaT'!$L$261),'QAQC-NaT'!$C$261="Good")</formula>
    </cfRule>
  </conditionalFormatting>
  <conditionalFormatting sqref="AW66">
    <cfRule type="expression" priority="8909" dxfId="0" stopIfTrue="0">
      <formula>AND(NOT('QAQC-NaT'!$L$262),'QAQC-NaT'!$C$262="Highest")</formula>
    </cfRule>
    <cfRule type="expression" priority="9587" dxfId="2" stopIfTrue="0">
      <formula>AND(NOT('QAQC-NaT'!$L$262),'QAQC-NaT'!$C$262="High")</formula>
    </cfRule>
    <cfRule type="expression" priority="10265" dxfId="3" stopIfTrue="0">
      <formula>AND(NOT('QAQC-NaT'!$L$262),'QAQC-NaT'!$C$262="Medium")</formula>
    </cfRule>
    <cfRule type="expression" priority="10943" dxfId="4" stopIfTrue="0">
      <formula>AND(NOT('QAQC-NaT'!$L$262),'QAQC-NaT'!$C$262="Medium Low")</formula>
    </cfRule>
    <cfRule type="expression" priority="11621" dxfId="5" stopIfTrue="0">
      <formula>AND(NOT('QAQC-NaT'!$L$262),'QAQC-NaT'!$C$262="Low")</formula>
    </cfRule>
    <cfRule type="expression" priority="12605" dxfId="6" stopIfTrue="0">
      <formula>AND(NOT('QAQC-NaT'!$L$262),'QAQC-NaT'!$C$262="Very Low")</formula>
    </cfRule>
    <cfRule type="expression" priority="13303" dxfId="1" stopIfTrue="0">
      <formula>AND(NOT('QAQC-NaT'!$L$262),'QAQC-NaT'!$C$262="Good")</formula>
    </cfRule>
  </conditionalFormatting>
  <conditionalFormatting sqref="AU68">
    <cfRule type="expression" priority="8910" dxfId="0" stopIfTrue="0">
      <formula>AND(NOT('QAQC-NaT'!$L$263),'QAQC-NaT'!$C$263="Highest")</formula>
    </cfRule>
    <cfRule type="expression" priority="9588" dxfId="2" stopIfTrue="0">
      <formula>AND(NOT('QAQC-NaT'!$L$263),'QAQC-NaT'!$C$263="High")</formula>
    </cfRule>
    <cfRule type="expression" priority="10266" dxfId="3" stopIfTrue="0">
      <formula>AND(NOT('QAQC-NaT'!$L$263),'QAQC-NaT'!$C$263="Medium")</formula>
    </cfRule>
    <cfRule type="expression" priority="10944" dxfId="4" stopIfTrue="0">
      <formula>AND(NOT('QAQC-NaT'!$L$263),'QAQC-NaT'!$C$263="Medium Low")</formula>
    </cfRule>
    <cfRule type="expression" priority="11622" dxfId="5" stopIfTrue="0">
      <formula>AND(NOT('QAQC-NaT'!$L$263),'QAQC-NaT'!$C$263="Low")</formula>
    </cfRule>
    <cfRule type="expression" priority="12606" dxfId="6" stopIfTrue="0">
      <formula>AND(NOT('QAQC-NaT'!$L$263),'QAQC-NaT'!$C$263="Very Low")</formula>
    </cfRule>
    <cfRule type="expression" priority="13304" dxfId="1" stopIfTrue="0">
      <formula>AND(NOT('QAQC-NaT'!$L$263),'QAQC-NaT'!$C$263="Good")</formula>
    </cfRule>
  </conditionalFormatting>
  <conditionalFormatting sqref="AV68">
    <cfRule type="expression" priority="8911" dxfId="0" stopIfTrue="0">
      <formula>AND(NOT('QAQC-NaT'!$L$264),'QAQC-NaT'!$C$264="Highest")</formula>
    </cfRule>
    <cfRule type="expression" priority="9589" dxfId="2" stopIfTrue="0">
      <formula>AND(NOT('QAQC-NaT'!$L$264),'QAQC-NaT'!$C$264="High")</formula>
    </cfRule>
    <cfRule type="expression" priority="10267" dxfId="3" stopIfTrue="0">
      <formula>AND(NOT('QAQC-NaT'!$L$264),'QAQC-NaT'!$C$264="Medium")</formula>
    </cfRule>
    <cfRule type="expression" priority="10945" dxfId="4" stopIfTrue="0">
      <formula>AND(NOT('QAQC-NaT'!$L$264),'QAQC-NaT'!$C$264="Medium Low")</formula>
    </cfRule>
    <cfRule type="expression" priority="11623" dxfId="5" stopIfTrue="0">
      <formula>AND(NOT('QAQC-NaT'!$L$264),'QAQC-NaT'!$C$264="Low")</formula>
    </cfRule>
    <cfRule type="expression" priority="12607" dxfId="6" stopIfTrue="0">
      <formula>AND(NOT('QAQC-NaT'!$L$264),'QAQC-NaT'!$C$264="Very Low")</formula>
    </cfRule>
    <cfRule type="expression" priority="13305" dxfId="1" stopIfTrue="0">
      <formula>AND(NOT('QAQC-NaT'!$L$264),'QAQC-NaT'!$C$264="Good")</formula>
    </cfRule>
  </conditionalFormatting>
  <conditionalFormatting sqref="AW68">
    <cfRule type="expression" priority="8912" dxfId="0" stopIfTrue="0">
      <formula>AND(NOT('QAQC-NaT'!$L$265),'QAQC-NaT'!$C$265="Highest")</formula>
    </cfRule>
    <cfRule type="expression" priority="9590" dxfId="2" stopIfTrue="0">
      <formula>AND(NOT('QAQC-NaT'!$L$265),'QAQC-NaT'!$C$265="High")</formula>
    </cfRule>
    <cfRule type="expression" priority="10268" dxfId="3" stopIfTrue="0">
      <formula>AND(NOT('QAQC-NaT'!$L$265),'QAQC-NaT'!$C$265="Medium")</formula>
    </cfRule>
    <cfRule type="expression" priority="10946" dxfId="4" stopIfTrue="0">
      <formula>AND(NOT('QAQC-NaT'!$L$265),'QAQC-NaT'!$C$265="Medium Low")</formula>
    </cfRule>
    <cfRule type="expression" priority="11624" dxfId="5" stopIfTrue="0">
      <formula>AND(NOT('QAQC-NaT'!$L$265),'QAQC-NaT'!$C$265="Low")</formula>
    </cfRule>
    <cfRule type="expression" priority="12608" dxfId="6" stopIfTrue="0">
      <formula>AND(NOT('QAQC-NaT'!$L$265),'QAQC-NaT'!$C$265="Very Low")</formula>
    </cfRule>
    <cfRule type="expression" priority="13306" dxfId="1" stopIfTrue="0">
      <formula>AND(NOT('QAQC-NaT'!$L$265),'QAQC-NaT'!$C$265="Good")</formula>
    </cfRule>
  </conditionalFormatting>
  <conditionalFormatting sqref="AU69">
    <cfRule type="expression" priority="8913" dxfId="0" stopIfTrue="0">
      <formula>AND(NOT('QAQC-NaT'!$L$266),'QAQC-NaT'!$C$266="Highest")</formula>
    </cfRule>
    <cfRule type="expression" priority="9591" dxfId="2" stopIfTrue="0">
      <formula>AND(NOT('QAQC-NaT'!$L$266),'QAQC-NaT'!$C$266="High")</formula>
    </cfRule>
    <cfRule type="expression" priority="10269" dxfId="3" stopIfTrue="0">
      <formula>AND(NOT('QAQC-NaT'!$L$266),'QAQC-NaT'!$C$266="Medium")</formula>
    </cfRule>
    <cfRule type="expression" priority="10947" dxfId="4" stopIfTrue="0">
      <formula>AND(NOT('QAQC-NaT'!$L$266),'QAQC-NaT'!$C$266="Medium Low")</formula>
    </cfRule>
    <cfRule type="expression" priority="11625" dxfId="5" stopIfTrue="0">
      <formula>AND(NOT('QAQC-NaT'!$L$266),'QAQC-NaT'!$C$266="Low")</formula>
    </cfRule>
    <cfRule type="expression" priority="12609" dxfId="6" stopIfTrue="0">
      <formula>AND(NOT('QAQC-NaT'!$L$266),'QAQC-NaT'!$C$266="Very Low")</formula>
    </cfRule>
    <cfRule type="expression" priority="13307" dxfId="1" stopIfTrue="0">
      <formula>AND(NOT('QAQC-NaT'!$L$266),'QAQC-NaT'!$C$266="Good")</formula>
    </cfRule>
  </conditionalFormatting>
  <conditionalFormatting sqref="AV69">
    <cfRule type="expression" priority="8914" dxfId="0" stopIfTrue="0">
      <formula>AND(NOT('QAQC-NaT'!$L$267),'QAQC-NaT'!$C$267="Highest")</formula>
    </cfRule>
    <cfRule type="expression" priority="9592" dxfId="2" stopIfTrue="0">
      <formula>AND(NOT('QAQC-NaT'!$L$267),'QAQC-NaT'!$C$267="High")</formula>
    </cfRule>
    <cfRule type="expression" priority="10270" dxfId="3" stopIfTrue="0">
      <formula>AND(NOT('QAQC-NaT'!$L$267),'QAQC-NaT'!$C$267="Medium")</formula>
    </cfRule>
    <cfRule type="expression" priority="10948" dxfId="4" stopIfTrue="0">
      <formula>AND(NOT('QAQC-NaT'!$L$267),'QAQC-NaT'!$C$267="Medium Low")</formula>
    </cfRule>
    <cfRule type="expression" priority="11626" dxfId="5" stopIfTrue="0">
      <formula>AND(NOT('QAQC-NaT'!$L$267),'QAQC-NaT'!$C$267="Low")</formula>
    </cfRule>
    <cfRule type="expression" priority="12610" dxfId="6" stopIfTrue="0">
      <formula>AND(NOT('QAQC-NaT'!$L$267),'QAQC-NaT'!$C$267="Very Low")</formula>
    </cfRule>
    <cfRule type="expression" priority="13308" dxfId="1" stopIfTrue="0">
      <formula>AND(NOT('QAQC-NaT'!$L$267),'QAQC-NaT'!$C$267="Good")</formula>
    </cfRule>
  </conditionalFormatting>
  <conditionalFormatting sqref="AW69">
    <cfRule type="expression" priority="8915" dxfId="0" stopIfTrue="0">
      <formula>AND(NOT('QAQC-NaT'!$L$268),'QAQC-NaT'!$C$268="Highest")</formula>
    </cfRule>
    <cfRule type="expression" priority="9593" dxfId="2" stopIfTrue="0">
      <formula>AND(NOT('QAQC-NaT'!$L$268),'QAQC-NaT'!$C$268="High")</formula>
    </cfRule>
    <cfRule type="expression" priority="10271" dxfId="3" stopIfTrue="0">
      <formula>AND(NOT('QAQC-NaT'!$L$268),'QAQC-NaT'!$C$268="Medium")</formula>
    </cfRule>
    <cfRule type="expression" priority="10949" dxfId="4" stopIfTrue="0">
      <formula>AND(NOT('QAQC-NaT'!$L$268),'QAQC-NaT'!$C$268="Medium Low")</formula>
    </cfRule>
    <cfRule type="expression" priority="11627" dxfId="5" stopIfTrue="0">
      <formula>AND(NOT('QAQC-NaT'!$L$268),'QAQC-NaT'!$C$268="Low")</formula>
    </cfRule>
    <cfRule type="expression" priority="12611" dxfId="6" stopIfTrue="0">
      <formula>AND(NOT('QAQC-NaT'!$L$268),'QAQC-NaT'!$C$268="Very Low")</formula>
    </cfRule>
    <cfRule type="expression" priority="13309" dxfId="1" stopIfTrue="0">
      <formula>AND(NOT('QAQC-NaT'!$L$268),'QAQC-NaT'!$C$268="Good")</formula>
    </cfRule>
  </conditionalFormatting>
  <conditionalFormatting sqref="AU70">
    <cfRule type="expression" priority="8916" dxfId="0" stopIfTrue="0">
      <formula>AND(NOT('QAQC-NaT'!$L$269),'QAQC-NaT'!$C$269="Highest")</formula>
    </cfRule>
    <cfRule type="expression" priority="9594" dxfId="2" stopIfTrue="0">
      <formula>AND(NOT('QAQC-NaT'!$L$269),'QAQC-NaT'!$C$269="High")</formula>
    </cfRule>
    <cfRule type="expression" priority="10272" dxfId="3" stopIfTrue="0">
      <formula>AND(NOT('QAQC-NaT'!$L$269),'QAQC-NaT'!$C$269="Medium")</formula>
    </cfRule>
    <cfRule type="expression" priority="10950" dxfId="4" stopIfTrue="0">
      <formula>AND(NOT('QAQC-NaT'!$L$269),'QAQC-NaT'!$C$269="Medium Low")</formula>
    </cfRule>
    <cfRule type="expression" priority="11628" dxfId="5" stopIfTrue="0">
      <formula>AND(NOT('QAQC-NaT'!$L$269),'QAQC-NaT'!$C$269="Low")</formula>
    </cfRule>
    <cfRule type="expression" priority="12612" dxfId="6" stopIfTrue="0">
      <formula>AND(NOT('QAQC-NaT'!$L$269),'QAQC-NaT'!$C$269="Very Low")</formula>
    </cfRule>
    <cfRule type="expression" priority="13310" dxfId="1" stopIfTrue="0">
      <formula>AND(NOT('QAQC-NaT'!$L$269),'QAQC-NaT'!$C$269="Good")</formula>
    </cfRule>
  </conditionalFormatting>
  <conditionalFormatting sqref="AV70">
    <cfRule type="expression" priority="8917" dxfId="0" stopIfTrue="0">
      <formula>AND(NOT('QAQC-NaT'!$L$270),'QAQC-NaT'!$C$270="Highest")</formula>
    </cfRule>
    <cfRule type="expression" priority="9595" dxfId="2" stopIfTrue="0">
      <formula>AND(NOT('QAQC-NaT'!$L$270),'QAQC-NaT'!$C$270="High")</formula>
    </cfRule>
    <cfRule type="expression" priority="10273" dxfId="3" stopIfTrue="0">
      <formula>AND(NOT('QAQC-NaT'!$L$270),'QAQC-NaT'!$C$270="Medium")</formula>
    </cfRule>
    <cfRule type="expression" priority="10951" dxfId="4" stopIfTrue="0">
      <formula>AND(NOT('QAQC-NaT'!$L$270),'QAQC-NaT'!$C$270="Medium Low")</formula>
    </cfRule>
    <cfRule type="expression" priority="11629" dxfId="5" stopIfTrue="0">
      <formula>AND(NOT('QAQC-NaT'!$L$270),'QAQC-NaT'!$C$270="Low")</formula>
    </cfRule>
    <cfRule type="expression" priority="12613" dxfId="6" stopIfTrue="0">
      <formula>AND(NOT('QAQC-NaT'!$L$270),'QAQC-NaT'!$C$270="Very Low")</formula>
    </cfRule>
    <cfRule type="expression" priority="13311" dxfId="1" stopIfTrue="0">
      <formula>AND(NOT('QAQC-NaT'!$L$270),'QAQC-NaT'!$C$270="Good")</formula>
    </cfRule>
  </conditionalFormatting>
  <conditionalFormatting sqref="AW70">
    <cfRule type="expression" priority="8918" dxfId="0" stopIfTrue="0">
      <formula>AND(NOT('QAQC-NaT'!$L$271),'QAQC-NaT'!$C$271="Highest")</formula>
    </cfRule>
    <cfRule type="expression" priority="9596" dxfId="2" stopIfTrue="0">
      <formula>AND(NOT('QAQC-NaT'!$L$271),'QAQC-NaT'!$C$271="High")</formula>
    </cfRule>
    <cfRule type="expression" priority="10274" dxfId="3" stopIfTrue="0">
      <formula>AND(NOT('QAQC-NaT'!$L$271),'QAQC-NaT'!$C$271="Medium")</formula>
    </cfRule>
    <cfRule type="expression" priority="10952" dxfId="4" stopIfTrue="0">
      <formula>AND(NOT('QAQC-NaT'!$L$271),'QAQC-NaT'!$C$271="Medium Low")</formula>
    </cfRule>
    <cfRule type="expression" priority="11630" dxfId="5" stopIfTrue="0">
      <formula>AND(NOT('QAQC-NaT'!$L$271),'QAQC-NaT'!$C$271="Low")</formula>
    </cfRule>
    <cfRule type="expression" priority="12614" dxfId="6" stopIfTrue="0">
      <formula>AND(NOT('QAQC-NaT'!$L$271),'QAQC-NaT'!$C$271="Very Low")</formula>
    </cfRule>
    <cfRule type="expression" priority="13312" dxfId="1" stopIfTrue="0">
      <formula>AND(NOT('QAQC-NaT'!$L$271),'QAQC-NaT'!$C$271="Good")</formula>
    </cfRule>
  </conditionalFormatting>
  <conditionalFormatting sqref="AU71">
    <cfRule type="expression" priority="8919" dxfId="0" stopIfTrue="0">
      <formula>AND(NOT('QAQC-NaT'!$L$272),'QAQC-NaT'!$C$272="Highest")</formula>
    </cfRule>
    <cfRule type="expression" priority="9597" dxfId="2" stopIfTrue="0">
      <formula>AND(NOT('QAQC-NaT'!$L$272),'QAQC-NaT'!$C$272="High")</formula>
    </cfRule>
    <cfRule type="expression" priority="10275" dxfId="3" stopIfTrue="0">
      <formula>AND(NOT('QAQC-NaT'!$L$272),'QAQC-NaT'!$C$272="Medium")</formula>
    </cfRule>
    <cfRule type="expression" priority="10953" dxfId="4" stopIfTrue="0">
      <formula>AND(NOT('QAQC-NaT'!$L$272),'QAQC-NaT'!$C$272="Medium Low")</formula>
    </cfRule>
    <cfRule type="expression" priority="11631" dxfId="5" stopIfTrue="0">
      <formula>AND(NOT('QAQC-NaT'!$L$272),'QAQC-NaT'!$C$272="Low")</formula>
    </cfRule>
    <cfRule type="expression" priority="12615" dxfId="6" stopIfTrue="0">
      <formula>AND(NOT('QAQC-NaT'!$L$272),'QAQC-NaT'!$C$272="Very Low")</formula>
    </cfRule>
    <cfRule type="expression" priority="13313" dxfId="1" stopIfTrue="0">
      <formula>AND(NOT('QAQC-NaT'!$L$272),'QAQC-NaT'!$C$272="Good")</formula>
    </cfRule>
  </conditionalFormatting>
  <conditionalFormatting sqref="AV71">
    <cfRule type="expression" priority="8920" dxfId="0" stopIfTrue="0">
      <formula>AND(NOT('QAQC-NaT'!$L$273),'QAQC-NaT'!$C$273="Highest")</formula>
    </cfRule>
    <cfRule type="expression" priority="9598" dxfId="2" stopIfTrue="0">
      <formula>AND(NOT('QAQC-NaT'!$L$273),'QAQC-NaT'!$C$273="High")</formula>
    </cfRule>
    <cfRule type="expression" priority="10276" dxfId="3" stopIfTrue="0">
      <formula>AND(NOT('QAQC-NaT'!$L$273),'QAQC-NaT'!$C$273="Medium")</formula>
    </cfRule>
    <cfRule type="expression" priority="10954" dxfId="4" stopIfTrue="0">
      <formula>AND(NOT('QAQC-NaT'!$L$273),'QAQC-NaT'!$C$273="Medium Low")</formula>
    </cfRule>
    <cfRule type="expression" priority="11632" dxfId="5" stopIfTrue="0">
      <formula>AND(NOT('QAQC-NaT'!$L$273),'QAQC-NaT'!$C$273="Low")</formula>
    </cfRule>
    <cfRule type="expression" priority="12616" dxfId="6" stopIfTrue="0">
      <formula>AND(NOT('QAQC-NaT'!$L$273),'QAQC-NaT'!$C$273="Very Low")</formula>
    </cfRule>
    <cfRule type="expression" priority="13314" dxfId="1" stopIfTrue="0">
      <formula>AND(NOT('QAQC-NaT'!$L$273),'QAQC-NaT'!$C$273="Good")</formula>
    </cfRule>
  </conditionalFormatting>
  <conditionalFormatting sqref="AW71">
    <cfRule type="expression" priority="8921" dxfId="0" stopIfTrue="0">
      <formula>AND(NOT('QAQC-NaT'!$L$274),'QAQC-NaT'!$C$274="Highest")</formula>
    </cfRule>
    <cfRule type="expression" priority="9599" dxfId="2" stopIfTrue="0">
      <formula>AND(NOT('QAQC-NaT'!$L$274),'QAQC-NaT'!$C$274="High")</formula>
    </cfRule>
    <cfRule type="expression" priority="10277" dxfId="3" stopIfTrue="0">
      <formula>AND(NOT('QAQC-NaT'!$L$274),'QAQC-NaT'!$C$274="Medium")</formula>
    </cfRule>
    <cfRule type="expression" priority="10955" dxfId="4" stopIfTrue="0">
      <formula>AND(NOT('QAQC-NaT'!$L$274),'QAQC-NaT'!$C$274="Medium Low")</formula>
    </cfRule>
    <cfRule type="expression" priority="11633" dxfId="5" stopIfTrue="0">
      <formula>AND(NOT('QAQC-NaT'!$L$274),'QAQC-NaT'!$C$274="Low")</formula>
    </cfRule>
    <cfRule type="expression" priority="12617" dxfId="6" stopIfTrue="0">
      <formula>AND(NOT('QAQC-NaT'!$L$274),'QAQC-NaT'!$C$274="Very Low")</formula>
    </cfRule>
    <cfRule type="expression" priority="13315" dxfId="1" stopIfTrue="0">
      <formula>AND(NOT('QAQC-NaT'!$L$274),'QAQC-NaT'!$C$274="Good")</formula>
    </cfRule>
  </conditionalFormatting>
  <conditionalFormatting sqref="AU72">
    <cfRule type="expression" priority="8922" dxfId="0" stopIfTrue="0">
      <formula>AND(NOT('QAQC-NaT'!$L$275),'QAQC-NaT'!$C$275="Highest")</formula>
    </cfRule>
    <cfRule type="expression" priority="9600" dxfId="2" stopIfTrue="0">
      <formula>AND(NOT('QAQC-NaT'!$L$275),'QAQC-NaT'!$C$275="High")</formula>
    </cfRule>
    <cfRule type="expression" priority="10278" dxfId="3" stopIfTrue="0">
      <formula>AND(NOT('QAQC-NaT'!$L$275),'QAQC-NaT'!$C$275="Medium")</formula>
    </cfRule>
    <cfRule type="expression" priority="10956" dxfId="4" stopIfTrue="0">
      <formula>AND(NOT('QAQC-NaT'!$L$275),'QAQC-NaT'!$C$275="Medium Low")</formula>
    </cfRule>
    <cfRule type="expression" priority="11634" dxfId="5" stopIfTrue="0">
      <formula>AND(NOT('QAQC-NaT'!$L$275),'QAQC-NaT'!$C$275="Low")</formula>
    </cfRule>
    <cfRule type="expression" priority="12618" dxfId="6" stopIfTrue="0">
      <formula>AND(NOT('QAQC-NaT'!$L$275),'QAQC-NaT'!$C$275="Very Low")</formula>
    </cfRule>
    <cfRule type="expression" priority="13316" dxfId="1" stopIfTrue="0">
      <formula>AND(NOT('QAQC-NaT'!$L$275),'QAQC-NaT'!$C$275="Good")</formula>
    </cfRule>
  </conditionalFormatting>
  <conditionalFormatting sqref="AV72">
    <cfRule type="expression" priority="8923" dxfId="0" stopIfTrue="0">
      <formula>AND(NOT('QAQC-NaT'!$L$276),'QAQC-NaT'!$C$276="Highest")</formula>
    </cfRule>
    <cfRule type="expression" priority="9601" dxfId="2" stopIfTrue="0">
      <formula>AND(NOT('QAQC-NaT'!$L$276),'QAQC-NaT'!$C$276="High")</formula>
    </cfRule>
    <cfRule type="expression" priority="10279" dxfId="3" stopIfTrue="0">
      <formula>AND(NOT('QAQC-NaT'!$L$276),'QAQC-NaT'!$C$276="Medium")</formula>
    </cfRule>
    <cfRule type="expression" priority="10957" dxfId="4" stopIfTrue="0">
      <formula>AND(NOT('QAQC-NaT'!$L$276),'QAQC-NaT'!$C$276="Medium Low")</formula>
    </cfRule>
    <cfRule type="expression" priority="11635" dxfId="5" stopIfTrue="0">
      <formula>AND(NOT('QAQC-NaT'!$L$276),'QAQC-NaT'!$C$276="Low")</formula>
    </cfRule>
    <cfRule type="expression" priority="12619" dxfId="6" stopIfTrue="0">
      <formula>AND(NOT('QAQC-NaT'!$L$276),'QAQC-NaT'!$C$276="Very Low")</formula>
    </cfRule>
    <cfRule type="expression" priority="13317" dxfId="1" stopIfTrue="0">
      <formula>AND(NOT('QAQC-NaT'!$L$276),'QAQC-NaT'!$C$276="Good")</formula>
    </cfRule>
  </conditionalFormatting>
  <conditionalFormatting sqref="AW72">
    <cfRule type="expression" priority="8924" dxfId="0" stopIfTrue="0">
      <formula>AND(NOT('QAQC-NaT'!$L$277),'QAQC-NaT'!$C$277="Highest")</formula>
    </cfRule>
    <cfRule type="expression" priority="9602" dxfId="2" stopIfTrue="0">
      <formula>AND(NOT('QAQC-NaT'!$L$277),'QAQC-NaT'!$C$277="High")</formula>
    </cfRule>
    <cfRule type="expression" priority="10280" dxfId="3" stopIfTrue="0">
      <formula>AND(NOT('QAQC-NaT'!$L$277),'QAQC-NaT'!$C$277="Medium")</formula>
    </cfRule>
    <cfRule type="expression" priority="10958" dxfId="4" stopIfTrue="0">
      <formula>AND(NOT('QAQC-NaT'!$L$277),'QAQC-NaT'!$C$277="Medium Low")</formula>
    </cfRule>
    <cfRule type="expression" priority="11636" dxfId="5" stopIfTrue="0">
      <formula>AND(NOT('QAQC-NaT'!$L$277),'QAQC-NaT'!$C$277="Low")</formula>
    </cfRule>
    <cfRule type="expression" priority="12620" dxfId="6" stopIfTrue="0">
      <formula>AND(NOT('QAQC-NaT'!$L$277),'QAQC-NaT'!$C$277="Very Low")</formula>
    </cfRule>
    <cfRule type="expression" priority="13318" dxfId="1" stopIfTrue="0">
      <formula>AND(NOT('QAQC-NaT'!$L$277),'QAQC-NaT'!$C$277="Good")</formula>
    </cfRule>
  </conditionalFormatting>
  <conditionalFormatting sqref="AU73">
    <cfRule type="expression" priority="8925" dxfId="0" stopIfTrue="0">
      <formula>AND(NOT('QAQC-NaT'!$L$278),'QAQC-NaT'!$C$278="Highest")</formula>
    </cfRule>
    <cfRule type="expression" priority="9603" dxfId="2" stopIfTrue="0">
      <formula>AND(NOT('QAQC-NaT'!$L$278),'QAQC-NaT'!$C$278="High")</formula>
    </cfRule>
    <cfRule type="expression" priority="10281" dxfId="3" stopIfTrue="0">
      <formula>AND(NOT('QAQC-NaT'!$L$278),'QAQC-NaT'!$C$278="Medium")</formula>
    </cfRule>
    <cfRule type="expression" priority="10959" dxfId="4" stopIfTrue="0">
      <formula>AND(NOT('QAQC-NaT'!$L$278),'QAQC-NaT'!$C$278="Medium Low")</formula>
    </cfRule>
    <cfRule type="expression" priority="11637" dxfId="5" stopIfTrue="0">
      <formula>AND(NOT('QAQC-NaT'!$L$278),'QAQC-NaT'!$C$278="Low")</formula>
    </cfRule>
    <cfRule type="expression" priority="12621" dxfId="6" stopIfTrue="0">
      <formula>AND(NOT('QAQC-NaT'!$L$278),'QAQC-NaT'!$C$278="Very Low")</formula>
    </cfRule>
    <cfRule type="expression" priority="13319" dxfId="1" stopIfTrue="0">
      <formula>AND(NOT('QAQC-NaT'!$L$278),'QAQC-NaT'!$C$278="Good")</formula>
    </cfRule>
  </conditionalFormatting>
  <conditionalFormatting sqref="AV73">
    <cfRule type="expression" priority="8926" dxfId="0" stopIfTrue="0">
      <formula>AND(NOT('QAQC-NaT'!$L$279),'QAQC-NaT'!$C$279="Highest")</formula>
    </cfRule>
    <cfRule type="expression" priority="9604" dxfId="2" stopIfTrue="0">
      <formula>AND(NOT('QAQC-NaT'!$L$279),'QAQC-NaT'!$C$279="High")</formula>
    </cfRule>
    <cfRule type="expression" priority="10282" dxfId="3" stopIfTrue="0">
      <formula>AND(NOT('QAQC-NaT'!$L$279),'QAQC-NaT'!$C$279="Medium")</formula>
    </cfRule>
    <cfRule type="expression" priority="10960" dxfId="4" stopIfTrue="0">
      <formula>AND(NOT('QAQC-NaT'!$L$279),'QAQC-NaT'!$C$279="Medium Low")</formula>
    </cfRule>
    <cfRule type="expression" priority="11638" dxfId="5" stopIfTrue="0">
      <formula>AND(NOT('QAQC-NaT'!$L$279),'QAQC-NaT'!$C$279="Low")</formula>
    </cfRule>
    <cfRule type="expression" priority="12622" dxfId="6" stopIfTrue="0">
      <formula>AND(NOT('QAQC-NaT'!$L$279),'QAQC-NaT'!$C$279="Very Low")</formula>
    </cfRule>
    <cfRule type="expression" priority="13320" dxfId="1" stopIfTrue="0">
      <formula>AND(NOT('QAQC-NaT'!$L$279),'QAQC-NaT'!$C$279="Good")</formula>
    </cfRule>
  </conditionalFormatting>
  <conditionalFormatting sqref="AW73">
    <cfRule type="expression" priority="8927" dxfId="0" stopIfTrue="0">
      <formula>AND(NOT('QAQC-NaT'!$L$280),'QAQC-NaT'!$C$280="Highest")</formula>
    </cfRule>
    <cfRule type="expression" priority="9605" dxfId="2" stopIfTrue="0">
      <formula>AND(NOT('QAQC-NaT'!$L$280),'QAQC-NaT'!$C$280="High")</formula>
    </cfRule>
    <cfRule type="expression" priority="10283" dxfId="3" stopIfTrue="0">
      <formula>AND(NOT('QAQC-NaT'!$L$280),'QAQC-NaT'!$C$280="Medium")</formula>
    </cfRule>
    <cfRule type="expression" priority="10961" dxfId="4" stopIfTrue="0">
      <formula>AND(NOT('QAQC-NaT'!$L$280),'QAQC-NaT'!$C$280="Medium Low")</formula>
    </cfRule>
    <cfRule type="expression" priority="11639" dxfId="5" stopIfTrue="0">
      <formula>AND(NOT('QAQC-NaT'!$L$280),'QAQC-NaT'!$C$280="Low")</formula>
    </cfRule>
    <cfRule type="expression" priority="12623" dxfId="6" stopIfTrue="0">
      <formula>AND(NOT('QAQC-NaT'!$L$280),'QAQC-NaT'!$C$280="Very Low")</formula>
    </cfRule>
    <cfRule type="expression" priority="13321" dxfId="1" stopIfTrue="0">
      <formula>AND(NOT('QAQC-NaT'!$L$280),'QAQC-NaT'!$C$280="Good")</formula>
    </cfRule>
  </conditionalFormatting>
  <conditionalFormatting sqref="AU74">
    <cfRule type="expression" priority="8928" dxfId="0" stopIfTrue="0">
      <formula>AND(NOT('QAQC-NaT'!$L$281),'QAQC-NaT'!$C$281="Highest")</formula>
    </cfRule>
    <cfRule type="expression" priority="9606" dxfId="2" stopIfTrue="0">
      <formula>AND(NOT('QAQC-NaT'!$L$281),'QAQC-NaT'!$C$281="High")</formula>
    </cfRule>
    <cfRule type="expression" priority="10284" dxfId="3" stopIfTrue="0">
      <formula>AND(NOT('QAQC-NaT'!$L$281),'QAQC-NaT'!$C$281="Medium")</formula>
    </cfRule>
    <cfRule type="expression" priority="10962" dxfId="4" stopIfTrue="0">
      <formula>AND(NOT('QAQC-NaT'!$L$281),'QAQC-NaT'!$C$281="Medium Low")</formula>
    </cfRule>
    <cfRule type="expression" priority="11640" dxfId="5" stopIfTrue="0">
      <formula>AND(NOT('QAQC-NaT'!$L$281),'QAQC-NaT'!$C$281="Low")</formula>
    </cfRule>
    <cfRule type="expression" priority="12624" dxfId="6" stopIfTrue="0">
      <formula>AND(NOT('QAQC-NaT'!$L$281),'QAQC-NaT'!$C$281="Very Low")</formula>
    </cfRule>
    <cfRule type="expression" priority="13322" dxfId="1" stopIfTrue="0">
      <formula>AND(NOT('QAQC-NaT'!$L$281),'QAQC-NaT'!$C$281="Good")</formula>
    </cfRule>
  </conditionalFormatting>
  <conditionalFormatting sqref="AV74">
    <cfRule type="expression" priority="8929" dxfId="0" stopIfTrue="0">
      <formula>AND(NOT('QAQC-NaT'!$L$282),'QAQC-NaT'!$C$282="Highest")</formula>
    </cfRule>
    <cfRule type="expression" priority="9607" dxfId="2" stopIfTrue="0">
      <formula>AND(NOT('QAQC-NaT'!$L$282),'QAQC-NaT'!$C$282="High")</formula>
    </cfRule>
    <cfRule type="expression" priority="10285" dxfId="3" stopIfTrue="0">
      <formula>AND(NOT('QAQC-NaT'!$L$282),'QAQC-NaT'!$C$282="Medium")</formula>
    </cfRule>
    <cfRule type="expression" priority="10963" dxfId="4" stopIfTrue="0">
      <formula>AND(NOT('QAQC-NaT'!$L$282),'QAQC-NaT'!$C$282="Medium Low")</formula>
    </cfRule>
    <cfRule type="expression" priority="11641" dxfId="5" stopIfTrue="0">
      <formula>AND(NOT('QAQC-NaT'!$L$282),'QAQC-NaT'!$C$282="Low")</formula>
    </cfRule>
    <cfRule type="expression" priority="12625" dxfId="6" stopIfTrue="0">
      <formula>AND(NOT('QAQC-NaT'!$L$282),'QAQC-NaT'!$C$282="Very Low")</formula>
    </cfRule>
    <cfRule type="expression" priority="13323" dxfId="1" stopIfTrue="0">
      <formula>AND(NOT('QAQC-NaT'!$L$282),'QAQC-NaT'!$C$282="Good")</formula>
    </cfRule>
  </conditionalFormatting>
  <conditionalFormatting sqref="AW74">
    <cfRule type="expression" priority="8930" dxfId="0" stopIfTrue="0">
      <formula>AND(NOT('QAQC-NaT'!$L$283),'QAQC-NaT'!$C$283="Highest")</formula>
    </cfRule>
    <cfRule type="expression" priority="9608" dxfId="2" stopIfTrue="0">
      <formula>AND(NOT('QAQC-NaT'!$L$283),'QAQC-NaT'!$C$283="High")</formula>
    </cfRule>
    <cfRule type="expression" priority="10286" dxfId="3" stopIfTrue="0">
      <formula>AND(NOT('QAQC-NaT'!$L$283),'QAQC-NaT'!$C$283="Medium")</formula>
    </cfRule>
    <cfRule type="expression" priority="10964" dxfId="4" stopIfTrue="0">
      <formula>AND(NOT('QAQC-NaT'!$L$283),'QAQC-NaT'!$C$283="Medium Low")</formula>
    </cfRule>
    <cfRule type="expression" priority="11642" dxfId="5" stopIfTrue="0">
      <formula>AND(NOT('QAQC-NaT'!$L$283),'QAQC-NaT'!$C$283="Low")</formula>
    </cfRule>
    <cfRule type="expression" priority="12626" dxfId="6" stopIfTrue="0">
      <formula>AND(NOT('QAQC-NaT'!$L$283),'QAQC-NaT'!$C$283="Very Low")</formula>
    </cfRule>
    <cfRule type="expression" priority="13324" dxfId="1" stopIfTrue="0">
      <formula>AND(NOT('QAQC-NaT'!$L$283),'QAQC-NaT'!$C$283="Good")</formula>
    </cfRule>
  </conditionalFormatting>
  <conditionalFormatting sqref="AU75">
    <cfRule type="expression" priority="8931" dxfId="0" stopIfTrue="0">
      <formula>AND(NOT('QAQC-NaT'!$L$284),'QAQC-NaT'!$C$284="Highest")</formula>
    </cfRule>
    <cfRule type="expression" priority="9609" dxfId="2" stopIfTrue="0">
      <formula>AND(NOT('QAQC-NaT'!$L$284),'QAQC-NaT'!$C$284="High")</formula>
    </cfRule>
    <cfRule type="expression" priority="10287" dxfId="3" stopIfTrue="0">
      <formula>AND(NOT('QAQC-NaT'!$L$284),'QAQC-NaT'!$C$284="Medium")</formula>
    </cfRule>
    <cfRule type="expression" priority="10965" dxfId="4" stopIfTrue="0">
      <formula>AND(NOT('QAQC-NaT'!$L$284),'QAQC-NaT'!$C$284="Medium Low")</formula>
    </cfRule>
    <cfRule type="expression" priority="11643" dxfId="5" stopIfTrue="0">
      <formula>AND(NOT('QAQC-NaT'!$L$284),'QAQC-NaT'!$C$284="Low")</formula>
    </cfRule>
    <cfRule type="expression" priority="12627" dxfId="6" stopIfTrue="0">
      <formula>AND(NOT('QAQC-NaT'!$L$284),'QAQC-NaT'!$C$284="Very Low")</formula>
    </cfRule>
    <cfRule type="expression" priority="13325" dxfId="1" stopIfTrue="0">
      <formula>AND(NOT('QAQC-NaT'!$L$284),'QAQC-NaT'!$C$284="Good")</formula>
    </cfRule>
  </conditionalFormatting>
  <conditionalFormatting sqref="AV75">
    <cfRule type="expression" priority="8932" dxfId="0" stopIfTrue="0">
      <formula>AND(NOT('QAQC-NaT'!$L$285),'QAQC-NaT'!$C$285="Highest")</formula>
    </cfRule>
    <cfRule type="expression" priority="9610" dxfId="2" stopIfTrue="0">
      <formula>AND(NOT('QAQC-NaT'!$L$285),'QAQC-NaT'!$C$285="High")</formula>
    </cfRule>
    <cfRule type="expression" priority="10288" dxfId="3" stopIfTrue="0">
      <formula>AND(NOT('QAQC-NaT'!$L$285),'QAQC-NaT'!$C$285="Medium")</formula>
    </cfRule>
    <cfRule type="expression" priority="10966" dxfId="4" stopIfTrue="0">
      <formula>AND(NOT('QAQC-NaT'!$L$285),'QAQC-NaT'!$C$285="Medium Low")</formula>
    </cfRule>
    <cfRule type="expression" priority="11644" dxfId="5" stopIfTrue="0">
      <formula>AND(NOT('QAQC-NaT'!$L$285),'QAQC-NaT'!$C$285="Low")</formula>
    </cfRule>
    <cfRule type="expression" priority="12628" dxfId="6" stopIfTrue="0">
      <formula>AND(NOT('QAQC-NaT'!$L$285),'QAQC-NaT'!$C$285="Very Low")</formula>
    </cfRule>
    <cfRule type="expression" priority="13326" dxfId="1" stopIfTrue="0">
      <formula>AND(NOT('QAQC-NaT'!$L$285),'QAQC-NaT'!$C$285="Good")</formula>
    </cfRule>
  </conditionalFormatting>
  <conditionalFormatting sqref="AW75">
    <cfRule type="expression" priority="8933" dxfId="0" stopIfTrue="0">
      <formula>AND(NOT('QAQC-NaT'!$L$286),'QAQC-NaT'!$C$286="Highest")</formula>
    </cfRule>
    <cfRule type="expression" priority="9611" dxfId="2" stopIfTrue="0">
      <formula>AND(NOT('QAQC-NaT'!$L$286),'QAQC-NaT'!$C$286="High")</formula>
    </cfRule>
    <cfRule type="expression" priority="10289" dxfId="3" stopIfTrue="0">
      <formula>AND(NOT('QAQC-NaT'!$L$286),'QAQC-NaT'!$C$286="Medium")</formula>
    </cfRule>
    <cfRule type="expression" priority="10967" dxfId="4" stopIfTrue="0">
      <formula>AND(NOT('QAQC-NaT'!$L$286),'QAQC-NaT'!$C$286="Medium Low")</formula>
    </cfRule>
    <cfRule type="expression" priority="11645" dxfId="5" stopIfTrue="0">
      <formula>AND(NOT('QAQC-NaT'!$L$286),'QAQC-NaT'!$C$286="Low")</formula>
    </cfRule>
    <cfRule type="expression" priority="12629" dxfId="6" stopIfTrue="0">
      <formula>AND(NOT('QAQC-NaT'!$L$286),'QAQC-NaT'!$C$286="Very Low")</formula>
    </cfRule>
    <cfRule type="expression" priority="13327" dxfId="1" stopIfTrue="0">
      <formula>AND(NOT('QAQC-NaT'!$L$286),'QAQC-NaT'!$C$286="Good")</formula>
    </cfRule>
  </conditionalFormatting>
  <conditionalFormatting sqref="AP59">
    <cfRule type="expression" priority="8934" dxfId="0" stopIfTrue="0">
      <formula>AND(NOT('QAQC-NaT'!$L$287),'QAQC-NaT'!$C$287="Highest")</formula>
    </cfRule>
    <cfRule type="expression" priority="9612" dxfId="2" stopIfTrue="0">
      <formula>AND(NOT('QAQC-NaT'!$L$287),'QAQC-NaT'!$C$287="High")</formula>
    </cfRule>
    <cfRule type="expression" priority="10290" dxfId="3" stopIfTrue="0">
      <formula>AND(NOT('QAQC-NaT'!$L$287),'QAQC-NaT'!$C$287="Medium")</formula>
    </cfRule>
    <cfRule type="expression" priority="10968" dxfId="4" stopIfTrue="0">
      <formula>AND(NOT('QAQC-NaT'!$L$287),'QAQC-NaT'!$C$287="Medium Low")</formula>
    </cfRule>
    <cfRule type="expression" priority="11646" dxfId="5" stopIfTrue="0">
      <formula>AND(NOT('QAQC-NaT'!$L$287),'QAQC-NaT'!$C$287="Low")</formula>
    </cfRule>
    <cfRule type="expression" priority="12630" dxfId="6" stopIfTrue="0">
      <formula>AND(NOT('QAQC-NaT'!$L$287),'QAQC-NaT'!$C$287="Very Low")</formula>
    </cfRule>
    <cfRule type="expression" priority="13328" dxfId="1" stopIfTrue="0">
      <formula>AND(NOT('QAQC-NaT'!$L$287),'QAQC-NaT'!$C$287="Good")</formula>
    </cfRule>
  </conditionalFormatting>
  <conditionalFormatting sqref="AQ59">
    <cfRule type="expression" priority="8935" dxfId="0" stopIfTrue="0">
      <formula>AND(NOT('QAQC-NaT'!$L$288),'QAQC-NaT'!$C$288="Highest")</formula>
    </cfRule>
    <cfRule type="expression" priority="9613" dxfId="2" stopIfTrue="0">
      <formula>AND(NOT('QAQC-NaT'!$L$288),'QAQC-NaT'!$C$288="High")</formula>
    </cfRule>
    <cfRule type="expression" priority="10291" dxfId="3" stopIfTrue="0">
      <formula>AND(NOT('QAQC-NaT'!$L$288),'QAQC-NaT'!$C$288="Medium")</formula>
    </cfRule>
    <cfRule type="expression" priority="10969" dxfId="4" stopIfTrue="0">
      <formula>AND(NOT('QAQC-NaT'!$L$288),'QAQC-NaT'!$C$288="Medium Low")</formula>
    </cfRule>
    <cfRule type="expression" priority="11647" dxfId="5" stopIfTrue="0">
      <formula>AND(NOT('QAQC-NaT'!$L$288),'QAQC-NaT'!$C$288="Low")</formula>
    </cfRule>
    <cfRule type="expression" priority="12631" dxfId="6" stopIfTrue="0">
      <formula>AND(NOT('QAQC-NaT'!$L$288),'QAQC-NaT'!$C$288="Very Low")</formula>
    </cfRule>
    <cfRule type="expression" priority="13329" dxfId="1" stopIfTrue="0">
      <formula>AND(NOT('QAQC-NaT'!$L$288),'QAQC-NaT'!$C$288="Good")</formula>
    </cfRule>
  </conditionalFormatting>
  <conditionalFormatting sqref="AR59">
    <cfRule type="expression" priority="8936" dxfId="0" stopIfTrue="0">
      <formula>AND(NOT('QAQC-NaT'!$L$289),'QAQC-NaT'!$C$289="Highest")</formula>
    </cfRule>
    <cfRule type="expression" priority="9614" dxfId="2" stopIfTrue="0">
      <formula>AND(NOT('QAQC-NaT'!$L$289),'QAQC-NaT'!$C$289="High")</formula>
    </cfRule>
    <cfRule type="expression" priority="10292" dxfId="3" stopIfTrue="0">
      <formula>AND(NOT('QAQC-NaT'!$L$289),'QAQC-NaT'!$C$289="Medium")</formula>
    </cfRule>
    <cfRule type="expression" priority="10970" dxfId="4" stopIfTrue="0">
      <formula>AND(NOT('QAQC-NaT'!$L$289),'QAQC-NaT'!$C$289="Medium Low")</formula>
    </cfRule>
    <cfRule type="expression" priority="11648" dxfId="5" stopIfTrue="0">
      <formula>AND(NOT('QAQC-NaT'!$L$289),'QAQC-NaT'!$C$289="Low")</formula>
    </cfRule>
    <cfRule type="expression" priority="12632" dxfId="6" stopIfTrue="0">
      <formula>AND(NOT('QAQC-NaT'!$L$289),'QAQC-NaT'!$C$289="Very Low")</formula>
    </cfRule>
    <cfRule type="expression" priority="13330" dxfId="1" stopIfTrue="0">
      <formula>AND(NOT('QAQC-NaT'!$L$289),'QAQC-NaT'!$C$289="Good")</formula>
    </cfRule>
  </conditionalFormatting>
  <conditionalFormatting sqref="AP60">
    <cfRule type="expression" priority="8937" dxfId="0" stopIfTrue="0">
      <formula>AND(NOT('QAQC-NaT'!$L$290),'QAQC-NaT'!$C$290="Highest")</formula>
    </cfRule>
    <cfRule type="expression" priority="9615" dxfId="2" stopIfTrue="0">
      <formula>AND(NOT('QAQC-NaT'!$L$290),'QAQC-NaT'!$C$290="High")</formula>
    </cfRule>
    <cfRule type="expression" priority="10293" dxfId="3" stopIfTrue="0">
      <formula>AND(NOT('QAQC-NaT'!$L$290),'QAQC-NaT'!$C$290="Medium")</formula>
    </cfRule>
    <cfRule type="expression" priority="10971" dxfId="4" stopIfTrue="0">
      <formula>AND(NOT('QAQC-NaT'!$L$290),'QAQC-NaT'!$C$290="Medium Low")</formula>
    </cfRule>
    <cfRule type="expression" priority="11649" dxfId="5" stopIfTrue="0">
      <formula>AND(NOT('QAQC-NaT'!$L$290),'QAQC-NaT'!$C$290="Low")</formula>
    </cfRule>
    <cfRule type="expression" priority="12633" dxfId="6" stopIfTrue="0">
      <formula>AND(NOT('QAQC-NaT'!$L$290),'QAQC-NaT'!$C$290="Very Low")</formula>
    </cfRule>
    <cfRule type="expression" priority="13331" dxfId="1" stopIfTrue="0">
      <formula>AND(NOT('QAQC-NaT'!$L$290),'QAQC-NaT'!$C$290="Good")</formula>
    </cfRule>
  </conditionalFormatting>
  <conditionalFormatting sqref="AQ60">
    <cfRule type="expression" priority="8938" dxfId="0" stopIfTrue="0">
      <formula>AND(NOT('QAQC-NaT'!$L$291),'QAQC-NaT'!$C$291="Highest")</formula>
    </cfRule>
    <cfRule type="expression" priority="9616" dxfId="2" stopIfTrue="0">
      <formula>AND(NOT('QAQC-NaT'!$L$291),'QAQC-NaT'!$C$291="High")</formula>
    </cfRule>
    <cfRule type="expression" priority="10294" dxfId="3" stopIfTrue="0">
      <formula>AND(NOT('QAQC-NaT'!$L$291),'QAQC-NaT'!$C$291="Medium")</formula>
    </cfRule>
    <cfRule type="expression" priority="10972" dxfId="4" stopIfTrue="0">
      <formula>AND(NOT('QAQC-NaT'!$L$291),'QAQC-NaT'!$C$291="Medium Low")</formula>
    </cfRule>
    <cfRule type="expression" priority="11650" dxfId="5" stopIfTrue="0">
      <formula>AND(NOT('QAQC-NaT'!$L$291),'QAQC-NaT'!$C$291="Low")</formula>
    </cfRule>
    <cfRule type="expression" priority="12634" dxfId="6" stopIfTrue="0">
      <formula>AND(NOT('QAQC-NaT'!$L$291),'QAQC-NaT'!$C$291="Very Low")</formula>
    </cfRule>
    <cfRule type="expression" priority="13332" dxfId="1" stopIfTrue="0">
      <formula>AND(NOT('QAQC-NaT'!$L$291),'QAQC-NaT'!$C$291="Good")</formula>
    </cfRule>
  </conditionalFormatting>
  <conditionalFormatting sqref="AR60">
    <cfRule type="expression" priority="8939" dxfId="0" stopIfTrue="0">
      <formula>AND(NOT('QAQC-NaT'!$L$292),'QAQC-NaT'!$C$292="Highest")</formula>
    </cfRule>
    <cfRule type="expression" priority="9617" dxfId="2" stopIfTrue="0">
      <formula>AND(NOT('QAQC-NaT'!$L$292),'QAQC-NaT'!$C$292="High")</formula>
    </cfRule>
    <cfRule type="expression" priority="10295" dxfId="3" stopIfTrue="0">
      <formula>AND(NOT('QAQC-NaT'!$L$292),'QAQC-NaT'!$C$292="Medium")</formula>
    </cfRule>
    <cfRule type="expression" priority="10973" dxfId="4" stopIfTrue="0">
      <formula>AND(NOT('QAQC-NaT'!$L$292),'QAQC-NaT'!$C$292="Medium Low")</formula>
    </cfRule>
    <cfRule type="expression" priority="11651" dxfId="5" stopIfTrue="0">
      <formula>AND(NOT('QAQC-NaT'!$L$292),'QAQC-NaT'!$C$292="Low")</formula>
    </cfRule>
    <cfRule type="expression" priority="12635" dxfId="6" stopIfTrue="0">
      <formula>AND(NOT('QAQC-NaT'!$L$292),'QAQC-NaT'!$C$292="Very Low")</formula>
    </cfRule>
    <cfRule type="expression" priority="13333" dxfId="1" stopIfTrue="0">
      <formula>AND(NOT('QAQC-NaT'!$L$292),'QAQC-NaT'!$C$292="Good")</formula>
    </cfRule>
  </conditionalFormatting>
  <conditionalFormatting sqref="AP61">
    <cfRule type="expression" priority="8940" dxfId="0" stopIfTrue="0">
      <formula>AND(NOT('QAQC-NaT'!$L$293),'QAQC-NaT'!$C$293="Highest")</formula>
    </cfRule>
    <cfRule type="expression" priority="9618" dxfId="2" stopIfTrue="0">
      <formula>AND(NOT('QAQC-NaT'!$L$293),'QAQC-NaT'!$C$293="High")</formula>
    </cfRule>
    <cfRule type="expression" priority="10296" dxfId="3" stopIfTrue="0">
      <formula>AND(NOT('QAQC-NaT'!$L$293),'QAQC-NaT'!$C$293="Medium")</formula>
    </cfRule>
    <cfRule type="expression" priority="10974" dxfId="4" stopIfTrue="0">
      <formula>AND(NOT('QAQC-NaT'!$L$293),'QAQC-NaT'!$C$293="Medium Low")</formula>
    </cfRule>
    <cfRule type="expression" priority="11652" dxfId="5" stopIfTrue="0">
      <formula>AND(NOT('QAQC-NaT'!$L$293),'QAQC-NaT'!$C$293="Low")</formula>
    </cfRule>
    <cfRule type="expression" priority="12636" dxfId="6" stopIfTrue="0">
      <formula>AND(NOT('QAQC-NaT'!$L$293),'QAQC-NaT'!$C$293="Very Low")</formula>
    </cfRule>
    <cfRule type="expression" priority="13334" dxfId="1" stopIfTrue="0">
      <formula>AND(NOT('QAQC-NaT'!$L$293),'QAQC-NaT'!$C$293="Good")</formula>
    </cfRule>
  </conditionalFormatting>
  <conditionalFormatting sqref="AQ61">
    <cfRule type="expression" priority="8941" dxfId="0" stopIfTrue="0">
      <formula>AND(NOT('QAQC-NaT'!$L$294),'QAQC-NaT'!$C$294="Highest")</formula>
    </cfRule>
    <cfRule type="expression" priority="9619" dxfId="2" stopIfTrue="0">
      <formula>AND(NOT('QAQC-NaT'!$L$294),'QAQC-NaT'!$C$294="High")</formula>
    </cfRule>
    <cfRule type="expression" priority="10297" dxfId="3" stopIfTrue="0">
      <formula>AND(NOT('QAQC-NaT'!$L$294),'QAQC-NaT'!$C$294="Medium")</formula>
    </cfRule>
    <cfRule type="expression" priority="10975" dxfId="4" stopIfTrue="0">
      <formula>AND(NOT('QAQC-NaT'!$L$294),'QAQC-NaT'!$C$294="Medium Low")</formula>
    </cfRule>
    <cfRule type="expression" priority="11653" dxfId="5" stopIfTrue="0">
      <formula>AND(NOT('QAQC-NaT'!$L$294),'QAQC-NaT'!$C$294="Low")</formula>
    </cfRule>
    <cfRule type="expression" priority="12637" dxfId="6" stopIfTrue="0">
      <formula>AND(NOT('QAQC-NaT'!$L$294),'QAQC-NaT'!$C$294="Very Low")</formula>
    </cfRule>
    <cfRule type="expression" priority="13335" dxfId="1" stopIfTrue="0">
      <formula>AND(NOT('QAQC-NaT'!$L$294),'QAQC-NaT'!$C$294="Good")</formula>
    </cfRule>
  </conditionalFormatting>
  <conditionalFormatting sqref="AR61">
    <cfRule type="expression" priority="8942" dxfId="0" stopIfTrue="0">
      <formula>AND(NOT('QAQC-NaT'!$L$295),'QAQC-NaT'!$C$295="Highest")</formula>
    </cfRule>
    <cfRule type="expression" priority="9620" dxfId="2" stopIfTrue="0">
      <formula>AND(NOT('QAQC-NaT'!$L$295),'QAQC-NaT'!$C$295="High")</formula>
    </cfRule>
    <cfRule type="expression" priority="10298" dxfId="3" stopIfTrue="0">
      <formula>AND(NOT('QAQC-NaT'!$L$295),'QAQC-NaT'!$C$295="Medium")</formula>
    </cfRule>
    <cfRule type="expression" priority="10976" dxfId="4" stopIfTrue="0">
      <formula>AND(NOT('QAQC-NaT'!$L$295),'QAQC-NaT'!$C$295="Medium Low")</formula>
    </cfRule>
    <cfRule type="expression" priority="11654" dxfId="5" stopIfTrue="0">
      <formula>AND(NOT('QAQC-NaT'!$L$295),'QAQC-NaT'!$C$295="Low")</formula>
    </cfRule>
    <cfRule type="expression" priority="12638" dxfId="6" stopIfTrue="0">
      <formula>AND(NOT('QAQC-NaT'!$L$295),'QAQC-NaT'!$C$295="Very Low")</formula>
    </cfRule>
    <cfRule type="expression" priority="13336" dxfId="1" stopIfTrue="0">
      <formula>AND(NOT('QAQC-NaT'!$L$295),'QAQC-NaT'!$C$295="Good")</formula>
    </cfRule>
  </conditionalFormatting>
  <conditionalFormatting sqref="AP62">
    <cfRule type="expression" priority="8943" dxfId="0" stopIfTrue="0">
      <formula>AND(NOT('QAQC-NaT'!$L$296),'QAQC-NaT'!$C$296="Highest")</formula>
    </cfRule>
    <cfRule type="expression" priority="9621" dxfId="2" stopIfTrue="0">
      <formula>AND(NOT('QAQC-NaT'!$L$296),'QAQC-NaT'!$C$296="High")</formula>
    </cfRule>
    <cfRule type="expression" priority="10299" dxfId="3" stopIfTrue="0">
      <formula>AND(NOT('QAQC-NaT'!$L$296),'QAQC-NaT'!$C$296="Medium")</formula>
    </cfRule>
    <cfRule type="expression" priority="10977" dxfId="4" stopIfTrue="0">
      <formula>AND(NOT('QAQC-NaT'!$L$296),'QAQC-NaT'!$C$296="Medium Low")</formula>
    </cfRule>
    <cfRule type="expression" priority="11655" dxfId="5" stopIfTrue="0">
      <formula>AND(NOT('QAQC-NaT'!$L$296),'QAQC-NaT'!$C$296="Low")</formula>
    </cfRule>
    <cfRule type="expression" priority="12639" dxfId="6" stopIfTrue="0">
      <formula>AND(NOT('QAQC-NaT'!$L$296),'QAQC-NaT'!$C$296="Very Low")</formula>
    </cfRule>
    <cfRule type="expression" priority="13337" dxfId="1" stopIfTrue="0">
      <formula>AND(NOT('QAQC-NaT'!$L$296),'QAQC-NaT'!$C$296="Good")</formula>
    </cfRule>
  </conditionalFormatting>
  <conditionalFormatting sqref="AQ62">
    <cfRule type="expression" priority="8944" dxfId="0" stopIfTrue="0">
      <formula>AND(NOT('QAQC-NaT'!$L$297),'QAQC-NaT'!$C$297="Highest")</formula>
    </cfRule>
    <cfRule type="expression" priority="9622" dxfId="2" stopIfTrue="0">
      <formula>AND(NOT('QAQC-NaT'!$L$297),'QAQC-NaT'!$C$297="High")</formula>
    </cfRule>
    <cfRule type="expression" priority="10300" dxfId="3" stopIfTrue="0">
      <formula>AND(NOT('QAQC-NaT'!$L$297),'QAQC-NaT'!$C$297="Medium")</formula>
    </cfRule>
    <cfRule type="expression" priority="10978" dxfId="4" stopIfTrue="0">
      <formula>AND(NOT('QAQC-NaT'!$L$297),'QAQC-NaT'!$C$297="Medium Low")</formula>
    </cfRule>
    <cfRule type="expression" priority="11656" dxfId="5" stopIfTrue="0">
      <formula>AND(NOT('QAQC-NaT'!$L$297),'QAQC-NaT'!$C$297="Low")</formula>
    </cfRule>
    <cfRule type="expression" priority="12640" dxfId="6" stopIfTrue="0">
      <formula>AND(NOT('QAQC-NaT'!$L$297),'QAQC-NaT'!$C$297="Very Low")</formula>
    </cfRule>
    <cfRule type="expression" priority="13338" dxfId="1" stopIfTrue="0">
      <formula>AND(NOT('QAQC-NaT'!$L$297),'QAQC-NaT'!$C$297="Good")</formula>
    </cfRule>
  </conditionalFormatting>
  <conditionalFormatting sqref="AR62">
    <cfRule type="expression" priority="8945" dxfId="0" stopIfTrue="0">
      <formula>AND(NOT('QAQC-NaT'!$L$298),'QAQC-NaT'!$C$298="Highest")</formula>
    </cfRule>
    <cfRule type="expression" priority="9623" dxfId="2" stopIfTrue="0">
      <formula>AND(NOT('QAQC-NaT'!$L$298),'QAQC-NaT'!$C$298="High")</formula>
    </cfRule>
    <cfRule type="expression" priority="10301" dxfId="3" stopIfTrue="0">
      <formula>AND(NOT('QAQC-NaT'!$L$298),'QAQC-NaT'!$C$298="Medium")</formula>
    </cfRule>
    <cfRule type="expression" priority="10979" dxfId="4" stopIfTrue="0">
      <formula>AND(NOT('QAQC-NaT'!$L$298),'QAQC-NaT'!$C$298="Medium Low")</formula>
    </cfRule>
    <cfRule type="expression" priority="11657" dxfId="5" stopIfTrue="0">
      <formula>AND(NOT('QAQC-NaT'!$L$298),'QAQC-NaT'!$C$298="Low")</formula>
    </cfRule>
    <cfRule type="expression" priority="12641" dxfId="6" stopIfTrue="0">
      <formula>AND(NOT('QAQC-NaT'!$L$298),'QAQC-NaT'!$C$298="Very Low")</formula>
    </cfRule>
    <cfRule type="expression" priority="13339" dxfId="1" stopIfTrue="0">
      <formula>AND(NOT('QAQC-NaT'!$L$298),'QAQC-NaT'!$C$298="Good")</formula>
    </cfRule>
  </conditionalFormatting>
  <conditionalFormatting sqref="AP63">
    <cfRule type="expression" priority="8946" dxfId="0" stopIfTrue="0">
      <formula>AND(NOT('QAQC-NaT'!$L$299),'QAQC-NaT'!$C$299="Highest")</formula>
    </cfRule>
    <cfRule type="expression" priority="9624" dxfId="2" stopIfTrue="0">
      <formula>AND(NOT('QAQC-NaT'!$L$299),'QAQC-NaT'!$C$299="High")</formula>
    </cfRule>
    <cfRule type="expression" priority="10302" dxfId="3" stopIfTrue="0">
      <formula>AND(NOT('QAQC-NaT'!$L$299),'QAQC-NaT'!$C$299="Medium")</formula>
    </cfRule>
    <cfRule type="expression" priority="10980" dxfId="4" stopIfTrue="0">
      <formula>AND(NOT('QAQC-NaT'!$L$299),'QAQC-NaT'!$C$299="Medium Low")</formula>
    </cfRule>
    <cfRule type="expression" priority="11658" dxfId="5" stopIfTrue="0">
      <formula>AND(NOT('QAQC-NaT'!$L$299),'QAQC-NaT'!$C$299="Low")</formula>
    </cfRule>
    <cfRule type="expression" priority="12642" dxfId="6" stopIfTrue="0">
      <formula>AND(NOT('QAQC-NaT'!$L$299),'QAQC-NaT'!$C$299="Very Low")</formula>
    </cfRule>
    <cfRule type="expression" priority="13340" dxfId="1" stopIfTrue="0">
      <formula>AND(NOT('QAQC-NaT'!$L$299),'QAQC-NaT'!$C$299="Good")</formula>
    </cfRule>
  </conditionalFormatting>
  <conditionalFormatting sqref="AQ63">
    <cfRule type="expression" priority="8947" dxfId="0" stopIfTrue="0">
      <formula>AND(NOT('QAQC-NaT'!$L$300),'QAQC-NaT'!$C$300="Highest")</formula>
    </cfRule>
    <cfRule type="expression" priority="9625" dxfId="2" stopIfTrue="0">
      <formula>AND(NOT('QAQC-NaT'!$L$300),'QAQC-NaT'!$C$300="High")</formula>
    </cfRule>
    <cfRule type="expression" priority="10303" dxfId="3" stopIfTrue="0">
      <formula>AND(NOT('QAQC-NaT'!$L$300),'QAQC-NaT'!$C$300="Medium")</formula>
    </cfRule>
    <cfRule type="expression" priority="10981" dxfId="4" stopIfTrue="0">
      <formula>AND(NOT('QAQC-NaT'!$L$300),'QAQC-NaT'!$C$300="Medium Low")</formula>
    </cfRule>
    <cfRule type="expression" priority="11659" dxfId="5" stopIfTrue="0">
      <formula>AND(NOT('QAQC-NaT'!$L$300),'QAQC-NaT'!$C$300="Low")</formula>
    </cfRule>
    <cfRule type="expression" priority="12643" dxfId="6" stopIfTrue="0">
      <formula>AND(NOT('QAQC-NaT'!$L$300),'QAQC-NaT'!$C$300="Very Low")</formula>
    </cfRule>
    <cfRule type="expression" priority="13341" dxfId="1" stopIfTrue="0">
      <formula>AND(NOT('QAQC-NaT'!$L$300),'QAQC-NaT'!$C$300="Good")</formula>
    </cfRule>
  </conditionalFormatting>
  <conditionalFormatting sqref="AR63">
    <cfRule type="expression" priority="8948" dxfId="0" stopIfTrue="0">
      <formula>AND(NOT('QAQC-NaT'!$L$301),'QAQC-NaT'!$C$301="Highest")</formula>
    </cfRule>
    <cfRule type="expression" priority="9626" dxfId="2" stopIfTrue="0">
      <formula>AND(NOT('QAQC-NaT'!$L$301),'QAQC-NaT'!$C$301="High")</formula>
    </cfRule>
    <cfRule type="expression" priority="10304" dxfId="3" stopIfTrue="0">
      <formula>AND(NOT('QAQC-NaT'!$L$301),'QAQC-NaT'!$C$301="Medium")</formula>
    </cfRule>
    <cfRule type="expression" priority="10982" dxfId="4" stopIfTrue="0">
      <formula>AND(NOT('QAQC-NaT'!$L$301),'QAQC-NaT'!$C$301="Medium Low")</formula>
    </cfRule>
    <cfRule type="expression" priority="11660" dxfId="5" stopIfTrue="0">
      <formula>AND(NOT('QAQC-NaT'!$L$301),'QAQC-NaT'!$C$301="Low")</formula>
    </cfRule>
    <cfRule type="expression" priority="12644" dxfId="6" stopIfTrue="0">
      <formula>AND(NOT('QAQC-NaT'!$L$301),'QAQC-NaT'!$C$301="Very Low")</formula>
    </cfRule>
    <cfRule type="expression" priority="13342" dxfId="1" stopIfTrue="0">
      <formula>AND(NOT('QAQC-NaT'!$L$301),'QAQC-NaT'!$C$301="Good")</formula>
    </cfRule>
  </conditionalFormatting>
  <conditionalFormatting sqref="AP64">
    <cfRule type="expression" priority="8949" dxfId="0" stopIfTrue="0">
      <formula>AND(NOT('QAQC-NaT'!$L$302),'QAQC-NaT'!$C$302="Highest")</formula>
    </cfRule>
    <cfRule type="expression" priority="9627" dxfId="2" stopIfTrue="0">
      <formula>AND(NOT('QAQC-NaT'!$L$302),'QAQC-NaT'!$C$302="High")</formula>
    </cfRule>
    <cfRule type="expression" priority="10305" dxfId="3" stopIfTrue="0">
      <formula>AND(NOT('QAQC-NaT'!$L$302),'QAQC-NaT'!$C$302="Medium")</formula>
    </cfRule>
    <cfRule type="expression" priority="10983" dxfId="4" stopIfTrue="0">
      <formula>AND(NOT('QAQC-NaT'!$L$302),'QAQC-NaT'!$C$302="Medium Low")</formula>
    </cfRule>
    <cfRule type="expression" priority="11661" dxfId="5" stopIfTrue="0">
      <formula>AND(NOT('QAQC-NaT'!$L$302),'QAQC-NaT'!$C$302="Low")</formula>
    </cfRule>
    <cfRule type="expression" priority="12645" dxfId="6" stopIfTrue="0">
      <formula>AND(NOT('QAQC-NaT'!$L$302),'QAQC-NaT'!$C$302="Very Low")</formula>
    </cfRule>
    <cfRule type="expression" priority="13343" dxfId="1" stopIfTrue="0">
      <formula>AND(NOT('QAQC-NaT'!$L$302),'QAQC-NaT'!$C$302="Good")</formula>
    </cfRule>
  </conditionalFormatting>
  <conditionalFormatting sqref="AQ64">
    <cfRule type="expression" priority="8950" dxfId="0" stopIfTrue="0">
      <formula>AND(NOT('QAQC-NaT'!$L$303),'QAQC-NaT'!$C$303="Highest")</formula>
    </cfRule>
    <cfRule type="expression" priority="9628" dxfId="2" stopIfTrue="0">
      <formula>AND(NOT('QAQC-NaT'!$L$303),'QAQC-NaT'!$C$303="High")</formula>
    </cfRule>
    <cfRule type="expression" priority="10306" dxfId="3" stopIfTrue="0">
      <formula>AND(NOT('QAQC-NaT'!$L$303),'QAQC-NaT'!$C$303="Medium")</formula>
    </cfRule>
    <cfRule type="expression" priority="10984" dxfId="4" stopIfTrue="0">
      <formula>AND(NOT('QAQC-NaT'!$L$303),'QAQC-NaT'!$C$303="Medium Low")</formula>
    </cfRule>
    <cfRule type="expression" priority="11662" dxfId="5" stopIfTrue="0">
      <formula>AND(NOT('QAQC-NaT'!$L$303),'QAQC-NaT'!$C$303="Low")</formula>
    </cfRule>
    <cfRule type="expression" priority="12646" dxfId="6" stopIfTrue="0">
      <formula>AND(NOT('QAQC-NaT'!$L$303),'QAQC-NaT'!$C$303="Very Low")</formula>
    </cfRule>
    <cfRule type="expression" priority="13344" dxfId="1" stopIfTrue="0">
      <formula>AND(NOT('QAQC-NaT'!$L$303),'QAQC-NaT'!$C$303="Good")</formula>
    </cfRule>
  </conditionalFormatting>
  <conditionalFormatting sqref="AR64">
    <cfRule type="expression" priority="8951" dxfId="0" stopIfTrue="0">
      <formula>AND(NOT('QAQC-NaT'!$L$304),'QAQC-NaT'!$C$304="Highest")</formula>
    </cfRule>
    <cfRule type="expression" priority="9629" dxfId="2" stopIfTrue="0">
      <formula>AND(NOT('QAQC-NaT'!$L$304),'QAQC-NaT'!$C$304="High")</formula>
    </cfRule>
    <cfRule type="expression" priority="10307" dxfId="3" stopIfTrue="0">
      <formula>AND(NOT('QAQC-NaT'!$L$304),'QAQC-NaT'!$C$304="Medium")</formula>
    </cfRule>
    <cfRule type="expression" priority="10985" dxfId="4" stopIfTrue="0">
      <formula>AND(NOT('QAQC-NaT'!$L$304),'QAQC-NaT'!$C$304="Medium Low")</formula>
    </cfRule>
    <cfRule type="expression" priority="11663" dxfId="5" stopIfTrue="0">
      <formula>AND(NOT('QAQC-NaT'!$L$304),'QAQC-NaT'!$C$304="Low")</formula>
    </cfRule>
    <cfRule type="expression" priority="12647" dxfId="6" stopIfTrue="0">
      <formula>AND(NOT('QAQC-NaT'!$L$304),'QAQC-NaT'!$C$304="Very Low")</formula>
    </cfRule>
    <cfRule type="expression" priority="13345" dxfId="1" stopIfTrue="0">
      <formula>AND(NOT('QAQC-NaT'!$L$304),'QAQC-NaT'!$C$304="Good")</formula>
    </cfRule>
  </conditionalFormatting>
  <conditionalFormatting sqref="AP65">
    <cfRule type="expression" priority="8952" dxfId="0" stopIfTrue="0">
      <formula>AND(NOT('QAQC-NaT'!$L$305),'QAQC-NaT'!$C$305="Highest")</formula>
    </cfRule>
    <cfRule type="expression" priority="9630" dxfId="2" stopIfTrue="0">
      <formula>AND(NOT('QAQC-NaT'!$L$305),'QAQC-NaT'!$C$305="High")</formula>
    </cfRule>
    <cfRule type="expression" priority="10308" dxfId="3" stopIfTrue="0">
      <formula>AND(NOT('QAQC-NaT'!$L$305),'QAQC-NaT'!$C$305="Medium")</formula>
    </cfRule>
    <cfRule type="expression" priority="10986" dxfId="4" stopIfTrue="0">
      <formula>AND(NOT('QAQC-NaT'!$L$305),'QAQC-NaT'!$C$305="Medium Low")</formula>
    </cfRule>
    <cfRule type="expression" priority="11664" dxfId="5" stopIfTrue="0">
      <formula>AND(NOT('QAQC-NaT'!$L$305),'QAQC-NaT'!$C$305="Low")</formula>
    </cfRule>
    <cfRule type="expression" priority="12648" dxfId="6" stopIfTrue="0">
      <formula>AND(NOT('QAQC-NaT'!$L$305),'QAQC-NaT'!$C$305="Very Low")</formula>
    </cfRule>
    <cfRule type="expression" priority="13346" dxfId="1" stopIfTrue="0">
      <formula>AND(NOT('QAQC-NaT'!$L$305),'QAQC-NaT'!$C$305="Good")</formula>
    </cfRule>
  </conditionalFormatting>
  <conditionalFormatting sqref="AQ65">
    <cfRule type="expression" priority="8953" dxfId="0" stopIfTrue="0">
      <formula>AND(NOT('QAQC-NaT'!$L$306),'QAQC-NaT'!$C$306="Highest")</formula>
    </cfRule>
    <cfRule type="expression" priority="9631" dxfId="2" stopIfTrue="0">
      <formula>AND(NOT('QAQC-NaT'!$L$306),'QAQC-NaT'!$C$306="High")</formula>
    </cfRule>
    <cfRule type="expression" priority="10309" dxfId="3" stopIfTrue="0">
      <formula>AND(NOT('QAQC-NaT'!$L$306),'QAQC-NaT'!$C$306="Medium")</formula>
    </cfRule>
    <cfRule type="expression" priority="10987" dxfId="4" stopIfTrue="0">
      <formula>AND(NOT('QAQC-NaT'!$L$306),'QAQC-NaT'!$C$306="Medium Low")</formula>
    </cfRule>
    <cfRule type="expression" priority="11665" dxfId="5" stopIfTrue="0">
      <formula>AND(NOT('QAQC-NaT'!$L$306),'QAQC-NaT'!$C$306="Low")</formula>
    </cfRule>
    <cfRule type="expression" priority="12649" dxfId="6" stopIfTrue="0">
      <formula>AND(NOT('QAQC-NaT'!$L$306),'QAQC-NaT'!$C$306="Very Low")</formula>
    </cfRule>
    <cfRule type="expression" priority="13347" dxfId="1" stopIfTrue="0">
      <formula>AND(NOT('QAQC-NaT'!$L$306),'QAQC-NaT'!$C$306="Good")</formula>
    </cfRule>
  </conditionalFormatting>
  <conditionalFormatting sqref="AR65">
    <cfRule type="expression" priority="8954" dxfId="0" stopIfTrue="0">
      <formula>AND(NOT('QAQC-NaT'!$L$307),'QAQC-NaT'!$C$307="Highest")</formula>
    </cfRule>
    <cfRule type="expression" priority="9632" dxfId="2" stopIfTrue="0">
      <formula>AND(NOT('QAQC-NaT'!$L$307),'QAQC-NaT'!$C$307="High")</formula>
    </cfRule>
    <cfRule type="expression" priority="10310" dxfId="3" stopIfTrue="0">
      <formula>AND(NOT('QAQC-NaT'!$L$307),'QAQC-NaT'!$C$307="Medium")</formula>
    </cfRule>
    <cfRule type="expression" priority="10988" dxfId="4" stopIfTrue="0">
      <formula>AND(NOT('QAQC-NaT'!$L$307),'QAQC-NaT'!$C$307="Medium Low")</formula>
    </cfRule>
    <cfRule type="expression" priority="11666" dxfId="5" stopIfTrue="0">
      <formula>AND(NOT('QAQC-NaT'!$L$307),'QAQC-NaT'!$C$307="Low")</formula>
    </cfRule>
    <cfRule type="expression" priority="12650" dxfId="6" stopIfTrue="0">
      <formula>AND(NOT('QAQC-NaT'!$L$307),'QAQC-NaT'!$C$307="Very Low")</formula>
    </cfRule>
    <cfRule type="expression" priority="13348" dxfId="1" stopIfTrue="0">
      <formula>AND(NOT('QAQC-NaT'!$L$307),'QAQC-NaT'!$C$307="Good")</formula>
    </cfRule>
  </conditionalFormatting>
  <conditionalFormatting sqref="AP66">
    <cfRule type="expression" priority="8955" dxfId="0" stopIfTrue="0">
      <formula>AND(NOT('QAQC-NaT'!$L$308),'QAQC-NaT'!$C$308="Highest")</formula>
    </cfRule>
    <cfRule type="expression" priority="9633" dxfId="2" stopIfTrue="0">
      <formula>AND(NOT('QAQC-NaT'!$L$308),'QAQC-NaT'!$C$308="High")</formula>
    </cfRule>
    <cfRule type="expression" priority="10311" dxfId="3" stopIfTrue="0">
      <formula>AND(NOT('QAQC-NaT'!$L$308),'QAQC-NaT'!$C$308="Medium")</formula>
    </cfRule>
    <cfRule type="expression" priority="10989" dxfId="4" stopIfTrue="0">
      <formula>AND(NOT('QAQC-NaT'!$L$308),'QAQC-NaT'!$C$308="Medium Low")</formula>
    </cfRule>
    <cfRule type="expression" priority="11667" dxfId="5" stopIfTrue="0">
      <formula>AND(NOT('QAQC-NaT'!$L$308),'QAQC-NaT'!$C$308="Low")</formula>
    </cfRule>
    <cfRule type="expression" priority="12651" dxfId="6" stopIfTrue="0">
      <formula>AND(NOT('QAQC-NaT'!$L$308),'QAQC-NaT'!$C$308="Very Low")</formula>
    </cfRule>
    <cfRule type="expression" priority="13349" dxfId="1" stopIfTrue="0">
      <formula>AND(NOT('QAQC-NaT'!$L$308),'QAQC-NaT'!$C$308="Good")</formula>
    </cfRule>
  </conditionalFormatting>
  <conditionalFormatting sqref="AQ66">
    <cfRule type="expression" priority="8956" dxfId="0" stopIfTrue="0">
      <formula>AND(NOT('QAQC-NaT'!$L$309),'QAQC-NaT'!$C$309="Highest")</formula>
    </cfRule>
    <cfRule type="expression" priority="9634" dxfId="2" stopIfTrue="0">
      <formula>AND(NOT('QAQC-NaT'!$L$309),'QAQC-NaT'!$C$309="High")</formula>
    </cfRule>
    <cfRule type="expression" priority="10312" dxfId="3" stopIfTrue="0">
      <formula>AND(NOT('QAQC-NaT'!$L$309),'QAQC-NaT'!$C$309="Medium")</formula>
    </cfRule>
    <cfRule type="expression" priority="10990" dxfId="4" stopIfTrue="0">
      <formula>AND(NOT('QAQC-NaT'!$L$309),'QAQC-NaT'!$C$309="Medium Low")</formula>
    </cfRule>
    <cfRule type="expression" priority="11668" dxfId="5" stopIfTrue="0">
      <formula>AND(NOT('QAQC-NaT'!$L$309),'QAQC-NaT'!$C$309="Low")</formula>
    </cfRule>
    <cfRule type="expression" priority="12652" dxfId="6" stopIfTrue="0">
      <formula>AND(NOT('QAQC-NaT'!$L$309),'QAQC-NaT'!$C$309="Very Low")</formula>
    </cfRule>
    <cfRule type="expression" priority="13350" dxfId="1" stopIfTrue="0">
      <formula>AND(NOT('QAQC-NaT'!$L$309),'QAQC-NaT'!$C$309="Good")</formula>
    </cfRule>
  </conditionalFormatting>
  <conditionalFormatting sqref="AR66">
    <cfRule type="expression" priority="8957" dxfId="0" stopIfTrue="0">
      <formula>AND(NOT('QAQC-NaT'!$L$310),'QAQC-NaT'!$C$310="Highest")</formula>
    </cfRule>
    <cfRule type="expression" priority="9635" dxfId="2" stopIfTrue="0">
      <formula>AND(NOT('QAQC-NaT'!$L$310),'QAQC-NaT'!$C$310="High")</formula>
    </cfRule>
    <cfRule type="expression" priority="10313" dxfId="3" stopIfTrue="0">
      <formula>AND(NOT('QAQC-NaT'!$L$310),'QAQC-NaT'!$C$310="Medium")</formula>
    </cfRule>
    <cfRule type="expression" priority="10991" dxfId="4" stopIfTrue="0">
      <formula>AND(NOT('QAQC-NaT'!$L$310),'QAQC-NaT'!$C$310="Medium Low")</formula>
    </cfRule>
    <cfRule type="expression" priority="11669" dxfId="5" stopIfTrue="0">
      <formula>AND(NOT('QAQC-NaT'!$L$310),'QAQC-NaT'!$C$310="Low")</formula>
    </cfRule>
    <cfRule type="expression" priority="12653" dxfId="6" stopIfTrue="0">
      <formula>AND(NOT('QAQC-NaT'!$L$310),'QAQC-NaT'!$C$310="Very Low")</formula>
    </cfRule>
    <cfRule type="expression" priority="13351" dxfId="1" stopIfTrue="0">
      <formula>AND(NOT('QAQC-NaT'!$L$310),'QAQC-NaT'!$C$310="Good")</formula>
    </cfRule>
  </conditionalFormatting>
  <conditionalFormatting sqref="AP68">
    <cfRule type="expression" priority="8958" dxfId="0" stopIfTrue="0">
      <formula>AND(NOT('QAQC-NaT'!$L$311),'QAQC-NaT'!$C$311="Highest")</formula>
    </cfRule>
    <cfRule type="expression" priority="9636" dxfId="2" stopIfTrue="0">
      <formula>AND(NOT('QAQC-NaT'!$L$311),'QAQC-NaT'!$C$311="High")</formula>
    </cfRule>
    <cfRule type="expression" priority="10314" dxfId="3" stopIfTrue="0">
      <formula>AND(NOT('QAQC-NaT'!$L$311),'QAQC-NaT'!$C$311="Medium")</formula>
    </cfRule>
    <cfRule type="expression" priority="10992" dxfId="4" stopIfTrue="0">
      <formula>AND(NOT('QAQC-NaT'!$L$311),'QAQC-NaT'!$C$311="Medium Low")</formula>
    </cfRule>
    <cfRule type="expression" priority="11670" dxfId="5" stopIfTrue="0">
      <formula>AND(NOT('QAQC-NaT'!$L$311),'QAQC-NaT'!$C$311="Low")</formula>
    </cfRule>
    <cfRule type="expression" priority="12654" dxfId="6" stopIfTrue="0">
      <formula>AND(NOT('QAQC-NaT'!$L$311),'QAQC-NaT'!$C$311="Very Low")</formula>
    </cfRule>
    <cfRule type="expression" priority="13352" dxfId="1" stopIfTrue="0">
      <formula>AND(NOT('QAQC-NaT'!$L$311),'QAQC-NaT'!$C$311="Good")</formula>
    </cfRule>
  </conditionalFormatting>
  <conditionalFormatting sqref="AQ68">
    <cfRule type="expression" priority="8959" dxfId="0" stopIfTrue="0">
      <formula>AND(NOT('QAQC-NaT'!$L$312),'QAQC-NaT'!$C$312="Highest")</formula>
    </cfRule>
    <cfRule type="expression" priority="9637" dxfId="2" stopIfTrue="0">
      <formula>AND(NOT('QAQC-NaT'!$L$312),'QAQC-NaT'!$C$312="High")</formula>
    </cfRule>
    <cfRule type="expression" priority="10315" dxfId="3" stopIfTrue="0">
      <formula>AND(NOT('QAQC-NaT'!$L$312),'QAQC-NaT'!$C$312="Medium")</formula>
    </cfRule>
    <cfRule type="expression" priority="10993" dxfId="4" stopIfTrue="0">
      <formula>AND(NOT('QAQC-NaT'!$L$312),'QAQC-NaT'!$C$312="Medium Low")</formula>
    </cfRule>
    <cfRule type="expression" priority="11671" dxfId="5" stopIfTrue="0">
      <formula>AND(NOT('QAQC-NaT'!$L$312),'QAQC-NaT'!$C$312="Low")</formula>
    </cfRule>
    <cfRule type="expression" priority="12655" dxfId="6" stopIfTrue="0">
      <formula>AND(NOT('QAQC-NaT'!$L$312),'QAQC-NaT'!$C$312="Very Low")</formula>
    </cfRule>
    <cfRule type="expression" priority="13353" dxfId="1" stopIfTrue="0">
      <formula>AND(NOT('QAQC-NaT'!$L$312),'QAQC-NaT'!$C$312="Good")</formula>
    </cfRule>
  </conditionalFormatting>
  <conditionalFormatting sqref="AR68">
    <cfRule type="expression" priority="8960" dxfId="0" stopIfTrue="0">
      <formula>AND(NOT('QAQC-NaT'!$L$313),'QAQC-NaT'!$C$313="Highest")</formula>
    </cfRule>
    <cfRule type="expression" priority="9638" dxfId="2" stopIfTrue="0">
      <formula>AND(NOT('QAQC-NaT'!$L$313),'QAQC-NaT'!$C$313="High")</formula>
    </cfRule>
    <cfRule type="expression" priority="10316" dxfId="3" stopIfTrue="0">
      <formula>AND(NOT('QAQC-NaT'!$L$313),'QAQC-NaT'!$C$313="Medium")</formula>
    </cfRule>
    <cfRule type="expression" priority="10994" dxfId="4" stopIfTrue="0">
      <formula>AND(NOT('QAQC-NaT'!$L$313),'QAQC-NaT'!$C$313="Medium Low")</formula>
    </cfRule>
    <cfRule type="expression" priority="11672" dxfId="5" stopIfTrue="0">
      <formula>AND(NOT('QAQC-NaT'!$L$313),'QAQC-NaT'!$C$313="Low")</formula>
    </cfRule>
    <cfRule type="expression" priority="12656" dxfId="6" stopIfTrue="0">
      <formula>AND(NOT('QAQC-NaT'!$L$313),'QAQC-NaT'!$C$313="Very Low")</formula>
    </cfRule>
    <cfRule type="expression" priority="13354" dxfId="1" stopIfTrue="0">
      <formula>AND(NOT('QAQC-NaT'!$L$313),'QAQC-NaT'!$C$313="Good")</formula>
    </cfRule>
  </conditionalFormatting>
  <conditionalFormatting sqref="AP69">
    <cfRule type="expression" priority="8961" dxfId="0" stopIfTrue="0">
      <formula>AND(NOT('QAQC-NaT'!$L$314),'QAQC-NaT'!$C$314="Highest")</formula>
    </cfRule>
    <cfRule type="expression" priority="9639" dxfId="2" stopIfTrue="0">
      <formula>AND(NOT('QAQC-NaT'!$L$314),'QAQC-NaT'!$C$314="High")</formula>
    </cfRule>
    <cfRule type="expression" priority="10317" dxfId="3" stopIfTrue="0">
      <formula>AND(NOT('QAQC-NaT'!$L$314),'QAQC-NaT'!$C$314="Medium")</formula>
    </cfRule>
    <cfRule type="expression" priority="10995" dxfId="4" stopIfTrue="0">
      <formula>AND(NOT('QAQC-NaT'!$L$314),'QAQC-NaT'!$C$314="Medium Low")</formula>
    </cfRule>
    <cfRule type="expression" priority="11673" dxfId="5" stopIfTrue="0">
      <formula>AND(NOT('QAQC-NaT'!$L$314),'QAQC-NaT'!$C$314="Low")</formula>
    </cfRule>
    <cfRule type="expression" priority="12657" dxfId="6" stopIfTrue="0">
      <formula>AND(NOT('QAQC-NaT'!$L$314),'QAQC-NaT'!$C$314="Very Low")</formula>
    </cfRule>
    <cfRule type="expression" priority="13355" dxfId="1" stopIfTrue="0">
      <formula>AND(NOT('QAQC-NaT'!$L$314),'QAQC-NaT'!$C$314="Good")</formula>
    </cfRule>
  </conditionalFormatting>
  <conditionalFormatting sqref="AQ69">
    <cfRule type="expression" priority="8962" dxfId="0" stopIfTrue="0">
      <formula>AND(NOT('QAQC-NaT'!$L$315),'QAQC-NaT'!$C$315="Highest")</formula>
    </cfRule>
    <cfRule type="expression" priority="9640" dxfId="2" stopIfTrue="0">
      <formula>AND(NOT('QAQC-NaT'!$L$315),'QAQC-NaT'!$C$315="High")</formula>
    </cfRule>
    <cfRule type="expression" priority="10318" dxfId="3" stopIfTrue="0">
      <formula>AND(NOT('QAQC-NaT'!$L$315),'QAQC-NaT'!$C$315="Medium")</formula>
    </cfRule>
    <cfRule type="expression" priority="10996" dxfId="4" stopIfTrue="0">
      <formula>AND(NOT('QAQC-NaT'!$L$315),'QAQC-NaT'!$C$315="Medium Low")</formula>
    </cfRule>
    <cfRule type="expression" priority="11674" dxfId="5" stopIfTrue="0">
      <formula>AND(NOT('QAQC-NaT'!$L$315),'QAQC-NaT'!$C$315="Low")</formula>
    </cfRule>
    <cfRule type="expression" priority="12658" dxfId="6" stopIfTrue="0">
      <formula>AND(NOT('QAQC-NaT'!$L$315),'QAQC-NaT'!$C$315="Very Low")</formula>
    </cfRule>
    <cfRule type="expression" priority="13356" dxfId="1" stopIfTrue="0">
      <formula>AND(NOT('QAQC-NaT'!$L$315),'QAQC-NaT'!$C$315="Good")</formula>
    </cfRule>
  </conditionalFormatting>
  <conditionalFormatting sqref="AR69">
    <cfRule type="expression" priority="8963" dxfId="0" stopIfTrue="0">
      <formula>AND(NOT('QAQC-NaT'!$L$316),'QAQC-NaT'!$C$316="Highest")</formula>
    </cfRule>
    <cfRule type="expression" priority="9641" dxfId="2" stopIfTrue="0">
      <formula>AND(NOT('QAQC-NaT'!$L$316),'QAQC-NaT'!$C$316="High")</formula>
    </cfRule>
    <cfRule type="expression" priority="10319" dxfId="3" stopIfTrue="0">
      <formula>AND(NOT('QAQC-NaT'!$L$316),'QAQC-NaT'!$C$316="Medium")</formula>
    </cfRule>
    <cfRule type="expression" priority="10997" dxfId="4" stopIfTrue="0">
      <formula>AND(NOT('QAQC-NaT'!$L$316),'QAQC-NaT'!$C$316="Medium Low")</formula>
    </cfRule>
    <cfRule type="expression" priority="11675" dxfId="5" stopIfTrue="0">
      <formula>AND(NOT('QAQC-NaT'!$L$316),'QAQC-NaT'!$C$316="Low")</formula>
    </cfRule>
    <cfRule type="expression" priority="12659" dxfId="6" stopIfTrue="0">
      <formula>AND(NOT('QAQC-NaT'!$L$316),'QAQC-NaT'!$C$316="Very Low")</formula>
    </cfRule>
    <cfRule type="expression" priority="13357" dxfId="1" stopIfTrue="0">
      <formula>AND(NOT('QAQC-NaT'!$L$316),'QAQC-NaT'!$C$316="Good")</formula>
    </cfRule>
  </conditionalFormatting>
  <conditionalFormatting sqref="AP70">
    <cfRule type="expression" priority="8964" dxfId="0" stopIfTrue="0">
      <formula>AND(NOT('QAQC-NaT'!$L$317),'QAQC-NaT'!$C$317="Highest")</formula>
    </cfRule>
    <cfRule type="expression" priority="9642" dxfId="2" stopIfTrue="0">
      <formula>AND(NOT('QAQC-NaT'!$L$317),'QAQC-NaT'!$C$317="High")</formula>
    </cfRule>
    <cfRule type="expression" priority="10320" dxfId="3" stopIfTrue="0">
      <formula>AND(NOT('QAQC-NaT'!$L$317),'QAQC-NaT'!$C$317="Medium")</formula>
    </cfRule>
    <cfRule type="expression" priority="10998" dxfId="4" stopIfTrue="0">
      <formula>AND(NOT('QAQC-NaT'!$L$317),'QAQC-NaT'!$C$317="Medium Low")</formula>
    </cfRule>
    <cfRule type="expression" priority="11676" dxfId="5" stopIfTrue="0">
      <formula>AND(NOT('QAQC-NaT'!$L$317),'QAQC-NaT'!$C$317="Low")</formula>
    </cfRule>
    <cfRule type="expression" priority="12660" dxfId="6" stopIfTrue="0">
      <formula>AND(NOT('QAQC-NaT'!$L$317),'QAQC-NaT'!$C$317="Very Low")</formula>
    </cfRule>
    <cfRule type="expression" priority="13358" dxfId="1" stopIfTrue="0">
      <formula>AND(NOT('QAQC-NaT'!$L$317),'QAQC-NaT'!$C$317="Good")</formula>
    </cfRule>
  </conditionalFormatting>
  <conditionalFormatting sqref="AQ70">
    <cfRule type="expression" priority="8965" dxfId="0" stopIfTrue="0">
      <formula>AND(NOT('QAQC-NaT'!$L$318),'QAQC-NaT'!$C$318="Highest")</formula>
    </cfRule>
    <cfRule type="expression" priority="9643" dxfId="2" stopIfTrue="0">
      <formula>AND(NOT('QAQC-NaT'!$L$318),'QAQC-NaT'!$C$318="High")</formula>
    </cfRule>
    <cfRule type="expression" priority="10321" dxfId="3" stopIfTrue="0">
      <formula>AND(NOT('QAQC-NaT'!$L$318),'QAQC-NaT'!$C$318="Medium")</formula>
    </cfRule>
    <cfRule type="expression" priority="10999" dxfId="4" stopIfTrue="0">
      <formula>AND(NOT('QAQC-NaT'!$L$318),'QAQC-NaT'!$C$318="Medium Low")</formula>
    </cfRule>
    <cfRule type="expression" priority="11677" dxfId="5" stopIfTrue="0">
      <formula>AND(NOT('QAQC-NaT'!$L$318),'QAQC-NaT'!$C$318="Low")</formula>
    </cfRule>
    <cfRule type="expression" priority="12661" dxfId="6" stopIfTrue="0">
      <formula>AND(NOT('QAQC-NaT'!$L$318),'QAQC-NaT'!$C$318="Very Low")</formula>
    </cfRule>
    <cfRule type="expression" priority="13359" dxfId="1" stopIfTrue="0">
      <formula>AND(NOT('QAQC-NaT'!$L$318),'QAQC-NaT'!$C$318="Good")</formula>
    </cfRule>
  </conditionalFormatting>
  <conditionalFormatting sqref="AR70">
    <cfRule type="expression" priority="8966" dxfId="0" stopIfTrue="0">
      <formula>AND(NOT('QAQC-NaT'!$L$319),'QAQC-NaT'!$C$319="Highest")</formula>
    </cfRule>
    <cfRule type="expression" priority="9644" dxfId="2" stopIfTrue="0">
      <formula>AND(NOT('QAQC-NaT'!$L$319),'QAQC-NaT'!$C$319="High")</formula>
    </cfRule>
    <cfRule type="expression" priority="10322" dxfId="3" stopIfTrue="0">
      <formula>AND(NOT('QAQC-NaT'!$L$319),'QAQC-NaT'!$C$319="Medium")</formula>
    </cfRule>
    <cfRule type="expression" priority="11000" dxfId="4" stopIfTrue="0">
      <formula>AND(NOT('QAQC-NaT'!$L$319),'QAQC-NaT'!$C$319="Medium Low")</formula>
    </cfRule>
    <cfRule type="expression" priority="11678" dxfId="5" stopIfTrue="0">
      <formula>AND(NOT('QAQC-NaT'!$L$319),'QAQC-NaT'!$C$319="Low")</formula>
    </cfRule>
    <cfRule type="expression" priority="12662" dxfId="6" stopIfTrue="0">
      <formula>AND(NOT('QAQC-NaT'!$L$319),'QAQC-NaT'!$C$319="Very Low")</formula>
    </cfRule>
    <cfRule type="expression" priority="13360" dxfId="1" stopIfTrue="0">
      <formula>AND(NOT('QAQC-NaT'!$L$319),'QAQC-NaT'!$C$319="Good")</formula>
    </cfRule>
  </conditionalFormatting>
  <conditionalFormatting sqref="AP71">
    <cfRule type="expression" priority="8967" dxfId="0" stopIfTrue="0">
      <formula>AND(NOT('QAQC-NaT'!$L$320),'QAQC-NaT'!$C$320="Highest")</formula>
    </cfRule>
    <cfRule type="expression" priority="9645" dxfId="2" stopIfTrue="0">
      <formula>AND(NOT('QAQC-NaT'!$L$320),'QAQC-NaT'!$C$320="High")</formula>
    </cfRule>
    <cfRule type="expression" priority="10323" dxfId="3" stopIfTrue="0">
      <formula>AND(NOT('QAQC-NaT'!$L$320),'QAQC-NaT'!$C$320="Medium")</formula>
    </cfRule>
    <cfRule type="expression" priority="11001" dxfId="4" stopIfTrue="0">
      <formula>AND(NOT('QAQC-NaT'!$L$320),'QAQC-NaT'!$C$320="Medium Low")</formula>
    </cfRule>
    <cfRule type="expression" priority="11679" dxfId="5" stopIfTrue="0">
      <formula>AND(NOT('QAQC-NaT'!$L$320),'QAQC-NaT'!$C$320="Low")</formula>
    </cfRule>
    <cfRule type="expression" priority="12663" dxfId="6" stopIfTrue="0">
      <formula>AND(NOT('QAQC-NaT'!$L$320),'QAQC-NaT'!$C$320="Very Low")</formula>
    </cfRule>
    <cfRule type="expression" priority="13361" dxfId="1" stopIfTrue="0">
      <formula>AND(NOT('QAQC-NaT'!$L$320),'QAQC-NaT'!$C$320="Good")</formula>
    </cfRule>
  </conditionalFormatting>
  <conditionalFormatting sqref="AQ71">
    <cfRule type="expression" priority="8968" dxfId="0" stopIfTrue="0">
      <formula>AND(NOT('QAQC-NaT'!$L$321),'QAQC-NaT'!$C$321="Highest")</formula>
    </cfRule>
    <cfRule type="expression" priority="9646" dxfId="2" stopIfTrue="0">
      <formula>AND(NOT('QAQC-NaT'!$L$321),'QAQC-NaT'!$C$321="High")</formula>
    </cfRule>
    <cfRule type="expression" priority="10324" dxfId="3" stopIfTrue="0">
      <formula>AND(NOT('QAQC-NaT'!$L$321),'QAQC-NaT'!$C$321="Medium")</formula>
    </cfRule>
    <cfRule type="expression" priority="11002" dxfId="4" stopIfTrue="0">
      <formula>AND(NOT('QAQC-NaT'!$L$321),'QAQC-NaT'!$C$321="Medium Low")</formula>
    </cfRule>
    <cfRule type="expression" priority="11680" dxfId="5" stopIfTrue="0">
      <formula>AND(NOT('QAQC-NaT'!$L$321),'QAQC-NaT'!$C$321="Low")</formula>
    </cfRule>
    <cfRule type="expression" priority="12664" dxfId="6" stopIfTrue="0">
      <formula>AND(NOT('QAQC-NaT'!$L$321),'QAQC-NaT'!$C$321="Very Low")</formula>
    </cfRule>
    <cfRule type="expression" priority="13362" dxfId="1" stopIfTrue="0">
      <formula>AND(NOT('QAQC-NaT'!$L$321),'QAQC-NaT'!$C$321="Good")</formula>
    </cfRule>
  </conditionalFormatting>
  <conditionalFormatting sqref="AR71">
    <cfRule type="expression" priority="8969" dxfId="0" stopIfTrue="0">
      <formula>AND(NOT('QAQC-NaT'!$L$322),'QAQC-NaT'!$C$322="Highest")</formula>
    </cfRule>
    <cfRule type="expression" priority="9647" dxfId="2" stopIfTrue="0">
      <formula>AND(NOT('QAQC-NaT'!$L$322),'QAQC-NaT'!$C$322="High")</formula>
    </cfRule>
    <cfRule type="expression" priority="10325" dxfId="3" stopIfTrue="0">
      <formula>AND(NOT('QAQC-NaT'!$L$322),'QAQC-NaT'!$C$322="Medium")</formula>
    </cfRule>
    <cfRule type="expression" priority="11003" dxfId="4" stopIfTrue="0">
      <formula>AND(NOT('QAQC-NaT'!$L$322),'QAQC-NaT'!$C$322="Medium Low")</formula>
    </cfRule>
    <cfRule type="expression" priority="11681" dxfId="5" stopIfTrue="0">
      <formula>AND(NOT('QAQC-NaT'!$L$322),'QAQC-NaT'!$C$322="Low")</formula>
    </cfRule>
    <cfRule type="expression" priority="12665" dxfId="6" stopIfTrue="0">
      <formula>AND(NOT('QAQC-NaT'!$L$322),'QAQC-NaT'!$C$322="Very Low")</formula>
    </cfRule>
    <cfRule type="expression" priority="13363" dxfId="1" stopIfTrue="0">
      <formula>AND(NOT('QAQC-NaT'!$L$322),'QAQC-NaT'!$C$322="Good")</formula>
    </cfRule>
  </conditionalFormatting>
  <conditionalFormatting sqref="AP72">
    <cfRule type="expression" priority="8970" dxfId="0" stopIfTrue="0">
      <formula>AND(NOT('QAQC-NaT'!$L$323),'QAQC-NaT'!$C$323="Highest")</formula>
    </cfRule>
    <cfRule type="expression" priority="9648" dxfId="2" stopIfTrue="0">
      <formula>AND(NOT('QAQC-NaT'!$L$323),'QAQC-NaT'!$C$323="High")</formula>
    </cfRule>
    <cfRule type="expression" priority="10326" dxfId="3" stopIfTrue="0">
      <formula>AND(NOT('QAQC-NaT'!$L$323),'QAQC-NaT'!$C$323="Medium")</formula>
    </cfRule>
    <cfRule type="expression" priority="11004" dxfId="4" stopIfTrue="0">
      <formula>AND(NOT('QAQC-NaT'!$L$323),'QAQC-NaT'!$C$323="Medium Low")</formula>
    </cfRule>
    <cfRule type="expression" priority="11682" dxfId="5" stopIfTrue="0">
      <formula>AND(NOT('QAQC-NaT'!$L$323),'QAQC-NaT'!$C$323="Low")</formula>
    </cfRule>
    <cfRule type="expression" priority="12666" dxfId="6" stopIfTrue="0">
      <formula>AND(NOT('QAQC-NaT'!$L$323),'QAQC-NaT'!$C$323="Very Low")</formula>
    </cfRule>
    <cfRule type="expression" priority="13364" dxfId="1" stopIfTrue="0">
      <formula>AND(NOT('QAQC-NaT'!$L$323),'QAQC-NaT'!$C$323="Good")</formula>
    </cfRule>
  </conditionalFormatting>
  <conditionalFormatting sqref="AQ72">
    <cfRule type="expression" priority="8971" dxfId="0" stopIfTrue="0">
      <formula>AND(NOT('QAQC-NaT'!$L$324),'QAQC-NaT'!$C$324="Highest")</formula>
    </cfRule>
    <cfRule type="expression" priority="9649" dxfId="2" stopIfTrue="0">
      <formula>AND(NOT('QAQC-NaT'!$L$324),'QAQC-NaT'!$C$324="High")</formula>
    </cfRule>
    <cfRule type="expression" priority="10327" dxfId="3" stopIfTrue="0">
      <formula>AND(NOT('QAQC-NaT'!$L$324),'QAQC-NaT'!$C$324="Medium")</formula>
    </cfRule>
    <cfRule type="expression" priority="11005" dxfId="4" stopIfTrue="0">
      <formula>AND(NOT('QAQC-NaT'!$L$324),'QAQC-NaT'!$C$324="Medium Low")</formula>
    </cfRule>
    <cfRule type="expression" priority="11683" dxfId="5" stopIfTrue="0">
      <formula>AND(NOT('QAQC-NaT'!$L$324),'QAQC-NaT'!$C$324="Low")</formula>
    </cfRule>
    <cfRule type="expression" priority="12667" dxfId="6" stopIfTrue="0">
      <formula>AND(NOT('QAQC-NaT'!$L$324),'QAQC-NaT'!$C$324="Very Low")</formula>
    </cfRule>
    <cfRule type="expression" priority="13365" dxfId="1" stopIfTrue="0">
      <formula>AND(NOT('QAQC-NaT'!$L$324),'QAQC-NaT'!$C$324="Good")</formula>
    </cfRule>
  </conditionalFormatting>
  <conditionalFormatting sqref="AR72">
    <cfRule type="expression" priority="8972" dxfId="0" stopIfTrue="0">
      <formula>AND(NOT('QAQC-NaT'!$L$325),'QAQC-NaT'!$C$325="Highest")</formula>
    </cfRule>
    <cfRule type="expression" priority="9650" dxfId="2" stopIfTrue="0">
      <formula>AND(NOT('QAQC-NaT'!$L$325),'QAQC-NaT'!$C$325="High")</formula>
    </cfRule>
    <cfRule type="expression" priority="10328" dxfId="3" stopIfTrue="0">
      <formula>AND(NOT('QAQC-NaT'!$L$325),'QAQC-NaT'!$C$325="Medium")</formula>
    </cfRule>
    <cfRule type="expression" priority="11006" dxfId="4" stopIfTrue="0">
      <formula>AND(NOT('QAQC-NaT'!$L$325),'QAQC-NaT'!$C$325="Medium Low")</formula>
    </cfRule>
    <cfRule type="expression" priority="11684" dxfId="5" stopIfTrue="0">
      <formula>AND(NOT('QAQC-NaT'!$L$325),'QAQC-NaT'!$C$325="Low")</formula>
    </cfRule>
    <cfRule type="expression" priority="12668" dxfId="6" stopIfTrue="0">
      <formula>AND(NOT('QAQC-NaT'!$L$325),'QAQC-NaT'!$C$325="Very Low")</formula>
    </cfRule>
    <cfRule type="expression" priority="13366" dxfId="1" stopIfTrue="0">
      <formula>AND(NOT('QAQC-NaT'!$L$325),'QAQC-NaT'!$C$325="Good")</formula>
    </cfRule>
  </conditionalFormatting>
  <conditionalFormatting sqref="AP73">
    <cfRule type="expression" priority="8973" dxfId="0" stopIfTrue="0">
      <formula>AND(NOT('QAQC-NaT'!$L$326),'QAQC-NaT'!$C$326="Highest")</formula>
    </cfRule>
    <cfRule type="expression" priority="9651" dxfId="2" stopIfTrue="0">
      <formula>AND(NOT('QAQC-NaT'!$L$326),'QAQC-NaT'!$C$326="High")</formula>
    </cfRule>
    <cfRule type="expression" priority="10329" dxfId="3" stopIfTrue="0">
      <formula>AND(NOT('QAQC-NaT'!$L$326),'QAQC-NaT'!$C$326="Medium")</formula>
    </cfRule>
    <cfRule type="expression" priority="11007" dxfId="4" stopIfTrue="0">
      <formula>AND(NOT('QAQC-NaT'!$L$326),'QAQC-NaT'!$C$326="Medium Low")</formula>
    </cfRule>
    <cfRule type="expression" priority="11685" dxfId="5" stopIfTrue="0">
      <formula>AND(NOT('QAQC-NaT'!$L$326),'QAQC-NaT'!$C$326="Low")</formula>
    </cfRule>
    <cfRule type="expression" priority="12669" dxfId="6" stopIfTrue="0">
      <formula>AND(NOT('QAQC-NaT'!$L$326),'QAQC-NaT'!$C$326="Very Low")</formula>
    </cfRule>
    <cfRule type="expression" priority="13367" dxfId="1" stopIfTrue="0">
      <formula>AND(NOT('QAQC-NaT'!$L$326),'QAQC-NaT'!$C$326="Good")</formula>
    </cfRule>
  </conditionalFormatting>
  <conditionalFormatting sqref="AQ73">
    <cfRule type="expression" priority="8974" dxfId="0" stopIfTrue="0">
      <formula>AND(NOT('QAQC-NaT'!$L$327),'QAQC-NaT'!$C$327="Highest")</formula>
    </cfRule>
    <cfRule type="expression" priority="9652" dxfId="2" stopIfTrue="0">
      <formula>AND(NOT('QAQC-NaT'!$L$327),'QAQC-NaT'!$C$327="High")</formula>
    </cfRule>
    <cfRule type="expression" priority="10330" dxfId="3" stopIfTrue="0">
      <formula>AND(NOT('QAQC-NaT'!$L$327),'QAQC-NaT'!$C$327="Medium")</formula>
    </cfRule>
    <cfRule type="expression" priority="11008" dxfId="4" stopIfTrue="0">
      <formula>AND(NOT('QAQC-NaT'!$L$327),'QAQC-NaT'!$C$327="Medium Low")</formula>
    </cfRule>
    <cfRule type="expression" priority="11686" dxfId="5" stopIfTrue="0">
      <formula>AND(NOT('QAQC-NaT'!$L$327),'QAQC-NaT'!$C$327="Low")</formula>
    </cfRule>
    <cfRule type="expression" priority="12670" dxfId="6" stopIfTrue="0">
      <formula>AND(NOT('QAQC-NaT'!$L$327),'QAQC-NaT'!$C$327="Very Low")</formula>
    </cfRule>
    <cfRule type="expression" priority="13368" dxfId="1" stopIfTrue="0">
      <formula>AND(NOT('QAQC-NaT'!$L$327),'QAQC-NaT'!$C$327="Good")</formula>
    </cfRule>
  </conditionalFormatting>
  <conditionalFormatting sqref="AR73">
    <cfRule type="expression" priority="8975" dxfId="0" stopIfTrue="0">
      <formula>AND(NOT('QAQC-NaT'!$L$328),'QAQC-NaT'!$C$328="Highest")</formula>
    </cfRule>
    <cfRule type="expression" priority="9653" dxfId="2" stopIfTrue="0">
      <formula>AND(NOT('QAQC-NaT'!$L$328),'QAQC-NaT'!$C$328="High")</formula>
    </cfRule>
    <cfRule type="expression" priority="10331" dxfId="3" stopIfTrue="0">
      <formula>AND(NOT('QAQC-NaT'!$L$328),'QAQC-NaT'!$C$328="Medium")</formula>
    </cfRule>
    <cfRule type="expression" priority="11009" dxfId="4" stopIfTrue="0">
      <formula>AND(NOT('QAQC-NaT'!$L$328),'QAQC-NaT'!$C$328="Medium Low")</formula>
    </cfRule>
    <cfRule type="expression" priority="11687" dxfId="5" stopIfTrue="0">
      <formula>AND(NOT('QAQC-NaT'!$L$328),'QAQC-NaT'!$C$328="Low")</formula>
    </cfRule>
    <cfRule type="expression" priority="12671" dxfId="6" stopIfTrue="0">
      <formula>AND(NOT('QAQC-NaT'!$L$328),'QAQC-NaT'!$C$328="Very Low")</formula>
    </cfRule>
    <cfRule type="expression" priority="13369" dxfId="1" stopIfTrue="0">
      <formula>AND(NOT('QAQC-NaT'!$L$328),'QAQC-NaT'!$C$328="Good")</formula>
    </cfRule>
  </conditionalFormatting>
  <conditionalFormatting sqref="AP74">
    <cfRule type="expression" priority="8976" dxfId="0" stopIfTrue="0">
      <formula>AND(NOT('QAQC-NaT'!$L$329),'QAQC-NaT'!$C$329="Highest")</formula>
    </cfRule>
    <cfRule type="expression" priority="9654" dxfId="2" stopIfTrue="0">
      <formula>AND(NOT('QAQC-NaT'!$L$329),'QAQC-NaT'!$C$329="High")</formula>
    </cfRule>
    <cfRule type="expression" priority="10332" dxfId="3" stopIfTrue="0">
      <formula>AND(NOT('QAQC-NaT'!$L$329),'QAQC-NaT'!$C$329="Medium")</formula>
    </cfRule>
    <cfRule type="expression" priority="11010" dxfId="4" stopIfTrue="0">
      <formula>AND(NOT('QAQC-NaT'!$L$329),'QAQC-NaT'!$C$329="Medium Low")</formula>
    </cfRule>
    <cfRule type="expression" priority="11688" dxfId="5" stopIfTrue="0">
      <formula>AND(NOT('QAQC-NaT'!$L$329),'QAQC-NaT'!$C$329="Low")</formula>
    </cfRule>
    <cfRule type="expression" priority="12672" dxfId="6" stopIfTrue="0">
      <formula>AND(NOT('QAQC-NaT'!$L$329),'QAQC-NaT'!$C$329="Very Low")</formula>
    </cfRule>
    <cfRule type="expression" priority="13370" dxfId="1" stopIfTrue="0">
      <formula>AND(NOT('QAQC-NaT'!$L$329),'QAQC-NaT'!$C$329="Good")</formula>
    </cfRule>
  </conditionalFormatting>
  <conditionalFormatting sqref="AQ74">
    <cfRule type="expression" priority="8977" dxfId="0" stopIfTrue="0">
      <formula>AND(NOT('QAQC-NaT'!$L$330),'QAQC-NaT'!$C$330="Highest")</formula>
    </cfRule>
    <cfRule type="expression" priority="9655" dxfId="2" stopIfTrue="0">
      <formula>AND(NOT('QAQC-NaT'!$L$330),'QAQC-NaT'!$C$330="High")</formula>
    </cfRule>
    <cfRule type="expression" priority="10333" dxfId="3" stopIfTrue="0">
      <formula>AND(NOT('QAQC-NaT'!$L$330),'QAQC-NaT'!$C$330="Medium")</formula>
    </cfRule>
    <cfRule type="expression" priority="11011" dxfId="4" stopIfTrue="0">
      <formula>AND(NOT('QAQC-NaT'!$L$330),'QAQC-NaT'!$C$330="Medium Low")</formula>
    </cfRule>
    <cfRule type="expression" priority="11689" dxfId="5" stopIfTrue="0">
      <formula>AND(NOT('QAQC-NaT'!$L$330),'QAQC-NaT'!$C$330="Low")</formula>
    </cfRule>
    <cfRule type="expression" priority="12673" dxfId="6" stopIfTrue="0">
      <formula>AND(NOT('QAQC-NaT'!$L$330),'QAQC-NaT'!$C$330="Very Low")</formula>
    </cfRule>
    <cfRule type="expression" priority="13371" dxfId="1" stopIfTrue="0">
      <formula>AND(NOT('QAQC-NaT'!$L$330),'QAQC-NaT'!$C$330="Good")</formula>
    </cfRule>
  </conditionalFormatting>
  <conditionalFormatting sqref="AR74">
    <cfRule type="expression" priority="8978" dxfId="0" stopIfTrue="0">
      <formula>AND(NOT('QAQC-NaT'!$L$331),'QAQC-NaT'!$C$331="Highest")</formula>
    </cfRule>
    <cfRule type="expression" priority="9656" dxfId="2" stopIfTrue="0">
      <formula>AND(NOT('QAQC-NaT'!$L$331),'QAQC-NaT'!$C$331="High")</formula>
    </cfRule>
    <cfRule type="expression" priority="10334" dxfId="3" stopIfTrue="0">
      <formula>AND(NOT('QAQC-NaT'!$L$331),'QAQC-NaT'!$C$331="Medium")</formula>
    </cfRule>
    <cfRule type="expression" priority="11012" dxfId="4" stopIfTrue="0">
      <formula>AND(NOT('QAQC-NaT'!$L$331),'QAQC-NaT'!$C$331="Medium Low")</formula>
    </cfRule>
    <cfRule type="expression" priority="11690" dxfId="5" stopIfTrue="0">
      <formula>AND(NOT('QAQC-NaT'!$L$331),'QAQC-NaT'!$C$331="Low")</formula>
    </cfRule>
    <cfRule type="expression" priority="12674" dxfId="6" stopIfTrue="0">
      <formula>AND(NOT('QAQC-NaT'!$L$331),'QAQC-NaT'!$C$331="Very Low")</formula>
    </cfRule>
    <cfRule type="expression" priority="13372" dxfId="1" stopIfTrue="0">
      <formula>AND(NOT('QAQC-NaT'!$L$331),'QAQC-NaT'!$C$331="Good")</formula>
    </cfRule>
  </conditionalFormatting>
  <conditionalFormatting sqref="AP75">
    <cfRule type="expression" priority="8979" dxfId="0" stopIfTrue="0">
      <formula>AND(NOT('QAQC-NaT'!$L$332),'QAQC-NaT'!$C$332="Highest")</formula>
    </cfRule>
    <cfRule type="expression" priority="9657" dxfId="2" stopIfTrue="0">
      <formula>AND(NOT('QAQC-NaT'!$L$332),'QAQC-NaT'!$C$332="High")</formula>
    </cfRule>
    <cfRule type="expression" priority="10335" dxfId="3" stopIfTrue="0">
      <formula>AND(NOT('QAQC-NaT'!$L$332),'QAQC-NaT'!$C$332="Medium")</formula>
    </cfRule>
    <cfRule type="expression" priority="11013" dxfId="4" stopIfTrue="0">
      <formula>AND(NOT('QAQC-NaT'!$L$332),'QAQC-NaT'!$C$332="Medium Low")</formula>
    </cfRule>
    <cfRule type="expression" priority="11691" dxfId="5" stopIfTrue="0">
      <formula>AND(NOT('QAQC-NaT'!$L$332),'QAQC-NaT'!$C$332="Low")</formula>
    </cfRule>
    <cfRule type="expression" priority="12675" dxfId="6" stopIfTrue="0">
      <formula>AND(NOT('QAQC-NaT'!$L$332),'QAQC-NaT'!$C$332="Very Low")</formula>
    </cfRule>
    <cfRule type="expression" priority="13373" dxfId="1" stopIfTrue="0">
      <formula>AND(NOT('QAQC-NaT'!$L$332),'QAQC-NaT'!$C$332="Good")</formula>
    </cfRule>
  </conditionalFormatting>
  <conditionalFormatting sqref="AQ75">
    <cfRule type="expression" priority="8980" dxfId="0" stopIfTrue="0">
      <formula>AND(NOT('QAQC-NaT'!$L$333),'QAQC-NaT'!$C$333="Highest")</formula>
    </cfRule>
    <cfRule type="expression" priority="9658" dxfId="2" stopIfTrue="0">
      <formula>AND(NOT('QAQC-NaT'!$L$333),'QAQC-NaT'!$C$333="High")</formula>
    </cfRule>
    <cfRule type="expression" priority="10336" dxfId="3" stopIfTrue="0">
      <formula>AND(NOT('QAQC-NaT'!$L$333),'QAQC-NaT'!$C$333="Medium")</formula>
    </cfRule>
    <cfRule type="expression" priority="11014" dxfId="4" stopIfTrue="0">
      <formula>AND(NOT('QAQC-NaT'!$L$333),'QAQC-NaT'!$C$333="Medium Low")</formula>
    </cfRule>
    <cfRule type="expression" priority="11692" dxfId="5" stopIfTrue="0">
      <formula>AND(NOT('QAQC-NaT'!$L$333),'QAQC-NaT'!$C$333="Low")</formula>
    </cfRule>
    <cfRule type="expression" priority="12676" dxfId="6" stopIfTrue="0">
      <formula>AND(NOT('QAQC-NaT'!$L$333),'QAQC-NaT'!$C$333="Very Low")</formula>
    </cfRule>
    <cfRule type="expression" priority="13374" dxfId="1" stopIfTrue="0">
      <formula>AND(NOT('QAQC-NaT'!$L$333),'QAQC-NaT'!$C$333="Good")</formula>
    </cfRule>
  </conditionalFormatting>
  <conditionalFormatting sqref="AR75">
    <cfRule type="expression" priority="8981" dxfId="0" stopIfTrue="0">
      <formula>AND(NOT('QAQC-NaT'!$L$334),'QAQC-NaT'!$C$334="Highest")</formula>
    </cfRule>
    <cfRule type="expression" priority="9659" dxfId="2" stopIfTrue="0">
      <formula>AND(NOT('QAQC-NaT'!$L$334),'QAQC-NaT'!$C$334="High")</formula>
    </cfRule>
    <cfRule type="expression" priority="10337" dxfId="3" stopIfTrue="0">
      <formula>AND(NOT('QAQC-NaT'!$L$334),'QAQC-NaT'!$C$334="Medium")</formula>
    </cfRule>
    <cfRule type="expression" priority="11015" dxfId="4" stopIfTrue="0">
      <formula>AND(NOT('QAQC-NaT'!$L$334),'QAQC-NaT'!$C$334="Medium Low")</formula>
    </cfRule>
    <cfRule type="expression" priority="11693" dxfId="5" stopIfTrue="0">
      <formula>AND(NOT('QAQC-NaT'!$L$334),'QAQC-NaT'!$C$334="Low")</formula>
    </cfRule>
    <cfRule type="expression" priority="12677" dxfId="6" stopIfTrue="0">
      <formula>AND(NOT('QAQC-NaT'!$L$334),'QAQC-NaT'!$C$334="Very Low")</formula>
    </cfRule>
    <cfRule type="expression" priority="13375" dxfId="1" stopIfTrue="0">
      <formula>AND(NOT('QAQC-NaT'!$L$334),'QAQC-NaT'!$C$334="Good")</formula>
    </cfRule>
  </conditionalFormatting>
  <conditionalFormatting sqref="AZ59">
    <cfRule type="expression" priority="8982" dxfId="0" stopIfTrue="0">
      <formula>AND(NOT('QAQC-NaT'!$L$335),'QAQC-NaT'!$C$335="Highest")</formula>
    </cfRule>
    <cfRule type="expression" priority="9660" dxfId="2" stopIfTrue="0">
      <formula>AND(NOT('QAQC-NaT'!$L$335),'QAQC-NaT'!$C$335="High")</formula>
    </cfRule>
    <cfRule type="expression" priority="10338" dxfId="3" stopIfTrue="0">
      <formula>AND(NOT('QAQC-NaT'!$L$335),'QAQC-NaT'!$C$335="Medium")</formula>
    </cfRule>
    <cfRule type="expression" priority="11016" dxfId="4" stopIfTrue="0">
      <formula>AND(NOT('QAQC-NaT'!$L$335),'QAQC-NaT'!$C$335="Medium Low")</formula>
    </cfRule>
    <cfRule type="expression" priority="11694" dxfId="5" stopIfTrue="0">
      <formula>AND(NOT('QAQC-NaT'!$L$335),'QAQC-NaT'!$C$335="Low")</formula>
    </cfRule>
    <cfRule type="expression" priority="12678" dxfId="6" stopIfTrue="0">
      <formula>AND(NOT('QAQC-NaT'!$L$335),'QAQC-NaT'!$C$335="Very Low")</formula>
    </cfRule>
    <cfRule type="expression" priority="13376" dxfId="1" stopIfTrue="0">
      <formula>AND(NOT('QAQC-NaT'!$L$335),'QAQC-NaT'!$C$335="Good")</formula>
    </cfRule>
  </conditionalFormatting>
  <conditionalFormatting sqref="BA59">
    <cfRule type="expression" priority="8983" dxfId="0" stopIfTrue="0">
      <formula>AND(NOT('QAQC-NaT'!$L$336),'QAQC-NaT'!$C$336="Highest")</formula>
    </cfRule>
    <cfRule type="expression" priority="9661" dxfId="2" stopIfTrue="0">
      <formula>AND(NOT('QAQC-NaT'!$L$336),'QAQC-NaT'!$C$336="High")</formula>
    </cfRule>
    <cfRule type="expression" priority="10339" dxfId="3" stopIfTrue="0">
      <formula>AND(NOT('QAQC-NaT'!$L$336),'QAQC-NaT'!$C$336="Medium")</formula>
    </cfRule>
    <cfRule type="expression" priority="11017" dxfId="4" stopIfTrue="0">
      <formula>AND(NOT('QAQC-NaT'!$L$336),'QAQC-NaT'!$C$336="Medium Low")</formula>
    </cfRule>
    <cfRule type="expression" priority="11695" dxfId="5" stopIfTrue="0">
      <formula>AND(NOT('QAQC-NaT'!$L$336),'QAQC-NaT'!$C$336="Low")</formula>
    </cfRule>
    <cfRule type="expression" priority="12679" dxfId="6" stopIfTrue="0">
      <formula>AND(NOT('QAQC-NaT'!$L$336),'QAQC-NaT'!$C$336="Very Low")</formula>
    </cfRule>
    <cfRule type="expression" priority="13377" dxfId="1" stopIfTrue="0">
      <formula>AND(NOT('QAQC-NaT'!$L$336),'QAQC-NaT'!$C$336="Good")</formula>
    </cfRule>
  </conditionalFormatting>
  <conditionalFormatting sqref="BB59">
    <cfRule type="expression" priority="8984" dxfId="0" stopIfTrue="0">
      <formula>AND(NOT('QAQC-NaT'!$L$337),'QAQC-NaT'!$C$337="Highest")</formula>
    </cfRule>
    <cfRule type="expression" priority="9662" dxfId="2" stopIfTrue="0">
      <formula>AND(NOT('QAQC-NaT'!$L$337),'QAQC-NaT'!$C$337="High")</formula>
    </cfRule>
    <cfRule type="expression" priority="10340" dxfId="3" stopIfTrue="0">
      <formula>AND(NOT('QAQC-NaT'!$L$337),'QAQC-NaT'!$C$337="Medium")</formula>
    </cfRule>
    <cfRule type="expression" priority="11018" dxfId="4" stopIfTrue="0">
      <formula>AND(NOT('QAQC-NaT'!$L$337),'QAQC-NaT'!$C$337="Medium Low")</formula>
    </cfRule>
    <cfRule type="expression" priority="11696" dxfId="5" stopIfTrue="0">
      <formula>AND(NOT('QAQC-NaT'!$L$337),'QAQC-NaT'!$C$337="Low")</formula>
    </cfRule>
    <cfRule type="expression" priority="12680" dxfId="6" stopIfTrue="0">
      <formula>AND(NOT('QAQC-NaT'!$L$337),'QAQC-NaT'!$C$337="Very Low")</formula>
    </cfRule>
    <cfRule type="expression" priority="13378" dxfId="1" stopIfTrue="0">
      <formula>AND(NOT('QAQC-NaT'!$L$337),'QAQC-NaT'!$C$337="Good")</formula>
    </cfRule>
  </conditionalFormatting>
  <conditionalFormatting sqref="AZ60">
    <cfRule type="expression" priority="8985" dxfId="0" stopIfTrue="0">
      <formula>AND(NOT('QAQC-NaT'!$L$338),'QAQC-NaT'!$C$338="Highest")</formula>
    </cfRule>
    <cfRule type="expression" priority="9663" dxfId="2" stopIfTrue="0">
      <formula>AND(NOT('QAQC-NaT'!$L$338),'QAQC-NaT'!$C$338="High")</formula>
    </cfRule>
    <cfRule type="expression" priority="10341" dxfId="3" stopIfTrue="0">
      <formula>AND(NOT('QAQC-NaT'!$L$338),'QAQC-NaT'!$C$338="Medium")</formula>
    </cfRule>
    <cfRule type="expression" priority="11019" dxfId="4" stopIfTrue="0">
      <formula>AND(NOT('QAQC-NaT'!$L$338),'QAQC-NaT'!$C$338="Medium Low")</formula>
    </cfRule>
    <cfRule type="expression" priority="11697" dxfId="5" stopIfTrue="0">
      <formula>AND(NOT('QAQC-NaT'!$L$338),'QAQC-NaT'!$C$338="Low")</formula>
    </cfRule>
    <cfRule type="expression" priority="12681" dxfId="6" stopIfTrue="0">
      <formula>AND(NOT('QAQC-NaT'!$L$338),'QAQC-NaT'!$C$338="Very Low")</formula>
    </cfRule>
    <cfRule type="expression" priority="13379" dxfId="1" stopIfTrue="0">
      <formula>AND(NOT('QAQC-NaT'!$L$338),'QAQC-NaT'!$C$338="Good")</formula>
    </cfRule>
  </conditionalFormatting>
  <conditionalFormatting sqref="BA60">
    <cfRule type="expression" priority="8986" dxfId="0" stopIfTrue="0">
      <formula>AND(NOT('QAQC-NaT'!$L$339),'QAQC-NaT'!$C$339="Highest")</formula>
    </cfRule>
    <cfRule type="expression" priority="9664" dxfId="2" stopIfTrue="0">
      <formula>AND(NOT('QAQC-NaT'!$L$339),'QAQC-NaT'!$C$339="High")</formula>
    </cfRule>
    <cfRule type="expression" priority="10342" dxfId="3" stopIfTrue="0">
      <formula>AND(NOT('QAQC-NaT'!$L$339),'QAQC-NaT'!$C$339="Medium")</formula>
    </cfRule>
    <cfRule type="expression" priority="11020" dxfId="4" stopIfTrue="0">
      <formula>AND(NOT('QAQC-NaT'!$L$339),'QAQC-NaT'!$C$339="Medium Low")</formula>
    </cfRule>
    <cfRule type="expression" priority="11698" dxfId="5" stopIfTrue="0">
      <formula>AND(NOT('QAQC-NaT'!$L$339),'QAQC-NaT'!$C$339="Low")</formula>
    </cfRule>
    <cfRule type="expression" priority="12682" dxfId="6" stopIfTrue="0">
      <formula>AND(NOT('QAQC-NaT'!$L$339),'QAQC-NaT'!$C$339="Very Low")</formula>
    </cfRule>
    <cfRule type="expression" priority="13380" dxfId="1" stopIfTrue="0">
      <formula>AND(NOT('QAQC-NaT'!$L$339),'QAQC-NaT'!$C$339="Good")</formula>
    </cfRule>
  </conditionalFormatting>
  <conditionalFormatting sqref="BB60">
    <cfRule type="expression" priority="8987" dxfId="0" stopIfTrue="0">
      <formula>AND(NOT('QAQC-NaT'!$L$340),'QAQC-NaT'!$C$340="Highest")</formula>
    </cfRule>
    <cfRule type="expression" priority="9665" dxfId="2" stopIfTrue="0">
      <formula>AND(NOT('QAQC-NaT'!$L$340),'QAQC-NaT'!$C$340="High")</formula>
    </cfRule>
    <cfRule type="expression" priority="10343" dxfId="3" stopIfTrue="0">
      <formula>AND(NOT('QAQC-NaT'!$L$340),'QAQC-NaT'!$C$340="Medium")</formula>
    </cfRule>
    <cfRule type="expression" priority="11021" dxfId="4" stopIfTrue="0">
      <formula>AND(NOT('QAQC-NaT'!$L$340),'QAQC-NaT'!$C$340="Medium Low")</formula>
    </cfRule>
    <cfRule type="expression" priority="11699" dxfId="5" stopIfTrue="0">
      <formula>AND(NOT('QAQC-NaT'!$L$340),'QAQC-NaT'!$C$340="Low")</formula>
    </cfRule>
    <cfRule type="expression" priority="12683" dxfId="6" stopIfTrue="0">
      <formula>AND(NOT('QAQC-NaT'!$L$340),'QAQC-NaT'!$C$340="Very Low")</formula>
    </cfRule>
    <cfRule type="expression" priority="13381" dxfId="1" stopIfTrue="0">
      <formula>AND(NOT('QAQC-NaT'!$L$340),'QAQC-NaT'!$C$340="Good")</formula>
    </cfRule>
  </conditionalFormatting>
  <conditionalFormatting sqref="AZ61">
    <cfRule type="expression" priority="8988" dxfId="0" stopIfTrue="0">
      <formula>AND(NOT('QAQC-NaT'!$L$341),'QAQC-NaT'!$C$341="Highest")</formula>
    </cfRule>
    <cfRule type="expression" priority="9666" dxfId="2" stopIfTrue="0">
      <formula>AND(NOT('QAQC-NaT'!$L$341),'QAQC-NaT'!$C$341="High")</formula>
    </cfRule>
    <cfRule type="expression" priority="10344" dxfId="3" stopIfTrue="0">
      <formula>AND(NOT('QAQC-NaT'!$L$341),'QAQC-NaT'!$C$341="Medium")</formula>
    </cfRule>
    <cfRule type="expression" priority="11022" dxfId="4" stopIfTrue="0">
      <formula>AND(NOT('QAQC-NaT'!$L$341),'QAQC-NaT'!$C$341="Medium Low")</formula>
    </cfRule>
    <cfRule type="expression" priority="11700" dxfId="5" stopIfTrue="0">
      <formula>AND(NOT('QAQC-NaT'!$L$341),'QAQC-NaT'!$C$341="Low")</formula>
    </cfRule>
    <cfRule type="expression" priority="12684" dxfId="6" stopIfTrue="0">
      <formula>AND(NOT('QAQC-NaT'!$L$341),'QAQC-NaT'!$C$341="Very Low")</formula>
    </cfRule>
    <cfRule type="expression" priority="13382" dxfId="1" stopIfTrue="0">
      <formula>AND(NOT('QAQC-NaT'!$L$341),'QAQC-NaT'!$C$341="Good")</formula>
    </cfRule>
  </conditionalFormatting>
  <conditionalFormatting sqref="BA61">
    <cfRule type="expression" priority="8989" dxfId="0" stopIfTrue="0">
      <formula>AND(NOT('QAQC-NaT'!$L$342),'QAQC-NaT'!$C$342="Highest")</formula>
    </cfRule>
    <cfRule type="expression" priority="9667" dxfId="2" stopIfTrue="0">
      <formula>AND(NOT('QAQC-NaT'!$L$342),'QAQC-NaT'!$C$342="High")</formula>
    </cfRule>
    <cfRule type="expression" priority="10345" dxfId="3" stopIfTrue="0">
      <formula>AND(NOT('QAQC-NaT'!$L$342),'QAQC-NaT'!$C$342="Medium")</formula>
    </cfRule>
    <cfRule type="expression" priority="11023" dxfId="4" stopIfTrue="0">
      <formula>AND(NOT('QAQC-NaT'!$L$342),'QAQC-NaT'!$C$342="Medium Low")</formula>
    </cfRule>
    <cfRule type="expression" priority="11701" dxfId="5" stopIfTrue="0">
      <formula>AND(NOT('QAQC-NaT'!$L$342),'QAQC-NaT'!$C$342="Low")</formula>
    </cfRule>
    <cfRule type="expression" priority="12685" dxfId="6" stopIfTrue="0">
      <formula>AND(NOT('QAQC-NaT'!$L$342),'QAQC-NaT'!$C$342="Very Low")</formula>
    </cfRule>
    <cfRule type="expression" priority="13383" dxfId="1" stopIfTrue="0">
      <formula>AND(NOT('QAQC-NaT'!$L$342),'QAQC-NaT'!$C$342="Good")</formula>
    </cfRule>
  </conditionalFormatting>
  <conditionalFormatting sqref="BB61">
    <cfRule type="expression" priority="8990" dxfId="0" stopIfTrue="0">
      <formula>AND(NOT('QAQC-NaT'!$L$343),'QAQC-NaT'!$C$343="Highest")</formula>
    </cfRule>
    <cfRule type="expression" priority="9668" dxfId="2" stopIfTrue="0">
      <formula>AND(NOT('QAQC-NaT'!$L$343),'QAQC-NaT'!$C$343="High")</formula>
    </cfRule>
    <cfRule type="expression" priority="10346" dxfId="3" stopIfTrue="0">
      <formula>AND(NOT('QAQC-NaT'!$L$343),'QAQC-NaT'!$C$343="Medium")</formula>
    </cfRule>
    <cfRule type="expression" priority="11024" dxfId="4" stopIfTrue="0">
      <formula>AND(NOT('QAQC-NaT'!$L$343),'QAQC-NaT'!$C$343="Medium Low")</formula>
    </cfRule>
    <cfRule type="expression" priority="11702" dxfId="5" stopIfTrue="0">
      <formula>AND(NOT('QAQC-NaT'!$L$343),'QAQC-NaT'!$C$343="Low")</formula>
    </cfRule>
    <cfRule type="expression" priority="12686" dxfId="6" stopIfTrue="0">
      <formula>AND(NOT('QAQC-NaT'!$L$343),'QAQC-NaT'!$C$343="Very Low")</formula>
    </cfRule>
    <cfRule type="expression" priority="13384" dxfId="1" stopIfTrue="0">
      <formula>AND(NOT('QAQC-NaT'!$L$343),'QAQC-NaT'!$C$343="Good")</formula>
    </cfRule>
  </conditionalFormatting>
  <conditionalFormatting sqref="AZ62">
    <cfRule type="expression" priority="8991" dxfId="0" stopIfTrue="0">
      <formula>AND(NOT('QAQC-NaT'!$L$344),'QAQC-NaT'!$C$344="Highest")</formula>
    </cfRule>
    <cfRule type="expression" priority="9669" dxfId="2" stopIfTrue="0">
      <formula>AND(NOT('QAQC-NaT'!$L$344),'QAQC-NaT'!$C$344="High")</formula>
    </cfRule>
    <cfRule type="expression" priority="10347" dxfId="3" stopIfTrue="0">
      <formula>AND(NOT('QAQC-NaT'!$L$344),'QAQC-NaT'!$C$344="Medium")</formula>
    </cfRule>
    <cfRule type="expression" priority="11025" dxfId="4" stopIfTrue="0">
      <formula>AND(NOT('QAQC-NaT'!$L$344),'QAQC-NaT'!$C$344="Medium Low")</formula>
    </cfRule>
    <cfRule type="expression" priority="11703" dxfId="5" stopIfTrue="0">
      <formula>AND(NOT('QAQC-NaT'!$L$344),'QAQC-NaT'!$C$344="Low")</formula>
    </cfRule>
    <cfRule type="expression" priority="12687" dxfId="6" stopIfTrue="0">
      <formula>AND(NOT('QAQC-NaT'!$L$344),'QAQC-NaT'!$C$344="Very Low")</formula>
    </cfRule>
    <cfRule type="expression" priority="13385" dxfId="1" stopIfTrue="0">
      <formula>AND(NOT('QAQC-NaT'!$L$344),'QAQC-NaT'!$C$344="Good")</formula>
    </cfRule>
  </conditionalFormatting>
  <conditionalFormatting sqref="BA62">
    <cfRule type="expression" priority="8992" dxfId="0" stopIfTrue="0">
      <formula>AND(NOT('QAQC-NaT'!$L$345),'QAQC-NaT'!$C$345="Highest")</formula>
    </cfRule>
    <cfRule type="expression" priority="9670" dxfId="2" stopIfTrue="0">
      <formula>AND(NOT('QAQC-NaT'!$L$345),'QAQC-NaT'!$C$345="High")</formula>
    </cfRule>
    <cfRule type="expression" priority="10348" dxfId="3" stopIfTrue="0">
      <formula>AND(NOT('QAQC-NaT'!$L$345),'QAQC-NaT'!$C$345="Medium")</formula>
    </cfRule>
    <cfRule type="expression" priority="11026" dxfId="4" stopIfTrue="0">
      <formula>AND(NOT('QAQC-NaT'!$L$345),'QAQC-NaT'!$C$345="Medium Low")</formula>
    </cfRule>
    <cfRule type="expression" priority="11704" dxfId="5" stopIfTrue="0">
      <formula>AND(NOT('QAQC-NaT'!$L$345),'QAQC-NaT'!$C$345="Low")</formula>
    </cfRule>
    <cfRule type="expression" priority="12688" dxfId="6" stopIfTrue="0">
      <formula>AND(NOT('QAQC-NaT'!$L$345),'QAQC-NaT'!$C$345="Very Low")</formula>
    </cfRule>
    <cfRule type="expression" priority="13386" dxfId="1" stopIfTrue="0">
      <formula>AND(NOT('QAQC-NaT'!$L$345),'QAQC-NaT'!$C$345="Good")</formula>
    </cfRule>
  </conditionalFormatting>
  <conditionalFormatting sqref="BB62">
    <cfRule type="expression" priority="8993" dxfId="0" stopIfTrue="0">
      <formula>AND(NOT('QAQC-NaT'!$L$346),'QAQC-NaT'!$C$346="Highest")</formula>
    </cfRule>
    <cfRule type="expression" priority="9671" dxfId="2" stopIfTrue="0">
      <formula>AND(NOT('QAQC-NaT'!$L$346),'QAQC-NaT'!$C$346="High")</formula>
    </cfRule>
    <cfRule type="expression" priority="10349" dxfId="3" stopIfTrue="0">
      <formula>AND(NOT('QAQC-NaT'!$L$346),'QAQC-NaT'!$C$346="Medium")</formula>
    </cfRule>
    <cfRule type="expression" priority="11027" dxfId="4" stopIfTrue="0">
      <formula>AND(NOT('QAQC-NaT'!$L$346),'QAQC-NaT'!$C$346="Medium Low")</formula>
    </cfRule>
    <cfRule type="expression" priority="11705" dxfId="5" stopIfTrue="0">
      <formula>AND(NOT('QAQC-NaT'!$L$346),'QAQC-NaT'!$C$346="Low")</formula>
    </cfRule>
    <cfRule type="expression" priority="12689" dxfId="6" stopIfTrue="0">
      <formula>AND(NOT('QAQC-NaT'!$L$346),'QAQC-NaT'!$C$346="Very Low")</formula>
    </cfRule>
    <cfRule type="expression" priority="13387" dxfId="1" stopIfTrue="0">
      <formula>AND(NOT('QAQC-NaT'!$L$346),'QAQC-NaT'!$C$346="Good")</formula>
    </cfRule>
  </conditionalFormatting>
  <conditionalFormatting sqref="AZ63">
    <cfRule type="expression" priority="8994" dxfId="0" stopIfTrue="0">
      <formula>AND(NOT('QAQC-NaT'!$L$347),'QAQC-NaT'!$C$347="Highest")</formula>
    </cfRule>
    <cfRule type="expression" priority="9672" dxfId="2" stopIfTrue="0">
      <formula>AND(NOT('QAQC-NaT'!$L$347),'QAQC-NaT'!$C$347="High")</formula>
    </cfRule>
    <cfRule type="expression" priority="10350" dxfId="3" stopIfTrue="0">
      <formula>AND(NOT('QAQC-NaT'!$L$347),'QAQC-NaT'!$C$347="Medium")</formula>
    </cfRule>
    <cfRule type="expression" priority="11028" dxfId="4" stopIfTrue="0">
      <formula>AND(NOT('QAQC-NaT'!$L$347),'QAQC-NaT'!$C$347="Medium Low")</formula>
    </cfRule>
    <cfRule type="expression" priority="11706" dxfId="5" stopIfTrue="0">
      <formula>AND(NOT('QAQC-NaT'!$L$347),'QAQC-NaT'!$C$347="Low")</formula>
    </cfRule>
    <cfRule type="expression" priority="12690" dxfId="6" stopIfTrue="0">
      <formula>AND(NOT('QAQC-NaT'!$L$347),'QAQC-NaT'!$C$347="Very Low")</formula>
    </cfRule>
    <cfRule type="expression" priority="13388" dxfId="1" stopIfTrue="0">
      <formula>AND(NOT('QAQC-NaT'!$L$347),'QAQC-NaT'!$C$347="Good")</formula>
    </cfRule>
  </conditionalFormatting>
  <conditionalFormatting sqref="BA63">
    <cfRule type="expression" priority="8995" dxfId="0" stopIfTrue="0">
      <formula>AND(NOT('QAQC-NaT'!$L$348),'QAQC-NaT'!$C$348="Highest")</formula>
    </cfRule>
    <cfRule type="expression" priority="9673" dxfId="2" stopIfTrue="0">
      <formula>AND(NOT('QAQC-NaT'!$L$348),'QAQC-NaT'!$C$348="High")</formula>
    </cfRule>
    <cfRule type="expression" priority="10351" dxfId="3" stopIfTrue="0">
      <formula>AND(NOT('QAQC-NaT'!$L$348),'QAQC-NaT'!$C$348="Medium")</formula>
    </cfRule>
    <cfRule type="expression" priority="11029" dxfId="4" stopIfTrue="0">
      <formula>AND(NOT('QAQC-NaT'!$L$348),'QAQC-NaT'!$C$348="Medium Low")</formula>
    </cfRule>
    <cfRule type="expression" priority="11707" dxfId="5" stopIfTrue="0">
      <formula>AND(NOT('QAQC-NaT'!$L$348),'QAQC-NaT'!$C$348="Low")</formula>
    </cfRule>
    <cfRule type="expression" priority="12691" dxfId="6" stopIfTrue="0">
      <formula>AND(NOT('QAQC-NaT'!$L$348),'QAQC-NaT'!$C$348="Very Low")</formula>
    </cfRule>
    <cfRule type="expression" priority="13389" dxfId="1" stopIfTrue="0">
      <formula>AND(NOT('QAQC-NaT'!$L$348),'QAQC-NaT'!$C$348="Good")</formula>
    </cfRule>
  </conditionalFormatting>
  <conditionalFormatting sqref="BB63">
    <cfRule type="expression" priority="8996" dxfId="0" stopIfTrue="0">
      <formula>AND(NOT('QAQC-NaT'!$L$349),'QAQC-NaT'!$C$349="Highest")</formula>
    </cfRule>
    <cfRule type="expression" priority="9674" dxfId="2" stopIfTrue="0">
      <formula>AND(NOT('QAQC-NaT'!$L$349),'QAQC-NaT'!$C$349="High")</formula>
    </cfRule>
    <cfRule type="expression" priority="10352" dxfId="3" stopIfTrue="0">
      <formula>AND(NOT('QAQC-NaT'!$L$349),'QAQC-NaT'!$C$349="Medium")</formula>
    </cfRule>
    <cfRule type="expression" priority="11030" dxfId="4" stopIfTrue="0">
      <formula>AND(NOT('QAQC-NaT'!$L$349),'QAQC-NaT'!$C$349="Medium Low")</formula>
    </cfRule>
    <cfRule type="expression" priority="11708" dxfId="5" stopIfTrue="0">
      <formula>AND(NOT('QAQC-NaT'!$L$349),'QAQC-NaT'!$C$349="Low")</formula>
    </cfRule>
    <cfRule type="expression" priority="12692" dxfId="6" stopIfTrue="0">
      <formula>AND(NOT('QAQC-NaT'!$L$349),'QAQC-NaT'!$C$349="Very Low")</formula>
    </cfRule>
    <cfRule type="expression" priority="13390" dxfId="1" stopIfTrue="0">
      <formula>AND(NOT('QAQC-NaT'!$L$349),'QAQC-NaT'!$C$349="Good")</formula>
    </cfRule>
  </conditionalFormatting>
  <conditionalFormatting sqref="AZ64">
    <cfRule type="expression" priority="8997" dxfId="0" stopIfTrue="0">
      <formula>AND(NOT('QAQC-NaT'!$L$350),'QAQC-NaT'!$C$350="Highest")</formula>
    </cfRule>
    <cfRule type="expression" priority="9675" dxfId="2" stopIfTrue="0">
      <formula>AND(NOT('QAQC-NaT'!$L$350),'QAQC-NaT'!$C$350="High")</formula>
    </cfRule>
    <cfRule type="expression" priority="10353" dxfId="3" stopIfTrue="0">
      <formula>AND(NOT('QAQC-NaT'!$L$350),'QAQC-NaT'!$C$350="Medium")</formula>
    </cfRule>
    <cfRule type="expression" priority="11031" dxfId="4" stopIfTrue="0">
      <formula>AND(NOT('QAQC-NaT'!$L$350),'QAQC-NaT'!$C$350="Medium Low")</formula>
    </cfRule>
    <cfRule type="expression" priority="11709" dxfId="5" stopIfTrue="0">
      <formula>AND(NOT('QAQC-NaT'!$L$350),'QAQC-NaT'!$C$350="Low")</formula>
    </cfRule>
    <cfRule type="expression" priority="12693" dxfId="6" stopIfTrue="0">
      <formula>AND(NOT('QAQC-NaT'!$L$350),'QAQC-NaT'!$C$350="Very Low")</formula>
    </cfRule>
    <cfRule type="expression" priority="13391" dxfId="1" stopIfTrue="0">
      <formula>AND(NOT('QAQC-NaT'!$L$350),'QAQC-NaT'!$C$350="Good")</formula>
    </cfRule>
  </conditionalFormatting>
  <conditionalFormatting sqref="BA64">
    <cfRule type="expression" priority="8998" dxfId="0" stopIfTrue="0">
      <formula>AND(NOT('QAQC-NaT'!$L$351),'QAQC-NaT'!$C$351="Highest")</formula>
    </cfRule>
    <cfRule type="expression" priority="9676" dxfId="2" stopIfTrue="0">
      <formula>AND(NOT('QAQC-NaT'!$L$351),'QAQC-NaT'!$C$351="High")</formula>
    </cfRule>
    <cfRule type="expression" priority="10354" dxfId="3" stopIfTrue="0">
      <formula>AND(NOT('QAQC-NaT'!$L$351),'QAQC-NaT'!$C$351="Medium")</formula>
    </cfRule>
    <cfRule type="expression" priority="11032" dxfId="4" stopIfTrue="0">
      <formula>AND(NOT('QAQC-NaT'!$L$351),'QAQC-NaT'!$C$351="Medium Low")</formula>
    </cfRule>
    <cfRule type="expression" priority="11710" dxfId="5" stopIfTrue="0">
      <formula>AND(NOT('QAQC-NaT'!$L$351),'QAQC-NaT'!$C$351="Low")</formula>
    </cfRule>
    <cfRule type="expression" priority="12694" dxfId="6" stopIfTrue="0">
      <formula>AND(NOT('QAQC-NaT'!$L$351),'QAQC-NaT'!$C$351="Very Low")</formula>
    </cfRule>
    <cfRule type="expression" priority="13392" dxfId="1" stopIfTrue="0">
      <formula>AND(NOT('QAQC-NaT'!$L$351),'QAQC-NaT'!$C$351="Good")</formula>
    </cfRule>
  </conditionalFormatting>
  <conditionalFormatting sqref="BB64">
    <cfRule type="expression" priority="8999" dxfId="0" stopIfTrue="0">
      <formula>AND(NOT('QAQC-NaT'!$L$352),'QAQC-NaT'!$C$352="Highest")</formula>
    </cfRule>
    <cfRule type="expression" priority="9677" dxfId="2" stopIfTrue="0">
      <formula>AND(NOT('QAQC-NaT'!$L$352),'QAQC-NaT'!$C$352="High")</formula>
    </cfRule>
    <cfRule type="expression" priority="10355" dxfId="3" stopIfTrue="0">
      <formula>AND(NOT('QAQC-NaT'!$L$352),'QAQC-NaT'!$C$352="Medium")</formula>
    </cfRule>
    <cfRule type="expression" priority="11033" dxfId="4" stopIfTrue="0">
      <formula>AND(NOT('QAQC-NaT'!$L$352),'QAQC-NaT'!$C$352="Medium Low")</formula>
    </cfRule>
    <cfRule type="expression" priority="11711" dxfId="5" stopIfTrue="0">
      <formula>AND(NOT('QAQC-NaT'!$L$352),'QAQC-NaT'!$C$352="Low")</formula>
    </cfRule>
    <cfRule type="expression" priority="12695" dxfId="6" stopIfTrue="0">
      <formula>AND(NOT('QAQC-NaT'!$L$352),'QAQC-NaT'!$C$352="Very Low")</formula>
    </cfRule>
    <cfRule type="expression" priority="13393" dxfId="1" stopIfTrue="0">
      <formula>AND(NOT('QAQC-NaT'!$L$352),'QAQC-NaT'!$C$352="Good")</formula>
    </cfRule>
  </conditionalFormatting>
  <conditionalFormatting sqref="AZ65">
    <cfRule type="expression" priority="9000" dxfId="0" stopIfTrue="0">
      <formula>AND(NOT('QAQC-NaT'!$L$353),'QAQC-NaT'!$C$353="Highest")</formula>
    </cfRule>
    <cfRule type="expression" priority="9678" dxfId="2" stopIfTrue="0">
      <formula>AND(NOT('QAQC-NaT'!$L$353),'QAQC-NaT'!$C$353="High")</formula>
    </cfRule>
    <cfRule type="expression" priority="10356" dxfId="3" stopIfTrue="0">
      <formula>AND(NOT('QAQC-NaT'!$L$353),'QAQC-NaT'!$C$353="Medium")</formula>
    </cfRule>
    <cfRule type="expression" priority="11034" dxfId="4" stopIfTrue="0">
      <formula>AND(NOT('QAQC-NaT'!$L$353),'QAQC-NaT'!$C$353="Medium Low")</formula>
    </cfRule>
    <cfRule type="expression" priority="11712" dxfId="5" stopIfTrue="0">
      <formula>AND(NOT('QAQC-NaT'!$L$353),'QAQC-NaT'!$C$353="Low")</formula>
    </cfRule>
    <cfRule type="expression" priority="12696" dxfId="6" stopIfTrue="0">
      <formula>AND(NOT('QAQC-NaT'!$L$353),'QAQC-NaT'!$C$353="Very Low")</formula>
    </cfRule>
    <cfRule type="expression" priority="13394" dxfId="1" stopIfTrue="0">
      <formula>AND(NOT('QAQC-NaT'!$L$353),'QAQC-NaT'!$C$353="Good")</formula>
    </cfRule>
  </conditionalFormatting>
  <conditionalFormatting sqref="BA65">
    <cfRule type="expression" priority="9001" dxfId="0" stopIfTrue="0">
      <formula>AND(NOT('QAQC-NaT'!$L$354),'QAQC-NaT'!$C$354="Highest")</formula>
    </cfRule>
    <cfRule type="expression" priority="9679" dxfId="2" stopIfTrue="0">
      <formula>AND(NOT('QAQC-NaT'!$L$354),'QAQC-NaT'!$C$354="High")</formula>
    </cfRule>
    <cfRule type="expression" priority="10357" dxfId="3" stopIfTrue="0">
      <formula>AND(NOT('QAQC-NaT'!$L$354),'QAQC-NaT'!$C$354="Medium")</formula>
    </cfRule>
    <cfRule type="expression" priority="11035" dxfId="4" stopIfTrue="0">
      <formula>AND(NOT('QAQC-NaT'!$L$354),'QAQC-NaT'!$C$354="Medium Low")</formula>
    </cfRule>
    <cfRule type="expression" priority="11713" dxfId="5" stopIfTrue="0">
      <formula>AND(NOT('QAQC-NaT'!$L$354),'QAQC-NaT'!$C$354="Low")</formula>
    </cfRule>
    <cfRule type="expression" priority="12697" dxfId="6" stopIfTrue="0">
      <formula>AND(NOT('QAQC-NaT'!$L$354),'QAQC-NaT'!$C$354="Very Low")</formula>
    </cfRule>
    <cfRule type="expression" priority="13395" dxfId="1" stopIfTrue="0">
      <formula>AND(NOT('QAQC-NaT'!$L$354),'QAQC-NaT'!$C$354="Good")</formula>
    </cfRule>
  </conditionalFormatting>
  <conditionalFormatting sqref="BB65">
    <cfRule type="expression" priority="9002" dxfId="0" stopIfTrue="0">
      <formula>AND(NOT('QAQC-NaT'!$L$355),'QAQC-NaT'!$C$355="Highest")</formula>
    </cfRule>
    <cfRule type="expression" priority="9680" dxfId="2" stopIfTrue="0">
      <formula>AND(NOT('QAQC-NaT'!$L$355),'QAQC-NaT'!$C$355="High")</formula>
    </cfRule>
    <cfRule type="expression" priority="10358" dxfId="3" stopIfTrue="0">
      <formula>AND(NOT('QAQC-NaT'!$L$355),'QAQC-NaT'!$C$355="Medium")</formula>
    </cfRule>
    <cfRule type="expression" priority="11036" dxfId="4" stopIfTrue="0">
      <formula>AND(NOT('QAQC-NaT'!$L$355),'QAQC-NaT'!$C$355="Medium Low")</formula>
    </cfRule>
    <cfRule type="expression" priority="11714" dxfId="5" stopIfTrue="0">
      <formula>AND(NOT('QAQC-NaT'!$L$355),'QAQC-NaT'!$C$355="Low")</formula>
    </cfRule>
    <cfRule type="expression" priority="12698" dxfId="6" stopIfTrue="0">
      <formula>AND(NOT('QAQC-NaT'!$L$355),'QAQC-NaT'!$C$355="Very Low")</formula>
    </cfRule>
    <cfRule type="expression" priority="13396" dxfId="1" stopIfTrue="0">
      <formula>AND(NOT('QAQC-NaT'!$L$355),'QAQC-NaT'!$C$355="Good")</formula>
    </cfRule>
  </conditionalFormatting>
  <conditionalFormatting sqref="AZ66">
    <cfRule type="expression" priority="9003" dxfId="0" stopIfTrue="0">
      <formula>AND(NOT('QAQC-NaT'!$L$356),'QAQC-NaT'!$C$356="Highest")</formula>
    </cfRule>
    <cfRule type="expression" priority="9681" dxfId="2" stopIfTrue="0">
      <formula>AND(NOT('QAQC-NaT'!$L$356),'QAQC-NaT'!$C$356="High")</formula>
    </cfRule>
    <cfRule type="expression" priority="10359" dxfId="3" stopIfTrue="0">
      <formula>AND(NOT('QAQC-NaT'!$L$356),'QAQC-NaT'!$C$356="Medium")</formula>
    </cfRule>
    <cfRule type="expression" priority="11037" dxfId="4" stopIfTrue="0">
      <formula>AND(NOT('QAQC-NaT'!$L$356),'QAQC-NaT'!$C$356="Medium Low")</formula>
    </cfRule>
    <cfRule type="expression" priority="11715" dxfId="5" stopIfTrue="0">
      <formula>AND(NOT('QAQC-NaT'!$L$356),'QAQC-NaT'!$C$356="Low")</formula>
    </cfRule>
    <cfRule type="expression" priority="12699" dxfId="6" stopIfTrue="0">
      <formula>AND(NOT('QAQC-NaT'!$L$356),'QAQC-NaT'!$C$356="Very Low")</formula>
    </cfRule>
    <cfRule type="expression" priority="13397" dxfId="1" stopIfTrue="0">
      <formula>AND(NOT('QAQC-NaT'!$L$356),'QAQC-NaT'!$C$356="Good")</formula>
    </cfRule>
  </conditionalFormatting>
  <conditionalFormatting sqref="BA66">
    <cfRule type="expression" priority="9004" dxfId="0" stopIfTrue="0">
      <formula>AND(NOT('QAQC-NaT'!$L$357),'QAQC-NaT'!$C$357="Highest")</formula>
    </cfRule>
    <cfRule type="expression" priority="9682" dxfId="2" stopIfTrue="0">
      <formula>AND(NOT('QAQC-NaT'!$L$357),'QAQC-NaT'!$C$357="High")</formula>
    </cfRule>
    <cfRule type="expression" priority="10360" dxfId="3" stopIfTrue="0">
      <formula>AND(NOT('QAQC-NaT'!$L$357),'QAQC-NaT'!$C$357="Medium")</formula>
    </cfRule>
    <cfRule type="expression" priority="11038" dxfId="4" stopIfTrue="0">
      <formula>AND(NOT('QAQC-NaT'!$L$357),'QAQC-NaT'!$C$357="Medium Low")</formula>
    </cfRule>
    <cfRule type="expression" priority="11716" dxfId="5" stopIfTrue="0">
      <formula>AND(NOT('QAQC-NaT'!$L$357),'QAQC-NaT'!$C$357="Low")</formula>
    </cfRule>
    <cfRule type="expression" priority="12700" dxfId="6" stopIfTrue="0">
      <formula>AND(NOT('QAQC-NaT'!$L$357),'QAQC-NaT'!$C$357="Very Low")</formula>
    </cfRule>
    <cfRule type="expression" priority="13398" dxfId="1" stopIfTrue="0">
      <formula>AND(NOT('QAQC-NaT'!$L$357),'QAQC-NaT'!$C$357="Good")</formula>
    </cfRule>
  </conditionalFormatting>
  <conditionalFormatting sqref="BB66">
    <cfRule type="expression" priority="9005" dxfId="0" stopIfTrue="0">
      <formula>AND(NOT('QAQC-NaT'!$L$358),'QAQC-NaT'!$C$358="Highest")</formula>
    </cfRule>
    <cfRule type="expression" priority="9683" dxfId="2" stopIfTrue="0">
      <formula>AND(NOT('QAQC-NaT'!$L$358),'QAQC-NaT'!$C$358="High")</formula>
    </cfRule>
    <cfRule type="expression" priority="10361" dxfId="3" stopIfTrue="0">
      <formula>AND(NOT('QAQC-NaT'!$L$358),'QAQC-NaT'!$C$358="Medium")</formula>
    </cfRule>
    <cfRule type="expression" priority="11039" dxfId="4" stopIfTrue="0">
      <formula>AND(NOT('QAQC-NaT'!$L$358),'QAQC-NaT'!$C$358="Medium Low")</formula>
    </cfRule>
    <cfRule type="expression" priority="11717" dxfId="5" stopIfTrue="0">
      <formula>AND(NOT('QAQC-NaT'!$L$358),'QAQC-NaT'!$C$358="Low")</formula>
    </cfRule>
    <cfRule type="expression" priority="12701" dxfId="6" stopIfTrue="0">
      <formula>AND(NOT('QAQC-NaT'!$L$358),'QAQC-NaT'!$C$358="Very Low")</formula>
    </cfRule>
    <cfRule type="expression" priority="13399" dxfId="1" stopIfTrue="0">
      <formula>AND(NOT('QAQC-NaT'!$L$358),'QAQC-NaT'!$C$358="Good")</formula>
    </cfRule>
  </conditionalFormatting>
  <conditionalFormatting sqref="AZ68">
    <cfRule type="expression" priority="9006" dxfId="0" stopIfTrue="0">
      <formula>AND(NOT('QAQC-NaT'!$L$359),'QAQC-NaT'!$C$359="Highest")</formula>
    </cfRule>
    <cfRule type="expression" priority="9684" dxfId="2" stopIfTrue="0">
      <formula>AND(NOT('QAQC-NaT'!$L$359),'QAQC-NaT'!$C$359="High")</formula>
    </cfRule>
    <cfRule type="expression" priority="10362" dxfId="3" stopIfTrue="0">
      <formula>AND(NOT('QAQC-NaT'!$L$359),'QAQC-NaT'!$C$359="Medium")</formula>
    </cfRule>
    <cfRule type="expression" priority="11040" dxfId="4" stopIfTrue="0">
      <formula>AND(NOT('QAQC-NaT'!$L$359),'QAQC-NaT'!$C$359="Medium Low")</formula>
    </cfRule>
    <cfRule type="expression" priority="11718" dxfId="5" stopIfTrue="0">
      <formula>AND(NOT('QAQC-NaT'!$L$359),'QAQC-NaT'!$C$359="Low")</formula>
    </cfRule>
    <cfRule type="expression" priority="12702" dxfId="6" stopIfTrue="0">
      <formula>AND(NOT('QAQC-NaT'!$L$359),'QAQC-NaT'!$C$359="Very Low")</formula>
    </cfRule>
    <cfRule type="expression" priority="13400" dxfId="1" stopIfTrue="0">
      <formula>AND(NOT('QAQC-NaT'!$L$359),'QAQC-NaT'!$C$359="Good")</formula>
    </cfRule>
  </conditionalFormatting>
  <conditionalFormatting sqref="BA68">
    <cfRule type="expression" priority="9007" dxfId="0" stopIfTrue="0">
      <formula>AND(NOT('QAQC-NaT'!$L$360),'QAQC-NaT'!$C$360="Highest")</formula>
    </cfRule>
    <cfRule type="expression" priority="9685" dxfId="2" stopIfTrue="0">
      <formula>AND(NOT('QAQC-NaT'!$L$360),'QAQC-NaT'!$C$360="High")</formula>
    </cfRule>
    <cfRule type="expression" priority="10363" dxfId="3" stopIfTrue="0">
      <formula>AND(NOT('QAQC-NaT'!$L$360),'QAQC-NaT'!$C$360="Medium")</formula>
    </cfRule>
    <cfRule type="expression" priority="11041" dxfId="4" stopIfTrue="0">
      <formula>AND(NOT('QAQC-NaT'!$L$360),'QAQC-NaT'!$C$360="Medium Low")</formula>
    </cfRule>
    <cfRule type="expression" priority="11719" dxfId="5" stopIfTrue="0">
      <formula>AND(NOT('QAQC-NaT'!$L$360),'QAQC-NaT'!$C$360="Low")</formula>
    </cfRule>
    <cfRule type="expression" priority="12703" dxfId="6" stopIfTrue="0">
      <formula>AND(NOT('QAQC-NaT'!$L$360),'QAQC-NaT'!$C$360="Very Low")</formula>
    </cfRule>
    <cfRule type="expression" priority="13401" dxfId="1" stopIfTrue="0">
      <formula>AND(NOT('QAQC-NaT'!$L$360),'QAQC-NaT'!$C$360="Good")</formula>
    </cfRule>
  </conditionalFormatting>
  <conditionalFormatting sqref="BB68">
    <cfRule type="expression" priority="9008" dxfId="0" stopIfTrue="0">
      <formula>AND(NOT('QAQC-NaT'!$L$361),'QAQC-NaT'!$C$361="Highest")</formula>
    </cfRule>
    <cfRule type="expression" priority="9686" dxfId="2" stopIfTrue="0">
      <formula>AND(NOT('QAQC-NaT'!$L$361),'QAQC-NaT'!$C$361="High")</formula>
    </cfRule>
    <cfRule type="expression" priority="10364" dxfId="3" stopIfTrue="0">
      <formula>AND(NOT('QAQC-NaT'!$L$361),'QAQC-NaT'!$C$361="Medium")</formula>
    </cfRule>
    <cfRule type="expression" priority="11042" dxfId="4" stopIfTrue="0">
      <formula>AND(NOT('QAQC-NaT'!$L$361),'QAQC-NaT'!$C$361="Medium Low")</formula>
    </cfRule>
    <cfRule type="expression" priority="11720" dxfId="5" stopIfTrue="0">
      <formula>AND(NOT('QAQC-NaT'!$L$361),'QAQC-NaT'!$C$361="Low")</formula>
    </cfRule>
    <cfRule type="expression" priority="12704" dxfId="6" stopIfTrue="0">
      <formula>AND(NOT('QAQC-NaT'!$L$361),'QAQC-NaT'!$C$361="Very Low")</formula>
    </cfRule>
    <cfRule type="expression" priority="13402" dxfId="1" stopIfTrue="0">
      <formula>AND(NOT('QAQC-NaT'!$L$361),'QAQC-NaT'!$C$361="Good")</formula>
    </cfRule>
  </conditionalFormatting>
  <conditionalFormatting sqref="AZ69">
    <cfRule type="expression" priority="9009" dxfId="0" stopIfTrue="0">
      <formula>AND(NOT('QAQC-NaT'!$L$362),'QAQC-NaT'!$C$362="Highest")</formula>
    </cfRule>
    <cfRule type="expression" priority="9687" dxfId="2" stopIfTrue="0">
      <formula>AND(NOT('QAQC-NaT'!$L$362),'QAQC-NaT'!$C$362="High")</formula>
    </cfRule>
    <cfRule type="expression" priority="10365" dxfId="3" stopIfTrue="0">
      <formula>AND(NOT('QAQC-NaT'!$L$362),'QAQC-NaT'!$C$362="Medium")</formula>
    </cfRule>
    <cfRule type="expression" priority="11043" dxfId="4" stopIfTrue="0">
      <formula>AND(NOT('QAQC-NaT'!$L$362),'QAQC-NaT'!$C$362="Medium Low")</formula>
    </cfRule>
    <cfRule type="expression" priority="11721" dxfId="5" stopIfTrue="0">
      <formula>AND(NOT('QAQC-NaT'!$L$362),'QAQC-NaT'!$C$362="Low")</formula>
    </cfRule>
    <cfRule type="expression" priority="12705" dxfId="6" stopIfTrue="0">
      <formula>AND(NOT('QAQC-NaT'!$L$362),'QAQC-NaT'!$C$362="Very Low")</formula>
    </cfRule>
    <cfRule type="expression" priority="13403" dxfId="1" stopIfTrue="0">
      <formula>AND(NOT('QAQC-NaT'!$L$362),'QAQC-NaT'!$C$362="Good")</formula>
    </cfRule>
  </conditionalFormatting>
  <conditionalFormatting sqref="BA69">
    <cfRule type="expression" priority="9010" dxfId="0" stopIfTrue="0">
      <formula>AND(NOT('QAQC-NaT'!$L$363),'QAQC-NaT'!$C$363="Highest")</formula>
    </cfRule>
    <cfRule type="expression" priority="9688" dxfId="2" stopIfTrue="0">
      <formula>AND(NOT('QAQC-NaT'!$L$363),'QAQC-NaT'!$C$363="High")</formula>
    </cfRule>
    <cfRule type="expression" priority="10366" dxfId="3" stopIfTrue="0">
      <formula>AND(NOT('QAQC-NaT'!$L$363),'QAQC-NaT'!$C$363="Medium")</formula>
    </cfRule>
    <cfRule type="expression" priority="11044" dxfId="4" stopIfTrue="0">
      <formula>AND(NOT('QAQC-NaT'!$L$363),'QAQC-NaT'!$C$363="Medium Low")</formula>
    </cfRule>
    <cfRule type="expression" priority="11722" dxfId="5" stopIfTrue="0">
      <formula>AND(NOT('QAQC-NaT'!$L$363),'QAQC-NaT'!$C$363="Low")</formula>
    </cfRule>
    <cfRule type="expression" priority="12706" dxfId="6" stopIfTrue="0">
      <formula>AND(NOT('QAQC-NaT'!$L$363),'QAQC-NaT'!$C$363="Very Low")</formula>
    </cfRule>
    <cfRule type="expression" priority="13404" dxfId="1" stopIfTrue="0">
      <formula>AND(NOT('QAQC-NaT'!$L$363),'QAQC-NaT'!$C$363="Good")</formula>
    </cfRule>
  </conditionalFormatting>
  <conditionalFormatting sqref="BB69">
    <cfRule type="expression" priority="9011" dxfId="0" stopIfTrue="0">
      <formula>AND(NOT('QAQC-NaT'!$L$364),'QAQC-NaT'!$C$364="Highest")</formula>
    </cfRule>
    <cfRule type="expression" priority="9689" dxfId="2" stopIfTrue="0">
      <formula>AND(NOT('QAQC-NaT'!$L$364),'QAQC-NaT'!$C$364="High")</formula>
    </cfRule>
    <cfRule type="expression" priority="10367" dxfId="3" stopIfTrue="0">
      <formula>AND(NOT('QAQC-NaT'!$L$364),'QAQC-NaT'!$C$364="Medium")</formula>
    </cfRule>
    <cfRule type="expression" priority="11045" dxfId="4" stopIfTrue="0">
      <formula>AND(NOT('QAQC-NaT'!$L$364),'QAQC-NaT'!$C$364="Medium Low")</formula>
    </cfRule>
    <cfRule type="expression" priority="11723" dxfId="5" stopIfTrue="0">
      <formula>AND(NOT('QAQC-NaT'!$L$364),'QAQC-NaT'!$C$364="Low")</formula>
    </cfRule>
    <cfRule type="expression" priority="12707" dxfId="6" stopIfTrue="0">
      <formula>AND(NOT('QAQC-NaT'!$L$364),'QAQC-NaT'!$C$364="Very Low")</formula>
    </cfRule>
    <cfRule type="expression" priority="13405" dxfId="1" stopIfTrue="0">
      <formula>AND(NOT('QAQC-NaT'!$L$364),'QAQC-NaT'!$C$364="Good")</formula>
    </cfRule>
  </conditionalFormatting>
  <conditionalFormatting sqref="AZ70">
    <cfRule type="expression" priority="9012" dxfId="0" stopIfTrue="0">
      <formula>AND(NOT('QAQC-NaT'!$L$365),'QAQC-NaT'!$C$365="Highest")</formula>
    </cfRule>
    <cfRule type="expression" priority="9690" dxfId="2" stopIfTrue="0">
      <formula>AND(NOT('QAQC-NaT'!$L$365),'QAQC-NaT'!$C$365="High")</formula>
    </cfRule>
    <cfRule type="expression" priority="10368" dxfId="3" stopIfTrue="0">
      <formula>AND(NOT('QAQC-NaT'!$L$365),'QAQC-NaT'!$C$365="Medium")</formula>
    </cfRule>
    <cfRule type="expression" priority="11046" dxfId="4" stopIfTrue="0">
      <formula>AND(NOT('QAQC-NaT'!$L$365),'QAQC-NaT'!$C$365="Medium Low")</formula>
    </cfRule>
    <cfRule type="expression" priority="11724" dxfId="5" stopIfTrue="0">
      <formula>AND(NOT('QAQC-NaT'!$L$365),'QAQC-NaT'!$C$365="Low")</formula>
    </cfRule>
    <cfRule type="expression" priority="12708" dxfId="6" stopIfTrue="0">
      <formula>AND(NOT('QAQC-NaT'!$L$365),'QAQC-NaT'!$C$365="Very Low")</formula>
    </cfRule>
    <cfRule type="expression" priority="13406" dxfId="1" stopIfTrue="0">
      <formula>AND(NOT('QAQC-NaT'!$L$365),'QAQC-NaT'!$C$365="Good")</formula>
    </cfRule>
  </conditionalFormatting>
  <conditionalFormatting sqref="BA70">
    <cfRule type="expression" priority="9013" dxfId="0" stopIfTrue="0">
      <formula>AND(NOT('QAQC-NaT'!$L$366),'QAQC-NaT'!$C$366="Highest")</formula>
    </cfRule>
    <cfRule type="expression" priority="9691" dxfId="2" stopIfTrue="0">
      <formula>AND(NOT('QAQC-NaT'!$L$366),'QAQC-NaT'!$C$366="High")</formula>
    </cfRule>
    <cfRule type="expression" priority="10369" dxfId="3" stopIfTrue="0">
      <formula>AND(NOT('QAQC-NaT'!$L$366),'QAQC-NaT'!$C$366="Medium")</formula>
    </cfRule>
    <cfRule type="expression" priority="11047" dxfId="4" stopIfTrue="0">
      <formula>AND(NOT('QAQC-NaT'!$L$366),'QAQC-NaT'!$C$366="Medium Low")</formula>
    </cfRule>
    <cfRule type="expression" priority="11725" dxfId="5" stopIfTrue="0">
      <formula>AND(NOT('QAQC-NaT'!$L$366),'QAQC-NaT'!$C$366="Low")</formula>
    </cfRule>
    <cfRule type="expression" priority="12709" dxfId="6" stopIfTrue="0">
      <formula>AND(NOT('QAQC-NaT'!$L$366),'QAQC-NaT'!$C$366="Very Low")</formula>
    </cfRule>
    <cfRule type="expression" priority="13407" dxfId="1" stopIfTrue="0">
      <formula>AND(NOT('QAQC-NaT'!$L$366),'QAQC-NaT'!$C$366="Good")</formula>
    </cfRule>
  </conditionalFormatting>
  <conditionalFormatting sqref="BB70">
    <cfRule type="expression" priority="9014" dxfId="0" stopIfTrue="0">
      <formula>AND(NOT('QAQC-NaT'!$L$367),'QAQC-NaT'!$C$367="Highest")</formula>
    </cfRule>
    <cfRule type="expression" priority="9692" dxfId="2" stopIfTrue="0">
      <formula>AND(NOT('QAQC-NaT'!$L$367),'QAQC-NaT'!$C$367="High")</formula>
    </cfRule>
    <cfRule type="expression" priority="10370" dxfId="3" stopIfTrue="0">
      <formula>AND(NOT('QAQC-NaT'!$L$367),'QAQC-NaT'!$C$367="Medium")</formula>
    </cfRule>
    <cfRule type="expression" priority="11048" dxfId="4" stopIfTrue="0">
      <formula>AND(NOT('QAQC-NaT'!$L$367),'QAQC-NaT'!$C$367="Medium Low")</formula>
    </cfRule>
    <cfRule type="expression" priority="11726" dxfId="5" stopIfTrue="0">
      <formula>AND(NOT('QAQC-NaT'!$L$367),'QAQC-NaT'!$C$367="Low")</formula>
    </cfRule>
    <cfRule type="expression" priority="12710" dxfId="6" stopIfTrue="0">
      <formula>AND(NOT('QAQC-NaT'!$L$367),'QAQC-NaT'!$C$367="Very Low")</formula>
    </cfRule>
    <cfRule type="expression" priority="13408" dxfId="1" stopIfTrue="0">
      <formula>AND(NOT('QAQC-NaT'!$L$367),'QAQC-NaT'!$C$367="Good")</formula>
    </cfRule>
  </conditionalFormatting>
  <conditionalFormatting sqref="AZ71">
    <cfRule type="expression" priority="9015" dxfId="0" stopIfTrue="0">
      <formula>AND(NOT('QAQC-NaT'!$L$368),'QAQC-NaT'!$C$368="Highest")</formula>
    </cfRule>
    <cfRule type="expression" priority="9693" dxfId="2" stopIfTrue="0">
      <formula>AND(NOT('QAQC-NaT'!$L$368),'QAQC-NaT'!$C$368="High")</formula>
    </cfRule>
    <cfRule type="expression" priority="10371" dxfId="3" stopIfTrue="0">
      <formula>AND(NOT('QAQC-NaT'!$L$368),'QAQC-NaT'!$C$368="Medium")</formula>
    </cfRule>
    <cfRule type="expression" priority="11049" dxfId="4" stopIfTrue="0">
      <formula>AND(NOT('QAQC-NaT'!$L$368),'QAQC-NaT'!$C$368="Medium Low")</formula>
    </cfRule>
    <cfRule type="expression" priority="11727" dxfId="5" stopIfTrue="0">
      <formula>AND(NOT('QAQC-NaT'!$L$368),'QAQC-NaT'!$C$368="Low")</formula>
    </cfRule>
    <cfRule type="expression" priority="12711" dxfId="6" stopIfTrue="0">
      <formula>AND(NOT('QAQC-NaT'!$L$368),'QAQC-NaT'!$C$368="Very Low")</formula>
    </cfRule>
    <cfRule type="expression" priority="13409" dxfId="1" stopIfTrue="0">
      <formula>AND(NOT('QAQC-NaT'!$L$368),'QAQC-NaT'!$C$368="Good")</formula>
    </cfRule>
  </conditionalFormatting>
  <conditionalFormatting sqref="BA71">
    <cfRule type="expression" priority="9016" dxfId="0" stopIfTrue="0">
      <formula>AND(NOT('QAQC-NaT'!$L$369),'QAQC-NaT'!$C$369="Highest")</formula>
    </cfRule>
    <cfRule type="expression" priority="9694" dxfId="2" stopIfTrue="0">
      <formula>AND(NOT('QAQC-NaT'!$L$369),'QAQC-NaT'!$C$369="High")</formula>
    </cfRule>
    <cfRule type="expression" priority="10372" dxfId="3" stopIfTrue="0">
      <formula>AND(NOT('QAQC-NaT'!$L$369),'QAQC-NaT'!$C$369="Medium")</formula>
    </cfRule>
    <cfRule type="expression" priority="11050" dxfId="4" stopIfTrue="0">
      <formula>AND(NOT('QAQC-NaT'!$L$369),'QAQC-NaT'!$C$369="Medium Low")</formula>
    </cfRule>
    <cfRule type="expression" priority="11728" dxfId="5" stopIfTrue="0">
      <formula>AND(NOT('QAQC-NaT'!$L$369),'QAQC-NaT'!$C$369="Low")</formula>
    </cfRule>
    <cfRule type="expression" priority="12712" dxfId="6" stopIfTrue="0">
      <formula>AND(NOT('QAQC-NaT'!$L$369),'QAQC-NaT'!$C$369="Very Low")</formula>
    </cfRule>
    <cfRule type="expression" priority="13410" dxfId="1" stopIfTrue="0">
      <formula>AND(NOT('QAQC-NaT'!$L$369),'QAQC-NaT'!$C$369="Good")</formula>
    </cfRule>
  </conditionalFormatting>
  <conditionalFormatting sqref="BB71">
    <cfRule type="expression" priority="9017" dxfId="0" stopIfTrue="0">
      <formula>AND(NOT('QAQC-NaT'!$L$370),'QAQC-NaT'!$C$370="Highest")</formula>
    </cfRule>
    <cfRule type="expression" priority="9695" dxfId="2" stopIfTrue="0">
      <formula>AND(NOT('QAQC-NaT'!$L$370),'QAQC-NaT'!$C$370="High")</formula>
    </cfRule>
    <cfRule type="expression" priority="10373" dxfId="3" stopIfTrue="0">
      <formula>AND(NOT('QAQC-NaT'!$L$370),'QAQC-NaT'!$C$370="Medium")</formula>
    </cfRule>
    <cfRule type="expression" priority="11051" dxfId="4" stopIfTrue="0">
      <formula>AND(NOT('QAQC-NaT'!$L$370),'QAQC-NaT'!$C$370="Medium Low")</formula>
    </cfRule>
    <cfRule type="expression" priority="11729" dxfId="5" stopIfTrue="0">
      <formula>AND(NOT('QAQC-NaT'!$L$370),'QAQC-NaT'!$C$370="Low")</formula>
    </cfRule>
    <cfRule type="expression" priority="12713" dxfId="6" stopIfTrue="0">
      <formula>AND(NOT('QAQC-NaT'!$L$370),'QAQC-NaT'!$C$370="Very Low")</formula>
    </cfRule>
    <cfRule type="expression" priority="13411" dxfId="1" stopIfTrue="0">
      <formula>AND(NOT('QAQC-NaT'!$L$370),'QAQC-NaT'!$C$370="Good")</formula>
    </cfRule>
  </conditionalFormatting>
  <conditionalFormatting sqref="AZ72">
    <cfRule type="expression" priority="9018" dxfId="0" stopIfTrue="0">
      <formula>AND(NOT('QAQC-NaT'!$L$371),'QAQC-NaT'!$C$371="Highest")</formula>
    </cfRule>
    <cfRule type="expression" priority="9696" dxfId="2" stopIfTrue="0">
      <formula>AND(NOT('QAQC-NaT'!$L$371),'QAQC-NaT'!$C$371="High")</formula>
    </cfRule>
    <cfRule type="expression" priority="10374" dxfId="3" stopIfTrue="0">
      <formula>AND(NOT('QAQC-NaT'!$L$371),'QAQC-NaT'!$C$371="Medium")</formula>
    </cfRule>
    <cfRule type="expression" priority="11052" dxfId="4" stopIfTrue="0">
      <formula>AND(NOT('QAQC-NaT'!$L$371),'QAQC-NaT'!$C$371="Medium Low")</formula>
    </cfRule>
    <cfRule type="expression" priority="11730" dxfId="5" stopIfTrue="0">
      <formula>AND(NOT('QAQC-NaT'!$L$371),'QAQC-NaT'!$C$371="Low")</formula>
    </cfRule>
    <cfRule type="expression" priority="12714" dxfId="6" stopIfTrue="0">
      <formula>AND(NOT('QAQC-NaT'!$L$371),'QAQC-NaT'!$C$371="Very Low")</formula>
    </cfRule>
    <cfRule type="expression" priority="13412" dxfId="1" stopIfTrue="0">
      <formula>AND(NOT('QAQC-NaT'!$L$371),'QAQC-NaT'!$C$371="Good")</formula>
    </cfRule>
  </conditionalFormatting>
  <conditionalFormatting sqref="BA72">
    <cfRule type="expression" priority="9019" dxfId="0" stopIfTrue="0">
      <formula>AND(NOT('QAQC-NaT'!$L$372),'QAQC-NaT'!$C$372="Highest")</formula>
    </cfRule>
    <cfRule type="expression" priority="9697" dxfId="2" stopIfTrue="0">
      <formula>AND(NOT('QAQC-NaT'!$L$372),'QAQC-NaT'!$C$372="High")</formula>
    </cfRule>
    <cfRule type="expression" priority="10375" dxfId="3" stopIfTrue="0">
      <formula>AND(NOT('QAQC-NaT'!$L$372),'QAQC-NaT'!$C$372="Medium")</formula>
    </cfRule>
    <cfRule type="expression" priority="11053" dxfId="4" stopIfTrue="0">
      <formula>AND(NOT('QAQC-NaT'!$L$372),'QAQC-NaT'!$C$372="Medium Low")</formula>
    </cfRule>
    <cfRule type="expression" priority="11731" dxfId="5" stopIfTrue="0">
      <formula>AND(NOT('QAQC-NaT'!$L$372),'QAQC-NaT'!$C$372="Low")</formula>
    </cfRule>
    <cfRule type="expression" priority="12715" dxfId="6" stopIfTrue="0">
      <formula>AND(NOT('QAQC-NaT'!$L$372),'QAQC-NaT'!$C$372="Very Low")</formula>
    </cfRule>
    <cfRule type="expression" priority="13413" dxfId="1" stopIfTrue="0">
      <formula>AND(NOT('QAQC-NaT'!$L$372),'QAQC-NaT'!$C$372="Good")</formula>
    </cfRule>
  </conditionalFormatting>
  <conditionalFormatting sqref="BB72">
    <cfRule type="expression" priority="9020" dxfId="0" stopIfTrue="0">
      <formula>AND(NOT('QAQC-NaT'!$L$373),'QAQC-NaT'!$C$373="Highest")</formula>
    </cfRule>
    <cfRule type="expression" priority="9698" dxfId="2" stopIfTrue="0">
      <formula>AND(NOT('QAQC-NaT'!$L$373),'QAQC-NaT'!$C$373="High")</formula>
    </cfRule>
    <cfRule type="expression" priority="10376" dxfId="3" stopIfTrue="0">
      <formula>AND(NOT('QAQC-NaT'!$L$373),'QAQC-NaT'!$C$373="Medium")</formula>
    </cfRule>
    <cfRule type="expression" priority="11054" dxfId="4" stopIfTrue="0">
      <formula>AND(NOT('QAQC-NaT'!$L$373),'QAQC-NaT'!$C$373="Medium Low")</formula>
    </cfRule>
    <cfRule type="expression" priority="11732" dxfId="5" stopIfTrue="0">
      <formula>AND(NOT('QAQC-NaT'!$L$373),'QAQC-NaT'!$C$373="Low")</formula>
    </cfRule>
    <cfRule type="expression" priority="12716" dxfId="6" stopIfTrue="0">
      <formula>AND(NOT('QAQC-NaT'!$L$373),'QAQC-NaT'!$C$373="Very Low")</formula>
    </cfRule>
    <cfRule type="expression" priority="13414" dxfId="1" stopIfTrue="0">
      <formula>AND(NOT('QAQC-NaT'!$L$373),'QAQC-NaT'!$C$373="Good")</formula>
    </cfRule>
  </conditionalFormatting>
  <conditionalFormatting sqref="AZ73">
    <cfRule type="expression" priority="9021" dxfId="0" stopIfTrue="0">
      <formula>AND(NOT('QAQC-NaT'!$L$374),'QAQC-NaT'!$C$374="Highest")</formula>
    </cfRule>
    <cfRule type="expression" priority="9699" dxfId="2" stopIfTrue="0">
      <formula>AND(NOT('QAQC-NaT'!$L$374),'QAQC-NaT'!$C$374="High")</formula>
    </cfRule>
    <cfRule type="expression" priority="10377" dxfId="3" stopIfTrue="0">
      <formula>AND(NOT('QAQC-NaT'!$L$374),'QAQC-NaT'!$C$374="Medium")</formula>
    </cfRule>
    <cfRule type="expression" priority="11055" dxfId="4" stopIfTrue="0">
      <formula>AND(NOT('QAQC-NaT'!$L$374),'QAQC-NaT'!$C$374="Medium Low")</formula>
    </cfRule>
    <cfRule type="expression" priority="11733" dxfId="5" stopIfTrue="0">
      <formula>AND(NOT('QAQC-NaT'!$L$374),'QAQC-NaT'!$C$374="Low")</formula>
    </cfRule>
    <cfRule type="expression" priority="12717" dxfId="6" stopIfTrue="0">
      <formula>AND(NOT('QAQC-NaT'!$L$374),'QAQC-NaT'!$C$374="Very Low")</formula>
    </cfRule>
    <cfRule type="expression" priority="13415" dxfId="1" stopIfTrue="0">
      <formula>AND(NOT('QAQC-NaT'!$L$374),'QAQC-NaT'!$C$374="Good")</formula>
    </cfRule>
  </conditionalFormatting>
  <conditionalFormatting sqref="BA73">
    <cfRule type="expression" priority="9022" dxfId="0" stopIfTrue="0">
      <formula>AND(NOT('QAQC-NaT'!$L$375),'QAQC-NaT'!$C$375="Highest")</formula>
    </cfRule>
    <cfRule type="expression" priority="9700" dxfId="2" stopIfTrue="0">
      <formula>AND(NOT('QAQC-NaT'!$L$375),'QAQC-NaT'!$C$375="High")</formula>
    </cfRule>
    <cfRule type="expression" priority="10378" dxfId="3" stopIfTrue="0">
      <formula>AND(NOT('QAQC-NaT'!$L$375),'QAQC-NaT'!$C$375="Medium")</formula>
    </cfRule>
    <cfRule type="expression" priority="11056" dxfId="4" stopIfTrue="0">
      <formula>AND(NOT('QAQC-NaT'!$L$375),'QAQC-NaT'!$C$375="Medium Low")</formula>
    </cfRule>
    <cfRule type="expression" priority="11734" dxfId="5" stopIfTrue="0">
      <formula>AND(NOT('QAQC-NaT'!$L$375),'QAQC-NaT'!$C$375="Low")</formula>
    </cfRule>
    <cfRule type="expression" priority="12718" dxfId="6" stopIfTrue="0">
      <formula>AND(NOT('QAQC-NaT'!$L$375),'QAQC-NaT'!$C$375="Very Low")</formula>
    </cfRule>
    <cfRule type="expression" priority="13416" dxfId="1" stopIfTrue="0">
      <formula>AND(NOT('QAQC-NaT'!$L$375),'QAQC-NaT'!$C$375="Good")</formula>
    </cfRule>
  </conditionalFormatting>
  <conditionalFormatting sqref="BB73">
    <cfRule type="expression" priority="9023" dxfId="0" stopIfTrue="0">
      <formula>AND(NOT('QAQC-NaT'!$L$376),'QAQC-NaT'!$C$376="Highest")</formula>
    </cfRule>
    <cfRule type="expression" priority="9701" dxfId="2" stopIfTrue="0">
      <formula>AND(NOT('QAQC-NaT'!$L$376),'QAQC-NaT'!$C$376="High")</formula>
    </cfRule>
    <cfRule type="expression" priority="10379" dxfId="3" stopIfTrue="0">
      <formula>AND(NOT('QAQC-NaT'!$L$376),'QAQC-NaT'!$C$376="Medium")</formula>
    </cfRule>
    <cfRule type="expression" priority="11057" dxfId="4" stopIfTrue="0">
      <formula>AND(NOT('QAQC-NaT'!$L$376),'QAQC-NaT'!$C$376="Medium Low")</formula>
    </cfRule>
    <cfRule type="expression" priority="11735" dxfId="5" stopIfTrue="0">
      <formula>AND(NOT('QAQC-NaT'!$L$376),'QAQC-NaT'!$C$376="Low")</formula>
    </cfRule>
    <cfRule type="expression" priority="12719" dxfId="6" stopIfTrue="0">
      <formula>AND(NOT('QAQC-NaT'!$L$376),'QAQC-NaT'!$C$376="Very Low")</formula>
    </cfRule>
    <cfRule type="expression" priority="13417" dxfId="1" stopIfTrue="0">
      <formula>AND(NOT('QAQC-NaT'!$L$376),'QAQC-NaT'!$C$376="Good")</formula>
    </cfRule>
  </conditionalFormatting>
  <conditionalFormatting sqref="AZ74">
    <cfRule type="expression" priority="9024" dxfId="0" stopIfTrue="0">
      <formula>AND(NOT('QAQC-NaT'!$L$377),'QAQC-NaT'!$C$377="Highest")</formula>
    </cfRule>
    <cfRule type="expression" priority="9702" dxfId="2" stopIfTrue="0">
      <formula>AND(NOT('QAQC-NaT'!$L$377),'QAQC-NaT'!$C$377="High")</formula>
    </cfRule>
    <cfRule type="expression" priority="10380" dxfId="3" stopIfTrue="0">
      <formula>AND(NOT('QAQC-NaT'!$L$377),'QAQC-NaT'!$C$377="Medium")</formula>
    </cfRule>
    <cfRule type="expression" priority="11058" dxfId="4" stopIfTrue="0">
      <formula>AND(NOT('QAQC-NaT'!$L$377),'QAQC-NaT'!$C$377="Medium Low")</formula>
    </cfRule>
    <cfRule type="expression" priority="11736" dxfId="5" stopIfTrue="0">
      <formula>AND(NOT('QAQC-NaT'!$L$377),'QAQC-NaT'!$C$377="Low")</formula>
    </cfRule>
    <cfRule type="expression" priority="12720" dxfId="6" stopIfTrue="0">
      <formula>AND(NOT('QAQC-NaT'!$L$377),'QAQC-NaT'!$C$377="Very Low")</formula>
    </cfRule>
    <cfRule type="expression" priority="13418" dxfId="1" stopIfTrue="0">
      <formula>AND(NOT('QAQC-NaT'!$L$377),'QAQC-NaT'!$C$377="Good")</formula>
    </cfRule>
  </conditionalFormatting>
  <conditionalFormatting sqref="BA74">
    <cfRule type="expression" priority="9025" dxfId="0" stopIfTrue="0">
      <formula>AND(NOT('QAQC-NaT'!$L$378),'QAQC-NaT'!$C$378="Highest")</formula>
    </cfRule>
    <cfRule type="expression" priority="9703" dxfId="2" stopIfTrue="0">
      <formula>AND(NOT('QAQC-NaT'!$L$378),'QAQC-NaT'!$C$378="High")</formula>
    </cfRule>
    <cfRule type="expression" priority="10381" dxfId="3" stopIfTrue="0">
      <formula>AND(NOT('QAQC-NaT'!$L$378),'QAQC-NaT'!$C$378="Medium")</formula>
    </cfRule>
    <cfRule type="expression" priority="11059" dxfId="4" stopIfTrue="0">
      <formula>AND(NOT('QAQC-NaT'!$L$378),'QAQC-NaT'!$C$378="Medium Low")</formula>
    </cfRule>
    <cfRule type="expression" priority="11737" dxfId="5" stopIfTrue="0">
      <formula>AND(NOT('QAQC-NaT'!$L$378),'QAQC-NaT'!$C$378="Low")</formula>
    </cfRule>
    <cfRule type="expression" priority="12721" dxfId="6" stopIfTrue="0">
      <formula>AND(NOT('QAQC-NaT'!$L$378),'QAQC-NaT'!$C$378="Very Low")</formula>
    </cfRule>
    <cfRule type="expression" priority="13419" dxfId="1" stopIfTrue="0">
      <formula>AND(NOT('QAQC-NaT'!$L$378),'QAQC-NaT'!$C$378="Good")</formula>
    </cfRule>
  </conditionalFormatting>
  <conditionalFormatting sqref="BB74">
    <cfRule type="expression" priority="9026" dxfId="0" stopIfTrue="0">
      <formula>AND(NOT('QAQC-NaT'!$L$379),'QAQC-NaT'!$C$379="Highest")</formula>
    </cfRule>
    <cfRule type="expression" priority="9704" dxfId="2" stopIfTrue="0">
      <formula>AND(NOT('QAQC-NaT'!$L$379),'QAQC-NaT'!$C$379="High")</formula>
    </cfRule>
    <cfRule type="expression" priority="10382" dxfId="3" stopIfTrue="0">
      <formula>AND(NOT('QAQC-NaT'!$L$379),'QAQC-NaT'!$C$379="Medium")</formula>
    </cfRule>
    <cfRule type="expression" priority="11060" dxfId="4" stopIfTrue="0">
      <formula>AND(NOT('QAQC-NaT'!$L$379),'QAQC-NaT'!$C$379="Medium Low")</formula>
    </cfRule>
    <cfRule type="expression" priority="11738" dxfId="5" stopIfTrue="0">
      <formula>AND(NOT('QAQC-NaT'!$L$379),'QAQC-NaT'!$C$379="Low")</formula>
    </cfRule>
    <cfRule type="expression" priority="12722" dxfId="6" stopIfTrue="0">
      <formula>AND(NOT('QAQC-NaT'!$L$379),'QAQC-NaT'!$C$379="Very Low")</formula>
    </cfRule>
    <cfRule type="expression" priority="13420" dxfId="1" stopIfTrue="0">
      <formula>AND(NOT('QAQC-NaT'!$L$379),'QAQC-NaT'!$C$379="Good")</formula>
    </cfRule>
  </conditionalFormatting>
  <conditionalFormatting sqref="AZ75">
    <cfRule type="expression" priority="9027" dxfId="0" stopIfTrue="0">
      <formula>AND(NOT('QAQC-NaT'!$L$380),'QAQC-NaT'!$C$380="Highest")</formula>
    </cfRule>
    <cfRule type="expression" priority="9705" dxfId="2" stopIfTrue="0">
      <formula>AND(NOT('QAQC-NaT'!$L$380),'QAQC-NaT'!$C$380="High")</formula>
    </cfRule>
    <cfRule type="expression" priority="10383" dxfId="3" stopIfTrue="0">
      <formula>AND(NOT('QAQC-NaT'!$L$380),'QAQC-NaT'!$C$380="Medium")</formula>
    </cfRule>
    <cfRule type="expression" priority="11061" dxfId="4" stopIfTrue="0">
      <formula>AND(NOT('QAQC-NaT'!$L$380),'QAQC-NaT'!$C$380="Medium Low")</formula>
    </cfRule>
    <cfRule type="expression" priority="11739" dxfId="5" stopIfTrue="0">
      <formula>AND(NOT('QAQC-NaT'!$L$380),'QAQC-NaT'!$C$380="Low")</formula>
    </cfRule>
    <cfRule type="expression" priority="12723" dxfId="6" stopIfTrue="0">
      <formula>AND(NOT('QAQC-NaT'!$L$380),'QAQC-NaT'!$C$380="Very Low")</formula>
    </cfRule>
    <cfRule type="expression" priority="13421" dxfId="1" stopIfTrue="0">
      <formula>AND(NOT('QAQC-NaT'!$L$380),'QAQC-NaT'!$C$380="Good")</formula>
    </cfRule>
  </conditionalFormatting>
  <conditionalFormatting sqref="BA75">
    <cfRule type="expression" priority="9028" dxfId="0" stopIfTrue="0">
      <formula>AND(NOT('QAQC-NaT'!$L$381),'QAQC-NaT'!$C$381="Highest")</formula>
    </cfRule>
    <cfRule type="expression" priority="9706" dxfId="2" stopIfTrue="0">
      <formula>AND(NOT('QAQC-NaT'!$L$381),'QAQC-NaT'!$C$381="High")</formula>
    </cfRule>
    <cfRule type="expression" priority="10384" dxfId="3" stopIfTrue="0">
      <formula>AND(NOT('QAQC-NaT'!$L$381),'QAQC-NaT'!$C$381="Medium")</formula>
    </cfRule>
    <cfRule type="expression" priority="11062" dxfId="4" stopIfTrue="0">
      <formula>AND(NOT('QAQC-NaT'!$L$381),'QAQC-NaT'!$C$381="Medium Low")</formula>
    </cfRule>
    <cfRule type="expression" priority="11740" dxfId="5" stopIfTrue="0">
      <formula>AND(NOT('QAQC-NaT'!$L$381),'QAQC-NaT'!$C$381="Low")</formula>
    </cfRule>
    <cfRule type="expression" priority="12724" dxfId="6" stopIfTrue="0">
      <formula>AND(NOT('QAQC-NaT'!$L$381),'QAQC-NaT'!$C$381="Very Low")</formula>
    </cfRule>
    <cfRule type="expression" priority="13422" dxfId="1" stopIfTrue="0">
      <formula>AND(NOT('QAQC-NaT'!$L$381),'QAQC-NaT'!$C$381="Good")</formula>
    </cfRule>
  </conditionalFormatting>
  <conditionalFormatting sqref="BB75">
    <cfRule type="expression" priority="9029" dxfId="0" stopIfTrue="0">
      <formula>AND(NOT('QAQC-NaT'!$L$382),'QAQC-NaT'!$C$382="Highest")</formula>
    </cfRule>
    <cfRule type="expression" priority="9707" dxfId="2" stopIfTrue="0">
      <formula>AND(NOT('QAQC-NaT'!$L$382),'QAQC-NaT'!$C$382="High")</formula>
    </cfRule>
    <cfRule type="expression" priority="10385" dxfId="3" stopIfTrue="0">
      <formula>AND(NOT('QAQC-NaT'!$L$382),'QAQC-NaT'!$C$382="Medium")</formula>
    </cfRule>
    <cfRule type="expression" priority="11063" dxfId="4" stopIfTrue="0">
      <formula>AND(NOT('QAQC-NaT'!$L$382),'QAQC-NaT'!$C$382="Medium Low")</formula>
    </cfRule>
    <cfRule type="expression" priority="11741" dxfId="5" stopIfTrue="0">
      <formula>AND(NOT('QAQC-NaT'!$L$382),'QAQC-NaT'!$C$382="Low")</formula>
    </cfRule>
    <cfRule type="expression" priority="12725" dxfId="6" stopIfTrue="0">
      <formula>AND(NOT('QAQC-NaT'!$L$382),'QAQC-NaT'!$C$382="Very Low")</formula>
    </cfRule>
    <cfRule type="expression" priority="13423" dxfId="1" stopIfTrue="0">
      <formula>AND(NOT('QAQC-NaT'!$L$382),'QAQC-NaT'!$C$382="Good")</formula>
    </cfRule>
  </conditionalFormatting>
  <conditionalFormatting sqref="BQ59">
    <cfRule type="expression" priority="9036" dxfId="0" stopIfTrue="0">
      <formula>AND(NOT('QAQC-NaT'!$L$389),'QAQC-NaT'!$C$389="Highest")</formula>
    </cfRule>
    <cfRule type="expression" priority="9714" dxfId="2" stopIfTrue="0">
      <formula>AND(NOT('QAQC-NaT'!$L$389),'QAQC-NaT'!$C$389="High")</formula>
    </cfRule>
    <cfRule type="expression" priority="10392" dxfId="3" stopIfTrue="0">
      <formula>AND(NOT('QAQC-NaT'!$L$389),'QAQC-NaT'!$C$389="Medium")</formula>
    </cfRule>
    <cfRule type="expression" priority="11070" dxfId="4" stopIfTrue="0">
      <formula>AND(NOT('QAQC-NaT'!$L$389),'QAQC-NaT'!$C$389="Medium Low")</formula>
    </cfRule>
    <cfRule type="expression" priority="11748" dxfId="5" stopIfTrue="0">
      <formula>AND(NOT('QAQC-NaT'!$L$389),'QAQC-NaT'!$C$389="Low")</formula>
    </cfRule>
    <cfRule type="expression" priority="12063" dxfId="5" stopIfTrue="0">
      <formula>LEFT(BQ59&amp;"")="["</formula>
    </cfRule>
    <cfRule type="expression" priority="12732" dxfId="6" stopIfTrue="0">
      <formula>AND(NOT('QAQC-NaT'!$L$389),'QAQC-NaT'!$C$389="Very Low")</formula>
    </cfRule>
    <cfRule type="expression" priority="13430" dxfId="1" stopIfTrue="0">
      <formula>AND(NOT('QAQC-NaT'!$L$389),'QAQC-NaT'!$C$389="Good")</formula>
    </cfRule>
  </conditionalFormatting>
  <conditionalFormatting sqref="BR59">
    <cfRule type="expression" priority="9037" dxfId="0" stopIfTrue="0">
      <formula>AND(NOT('QAQC-NaT'!$L$390),'QAQC-NaT'!$C$390="Highest")</formula>
    </cfRule>
    <cfRule type="expression" priority="9715" dxfId="2" stopIfTrue="0">
      <formula>AND(NOT('QAQC-NaT'!$L$390),'QAQC-NaT'!$C$390="High")</formula>
    </cfRule>
    <cfRule type="expression" priority="10393" dxfId="3" stopIfTrue="0">
      <formula>AND(NOT('QAQC-NaT'!$L$390),'QAQC-NaT'!$C$390="Medium")</formula>
    </cfRule>
    <cfRule type="expression" priority="11071" dxfId="4" stopIfTrue="0">
      <formula>AND(NOT('QAQC-NaT'!$L$390),'QAQC-NaT'!$C$390="Medium Low")</formula>
    </cfRule>
    <cfRule type="expression" priority="11749" dxfId="5" stopIfTrue="0">
      <formula>AND(NOT('QAQC-NaT'!$L$390),'QAQC-NaT'!$C$390="Low")</formula>
    </cfRule>
    <cfRule type="expression" priority="12064" dxfId="5" stopIfTrue="0">
      <formula>LEFT(BR59&amp;"")="["</formula>
    </cfRule>
    <cfRule type="expression" priority="12733" dxfId="6" stopIfTrue="0">
      <formula>AND(NOT('QAQC-NaT'!$L$390),'QAQC-NaT'!$C$390="Very Low")</formula>
    </cfRule>
    <cfRule type="expression" priority="13431" dxfId="1" stopIfTrue="0">
      <formula>AND(NOT('QAQC-NaT'!$L$390),'QAQC-NaT'!$C$390="Good")</formula>
    </cfRule>
  </conditionalFormatting>
  <conditionalFormatting sqref="BS59">
    <cfRule type="expression" priority="9038" dxfId="0" stopIfTrue="0">
      <formula>AND(NOT('QAQC-NaT'!$L$391),'QAQC-NaT'!$C$391="Highest")</formula>
    </cfRule>
    <cfRule type="expression" priority="9716" dxfId="2" stopIfTrue="0">
      <formula>AND(NOT('QAQC-NaT'!$L$391),'QAQC-NaT'!$C$391="High")</formula>
    </cfRule>
    <cfRule type="expression" priority="10394" dxfId="3" stopIfTrue="0">
      <formula>AND(NOT('QAQC-NaT'!$L$391),'QAQC-NaT'!$C$391="Medium")</formula>
    </cfRule>
    <cfRule type="expression" priority="11072" dxfId="4" stopIfTrue="0">
      <formula>AND(NOT('QAQC-NaT'!$L$391),'QAQC-NaT'!$C$391="Medium Low")</formula>
    </cfRule>
    <cfRule type="expression" priority="11750" dxfId="5" stopIfTrue="0">
      <formula>AND(NOT('QAQC-NaT'!$L$391),'QAQC-NaT'!$C$391="Low")</formula>
    </cfRule>
    <cfRule type="expression" priority="12065" dxfId="5" stopIfTrue="0">
      <formula>LEFT(BS59&amp;"")="["</formula>
    </cfRule>
    <cfRule type="expression" priority="12734" dxfId="6" stopIfTrue="0">
      <formula>AND(NOT('QAQC-NaT'!$L$391),'QAQC-NaT'!$C$391="Very Low")</formula>
    </cfRule>
    <cfRule type="expression" priority="13432" dxfId="1" stopIfTrue="0">
      <formula>AND(NOT('QAQC-NaT'!$L$391),'QAQC-NaT'!$C$391="Good")</formula>
    </cfRule>
  </conditionalFormatting>
  <conditionalFormatting sqref="BI59">
    <cfRule type="expression" priority="9039" dxfId="0" stopIfTrue="0">
      <formula>AND(NOT('QAQC-NaT'!$L$392),'QAQC-NaT'!$C$392="Highest")</formula>
    </cfRule>
    <cfRule type="expression" priority="9717" dxfId="2" stopIfTrue="0">
      <formula>AND(NOT('QAQC-NaT'!$L$392),'QAQC-NaT'!$C$392="High")</formula>
    </cfRule>
    <cfRule type="expression" priority="10395" dxfId="3" stopIfTrue="0">
      <formula>AND(NOT('QAQC-NaT'!$L$392),'QAQC-NaT'!$C$392="Medium")</formula>
    </cfRule>
    <cfRule type="expression" priority="11073" dxfId="4" stopIfTrue="0">
      <formula>AND(NOT('QAQC-NaT'!$L$392),'QAQC-NaT'!$C$392="Medium Low")</formula>
    </cfRule>
    <cfRule type="expression" priority="11751" dxfId="5" stopIfTrue="0">
      <formula>AND(NOT('QAQC-NaT'!$L$392),'QAQC-NaT'!$C$392="Low")</formula>
    </cfRule>
    <cfRule type="expression" priority="12066" dxfId="5" stopIfTrue="0">
      <formula>LEFT(BI59&amp;"")="["</formula>
    </cfRule>
    <cfRule type="expression" priority="12735" dxfId="6" stopIfTrue="0">
      <formula>AND(NOT('QAQC-NaT'!$L$392),'QAQC-NaT'!$C$392="Very Low")</formula>
    </cfRule>
    <cfRule type="expression" priority="13433" dxfId="1" stopIfTrue="0">
      <formula>AND(NOT('QAQC-NaT'!$L$392),'QAQC-NaT'!$C$392="Good")</formula>
    </cfRule>
  </conditionalFormatting>
  <conditionalFormatting sqref="BJ59">
    <cfRule type="expression" priority="9040" dxfId="0" stopIfTrue="0">
      <formula>AND(NOT('QAQC-NaT'!$L$393),'QAQC-NaT'!$C$393="Highest")</formula>
    </cfRule>
    <cfRule type="expression" priority="9718" dxfId="2" stopIfTrue="0">
      <formula>AND(NOT('QAQC-NaT'!$L$393),'QAQC-NaT'!$C$393="High")</formula>
    </cfRule>
    <cfRule type="expression" priority="10396" dxfId="3" stopIfTrue="0">
      <formula>AND(NOT('QAQC-NaT'!$L$393),'QAQC-NaT'!$C$393="Medium")</formula>
    </cfRule>
    <cfRule type="expression" priority="11074" dxfId="4" stopIfTrue="0">
      <formula>AND(NOT('QAQC-NaT'!$L$393),'QAQC-NaT'!$C$393="Medium Low")</formula>
    </cfRule>
    <cfRule type="expression" priority="11752" dxfId="5" stopIfTrue="0">
      <formula>AND(NOT('QAQC-NaT'!$L$393),'QAQC-NaT'!$C$393="Low")</formula>
    </cfRule>
    <cfRule type="expression" priority="12067" dxfId="5" stopIfTrue="0">
      <formula>LEFT(BJ59&amp;"")="["</formula>
    </cfRule>
    <cfRule type="expression" priority="12736" dxfId="6" stopIfTrue="0">
      <formula>AND(NOT('QAQC-NaT'!$L$393),'QAQC-NaT'!$C$393="Very Low")</formula>
    </cfRule>
    <cfRule type="expression" priority="13434" dxfId="1" stopIfTrue="0">
      <formula>AND(NOT('QAQC-NaT'!$L$393),'QAQC-NaT'!$C$393="Good")</formula>
    </cfRule>
  </conditionalFormatting>
  <conditionalFormatting sqref="BK59">
    <cfRule type="expression" priority="9041" dxfId="0" stopIfTrue="0">
      <formula>AND(NOT('QAQC-NaT'!$L$394),'QAQC-NaT'!$C$394="Highest")</formula>
    </cfRule>
    <cfRule type="expression" priority="9719" dxfId="2" stopIfTrue="0">
      <formula>AND(NOT('QAQC-NaT'!$L$394),'QAQC-NaT'!$C$394="High")</formula>
    </cfRule>
    <cfRule type="expression" priority="10397" dxfId="3" stopIfTrue="0">
      <formula>AND(NOT('QAQC-NaT'!$L$394),'QAQC-NaT'!$C$394="Medium")</formula>
    </cfRule>
    <cfRule type="expression" priority="11075" dxfId="4" stopIfTrue="0">
      <formula>AND(NOT('QAQC-NaT'!$L$394),'QAQC-NaT'!$C$394="Medium Low")</formula>
    </cfRule>
    <cfRule type="expression" priority="11753" dxfId="5" stopIfTrue="0">
      <formula>AND(NOT('QAQC-NaT'!$L$394),'QAQC-NaT'!$C$394="Low")</formula>
    </cfRule>
    <cfRule type="expression" priority="12068" dxfId="5" stopIfTrue="0">
      <formula>LEFT(BK59&amp;"")="["</formula>
    </cfRule>
    <cfRule type="expression" priority="12737" dxfId="6" stopIfTrue="0">
      <formula>AND(NOT('QAQC-NaT'!$L$394),'QAQC-NaT'!$C$394="Very Low")</formula>
    </cfRule>
    <cfRule type="expression" priority="13435" dxfId="1" stopIfTrue="0">
      <formula>AND(NOT('QAQC-NaT'!$L$394),'QAQC-NaT'!$C$394="Good")</formula>
    </cfRule>
  </conditionalFormatting>
  <conditionalFormatting sqref="BM59">
    <cfRule type="expression" priority="9042" dxfId="0" stopIfTrue="0">
      <formula>AND(NOT('QAQC-NaT'!$L$395),'QAQC-NaT'!$C$395="Highest")</formula>
    </cfRule>
    <cfRule type="expression" priority="9720" dxfId="2" stopIfTrue="0">
      <formula>AND(NOT('QAQC-NaT'!$L$395),'QAQC-NaT'!$C$395="High")</formula>
    </cfRule>
    <cfRule type="expression" priority="10398" dxfId="3" stopIfTrue="0">
      <formula>AND(NOT('QAQC-NaT'!$L$395),'QAQC-NaT'!$C$395="Medium")</formula>
    </cfRule>
    <cfRule type="expression" priority="11076" dxfId="4" stopIfTrue="0">
      <formula>AND(NOT('QAQC-NaT'!$L$395),'QAQC-NaT'!$C$395="Medium Low")</formula>
    </cfRule>
    <cfRule type="expression" priority="11754" dxfId="5" stopIfTrue="0">
      <formula>AND(NOT('QAQC-NaT'!$L$395),'QAQC-NaT'!$C$395="Low")</formula>
    </cfRule>
    <cfRule type="expression" priority="12069" dxfId="5" stopIfTrue="0">
      <formula>LEFT(BM59&amp;"")="["</formula>
    </cfRule>
    <cfRule type="expression" priority="12738" dxfId="6" stopIfTrue="0">
      <formula>AND(NOT('QAQC-NaT'!$L$395),'QAQC-NaT'!$C$395="Very Low")</formula>
    </cfRule>
    <cfRule type="expression" priority="13436" dxfId="1" stopIfTrue="0">
      <formula>AND(NOT('QAQC-NaT'!$L$395),'QAQC-NaT'!$C$395="Good")</formula>
    </cfRule>
  </conditionalFormatting>
  <conditionalFormatting sqref="BN59">
    <cfRule type="expression" priority="9043" dxfId="0" stopIfTrue="0">
      <formula>AND(NOT('QAQC-NaT'!$L$396),'QAQC-NaT'!$C$396="Highest")</formula>
    </cfRule>
    <cfRule type="expression" priority="9721" dxfId="2" stopIfTrue="0">
      <formula>AND(NOT('QAQC-NaT'!$L$396),'QAQC-NaT'!$C$396="High")</formula>
    </cfRule>
    <cfRule type="expression" priority="10399" dxfId="3" stopIfTrue="0">
      <formula>AND(NOT('QAQC-NaT'!$L$396),'QAQC-NaT'!$C$396="Medium")</formula>
    </cfRule>
    <cfRule type="expression" priority="11077" dxfId="4" stopIfTrue="0">
      <formula>AND(NOT('QAQC-NaT'!$L$396),'QAQC-NaT'!$C$396="Medium Low")</formula>
    </cfRule>
    <cfRule type="expression" priority="11755" dxfId="5" stopIfTrue="0">
      <formula>AND(NOT('QAQC-NaT'!$L$396),'QAQC-NaT'!$C$396="Low")</formula>
    </cfRule>
    <cfRule type="expression" priority="12070" dxfId="5" stopIfTrue="0">
      <formula>LEFT(BN59&amp;"")="["</formula>
    </cfRule>
    <cfRule type="expression" priority="12739" dxfId="6" stopIfTrue="0">
      <formula>AND(NOT('QAQC-NaT'!$L$396),'QAQC-NaT'!$C$396="Very Low")</formula>
    </cfRule>
    <cfRule type="expression" priority="13437" dxfId="1" stopIfTrue="0">
      <formula>AND(NOT('QAQC-NaT'!$L$396),'QAQC-NaT'!$C$396="Good")</formula>
    </cfRule>
  </conditionalFormatting>
  <conditionalFormatting sqref="BO59">
    <cfRule type="expression" priority="9044" dxfId="0" stopIfTrue="0">
      <formula>AND(NOT('QAQC-NaT'!$L$397),'QAQC-NaT'!$C$397="Highest")</formula>
    </cfRule>
    <cfRule type="expression" priority="9722" dxfId="2" stopIfTrue="0">
      <formula>AND(NOT('QAQC-NaT'!$L$397),'QAQC-NaT'!$C$397="High")</formula>
    </cfRule>
    <cfRule type="expression" priority="10400" dxfId="3" stopIfTrue="0">
      <formula>AND(NOT('QAQC-NaT'!$L$397),'QAQC-NaT'!$C$397="Medium")</formula>
    </cfRule>
    <cfRule type="expression" priority="11078" dxfId="4" stopIfTrue="0">
      <formula>AND(NOT('QAQC-NaT'!$L$397),'QAQC-NaT'!$C$397="Medium Low")</formula>
    </cfRule>
    <cfRule type="expression" priority="11756" dxfId="5" stopIfTrue="0">
      <formula>AND(NOT('QAQC-NaT'!$L$397),'QAQC-NaT'!$C$397="Low")</formula>
    </cfRule>
    <cfRule type="expression" priority="12071" dxfId="5" stopIfTrue="0">
      <formula>LEFT(BO59&amp;"")="["</formula>
    </cfRule>
    <cfRule type="expression" priority="12740" dxfId="6" stopIfTrue="0">
      <formula>AND(NOT('QAQC-NaT'!$L$397),'QAQC-NaT'!$C$397="Very Low")</formula>
    </cfRule>
    <cfRule type="expression" priority="13438" dxfId="1" stopIfTrue="0">
      <formula>AND(NOT('QAQC-NaT'!$L$397),'QAQC-NaT'!$C$397="Good")</formula>
    </cfRule>
  </conditionalFormatting>
  <conditionalFormatting sqref="Q60">
    <cfRule type="expression" priority="9048" dxfId="0" stopIfTrue="0">
      <formula>AND(NOT('QAQC-NaT'!$L$401),'QAQC-NaT'!$C$401="Highest")</formula>
    </cfRule>
    <cfRule type="expression" priority="9726" dxfId="2" stopIfTrue="0">
      <formula>AND(NOT('QAQC-NaT'!$L$401),'QAQC-NaT'!$C$401="High")</formula>
    </cfRule>
    <cfRule type="expression" priority="10404" dxfId="3" stopIfTrue="0">
      <formula>AND(NOT('QAQC-NaT'!$L$401),'QAQC-NaT'!$C$401="Medium")</formula>
    </cfRule>
    <cfRule type="expression" priority="11082" dxfId="4" stopIfTrue="0">
      <formula>AND(NOT('QAQC-NaT'!$L$401),'QAQC-NaT'!$C$401="Medium Low")</formula>
    </cfRule>
    <cfRule type="expression" priority="11760" dxfId="5" stopIfTrue="0">
      <formula>AND(NOT('QAQC-NaT'!$L$401),'QAQC-NaT'!$C$401="Low")</formula>
    </cfRule>
    <cfRule type="expression" priority="12075" dxfId="5" stopIfTrue="0">
      <formula>LEFT(Q60&amp;"")="["</formula>
    </cfRule>
    <cfRule type="expression" priority="12744" dxfId="6" stopIfTrue="0">
      <formula>AND(NOT('QAQC-NaT'!$L$401),'QAQC-NaT'!$C$401="Very Low")</formula>
    </cfRule>
    <cfRule type="expression" priority="13442" dxfId="1" stopIfTrue="0">
      <formula>AND(NOT('QAQC-NaT'!$L$401),'QAQC-NaT'!$C$401="Good")</formula>
    </cfRule>
  </conditionalFormatting>
  <conditionalFormatting sqref="R60">
    <cfRule type="expression" priority="9049" dxfId="0" stopIfTrue="0">
      <formula>AND(NOT('QAQC-NaT'!$L$402),'QAQC-NaT'!$C$402="Highest")</formula>
    </cfRule>
    <cfRule type="expression" priority="9727" dxfId="2" stopIfTrue="0">
      <formula>AND(NOT('QAQC-NaT'!$L$402),'QAQC-NaT'!$C$402="High")</formula>
    </cfRule>
    <cfRule type="expression" priority="10405" dxfId="3" stopIfTrue="0">
      <formula>AND(NOT('QAQC-NaT'!$L$402),'QAQC-NaT'!$C$402="Medium")</formula>
    </cfRule>
    <cfRule type="expression" priority="11083" dxfId="4" stopIfTrue="0">
      <formula>AND(NOT('QAQC-NaT'!$L$402),'QAQC-NaT'!$C$402="Medium Low")</formula>
    </cfRule>
    <cfRule type="expression" priority="11761" dxfId="5" stopIfTrue="0">
      <formula>AND(NOT('QAQC-NaT'!$L$402),'QAQC-NaT'!$C$402="Low")</formula>
    </cfRule>
    <cfRule type="expression" priority="12076" dxfId="5" stopIfTrue="0">
      <formula>LEFT(R60&amp;"")="["</formula>
    </cfRule>
    <cfRule type="expression" priority="12745" dxfId="6" stopIfTrue="0">
      <formula>AND(NOT('QAQC-NaT'!$L$402),'QAQC-NaT'!$C$402="Very Low")</formula>
    </cfRule>
    <cfRule type="expression" priority="13443" dxfId="1" stopIfTrue="0">
      <formula>AND(NOT('QAQC-NaT'!$L$402),'QAQC-NaT'!$C$402="Good")</formula>
    </cfRule>
  </conditionalFormatting>
  <conditionalFormatting sqref="S60">
    <cfRule type="expression" priority="9050" dxfId="0" stopIfTrue="0">
      <formula>AND(NOT('QAQC-NaT'!$L$403),'QAQC-NaT'!$C$403="Highest")</formula>
    </cfRule>
    <cfRule type="expression" priority="9728" dxfId="2" stopIfTrue="0">
      <formula>AND(NOT('QAQC-NaT'!$L$403),'QAQC-NaT'!$C$403="High")</formula>
    </cfRule>
    <cfRule type="expression" priority="10406" dxfId="3" stopIfTrue="0">
      <formula>AND(NOT('QAQC-NaT'!$L$403),'QAQC-NaT'!$C$403="Medium")</formula>
    </cfRule>
    <cfRule type="expression" priority="11084" dxfId="4" stopIfTrue="0">
      <formula>AND(NOT('QAQC-NaT'!$L$403),'QAQC-NaT'!$C$403="Medium Low")</formula>
    </cfRule>
    <cfRule type="expression" priority="11762" dxfId="5" stopIfTrue="0">
      <formula>AND(NOT('QAQC-NaT'!$L$403),'QAQC-NaT'!$C$403="Low")</formula>
    </cfRule>
    <cfRule type="expression" priority="12077" dxfId="5" stopIfTrue="0">
      <formula>LEFT(S60&amp;"")="["</formula>
    </cfRule>
    <cfRule type="expression" priority="12746" dxfId="6" stopIfTrue="0">
      <formula>AND(NOT('QAQC-NaT'!$L$403),'QAQC-NaT'!$C$403="Very Low")</formula>
    </cfRule>
    <cfRule type="expression" priority="13444" dxfId="1" stopIfTrue="0">
      <formula>AND(NOT('QAQC-NaT'!$L$403),'QAQC-NaT'!$C$403="Good")</formula>
    </cfRule>
  </conditionalFormatting>
  <conditionalFormatting sqref="BQ60">
    <cfRule type="expression" priority="9051" dxfId="0" stopIfTrue="0">
      <formula>AND(NOT('QAQC-NaT'!$L$404),'QAQC-NaT'!$C$404="Highest")</formula>
    </cfRule>
    <cfRule type="expression" priority="9729" dxfId="2" stopIfTrue="0">
      <formula>AND(NOT('QAQC-NaT'!$L$404),'QAQC-NaT'!$C$404="High")</formula>
    </cfRule>
    <cfRule type="expression" priority="10407" dxfId="3" stopIfTrue="0">
      <formula>AND(NOT('QAQC-NaT'!$L$404),'QAQC-NaT'!$C$404="Medium")</formula>
    </cfRule>
    <cfRule type="expression" priority="11085" dxfId="4" stopIfTrue="0">
      <formula>AND(NOT('QAQC-NaT'!$L$404),'QAQC-NaT'!$C$404="Medium Low")</formula>
    </cfRule>
    <cfRule type="expression" priority="11763" dxfId="5" stopIfTrue="0">
      <formula>AND(NOT('QAQC-NaT'!$L$404),'QAQC-NaT'!$C$404="Low")</formula>
    </cfRule>
    <cfRule type="expression" priority="12078" dxfId="5" stopIfTrue="0">
      <formula>LEFT(BQ60&amp;"")="["</formula>
    </cfRule>
    <cfRule type="expression" priority="12747" dxfId="6" stopIfTrue="0">
      <formula>AND(NOT('QAQC-NaT'!$L$404),'QAQC-NaT'!$C$404="Very Low")</formula>
    </cfRule>
    <cfRule type="expression" priority="13445" dxfId="1" stopIfTrue="0">
      <formula>AND(NOT('QAQC-NaT'!$L$404),'QAQC-NaT'!$C$404="Good")</formula>
    </cfRule>
  </conditionalFormatting>
  <conditionalFormatting sqref="BR60">
    <cfRule type="expression" priority="9052" dxfId="0" stopIfTrue="0">
      <formula>AND(NOT('QAQC-NaT'!$L$405),'QAQC-NaT'!$C$405="Highest")</formula>
    </cfRule>
    <cfRule type="expression" priority="9730" dxfId="2" stopIfTrue="0">
      <formula>AND(NOT('QAQC-NaT'!$L$405),'QAQC-NaT'!$C$405="High")</formula>
    </cfRule>
    <cfRule type="expression" priority="10408" dxfId="3" stopIfTrue="0">
      <formula>AND(NOT('QAQC-NaT'!$L$405),'QAQC-NaT'!$C$405="Medium")</formula>
    </cfRule>
    <cfRule type="expression" priority="11086" dxfId="4" stopIfTrue="0">
      <formula>AND(NOT('QAQC-NaT'!$L$405),'QAQC-NaT'!$C$405="Medium Low")</formula>
    </cfRule>
    <cfRule type="expression" priority="11764" dxfId="5" stopIfTrue="0">
      <formula>AND(NOT('QAQC-NaT'!$L$405),'QAQC-NaT'!$C$405="Low")</formula>
    </cfRule>
    <cfRule type="expression" priority="12079" dxfId="5" stopIfTrue="0">
      <formula>LEFT(BR60&amp;"")="["</formula>
    </cfRule>
    <cfRule type="expression" priority="12748" dxfId="6" stopIfTrue="0">
      <formula>AND(NOT('QAQC-NaT'!$L$405),'QAQC-NaT'!$C$405="Very Low")</formula>
    </cfRule>
    <cfRule type="expression" priority="13446" dxfId="1" stopIfTrue="0">
      <formula>AND(NOT('QAQC-NaT'!$L$405),'QAQC-NaT'!$C$405="Good")</formula>
    </cfRule>
  </conditionalFormatting>
  <conditionalFormatting sqref="BS60">
    <cfRule type="expression" priority="9053" dxfId="0" stopIfTrue="0">
      <formula>AND(NOT('QAQC-NaT'!$L$406),'QAQC-NaT'!$C$406="Highest")</formula>
    </cfRule>
    <cfRule type="expression" priority="9731" dxfId="2" stopIfTrue="0">
      <formula>AND(NOT('QAQC-NaT'!$L$406),'QAQC-NaT'!$C$406="High")</formula>
    </cfRule>
    <cfRule type="expression" priority="10409" dxfId="3" stopIfTrue="0">
      <formula>AND(NOT('QAQC-NaT'!$L$406),'QAQC-NaT'!$C$406="Medium")</formula>
    </cfRule>
    <cfRule type="expression" priority="11087" dxfId="4" stopIfTrue="0">
      <formula>AND(NOT('QAQC-NaT'!$L$406),'QAQC-NaT'!$C$406="Medium Low")</formula>
    </cfRule>
    <cfRule type="expression" priority="11765" dxfId="5" stopIfTrue="0">
      <formula>AND(NOT('QAQC-NaT'!$L$406),'QAQC-NaT'!$C$406="Low")</formula>
    </cfRule>
    <cfRule type="expression" priority="12080" dxfId="5" stopIfTrue="0">
      <formula>LEFT(BS60&amp;"")="["</formula>
    </cfRule>
    <cfRule type="expression" priority="12749" dxfId="6" stopIfTrue="0">
      <formula>AND(NOT('QAQC-NaT'!$L$406),'QAQC-NaT'!$C$406="Very Low")</formula>
    </cfRule>
    <cfRule type="expression" priority="13447" dxfId="1" stopIfTrue="0">
      <formula>AND(NOT('QAQC-NaT'!$L$406),'QAQC-NaT'!$C$406="Good")</formula>
    </cfRule>
  </conditionalFormatting>
  <conditionalFormatting sqref="BI60">
    <cfRule type="expression" priority="9054" dxfId="0" stopIfTrue="0">
      <formula>AND(NOT('QAQC-NaT'!$L$407),'QAQC-NaT'!$C$407="Highest")</formula>
    </cfRule>
    <cfRule type="expression" priority="9732" dxfId="2" stopIfTrue="0">
      <formula>AND(NOT('QAQC-NaT'!$L$407),'QAQC-NaT'!$C$407="High")</formula>
    </cfRule>
    <cfRule type="expression" priority="10410" dxfId="3" stopIfTrue="0">
      <formula>AND(NOT('QAQC-NaT'!$L$407),'QAQC-NaT'!$C$407="Medium")</formula>
    </cfRule>
    <cfRule type="expression" priority="11088" dxfId="4" stopIfTrue="0">
      <formula>AND(NOT('QAQC-NaT'!$L$407),'QAQC-NaT'!$C$407="Medium Low")</formula>
    </cfRule>
    <cfRule type="expression" priority="11766" dxfId="5" stopIfTrue="0">
      <formula>AND(NOT('QAQC-NaT'!$L$407),'QAQC-NaT'!$C$407="Low")</formula>
    </cfRule>
    <cfRule type="expression" priority="12081" dxfId="5" stopIfTrue="0">
      <formula>LEFT(BI60&amp;"")="["</formula>
    </cfRule>
    <cfRule type="expression" priority="12750" dxfId="6" stopIfTrue="0">
      <formula>AND(NOT('QAQC-NaT'!$L$407),'QAQC-NaT'!$C$407="Very Low")</formula>
    </cfRule>
    <cfRule type="expression" priority="13448" dxfId="1" stopIfTrue="0">
      <formula>AND(NOT('QAQC-NaT'!$L$407),'QAQC-NaT'!$C$407="Good")</formula>
    </cfRule>
  </conditionalFormatting>
  <conditionalFormatting sqref="BJ60">
    <cfRule type="expression" priority="9055" dxfId="0" stopIfTrue="0">
      <formula>AND(NOT('QAQC-NaT'!$L$408),'QAQC-NaT'!$C$408="Highest")</formula>
    </cfRule>
    <cfRule type="expression" priority="9733" dxfId="2" stopIfTrue="0">
      <formula>AND(NOT('QAQC-NaT'!$L$408),'QAQC-NaT'!$C$408="High")</formula>
    </cfRule>
    <cfRule type="expression" priority="10411" dxfId="3" stopIfTrue="0">
      <formula>AND(NOT('QAQC-NaT'!$L$408),'QAQC-NaT'!$C$408="Medium")</formula>
    </cfRule>
    <cfRule type="expression" priority="11089" dxfId="4" stopIfTrue="0">
      <formula>AND(NOT('QAQC-NaT'!$L$408),'QAQC-NaT'!$C$408="Medium Low")</formula>
    </cfRule>
    <cfRule type="expression" priority="11767" dxfId="5" stopIfTrue="0">
      <formula>AND(NOT('QAQC-NaT'!$L$408),'QAQC-NaT'!$C$408="Low")</formula>
    </cfRule>
    <cfRule type="expression" priority="12082" dxfId="5" stopIfTrue="0">
      <formula>LEFT(BJ60&amp;"")="["</formula>
    </cfRule>
    <cfRule type="expression" priority="12751" dxfId="6" stopIfTrue="0">
      <formula>AND(NOT('QAQC-NaT'!$L$408),'QAQC-NaT'!$C$408="Very Low")</formula>
    </cfRule>
    <cfRule type="expression" priority="13449" dxfId="1" stopIfTrue="0">
      <formula>AND(NOT('QAQC-NaT'!$L$408),'QAQC-NaT'!$C$408="Good")</formula>
    </cfRule>
  </conditionalFormatting>
  <conditionalFormatting sqref="BK60">
    <cfRule type="expression" priority="9056" dxfId="0" stopIfTrue="0">
      <formula>AND(NOT('QAQC-NaT'!$L$409),'QAQC-NaT'!$C$409="Highest")</formula>
    </cfRule>
    <cfRule type="expression" priority="9734" dxfId="2" stopIfTrue="0">
      <formula>AND(NOT('QAQC-NaT'!$L$409),'QAQC-NaT'!$C$409="High")</formula>
    </cfRule>
    <cfRule type="expression" priority="10412" dxfId="3" stopIfTrue="0">
      <formula>AND(NOT('QAQC-NaT'!$L$409),'QAQC-NaT'!$C$409="Medium")</formula>
    </cfRule>
    <cfRule type="expression" priority="11090" dxfId="4" stopIfTrue="0">
      <formula>AND(NOT('QAQC-NaT'!$L$409),'QAQC-NaT'!$C$409="Medium Low")</formula>
    </cfRule>
    <cfRule type="expression" priority="11768" dxfId="5" stopIfTrue="0">
      <formula>AND(NOT('QAQC-NaT'!$L$409),'QAQC-NaT'!$C$409="Low")</formula>
    </cfRule>
    <cfRule type="expression" priority="12083" dxfId="5" stopIfTrue="0">
      <formula>LEFT(BK60&amp;"")="["</formula>
    </cfRule>
    <cfRule type="expression" priority="12752" dxfId="6" stopIfTrue="0">
      <formula>AND(NOT('QAQC-NaT'!$L$409),'QAQC-NaT'!$C$409="Very Low")</formula>
    </cfRule>
    <cfRule type="expression" priority="13450" dxfId="1" stopIfTrue="0">
      <formula>AND(NOT('QAQC-NaT'!$L$409),'QAQC-NaT'!$C$409="Good")</formula>
    </cfRule>
  </conditionalFormatting>
  <conditionalFormatting sqref="BM60">
    <cfRule type="expression" priority="9057" dxfId="0" stopIfTrue="0">
      <formula>AND(NOT('QAQC-NaT'!$L$410),'QAQC-NaT'!$C$410="Highest")</formula>
    </cfRule>
    <cfRule type="expression" priority="9735" dxfId="2" stopIfTrue="0">
      <formula>AND(NOT('QAQC-NaT'!$L$410),'QAQC-NaT'!$C$410="High")</formula>
    </cfRule>
    <cfRule type="expression" priority="10413" dxfId="3" stopIfTrue="0">
      <formula>AND(NOT('QAQC-NaT'!$L$410),'QAQC-NaT'!$C$410="Medium")</formula>
    </cfRule>
    <cfRule type="expression" priority="11091" dxfId="4" stopIfTrue="0">
      <formula>AND(NOT('QAQC-NaT'!$L$410),'QAQC-NaT'!$C$410="Medium Low")</formula>
    </cfRule>
    <cfRule type="expression" priority="11769" dxfId="5" stopIfTrue="0">
      <formula>AND(NOT('QAQC-NaT'!$L$410),'QAQC-NaT'!$C$410="Low")</formula>
    </cfRule>
    <cfRule type="expression" priority="12084" dxfId="5" stopIfTrue="0">
      <formula>LEFT(BM60&amp;"")="["</formula>
    </cfRule>
    <cfRule type="expression" priority="12753" dxfId="6" stopIfTrue="0">
      <formula>AND(NOT('QAQC-NaT'!$L$410),'QAQC-NaT'!$C$410="Very Low")</formula>
    </cfRule>
    <cfRule type="expression" priority="13451" dxfId="1" stopIfTrue="0">
      <formula>AND(NOT('QAQC-NaT'!$L$410),'QAQC-NaT'!$C$410="Good")</formula>
    </cfRule>
  </conditionalFormatting>
  <conditionalFormatting sqref="BN60">
    <cfRule type="expression" priority="9058" dxfId="0" stopIfTrue="0">
      <formula>AND(NOT('QAQC-NaT'!$L$411),'QAQC-NaT'!$C$411="Highest")</formula>
    </cfRule>
    <cfRule type="expression" priority="9736" dxfId="2" stopIfTrue="0">
      <formula>AND(NOT('QAQC-NaT'!$L$411),'QAQC-NaT'!$C$411="High")</formula>
    </cfRule>
    <cfRule type="expression" priority="10414" dxfId="3" stopIfTrue="0">
      <formula>AND(NOT('QAQC-NaT'!$L$411),'QAQC-NaT'!$C$411="Medium")</formula>
    </cfRule>
    <cfRule type="expression" priority="11092" dxfId="4" stopIfTrue="0">
      <formula>AND(NOT('QAQC-NaT'!$L$411),'QAQC-NaT'!$C$411="Medium Low")</formula>
    </cfRule>
    <cfRule type="expression" priority="11770" dxfId="5" stopIfTrue="0">
      <formula>AND(NOT('QAQC-NaT'!$L$411),'QAQC-NaT'!$C$411="Low")</formula>
    </cfRule>
    <cfRule type="expression" priority="12085" dxfId="5" stopIfTrue="0">
      <formula>LEFT(BN60&amp;"")="["</formula>
    </cfRule>
    <cfRule type="expression" priority="12754" dxfId="6" stopIfTrue="0">
      <formula>AND(NOT('QAQC-NaT'!$L$411),'QAQC-NaT'!$C$411="Very Low")</formula>
    </cfRule>
    <cfRule type="expression" priority="13452" dxfId="1" stopIfTrue="0">
      <formula>AND(NOT('QAQC-NaT'!$L$411),'QAQC-NaT'!$C$411="Good")</formula>
    </cfRule>
  </conditionalFormatting>
  <conditionalFormatting sqref="BO60">
    <cfRule type="expression" priority="9059" dxfId="0" stopIfTrue="0">
      <formula>AND(NOT('QAQC-NaT'!$L$412),'QAQC-NaT'!$C$412="Highest")</formula>
    </cfRule>
    <cfRule type="expression" priority="9737" dxfId="2" stopIfTrue="0">
      <formula>AND(NOT('QAQC-NaT'!$L$412),'QAQC-NaT'!$C$412="High")</formula>
    </cfRule>
    <cfRule type="expression" priority="10415" dxfId="3" stopIfTrue="0">
      <formula>AND(NOT('QAQC-NaT'!$L$412),'QAQC-NaT'!$C$412="Medium")</formula>
    </cfRule>
    <cfRule type="expression" priority="11093" dxfId="4" stopIfTrue="0">
      <formula>AND(NOT('QAQC-NaT'!$L$412),'QAQC-NaT'!$C$412="Medium Low")</formula>
    </cfRule>
    <cfRule type="expression" priority="11771" dxfId="5" stopIfTrue="0">
      <formula>AND(NOT('QAQC-NaT'!$L$412),'QAQC-NaT'!$C$412="Low")</formula>
    </cfRule>
    <cfRule type="expression" priority="12086" dxfId="5" stopIfTrue="0">
      <formula>LEFT(BO60&amp;"")="["</formula>
    </cfRule>
    <cfRule type="expression" priority="12755" dxfId="6" stopIfTrue="0">
      <formula>AND(NOT('QAQC-NaT'!$L$412),'QAQC-NaT'!$C$412="Very Low")</formula>
    </cfRule>
    <cfRule type="expression" priority="13453" dxfId="1" stopIfTrue="0">
      <formula>AND(NOT('QAQC-NaT'!$L$412),'QAQC-NaT'!$C$412="Good")</formula>
    </cfRule>
  </conditionalFormatting>
  <conditionalFormatting sqref="Q61">
    <cfRule type="expression" priority="9063" dxfId="0" stopIfTrue="0">
      <formula>AND(NOT('QAQC-NaT'!$L$416),'QAQC-NaT'!$C$416="Highest")</formula>
    </cfRule>
    <cfRule type="expression" priority="9741" dxfId="2" stopIfTrue="0">
      <formula>AND(NOT('QAQC-NaT'!$L$416),'QAQC-NaT'!$C$416="High")</formula>
    </cfRule>
    <cfRule type="expression" priority="10419" dxfId="3" stopIfTrue="0">
      <formula>AND(NOT('QAQC-NaT'!$L$416),'QAQC-NaT'!$C$416="Medium")</formula>
    </cfRule>
    <cfRule type="expression" priority="11097" dxfId="4" stopIfTrue="0">
      <formula>AND(NOT('QAQC-NaT'!$L$416),'QAQC-NaT'!$C$416="Medium Low")</formula>
    </cfRule>
    <cfRule type="expression" priority="11775" dxfId="5" stopIfTrue="0">
      <formula>AND(NOT('QAQC-NaT'!$L$416),'QAQC-NaT'!$C$416="Low")</formula>
    </cfRule>
    <cfRule type="expression" priority="12090" dxfId="5" stopIfTrue="0">
      <formula>LEFT(Q61&amp;"")="["</formula>
    </cfRule>
    <cfRule type="expression" priority="12759" dxfId="6" stopIfTrue="0">
      <formula>AND(NOT('QAQC-NaT'!$L$416),'QAQC-NaT'!$C$416="Very Low")</formula>
    </cfRule>
    <cfRule type="expression" priority="13457" dxfId="1" stopIfTrue="0">
      <formula>AND(NOT('QAQC-NaT'!$L$416),'QAQC-NaT'!$C$416="Good")</formula>
    </cfRule>
  </conditionalFormatting>
  <conditionalFormatting sqref="R61">
    <cfRule type="expression" priority="9064" dxfId="0" stopIfTrue="0">
      <formula>AND(NOT('QAQC-NaT'!$L$417),'QAQC-NaT'!$C$417="Highest")</formula>
    </cfRule>
    <cfRule type="expression" priority="9742" dxfId="2" stopIfTrue="0">
      <formula>AND(NOT('QAQC-NaT'!$L$417),'QAQC-NaT'!$C$417="High")</formula>
    </cfRule>
    <cfRule type="expression" priority="10420" dxfId="3" stopIfTrue="0">
      <formula>AND(NOT('QAQC-NaT'!$L$417),'QAQC-NaT'!$C$417="Medium")</formula>
    </cfRule>
    <cfRule type="expression" priority="11098" dxfId="4" stopIfTrue="0">
      <formula>AND(NOT('QAQC-NaT'!$L$417),'QAQC-NaT'!$C$417="Medium Low")</formula>
    </cfRule>
    <cfRule type="expression" priority="11776" dxfId="5" stopIfTrue="0">
      <formula>AND(NOT('QAQC-NaT'!$L$417),'QAQC-NaT'!$C$417="Low")</formula>
    </cfRule>
    <cfRule type="expression" priority="12091" dxfId="5" stopIfTrue="0">
      <formula>LEFT(R61&amp;"")="["</formula>
    </cfRule>
    <cfRule type="expression" priority="12760" dxfId="6" stopIfTrue="0">
      <formula>AND(NOT('QAQC-NaT'!$L$417),'QAQC-NaT'!$C$417="Very Low")</formula>
    </cfRule>
    <cfRule type="expression" priority="13458" dxfId="1" stopIfTrue="0">
      <formula>AND(NOT('QAQC-NaT'!$L$417),'QAQC-NaT'!$C$417="Good")</formula>
    </cfRule>
  </conditionalFormatting>
  <conditionalFormatting sqref="S61">
    <cfRule type="expression" priority="9065" dxfId="0" stopIfTrue="0">
      <formula>AND(NOT('QAQC-NaT'!$L$418),'QAQC-NaT'!$C$418="Highest")</formula>
    </cfRule>
    <cfRule type="expression" priority="9743" dxfId="2" stopIfTrue="0">
      <formula>AND(NOT('QAQC-NaT'!$L$418),'QAQC-NaT'!$C$418="High")</formula>
    </cfRule>
    <cfRule type="expression" priority="10421" dxfId="3" stopIfTrue="0">
      <formula>AND(NOT('QAQC-NaT'!$L$418),'QAQC-NaT'!$C$418="Medium")</formula>
    </cfRule>
    <cfRule type="expression" priority="11099" dxfId="4" stopIfTrue="0">
      <formula>AND(NOT('QAQC-NaT'!$L$418),'QAQC-NaT'!$C$418="Medium Low")</formula>
    </cfRule>
    <cfRule type="expression" priority="11777" dxfId="5" stopIfTrue="0">
      <formula>AND(NOT('QAQC-NaT'!$L$418),'QAQC-NaT'!$C$418="Low")</formula>
    </cfRule>
    <cfRule type="expression" priority="12092" dxfId="5" stopIfTrue="0">
      <formula>LEFT(S61&amp;"")="["</formula>
    </cfRule>
    <cfRule type="expression" priority="12761" dxfId="6" stopIfTrue="0">
      <formula>AND(NOT('QAQC-NaT'!$L$418),'QAQC-NaT'!$C$418="Very Low")</formula>
    </cfRule>
    <cfRule type="expression" priority="13459" dxfId="1" stopIfTrue="0">
      <formula>AND(NOT('QAQC-NaT'!$L$418),'QAQC-NaT'!$C$418="Good")</formula>
    </cfRule>
  </conditionalFormatting>
  <conditionalFormatting sqref="BQ61">
    <cfRule type="expression" priority="9066" dxfId="0" stopIfTrue="0">
      <formula>AND(NOT('QAQC-NaT'!$L$419),'QAQC-NaT'!$C$419="Highest")</formula>
    </cfRule>
    <cfRule type="expression" priority="9744" dxfId="2" stopIfTrue="0">
      <formula>AND(NOT('QAQC-NaT'!$L$419),'QAQC-NaT'!$C$419="High")</formula>
    </cfRule>
    <cfRule type="expression" priority="10422" dxfId="3" stopIfTrue="0">
      <formula>AND(NOT('QAQC-NaT'!$L$419),'QAQC-NaT'!$C$419="Medium")</formula>
    </cfRule>
    <cfRule type="expression" priority="11100" dxfId="4" stopIfTrue="0">
      <formula>AND(NOT('QAQC-NaT'!$L$419),'QAQC-NaT'!$C$419="Medium Low")</formula>
    </cfRule>
    <cfRule type="expression" priority="11778" dxfId="5" stopIfTrue="0">
      <formula>AND(NOT('QAQC-NaT'!$L$419),'QAQC-NaT'!$C$419="Low")</formula>
    </cfRule>
    <cfRule type="expression" priority="12093" dxfId="5" stopIfTrue="0">
      <formula>LEFT(BQ61&amp;"")="["</formula>
    </cfRule>
    <cfRule type="expression" priority="12762" dxfId="6" stopIfTrue="0">
      <formula>AND(NOT('QAQC-NaT'!$L$419),'QAQC-NaT'!$C$419="Very Low")</formula>
    </cfRule>
    <cfRule type="expression" priority="13460" dxfId="1" stopIfTrue="0">
      <formula>AND(NOT('QAQC-NaT'!$L$419),'QAQC-NaT'!$C$419="Good")</formula>
    </cfRule>
  </conditionalFormatting>
  <conditionalFormatting sqref="BR61">
    <cfRule type="expression" priority="9067" dxfId="0" stopIfTrue="0">
      <formula>AND(NOT('QAQC-NaT'!$L$420),'QAQC-NaT'!$C$420="Highest")</formula>
    </cfRule>
    <cfRule type="expression" priority="9745" dxfId="2" stopIfTrue="0">
      <formula>AND(NOT('QAQC-NaT'!$L$420),'QAQC-NaT'!$C$420="High")</formula>
    </cfRule>
    <cfRule type="expression" priority="10423" dxfId="3" stopIfTrue="0">
      <formula>AND(NOT('QAQC-NaT'!$L$420),'QAQC-NaT'!$C$420="Medium")</formula>
    </cfRule>
    <cfRule type="expression" priority="11101" dxfId="4" stopIfTrue="0">
      <formula>AND(NOT('QAQC-NaT'!$L$420),'QAQC-NaT'!$C$420="Medium Low")</formula>
    </cfRule>
    <cfRule type="expression" priority="11779" dxfId="5" stopIfTrue="0">
      <formula>AND(NOT('QAQC-NaT'!$L$420),'QAQC-NaT'!$C$420="Low")</formula>
    </cfRule>
    <cfRule type="expression" priority="12094" dxfId="5" stopIfTrue="0">
      <formula>LEFT(BR61&amp;"")="["</formula>
    </cfRule>
    <cfRule type="expression" priority="12763" dxfId="6" stopIfTrue="0">
      <formula>AND(NOT('QAQC-NaT'!$L$420),'QAQC-NaT'!$C$420="Very Low")</formula>
    </cfRule>
    <cfRule type="expression" priority="13461" dxfId="1" stopIfTrue="0">
      <formula>AND(NOT('QAQC-NaT'!$L$420),'QAQC-NaT'!$C$420="Good")</formula>
    </cfRule>
  </conditionalFormatting>
  <conditionalFormatting sqref="BS61">
    <cfRule type="expression" priority="9068" dxfId="0" stopIfTrue="0">
      <formula>AND(NOT('QAQC-NaT'!$L$421),'QAQC-NaT'!$C$421="Highest")</formula>
    </cfRule>
    <cfRule type="expression" priority="9746" dxfId="2" stopIfTrue="0">
      <formula>AND(NOT('QAQC-NaT'!$L$421),'QAQC-NaT'!$C$421="High")</formula>
    </cfRule>
    <cfRule type="expression" priority="10424" dxfId="3" stopIfTrue="0">
      <formula>AND(NOT('QAQC-NaT'!$L$421),'QAQC-NaT'!$C$421="Medium")</formula>
    </cfRule>
    <cfRule type="expression" priority="11102" dxfId="4" stopIfTrue="0">
      <formula>AND(NOT('QAQC-NaT'!$L$421),'QAQC-NaT'!$C$421="Medium Low")</formula>
    </cfRule>
    <cfRule type="expression" priority="11780" dxfId="5" stopIfTrue="0">
      <formula>AND(NOT('QAQC-NaT'!$L$421),'QAQC-NaT'!$C$421="Low")</formula>
    </cfRule>
    <cfRule type="expression" priority="12095" dxfId="5" stopIfTrue="0">
      <formula>LEFT(BS61&amp;"")="["</formula>
    </cfRule>
    <cfRule type="expression" priority="12764" dxfId="6" stopIfTrue="0">
      <formula>AND(NOT('QAQC-NaT'!$L$421),'QAQC-NaT'!$C$421="Very Low")</formula>
    </cfRule>
    <cfRule type="expression" priority="13462" dxfId="1" stopIfTrue="0">
      <formula>AND(NOT('QAQC-NaT'!$L$421),'QAQC-NaT'!$C$421="Good")</formula>
    </cfRule>
  </conditionalFormatting>
  <conditionalFormatting sqref="BI61">
    <cfRule type="expression" priority="9069" dxfId="0" stopIfTrue="0">
      <formula>AND(NOT('QAQC-NaT'!$L$422),'QAQC-NaT'!$C$422="Highest")</formula>
    </cfRule>
    <cfRule type="expression" priority="9747" dxfId="2" stopIfTrue="0">
      <formula>AND(NOT('QAQC-NaT'!$L$422),'QAQC-NaT'!$C$422="High")</formula>
    </cfRule>
    <cfRule type="expression" priority="10425" dxfId="3" stopIfTrue="0">
      <formula>AND(NOT('QAQC-NaT'!$L$422),'QAQC-NaT'!$C$422="Medium")</formula>
    </cfRule>
    <cfRule type="expression" priority="11103" dxfId="4" stopIfTrue="0">
      <formula>AND(NOT('QAQC-NaT'!$L$422),'QAQC-NaT'!$C$422="Medium Low")</formula>
    </cfRule>
    <cfRule type="expression" priority="11781" dxfId="5" stopIfTrue="0">
      <formula>AND(NOT('QAQC-NaT'!$L$422),'QAQC-NaT'!$C$422="Low")</formula>
    </cfRule>
    <cfRule type="expression" priority="12096" dxfId="5" stopIfTrue="0">
      <formula>LEFT(BI61&amp;"")="["</formula>
    </cfRule>
    <cfRule type="expression" priority="12765" dxfId="6" stopIfTrue="0">
      <formula>AND(NOT('QAQC-NaT'!$L$422),'QAQC-NaT'!$C$422="Very Low")</formula>
    </cfRule>
    <cfRule type="expression" priority="13463" dxfId="1" stopIfTrue="0">
      <formula>AND(NOT('QAQC-NaT'!$L$422),'QAQC-NaT'!$C$422="Good")</formula>
    </cfRule>
  </conditionalFormatting>
  <conditionalFormatting sqref="BJ61">
    <cfRule type="expression" priority="9070" dxfId="0" stopIfTrue="0">
      <formula>AND(NOT('QAQC-NaT'!$L$423),'QAQC-NaT'!$C$423="Highest")</formula>
    </cfRule>
    <cfRule type="expression" priority="9748" dxfId="2" stopIfTrue="0">
      <formula>AND(NOT('QAQC-NaT'!$L$423),'QAQC-NaT'!$C$423="High")</formula>
    </cfRule>
    <cfRule type="expression" priority="10426" dxfId="3" stopIfTrue="0">
      <formula>AND(NOT('QAQC-NaT'!$L$423),'QAQC-NaT'!$C$423="Medium")</formula>
    </cfRule>
    <cfRule type="expression" priority="11104" dxfId="4" stopIfTrue="0">
      <formula>AND(NOT('QAQC-NaT'!$L$423),'QAQC-NaT'!$C$423="Medium Low")</formula>
    </cfRule>
    <cfRule type="expression" priority="11782" dxfId="5" stopIfTrue="0">
      <formula>AND(NOT('QAQC-NaT'!$L$423),'QAQC-NaT'!$C$423="Low")</formula>
    </cfRule>
    <cfRule type="expression" priority="12097" dxfId="5" stopIfTrue="0">
      <formula>LEFT(BJ61&amp;"")="["</formula>
    </cfRule>
    <cfRule type="expression" priority="12766" dxfId="6" stopIfTrue="0">
      <formula>AND(NOT('QAQC-NaT'!$L$423),'QAQC-NaT'!$C$423="Very Low")</formula>
    </cfRule>
    <cfRule type="expression" priority="13464" dxfId="1" stopIfTrue="0">
      <formula>AND(NOT('QAQC-NaT'!$L$423),'QAQC-NaT'!$C$423="Good")</formula>
    </cfRule>
  </conditionalFormatting>
  <conditionalFormatting sqref="BK61">
    <cfRule type="expression" priority="9071" dxfId="0" stopIfTrue="0">
      <formula>AND(NOT('QAQC-NaT'!$L$424),'QAQC-NaT'!$C$424="Highest")</formula>
    </cfRule>
    <cfRule type="expression" priority="9749" dxfId="2" stopIfTrue="0">
      <formula>AND(NOT('QAQC-NaT'!$L$424),'QAQC-NaT'!$C$424="High")</formula>
    </cfRule>
    <cfRule type="expression" priority="10427" dxfId="3" stopIfTrue="0">
      <formula>AND(NOT('QAQC-NaT'!$L$424),'QAQC-NaT'!$C$424="Medium")</formula>
    </cfRule>
    <cfRule type="expression" priority="11105" dxfId="4" stopIfTrue="0">
      <formula>AND(NOT('QAQC-NaT'!$L$424),'QAQC-NaT'!$C$424="Medium Low")</formula>
    </cfRule>
    <cfRule type="expression" priority="11783" dxfId="5" stopIfTrue="0">
      <formula>AND(NOT('QAQC-NaT'!$L$424),'QAQC-NaT'!$C$424="Low")</formula>
    </cfRule>
    <cfRule type="expression" priority="12098" dxfId="5" stopIfTrue="0">
      <formula>LEFT(BK61&amp;"")="["</formula>
    </cfRule>
    <cfRule type="expression" priority="12767" dxfId="6" stopIfTrue="0">
      <formula>AND(NOT('QAQC-NaT'!$L$424),'QAQC-NaT'!$C$424="Very Low")</formula>
    </cfRule>
    <cfRule type="expression" priority="13465" dxfId="1" stopIfTrue="0">
      <formula>AND(NOT('QAQC-NaT'!$L$424),'QAQC-NaT'!$C$424="Good")</formula>
    </cfRule>
  </conditionalFormatting>
  <conditionalFormatting sqref="BM61">
    <cfRule type="expression" priority="9072" dxfId="0" stopIfTrue="0">
      <formula>AND(NOT('QAQC-NaT'!$L$425),'QAQC-NaT'!$C$425="Highest")</formula>
    </cfRule>
    <cfRule type="expression" priority="9750" dxfId="2" stopIfTrue="0">
      <formula>AND(NOT('QAQC-NaT'!$L$425),'QAQC-NaT'!$C$425="High")</formula>
    </cfRule>
    <cfRule type="expression" priority="10428" dxfId="3" stopIfTrue="0">
      <formula>AND(NOT('QAQC-NaT'!$L$425),'QAQC-NaT'!$C$425="Medium")</formula>
    </cfRule>
    <cfRule type="expression" priority="11106" dxfId="4" stopIfTrue="0">
      <formula>AND(NOT('QAQC-NaT'!$L$425),'QAQC-NaT'!$C$425="Medium Low")</formula>
    </cfRule>
    <cfRule type="expression" priority="11784" dxfId="5" stopIfTrue="0">
      <formula>AND(NOT('QAQC-NaT'!$L$425),'QAQC-NaT'!$C$425="Low")</formula>
    </cfRule>
    <cfRule type="expression" priority="12099" dxfId="5" stopIfTrue="0">
      <formula>LEFT(BM61&amp;"")="["</formula>
    </cfRule>
    <cfRule type="expression" priority="12768" dxfId="6" stopIfTrue="0">
      <formula>AND(NOT('QAQC-NaT'!$L$425),'QAQC-NaT'!$C$425="Very Low")</formula>
    </cfRule>
    <cfRule type="expression" priority="13466" dxfId="1" stopIfTrue="0">
      <formula>AND(NOT('QAQC-NaT'!$L$425),'QAQC-NaT'!$C$425="Good")</formula>
    </cfRule>
  </conditionalFormatting>
  <conditionalFormatting sqref="BN61">
    <cfRule type="expression" priority="9073" dxfId="0" stopIfTrue="0">
      <formula>AND(NOT('QAQC-NaT'!$L$426),'QAQC-NaT'!$C$426="Highest")</formula>
    </cfRule>
    <cfRule type="expression" priority="9751" dxfId="2" stopIfTrue="0">
      <formula>AND(NOT('QAQC-NaT'!$L$426),'QAQC-NaT'!$C$426="High")</formula>
    </cfRule>
    <cfRule type="expression" priority="10429" dxfId="3" stopIfTrue="0">
      <formula>AND(NOT('QAQC-NaT'!$L$426),'QAQC-NaT'!$C$426="Medium")</formula>
    </cfRule>
    <cfRule type="expression" priority="11107" dxfId="4" stopIfTrue="0">
      <formula>AND(NOT('QAQC-NaT'!$L$426),'QAQC-NaT'!$C$426="Medium Low")</formula>
    </cfRule>
    <cfRule type="expression" priority="11785" dxfId="5" stopIfTrue="0">
      <formula>AND(NOT('QAQC-NaT'!$L$426),'QAQC-NaT'!$C$426="Low")</formula>
    </cfRule>
    <cfRule type="expression" priority="12100" dxfId="5" stopIfTrue="0">
      <formula>LEFT(BN61&amp;"")="["</formula>
    </cfRule>
    <cfRule type="expression" priority="12769" dxfId="6" stopIfTrue="0">
      <formula>AND(NOT('QAQC-NaT'!$L$426),'QAQC-NaT'!$C$426="Very Low")</formula>
    </cfRule>
    <cfRule type="expression" priority="13467" dxfId="1" stopIfTrue="0">
      <formula>AND(NOT('QAQC-NaT'!$L$426),'QAQC-NaT'!$C$426="Good")</formula>
    </cfRule>
  </conditionalFormatting>
  <conditionalFormatting sqref="BO61">
    <cfRule type="expression" priority="9074" dxfId="0" stopIfTrue="0">
      <formula>AND(NOT('QAQC-NaT'!$L$427),'QAQC-NaT'!$C$427="Highest")</formula>
    </cfRule>
    <cfRule type="expression" priority="9752" dxfId="2" stopIfTrue="0">
      <formula>AND(NOT('QAQC-NaT'!$L$427),'QAQC-NaT'!$C$427="High")</formula>
    </cfRule>
    <cfRule type="expression" priority="10430" dxfId="3" stopIfTrue="0">
      <formula>AND(NOT('QAQC-NaT'!$L$427),'QAQC-NaT'!$C$427="Medium")</formula>
    </cfRule>
    <cfRule type="expression" priority="11108" dxfId="4" stopIfTrue="0">
      <formula>AND(NOT('QAQC-NaT'!$L$427),'QAQC-NaT'!$C$427="Medium Low")</formula>
    </cfRule>
    <cfRule type="expression" priority="11786" dxfId="5" stopIfTrue="0">
      <formula>AND(NOT('QAQC-NaT'!$L$427),'QAQC-NaT'!$C$427="Low")</formula>
    </cfRule>
    <cfRule type="expression" priority="12101" dxfId="5" stopIfTrue="0">
      <formula>LEFT(BO61&amp;"")="["</formula>
    </cfRule>
    <cfRule type="expression" priority="12770" dxfId="6" stopIfTrue="0">
      <formula>AND(NOT('QAQC-NaT'!$L$427),'QAQC-NaT'!$C$427="Very Low")</formula>
    </cfRule>
    <cfRule type="expression" priority="13468" dxfId="1" stopIfTrue="0">
      <formula>AND(NOT('QAQC-NaT'!$L$427),'QAQC-NaT'!$C$427="Good")</formula>
    </cfRule>
  </conditionalFormatting>
  <conditionalFormatting sqref="Q62">
    <cfRule type="expression" priority="9078" dxfId="0" stopIfTrue="0">
      <formula>AND(NOT('QAQC-NaT'!$L$431),'QAQC-NaT'!$C$431="Highest")</formula>
    </cfRule>
    <cfRule type="expression" priority="9756" dxfId="2" stopIfTrue="0">
      <formula>AND(NOT('QAQC-NaT'!$L$431),'QAQC-NaT'!$C$431="High")</formula>
    </cfRule>
    <cfRule type="expression" priority="10434" dxfId="3" stopIfTrue="0">
      <formula>AND(NOT('QAQC-NaT'!$L$431),'QAQC-NaT'!$C$431="Medium")</formula>
    </cfRule>
    <cfRule type="expression" priority="11112" dxfId="4" stopIfTrue="0">
      <formula>AND(NOT('QAQC-NaT'!$L$431),'QAQC-NaT'!$C$431="Medium Low")</formula>
    </cfRule>
    <cfRule type="expression" priority="11790" dxfId="5" stopIfTrue="0">
      <formula>AND(NOT('QAQC-NaT'!$L$431),'QAQC-NaT'!$C$431="Low")</formula>
    </cfRule>
    <cfRule type="expression" priority="12105" dxfId="5" stopIfTrue="0">
      <formula>LEFT(Q62&amp;"")="["</formula>
    </cfRule>
    <cfRule type="expression" priority="12774" dxfId="6" stopIfTrue="0">
      <formula>AND(NOT('QAQC-NaT'!$L$431),'QAQC-NaT'!$C$431="Very Low")</formula>
    </cfRule>
    <cfRule type="expression" priority="13472" dxfId="1" stopIfTrue="0">
      <formula>AND(NOT('QAQC-NaT'!$L$431),'QAQC-NaT'!$C$431="Good")</formula>
    </cfRule>
  </conditionalFormatting>
  <conditionalFormatting sqref="R62">
    <cfRule type="expression" priority="9079" dxfId="0" stopIfTrue="0">
      <formula>AND(NOT('QAQC-NaT'!$L$432),'QAQC-NaT'!$C$432="Highest")</formula>
    </cfRule>
    <cfRule type="expression" priority="9757" dxfId="2" stopIfTrue="0">
      <formula>AND(NOT('QAQC-NaT'!$L$432),'QAQC-NaT'!$C$432="High")</formula>
    </cfRule>
    <cfRule type="expression" priority="10435" dxfId="3" stopIfTrue="0">
      <formula>AND(NOT('QAQC-NaT'!$L$432),'QAQC-NaT'!$C$432="Medium")</formula>
    </cfRule>
    <cfRule type="expression" priority="11113" dxfId="4" stopIfTrue="0">
      <formula>AND(NOT('QAQC-NaT'!$L$432),'QAQC-NaT'!$C$432="Medium Low")</formula>
    </cfRule>
    <cfRule type="expression" priority="11791" dxfId="5" stopIfTrue="0">
      <formula>AND(NOT('QAQC-NaT'!$L$432),'QAQC-NaT'!$C$432="Low")</formula>
    </cfRule>
    <cfRule type="expression" priority="12106" dxfId="5" stopIfTrue="0">
      <formula>LEFT(R62&amp;"")="["</formula>
    </cfRule>
    <cfRule type="expression" priority="12775" dxfId="6" stopIfTrue="0">
      <formula>AND(NOT('QAQC-NaT'!$L$432),'QAQC-NaT'!$C$432="Very Low")</formula>
    </cfRule>
    <cfRule type="expression" priority="13473" dxfId="1" stopIfTrue="0">
      <formula>AND(NOT('QAQC-NaT'!$L$432),'QAQC-NaT'!$C$432="Good")</formula>
    </cfRule>
  </conditionalFormatting>
  <conditionalFormatting sqref="S62">
    <cfRule type="expression" priority="9080" dxfId="0" stopIfTrue="0">
      <formula>AND(NOT('QAQC-NaT'!$L$433),'QAQC-NaT'!$C$433="Highest")</formula>
    </cfRule>
    <cfRule type="expression" priority="9758" dxfId="2" stopIfTrue="0">
      <formula>AND(NOT('QAQC-NaT'!$L$433),'QAQC-NaT'!$C$433="High")</formula>
    </cfRule>
    <cfRule type="expression" priority="10436" dxfId="3" stopIfTrue="0">
      <formula>AND(NOT('QAQC-NaT'!$L$433),'QAQC-NaT'!$C$433="Medium")</formula>
    </cfRule>
    <cfRule type="expression" priority="11114" dxfId="4" stopIfTrue="0">
      <formula>AND(NOT('QAQC-NaT'!$L$433),'QAQC-NaT'!$C$433="Medium Low")</formula>
    </cfRule>
    <cfRule type="expression" priority="11792" dxfId="5" stopIfTrue="0">
      <formula>AND(NOT('QAQC-NaT'!$L$433),'QAQC-NaT'!$C$433="Low")</formula>
    </cfRule>
    <cfRule type="expression" priority="12107" dxfId="5" stopIfTrue="0">
      <formula>LEFT(S62&amp;"")="["</formula>
    </cfRule>
    <cfRule type="expression" priority="12776" dxfId="6" stopIfTrue="0">
      <formula>AND(NOT('QAQC-NaT'!$L$433),'QAQC-NaT'!$C$433="Very Low")</formula>
    </cfRule>
    <cfRule type="expression" priority="13474" dxfId="1" stopIfTrue="0">
      <formula>AND(NOT('QAQC-NaT'!$L$433),'QAQC-NaT'!$C$433="Good")</formula>
    </cfRule>
  </conditionalFormatting>
  <conditionalFormatting sqref="BQ62">
    <cfRule type="expression" priority="9081" dxfId="0" stopIfTrue="0">
      <formula>AND(NOT('QAQC-NaT'!$L$434),'QAQC-NaT'!$C$434="Highest")</formula>
    </cfRule>
    <cfRule type="expression" priority="9759" dxfId="2" stopIfTrue="0">
      <formula>AND(NOT('QAQC-NaT'!$L$434),'QAQC-NaT'!$C$434="High")</formula>
    </cfRule>
    <cfRule type="expression" priority="10437" dxfId="3" stopIfTrue="0">
      <formula>AND(NOT('QAQC-NaT'!$L$434),'QAQC-NaT'!$C$434="Medium")</formula>
    </cfRule>
    <cfRule type="expression" priority="11115" dxfId="4" stopIfTrue="0">
      <formula>AND(NOT('QAQC-NaT'!$L$434),'QAQC-NaT'!$C$434="Medium Low")</formula>
    </cfRule>
    <cfRule type="expression" priority="11793" dxfId="5" stopIfTrue="0">
      <formula>AND(NOT('QAQC-NaT'!$L$434),'QAQC-NaT'!$C$434="Low")</formula>
    </cfRule>
    <cfRule type="expression" priority="12108" dxfId="5" stopIfTrue="0">
      <formula>LEFT(BQ62&amp;"")="["</formula>
    </cfRule>
    <cfRule type="expression" priority="12777" dxfId="6" stopIfTrue="0">
      <formula>AND(NOT('QAQC-NaT'!$L$434),'QAQC-NaT'!$C$434="Very Low")</formula>
    </cfRule>
    <cfRule type="expression" priority="13475" dxfId="1" stopIfTrue="0">
      <formula>AND(NOT('QAQC-NaT'!$L$434),'QAQC-NaT'!$C$434="Good")</formula>
    </cfRule>
  </conditionalFormatting>
  <conditionalFormatting sqref="BR62">
    <cfRule type="expression" priority="9082" dxfId="0" stopIfTrue="0">
      <formula>AND(NOT('QAQC-NaT'!$L$435),'QAQC-NaT'!$C$435="Highest")</formula>
    </cfRule>
    <cfRule type="expression" priority="9760" dxfId="2" stopIfTrue="0">
      <formula>AND(NOT('QAQC-NaT'!$L$435),'QAQC-NaT'!$C$435="High")</formula>
    </cfRule>
    <cfRule type="expression" priority="10438" dxfId="3" stopIfTrue="0">
      <formula>AND(NOT('QAQC-NaT'!$L$435),'QAQC-NaT'!$C$435="Medium")</formula>
    </cfRule>
    <cfRule type="expression" priority="11116" dxfId="4" stopIfTrue="0">
      <formula>AND(NOT('QAQC-NaT'!$L$435),'QAQC-NaT'!$C$435="Medium Low")</formula>
    </cfRule>
    <cfRule type="expression" priority="11794" dxfId="5" stopIfTrue="0">
      <formula>AND(NOT('QAQC-NaT'!$L$435),'QAQC-NaT'!$C$435="Low")</formula>
    </cfRule>
    <cfRule type="expression" priority="12109" dxfId="5" stopIfTrue="0">
      <formula>LEFT(BR62&amp;"")="["</formula>
    </cfRule>
    <cfRule type="expression" priority="12778" dxfId="6" stopIfTrue="0">
      <formula>AND(NOT('QAQC-NaT'!$L$435),'QAQC-NaT'!$C$435="Very Low")</formula>
    </cfRule>
    <cfRule type="expression" priority="13476" dxfId="1" stopIfTrue="0">
      <formula>AND(NOT('QAQC-NaT'!$L$435),'QAQC-NaT'!$C$435="Good")</formula>
    </cfRule>
  </conditionalFormatting>
  <conditionalFormatting sqref="BS62">
    <cfRule type="expression" priority="9083" dxfId="0" stopIfTrue="0">
      <formula>AND(NOT('QAQC-NaT'!$L$436),'QAQC-NaT'!$C$436="Highest")</formula>
    </cfRule>
    <cfRule type="expression" priority="9761" dxfId="2" stopIfTrue="0">
      <formula>AND(NOT('QAQC-NaT'!$L$436),'QAQC-NaT'!$C$436="High")</formula>
    </cfRule>
    <cfRule type="expression" priority="10439" dxfId="3" stopIfTrue="0">
      <formula>AND(NOT('QAQC-NaT'!$L$436),'QAQC-NaT'!$C$436="Medium")</formula>
    </cfRule>
    <cfRule type="expression" priority="11117" dxfId="4" stopIfTrue="0">
      <formula>AND(NOT('QAQC-NaT'!$L$436),'QAQC-NaT'!$C$436="Medium Low")</formula>
    </cfRule>
    <cfRule type="expression" priority="11795" dxfId="5" stopIfTrue="0">
      <formula>AND(NOT('QAQC-NaT'!$L$436),'QAQC-NaT'!$C$436="Low")</formula>
    </cfRule>
    <cfRule type="expression" priority="12110" dxfId="5" stopIfTrue="0">
      <formula>LEFT(BS62&amp;"")="["</formula>
    </cfRule>
    <cfRule type="expression" priority="12779" dxfId="6" stopIfTrue="0">
      <formula>AND(NOT('QAQC-NaT'!$L$436),'QAQC-NaT'!$C$436="Very Low")</formula>
    </cfRule>
    <cfRule type="expression" priority="13477" dxfId="1" stopIfTrue="0">
      <formula>AND(NOT('QAQC-NaT'!$L$436),'QAQC-NaT'!$C$436="Good")</formula>
    </cfRule>
  </conditionalFormatting>
  <conditionalFormatting sqref="BI62">
    <cfRule type="expression" priority="9084" dxfId="0" stopIfTrue="0">
      <formula>AND(NOT('QAQC-NaT'!$L$437),'QAQC-NaT'!$C$437="Highest")</formula>
    </cfRule>
    <cfRule type="expression" priority="9762" dxfId="2" stopIfTrue="0">
      <formula>AND(NOT('QAQC-NaT'!$L$437),'QAQC-NaT'!$C$437="High")</formula>
    </cfRule>
    <cfRule type="expression" priority="10440" dxfId="3" stopIfTrue="0">
      <formula>AND(NOT('QAQC-NaT'!$L$437),'QAQC-NaT'!$C$437="Medium")</formula>
    </cfRule>
    <cfRule type="expression" priority="11118" dxfId="4" stopIfTrue="0">
      <formula>AND(NOT('QAQC-NaT'!$L$437),'QAQC-NaT'!$C$437="Medium Low")</formula>
    </cfRule>
    <cfRule type="expression" priority="11796" dxfId="5" stopIfTrue="0">
      <formula>AND(NOT('QAQC-NaT'!$L$437),'QAQC-NaT'!$C$437="Low")</formula>
    </cfRule>
    <cfRule type="expression" priority="12111" dxfId="5" stopIfTrue="0">
      <formula>LEFT(BI62&amp;"")="["</formula>
    </cfRule>
    <cfRule type="expression" priority="12780" dxfId="6" stopIfTrue="0">
      <formula>AND(NOT('QAQC-NaT'!$L$437),'QAQC-NaT'!$C$437="Very Low")</formula>
    </cfRule>
    <cfRule type="expression" priority="13478" dxfId="1" stopIfTrue="0">
      <formula>AND(NOT('QAQC-NaT'!$L$437),'QAQC-NaT'!$C$437="Good")</formula>
    </cfRule>
  </conditionalFormatting>
  <conditionalFormatting sqref="BJ62">
    <cfRule type="expression" priority="9085" dxfId="0" stopIfTrue="0">
      <formula>AND(NOT('QAQC-NaT'!$L$438),'QAQC-NaT'!$C$438="Highest")</formula>
    </cfRule>
    <cfRule type="expression" priority="9763" dxfId="2" stopIfTrue="0">
      <formula>AND(NOT('QAQC-NaT'!$L$438),'QAQC-NaT'!$C$438="High")</formula>
    </cfRule>
    <cfRule type="expression" priority="10441" dxfId="3" stopIfTrue="0">
      <formula>AND(NOT('QAQC-NaT'!$L$438),'QAQC-NaT'!$C$438="Medium")</formula>
    </cfRule>
    <cfRule type="expression" priority="11119" dxfId="4" stopIfTrue="0">
      <formula>AND(NOT('QAQC-NaT'!$L$438),'QAQC-NaT'!$C$438="Medium Low")</formula>
    </cfRule>
    <cfRule type="expression" priority="11797" dxfId="5" stopIfTrue="0">
      <formula>AND(NOT('QAQC-NaT'!$L$438),'QAQC-NaT'!$C$438="Low")</formula>
    </cfRule>
    <cfRule type="expression" priority="12112" dxfId="5" stopIfTrue="0">
      <formula>LEFT(BJ62&amp;"")="["</formula>
    </cfRule>
    <cfRule type="expression" priority="12781" dxfId="6" stopIfTrue="0">
      <formula>AND(NOT('QAQC-NaT'!$L$438),'QAQC-NaT'!$C$438="Very Low")</formula>
    </cfRule>
    <cfRule type="expression" priority="13479" dxfId="1" stopIfTrue="0">
      <formula>AND(NOT('QAQC-NaT'!$L$438),'QAQC-NaT'!$C$438="Good")</formula>
    </cfRule>
  </conditionalFormatting>
  <conditionalFormatting sqref="BK62">
    <cfRule type="expression" priority="9086" dxfId="0" stopIfTrue="0">
      <formula>AND(NOT('QAQC-NaT'!$L$439),'QAQC-NaT'!$C$439="Highest")</formula>
    </cfRule>
    <cfRule type="expression" priority="9764" dxfId="2" stopIfTrue="0">
      <formula>AND(NOT('QAQC-NaT'!$L$439),'QAQC-NaT'!$C$439="High")</formula>
    </cfRule>
    <cfRule type="expression" priority="10442" dxfId="3" stopIfTrue="0">
      <formula>AND(NOT('QAQC-NaT'!$L$439),'QAQC-NaT'!$C$439="Medium")</formula>
    </cfRule>
    <cfRule type="expression" priority="11120" dxfId="4" stopIfTrue="0">
      <formula>AND(NOT('QAQC-NaT'!$L$439),'QAQC-NaT'!$C$439="Medium Low")</formula>
    </cfRule>
    <cfRule type="expression" priority="11798" dxfId="5" stopIfTrue="0">
      <formula>AND(NOT('QAQC-NaT'!$L$439),'QAQC-NaT'!$C$439="Low")</formula>
    </cfRule>
    <cfRule type="expression" priority="12113" dxfId="5" stopIfTrue="0">
      <formula>LEFT(BK62&amp;"")="["</formula>
    </cfRule>
    <cfRule type="expression" priority="12782" dxfId="6" stopIfTrue="0">
      <formula>AND(NOT('QAQC-NaT'!$L$439),'QAQC-NaT'!$C$439="Very Low")</formula>
    </cfRule>
    <cfRule type="expression" priority="13480" dxfId="1" stopIfTrue="0">
      <formula>AND(NOT('QAQC-NaT'!$L$439),'QAQC-NaT'!$C$439="Good")</formula>
    </cfRule>
  </conditionalFormatting>
  <conditionalFormatting sqref="BM62">
    <cfRule type="expression" priority="9087" dxfId="0" stopIfTrue="0">
      <formula>AND(NOT('QAQC-NaT'!$L$440),'QAQC-NaT'!$C$440="Highest")</formula>
    </cfRule>
    <cfRule type="expression" priority="9765" dxfId="2" stopIfTrue="0">
      <formula>AND(NOT('QAQC-NaT'!$L$440),'QAQC-NaT'!$C$440="High")</formula>
    </cfRule>
    <cfRule type="expression" priority="10443" dxfId="3" stopIfTrue="0">
      <formula>AND(NOT('QAQC-NaT'!$L$440),'QAQC-NaT'!$C$440="Medium")</formula>
    </cfRule>
    <cfRule type="expression" priority="11121" dxfId="4" stopIfTrue="0">
      <formula>AND(NOT('QAQC-NaT'!$L$440),'QAQC-NaT'!$C$440="Medium Low")</formula>
    </cfRule>
    <cfRule type="expression" priority="11799" dxfId="5" stopIfTrue="0">
      <formula>AND(NOT('QAQC-NaT'!$L$440),'QAQC-NaT'!$C$440="Low")</formula>
    </cfRule>
    <cfRule type="expression" priority="12114" dxfId="5" stopIfTrue="0">
      <formula>LEFT(BM62&amp;"")="["</formula>
    </cfRule>
    <cfRule type="expression" priority="12783" dxfId="6" stopIfTrue="0">
      <formula>AND(NOT('QAQC-NaT'!$L$440),'QAQC-NaT'!$C$440="Very Low")</formula>
    </cfRule>
    <cfRule type="expression" priority="13481" dxfId="1" stopIfTrue="0">
      <formula>AND(NOT('QAQC-NaT'!$L$440),'QAQC-NaT'!$C$440="Good")</formula>
    </cfRule>
  </conditionalFormatting>
  <conditionalFormatting sqref="BN62">
    <cfRule type="expression" priority="9088" dxfId="0" stopIfTrue="0">
      <formula>AND(NOT('QAQC-NaT'!$L$441),'QAQC-NaT'!$C$441="Highest")</formula>
    </cfRule>
    <cfRule type="expression" priority="9766" dxfId="2" stopIfTrue="0">
      <formula>AND(NOT('QAQC-NaT'!$L$441),'QAQC-NaT'!$C$441="High")</formula>
    </cfRule>
    <cfRule type="expression" priority="10444" dxfId="3" stopIfTrue="0">
      <formula>AND(NOT('QAQC-NaT'!$L$441),'QAQC-NaT'!$C$441="Medium")</formula>
    </cfRule>
    <cfRule type="expression" priority="11122" dxfId="4" stopIfTrue="0">
      <formula>AND(NOT('QAQC-NaT'!$L$441),'QAQC-NaT'!$C$441="Medium Low")</formula>
    </cfRule>
    <cfRule type="expression" priority="11800" dxfId="5" stopIfTrue="0">
      <formula>AND(NOT('QAQC-NaT'!$L$441),'QAQC-NaT'!$C$441="Low")</formula>
    </cfRule>
    <cfRule type="expression" priority="12115" dxfId="5" stopIfTrue="0">
      <formula>LEFT(BN62&amp;"")="["</formula>
    </cfRule>
    <cfRule type="expression" priority="12784" dxfId="6" stopIfTrue="0">
      <formula>AND(NOT('QAQC-NaT'!$L$441),'QAQC-NaT'!$C$441="Very Low")</formula>
    </cfRule>
    <cfRule type="expression" priority="13482" dxfId="1" stopIfTrue="0">
      <formula>AND(NOT('QAQC-NaT'!$L$441),'QAQC-NaT'!$C$441="Good")</formula>
    </cfRule>
  </conditionalFormatting>
  <conditionalFormatting sqref="BO62">
    <cfRule type="expression" priority="9089" dxfId="0" stopIfTrue="0">
      <formula>AND(NOT('QAQC-NaT'!$L$442),'QAQC-NaT'!$C$442="Highest")</formula>
    </cfRule>
    <cfRule type="expression" priority="9767" dxfId="2" stopIfTrue="0">
      <formula>AND(NOT('QAQC-NaT'!$L$442),'QAQC-NaT'!$C$442="High")</formula>
    </cfRule>
    <cfRule type="expression" priority="10445" dxfId="3" stopIfTrue="0">
      <formula>AND(NOT('QAQC-NaT'!$L$442),'QAQC-NaT'!$C$442="Medium")</formula>
    </cfRule>
    <cfRule type="expression" priority="11123" dxfId="4" stopIfTrue="0">
      <formula>AND(NOT('QAQC-NaT'!$L$442),'QAQC-NaT'!$C$442="Medium Low")</formula>
    </cfRule>
    <cfRule type="expression" priority="11801" dxfId="5" stopIfTrue="0">
      <formula>AND(NOT('QAQC-NaT'!$L$442),'QAQC-NaT'!$C$442="Low")</formula>
    </cfRule>
    <cfRule type="expression" priority="12116" dxfId="5" stopIfTrue="0">
      <formula>LEFT(BO62&amp;"")="["</formula>
    </cfRule>
    <cfRule type="expression" priority="12785" dxfId="6" stopIfTrue="0">
      <formula>AND(NOT('QAQC-NaT'!$L$442),'QAQC-NaT'!$C$442="Very Low")</formula>
    </cfRule>
    <cfRule type="expression" priority="13483" dxfId="1" stopIfTrue="0">
      <formula>AND(NOT('QAQC-NaT'!$L$442),'QAQC-NaT'!$C$442="Good")</formula>
    </cfRule>
  </conditionalFormatting>
  <conditionalFormatting sqref="Q63">
    <cfRule type="expression" priority="9093" dxfId="0" stopIfTrue="0">
      <formula>AND(NOT('QAQC-NaT'!$L$446),'QAQC-NaT'!$C$446="Highest")</formula>
    </cfRule>
    <cfRule type="expression" priority="9771" dxfId="2" stopIfTrue="0">
      <formula>AND(NOT('QAQC-NaT'!$L$446),'QAQC-NaT'!$C$446="High")</formula>
    </cfRule>
    <cfRule type="expression" priority="10449" dxfId="3" stopIfTrue="0">
      <formula>AND(NOT('QAQC-NaT'!$L$446),'QAQC-NaT'!$C$446="Medium")</formula>
    </cfRule>
    <cfRule type="expression" priority="11127" dxfId="4" stopIfTrue="0">
      <formula>AND(NOT('QAQC-NaT'!$L$446),'QAQC-NaT'!$C$446="Medium Low")</formula>
    </cfRule>
    <cfRule type="expression" priority="11805" dxfId="5" stopIfTrue="0">
      <formula>AND(NOT('QAQC-NaT'!$L$446),'QAQC-NaT'!$C$446="Low")</formula>
    </cfRule>
    <cfRule type="expression" priority="12120" dxfId="5" stopIfTrue="0">
      <formula>LEFT(Q63&amp;"")="["</formula>
    </cfRule>
    <cfRule type="expression" priority="12789" dxfId="6" stopIfTrue="0">
      <formula>AND(NOT('QAQC-NaT'!$L$446),'QAQC-NaT'!$C$446="Very Low")</formula>
    </cfRule>
    <cfRule type="expression" priority="13487" dxfId="1" stopIfTrue="0">
      <formula>AND(NOT('QAQC-NaT'!$L$446),'QAQC-NaT'!$C$446="Good")</formula>
    </cfRule>
  </conditionalFormatting>
  <conditionalFormatting sqref="R63">
    <cfRule type="expression" priority="9094" dxfId="0" stopIfTrue="0">
      <formula>AND(NOT('QAQC-NaT'!$L$447),'QAQC-NaT'!$C$447="Highest")</formula>
    </cfRule>
    <cfRule type="expression" priority="9772" dxfId="2" stopIfTrue="0">
      <formula>AND(NOT('QAQC-NaT'!$L$447),'QAQC-NaT'!$C$447="High")</formula>
    </cfRule>
    <cfRule type="expression" priority="10450" dxfId="3" stopIfTrue="0">
      <formula>AND(NOT('QAQC-NaT'!$L$447),'QAQC-NaT'!$C$447="Medium")</formula>
    </cfRule>
    <cfRule type="expression" priority="11128" dxfId="4" stopIfTrue="0">
      <formula>AND(NOT('QAQC-NaT'!$L$447),'QAQC-NaT'!$C$447="Medium Low")</formula>
    </cfRule>
    <cfRule type="expression" priority="11806" dxfId="5" stopIfTrue="0">
      <formula>AND(NOT('QAQC-NaT'!$L$447),'QAQC-NaT'!$C$447="Low")</formula>
    </cfRule>
    <cfRule type="expression" priority="12121" dxfId="5" stopIfTrue="0">
      <formula>LEFT(R63&amp;"")="["</formula>
    </cfRule>
    <cfRule type="expression" priority="12790" dxfId="6" stopIfTrue="0">
      <formula>AND(NOT('QAQC-NaT'!$L$447),'QAQC-NaT'!$C$447="Very Low")</formula>
    </cfRule>
    <cfRule type="expression" priority="13488" dxfId="1" stopIfTrue="0">
      <formula>AND(NOT('QAQC-NaT'!$L$447),'QAQC-NaT'!$C$447="Good")</formula>
    </cfRule>
  </conditionalFormatting>
  <conditionalFormatting sqref="S63">
    <cfRule type="expression" priority="9095" dxfId="0" stopIfTrue="0">
      <formula>AND(NOT('QAQC-NaT'!$L$448),'QAQC-NaT'!$C$448="Highest")</formula>
    </cfRule>
    <cfRule type="expression" priority="9773" dxfId="2" stopIfTrue="0">
      <formula>AND(NOT('QAQC-NaT'!$L$448),'QAQC-NaT'!$C$448="High")</formula>
    </cfRule>
    <cfRule type="expression" priority="10451" dxfId="3" stopIfTrue="0">
      <formula>AND(NOT('QAQC-NaT'!$L$448),'QAQC-NaT'!$C$448="Medium")</formula>
    </cfRule>
    <cfRule type="expression" priority="11129" dxfId="4" stopIfTrue="0">
      <formula>AND(NOT('QAQC-NaT'!$L$448),'QAQC-NaT'!$C$448="Medium Low")</formula>
    </cfRule>
    <cfRule type="expression" priority="11807" dxfId="5" stopIfTrue="0">
      <formula>AND(NOT('QAQC-NaT'!$L$448),'QAQC-NaT'!$C$448="Low")</formula>
    </cfRule>
    <cfRule type="expression" priority="12122" dxfId="5" stopIfTrue="0">
      <formula>LEFT(S63&amp;"")="["</formula>
    </cfRule>
    <cfRule type="expression" priority="12791" dxfId="6" stopIfTrue="0">
      <formula>AND(NOT('QAQC-NaT'!$L$448),'QAQC-NaT'!$C$448="Very Low")</formula>
    </cfRule>
    <cfRule type="expression" priority="13489" dxfId="1" stopIfTrue="0">
      <formula>AND(NOT('QAQC-NaT'!$L$448),'QAQC-NaT'!$C$448="Good")</formula>
    </cfRule>
  </conditionalFormatting>
  <conditionalFormatting sqref="BQ63">
    <cfRule type="expression" priority="9096" dxfId="0" stopIfTrue="0">
      <formula>AND(NOT('QAQC-NaT'!$L$449),'QAQC-NaT'!$C$449="Highest")</formula>
    </cfRule>
    <cfRule type="expression" priority="9774" dxfId="2" stopIfTrue="0">
      <formula>AND(NOT('QAQC-NaT'!$L$449),'QAQC-NaT'!$C$449="High")</formula>
    </cfRule>
    <cfRule type="expression" priority="10452" dxfId="3" stopIfTrue="0">
      <formula>AND(NOT('QAQC-NaT'!$L$449),'QAQC-NaT'!$C$449="Medium")</formula>
    </cfRule>
    <cfRule type="expression" priority="11130" dxfId="4" stopIfTrue="0">
      <formula>AND(NOT('QAQC-NaT'!$L$449),'QAQC-NaT'!$C$449="Medium Low")</formula>
    </cfRule>
    <cfRule type="expression" priority="11808" dxfId="5" stopIfTrue="0">
      <formula>AND(NOT('QAQC-NaT'!$L$449),'QAQC-NaT'!$C$449="Low")</formula>
    </cfRule>
    <cfRule type="expression" priority="12123" dxfId="5" stopIfTrue="0">
      <formula>LEFT(BQ63&amp;"")="["</formula>
    </cfRule>
    <cfRule type="expression" priority="12792" dxfId="6" stopIfTrue="0">
      <formula>AND(NOT('QAQC-NaT'!$L$449),'QAQC-NaT'!$C$449="Very Low")</formula>
    </cfRule>
    <cfRule type="expression" priority="13490" dxfId="1" stopIfTrue="0">
      <formula>AND(NOT('QAQC-NaT'!$L$449),'QAQC-NaT'!$C$449="Good")</formula>
    </cfRule>
  </conditionalFormatting>
  <conditionalFormatting sqref="BR63">
    <cfRule type="expression" priority="9097" dxfId="0" stopIfTrue="0">
      <formula>AND(NOT('QAQC-NaT'!$L$450),'QAQC-NaT'!$C$450="Highest")</formula>
    </cfRule>
    <cfRule type="expression" priority="9775" dxfId="2" stopIfTrue="0">
      <formula>AND(NOT('QAQC-NaT'!$L$450),'QAQC-NaT'!$C$450="High")</formula>
    </cfRule>
    <cfRule type="expression" priority="10453" dxfId="3" stopIfTrue="0">
      <formula>AND(NOT('QAQC-NaT'!$L$450),'QAQC-NaT'!$C$450="Medium")</formula>
    </cfRule>
    <cfRule type="expression" priority="11131" dxfId="4" stopIfTrue="0">
      <formula>AND(NOT('QAQC-NaT'!$L$450),'QAQC-NaT'!$C$450="Medium Low")</formula>
    </cfRule>
    <cfRule type="expression" priority="11809" dxfId="5" stopIfTrue="0">
      <formula>AND(NOT('QAQC-NaT'!$L$450),'QAQC-NaT'!$C$450="Low")</formula>
    </cfRule>
    <cfRule type="expression" priority="12124" dxfId="5" stopIfTrue="0">
      <formula>LEFT(BR63&amp;"")="["</formula>
    </cfRule>
    <cfRule type="expression" priority="12793" dxfId="6" stopIfTrue="0">
      <formula>AND(NOT('QAQC-NaT'!$L$450),'QAQC-NaT'!$C$450="Very Low")</formula>
    </cfRule>
    <cfRule type="expression" priority="13491" dxfId="1" stopIfTrue="0">
      <formula>AND(NOT('QAQC-NaT'!$L$450),'QAQC-NaT'!$C$450="Good")</formula>
    </cfRule>
  </conditionalFormatting>
  <conditionalFormatting sqref="BS63">
    <cfRule type="expression" priority="9098" dxfId="0" stopIfTrue="0">
      <formula>AND(NOT('QAQC-NaT'!$L$451),'QAQC-NaT'!$C$451="Highest")</formula>
    </cfRule>
    <cfRule type="expression" priority="9776" dxfId="2" stopIfTrue="0">
      <formula>AND(NOT('QAQC-NaT'!$L$451),'QAQC-NaT'!$C$451="High")</formula>
    </cfRule>
    <cfRule type="expression" priority="10454" dxfId="3" stopIfTrue="0">
      <formula>AND(NOT('QAQC-NaT'!$L$451),'QAQC-NaT'!$C$451="Medium")</formula>
    </cfRule>
    <cfRule type="expression" priority="11132" dxfId="4" stopIfTrue="0">
      <formula>AND(NOT('QAQC-NaT'!$L$451),'QAQC-NaT'!$C$451="Medium Low")</formula>
    </cfRule>
    <cfRule type="expression" priority="11810" dxfId="5" stopIfTrue="0">
      <formula>AND(NOT('QAQC-NaT'!$L$451),'QAQC-NaT'!$C$451="Low")</formula>
    </cfRule>
    <cfRule type="expression" priority="12125" dxfId="5" stopIfTrue="0">
      <formula>LEFT(BS63&amp;"")="["</formula>
    </cfRule>
    <cfRule type="expression" priority="12794" dxfId="6" stopIfTrue="0">
      <formula>AND(NOT('QAQC-NaT'!$L$451),'QAQC-NaT'!$C$451="Very Low")</formula>
    </cfRule>
    <cfRule type="expression" priority="13492" dxfId="1" stopIfTrue="0">
      <formula>AND(NOT('QAQC-NaT'!$L$451),'QAQC-NaT'!$C$451="Good")</formula>
    </cfRule>
  </conditionalFormatting>
  <conditionalFormatting sqref="BI63">
    <cfRule type="expression" priority="9099" dxfId="0" stopIfTrue="0">
      <formula>AND(NOT('QAQC-NaT'!$L$452),'QAQC-NaT'!$C$452="Highest")</formula>
    </cfRule>
    <cfRule type="expression" priority="9777" dxfId="2" stopIfTrue="0">
      <formula>AND(NOT('QAQC-NaT'!$L$452),'QAQC-NaT'!$C$452="High")</formula>
    </cfRule>
    <cfRule type="expression" priority="10455" dxfId="3" stopIfTrue="0">
      <formula>AND(NOT('QAQC-NaT'!$L$452),'QAQC-NaT'!$C$452="Medium")</formula>
    </cfRule>
    <cfRule type="expression" priority="11133" dxfId="4" stopIfTrue="0">
      <formula>AND(NOT('QAQC-NaT'!$L$452),'QAQC-NaT'!$C$452="Medium Low")</formula>
    </cfRule>
    <cfRule type="expression" priority="11811" dxfId="5" stopIfTrue="0">
      <formula>AND(NOT('QAQC-NaT'!$L$452),'QAQC-NaT'!$C$452="Low")</formula>
    </cfRule>
    <cfRule type="expression" priority="12126" dxfId="5" stopIfTrue="0">
      <formula>LEFT(BI63&amp;"")="["</formula>
    </cfRule>
    <cfRule type="expression" priority="12795" dxfId="6" stopIfTrue="0">
      <formula>AND(NOT('QAQC-NaT'!$L$452),'QAQC-NaT'!$C$452="Very Low")</formula>
    </cfRule>
    <cfRule type="expression" priority="13493" dxfId="1" stopIfTrue="0">
      <formula>AND(NOT('QAQC-NaT'!$L$452),'QAQC-NaT'!$C$452="Good")</formula>
    </cfRule>
  </conditionalFormatting>
  <conditionalFormatting sqref="BJ63">
    <cfRule type="expression" priority="9100" dxfId="0" stopIfTrue="0">
      <formula>AND(NOT('QAQC-NaT'!$L$453),'QAQC-NaT'!$C$453="Highest")</formula>
    </cfRule>
    <cfRule type="expression" priority="9778" dxfId="2" stopIfTrue="0">
      <formula>AND(NOT('QAQC-NaT'!$L$453),'QAQC-NaT'!$C$453="High")</formula>
    </cfRule>
    <cfRule type="expression" priority="10456" dxfId="3" stopIfTrue="0">
      <formula>AND(NOT('QAQC-NaT'!$L$453),'QAQC-NaT'!$C$453="Medium")</formula>
    </cfRule>
    <cfRule type="expression" priority="11134" dxfId="4" stopIfTrue="0">
      <formula>AND(NOT('QAQC-NaT'!$L$453),'QAQC-NaT'!$C$453="Medium Low")</formula>
    </cfRule>
    <cfRule type="expression" priority="11812" dxfId="5" stopIfTrue="0">
      <formula>AND(NOT('QAQC-NaT'!$L$453),'QAQC-NaT'!$C$453="Low")</formula>
    </cfRule>
    <cfRule type="expression" priority="12127" dxfId="5" stopIfTrue="0">
      <formula>LEFT(BJ63&amp;"")="["</formula>
    </cfRule>
    <cfRule type="expression" priority="12796" dxfId="6" stopIfTrue="0">
      <formula>AND(NOT('QAQC-NaT'!$L$453),'QAQC-NaT'!$C$453="Very Low")</formula>
    </cfRule>
    <cfRule type="expression" priority="13494" dxfId="1" stopIfTrue="0">
      <formula>AND(NOT('QAQC-NaT'!$L$453),'QAQC-NaT'!$C$453="Good")</formula>
    </cfRule>
  </conditionalFormatting>
  <conditionalFormatting sqref="BK63">
    <cfRule type="expression" priority="9101" dxfId="0" stopIfTrue="0">
      <formula>AND(NOT('QAQC-NaT'!$L$454),'QAQC-NaT'!$C$454="Highest")</formula>
    </cfRule>
    <cfRule type="expression" priority="9779" dxfId="2" stopIfTrue="0">
      <formula>AND(NOT('QAQC-NaT'!$L$454),'QAQC-NaT'!$C$454="High")</formula>
    </cfRule>
    <cfRule type="expression" priority="10457" dxfId="3" stopIfTrue="0">
      <formula>AND(NOT('QAQC-NaT'!$L$454),'QAQC-NaT'!$C$454="Medium")</formula>
    </cfRule>
    <cfRule type="expression" priority="11135" dxfId="4" stopIfTrue="0">
      <formula>AND(NOT('QAQC-NaT'!$L$454),'QAQC-NaT'!$C$454="Medium Low")</formula>
    </cfRule>
    <cfRule type="expression" priority="11813" dxfId="5" stopIfTrue="0">
      <formula>AND(NOT('QAQC-NaT'!$L$454),'QAQC-NaT'!$C$454="Low")</formula>
    </cfRule>
    <cfRule type="expression" priority="12128" dxfId="5" stopIfTrue="0">
      <formula>LEFT(BK63&amp;"")="["</formula>
    </cfRule>
    <cfRule type="expression" priority="12797" dxfId="6" stopIfTrue="0">
      <formula>AND(NOT('QAQC-NaT'!$L$454),'QAQC-NaT'!$C$454="Very Low")</formula>
    </cfRule>
    <cfRule type="expression" priority="13495" dxfId="1" stopIfTrue="0">
      <formula>AND(NOT('QAQC-NaT'!$L$454),'QAQC-NaT'!$C$454="Good")</formula>
    </cfRule>
  </conditionalFormatting>
  <conditionalFormatting sqref="BM63">
    <cfRule type="expression" priority="9102" dxfId="0" stopIfTrue="0">
      <formula>AND(NOT('QAQC-NaT'!$L$455),'QAQC-NaT'!$C$455="Highest")</formula>
    </cfRule>
    <cfRule type="expression" priority="9780" dxfId="2" stopIfTrue="0">
      <formula>AND(NOT('QAQC-NaT'!$L$455),'QAQC-NaT'!$C$455="High")</formula>
    </cfRule>
    <cfRule type="expression" priority="10458" dxfId="3" stopIfTrue="0">
      <formula>AND(NOT('QAQC-NaT'!$L$455),'QAQC-NaT'!$C$455="Medium")</formula>
    </cfRule>
    <cfRule type="expression" priority="11136" dxfId="4" stopIfTrue="0">
      <formula>AND(NOT('QAQC-NaT'!$L$455),'QAQC-NaT'!$C$455="Medium Low")</formula>
    </cfRule>
    <cfRule type="expression" priority="11814" dxfId="5" stopIfTrue="0">
      <formula>AND(NOT('QAQC-NaT'!$L$455),'QAQC-NaT'!$C$455="Low")</formula>
    </cfRule>
    <cfRule type="expression" priority="12129" dxfId="5" stopIfTrue="0">
      <formula>LEFT(BM63&amp;"")="["</formula>
    </cfRule>
    <cfRule type="expression" priority="12798" dxfId="6" stopIfTrue="0">
      <formula>AND(NOT('QAQC-NaT'!$L$455),'QAQC-NaT'!$C$455="Very Low")</formula>
    </cfRule>
    <cfRule type="expression" priority="13496" dxfId="1" stopIfTrue="0">
      <formula>AND(NOT('QAQC-NaT'!$L$455),'QAQC-NaT'!$C$455="Good")</formula>
    </cfRule>
  </conditionalFormatting>
  <conditionalFormatting sqref="BN63">
    <cfRule type="expression" priority="9103" dxfId="0" stopIfTrue="0">
      <formula>AND(NOT('QAQC-NaT'!$L$456),'QAQC-NaT'!$C$456="Highest")</formula>
    </cfRule>
    <cfRule type="expression" priority="9781" dxfId="2" stopIfTrue="0">
      <formula>AND(NOT('QAQC-NaT'!$L$456),'QAQC-NaT'!$C$456="High")</formula>
    </cfRule>
    <cfRule type="expression" priority="10459" dxfId="3" stopIfTrue="0">
      <formula>AND(NOT('QAQC-NaT'!$L$456),'QAQC-NaT'!$C$456="Medium")</formula>
    </cfRule>
    <cfRule type="expression" priority="11137" dxfId="4" stopIfTrue="0">
      <formula>AND(NOT('QAQC-NaT'!$L$456),'QAQC-NaT'!$C$456="Medium Low")</formula>
    </cfRule>
    <cfRule type="expression" priority="11815" dxfId="5" stopIfTrue="0">
      <formula>AND(NOT('QAQC-NaT'!$L$456),'QAQC-NaT'!$C$456="Low")</formula>
    </cfRule>
    <cfRule type="expression" priority="12130" dxfId="5" stopIfTrue="0">
      <formula>LEFT(BN63&amp;"")="["</formula>
    </cfRule>
    <cfRule type="expression" priority="12799" dxfId="6" stopIfTrue="0">
      <formula>AND(NOT('QAQC-NaT'!$L$456),'QAQC-NaT'!$C$456="Very Low")</formula>
    </cfRule>
    <cfRule type="expression" priority="13497" dxfId="1" stopIfTrue="0">
      <formula>AND(NOT('QAQC-NaT'!$L$456),'QAQC-NaT'!$C$456="Good")</formula>
    </cfRule>
  </conditionalFormatting>
  <conditionalFormatting sqref="BO63">
    <cfRule type="expression" priority="9104" dxfId="0" stopIfTrue="0">
      <formula>AND(NOT('QAQC-NaT'!$L$457),'QAQC-NaT'!$C$457="Highest")</formula>
    </cfRule>
    <cfRule type="expression" priority="9782" dxfId="2" stopIfTrue="0">
      <formula>AND(NOT('QAQC-NaT'!$L$457),'QAQC-NaT'!$C$457="High")</formula>
    </cfRule>
    <cfRule type="expression" priority="10460" dxfId="3" stopIfTrue="0">
      <formula>AND(NOT('QAQC-NaT'!$L$457),'QAQC-NaT'!$C$457="Medium")</formula>
    </cfRule>
    <cfRule type="expression" priority="11138" dxfId="4" stopIfTrue="0">
      <formula>AND(NOT('QAQC-NaT'!$L$457),'QAQC-NaT'!$C$457="Medium Low")</formula>
    </cfRule>
    <cfRule type="expression" priority="11816" dxfId="5" stopIfTrue="0">
      <formula>AND(NOT('QAQC-NaT'!$L$457),'QAQC-NaT'!$C$457="Low")</formula>
    </cfRule>
    <cfRule type="expression" priority="12131" dxfId="5" stopIfTrue="0">
      <formula>LEFT(BO63&amp;"")="["</formula>
    </cfRule>
    <cfRule type="expression" priority="12800" dxfId="6" stopIfTrue="0">
      <formula>AND(NOT('QAQC-NaT'!$L$457),'QAQC-NaT'!$C$457="Very Low")</formula>
    </cfRule>
    <cfRule type="expression" priority="13498" dxfId="1" stopIfTrue="0">
      <formula>AND(NOT('QAQC-NaT'!$L$457),'QAQC-NaT'!$C$457="Good")</formula>
    </cfRule>
  </conditionalFormatting>
  <conditionalFormatting sqref="Q64">
    <cfRule type="expression" priority="9108" dxfId="0" stopIfTrue="0">
      <formula>AND(NOT('QAQC-NaT'!$L$461),'QAQC-NaT'!$C$461="Highest")</formula>
    </cfRule>
    <cfRule type="expression" priority="9786" dxfId="2" stopIfTrue="0">
      <formula>AND(NOT('QAQC-NaT'!$L$461),'QAQC-NaT'!$C$461="High")</formula>
    </cfRule>
    <cfRule type="expression" priority="10464" dxfId="3" stopIfTrue="0">
      <formula>AND(NOT('QAQC-NaT'!$L$461),'QAQC-NaT'!$C$461="Medium")</formula>
    </cfRule>
    <cfRule type="expression" priority="11142" dxfId="4" stopIfTrue="0">
      <formula>AND(NOT('QAQC-NaT'!$L$461),'QAQC-NaT'!$C$461="Medium Low")</formula>
    </cfRule>
    <cfRule type="expression" priority="11820" dxfId="5" stopIfTrue="0">
      <formula>AND(NOT('QAQC-NaT'!$L$461),'QAQC-NaT'!$C$461="Low")</formula>
    </cfRule>
    <cfRule type="expression" priority="12135" dxfId="5" stopIfTrue="0">
      <formula>LEFT(Q64&amp;"")="["</formula>
    </cfRule>
    <cfRule type="expression" priority="12804" dxfId="6" stopIfTrue="0">
      <formula>AND(NOT('QAQC-NaT'!$L$461),'QAQC-NaT'!$C$461="Very Low")</formula>
    </cfRule>
    <cfRule type="expression" priority="13502" dxfId="1" stopIfTrue="0">
      <formula>AND(NOT('QAQC-NaT'!$L$461),'QAQC-NaT'!$C$461="Good")</formula>
    </cfRule>
  </conditionalFormatting>
  <conditionalFormatting sqref="R64">
    <cfRule type="expression" priority="9109" dxfId="0" stopIfTrue="0">
      <formula>AND(NOT('QAQC-NaT'!$L$462),'QAQC-NaT'!$C$462="Highest")</formula>
    </cfRule>
    <cfRule type="expression" priority="9787" dxfId="2" stopIfTrue="0">
      <formula>AND(NOT('QAQC-NaT'!$L$462),'QAQC-NaT'!$C$462="High")</formula>
    </cfRule>
    <cfRule type="expression" priority="10465" dxfId="3" stopIfTrue="0">
      <formula>AND(NOT('QAQC-NaT'!$L$462),'QAQC-NaT'!$C$462="Medium")</formula>
    </cfRule>
    <cfRule type="expression" priority="11143" dxfId="4" stopIfTrue="0">
      <formula>AND(NOT('QAQC-NaT'!$L$462),'QAQC-NaT'!$C$462="Medium Low")</formula>
    </cfRule>
    <cfRule type="expression" priority="11821" dxfId="5" stopIfTrue="0">
      <formula>AND(NOT('QAQC-NaT'!$L$462),'QAQC-NaT'!$C$462="Low")</formula>
    </cfRule>
    <cfRule type="expression" priority="12136" dxfId="5" stopIfTrue="0">
      <formula>LEFT(R64&amp;"")="["</formula>
    </cfRule>
    <cfRule type="expression" priority="12805" dxfId="6" stopIfTrue="0">
      <formula>AND(NOT('QAQC-NaT'!$L$462),'QAQC-NaT'!$C$462="Very Low")</formula>
    </cfRule>
    <cfRule type="expression" priority="13503" dxfId="1" stopIfTrue="0">
      <formula>AND(NOT('QAQC-NaT'!$L$462),'QAQC-NaT'!$C$462="Good")</formula>
    </cfRule>
  </conditionalFormatting>
  <conditionalFormatting sqref="S64">
    <cfRule type="expression" priority="9110" dxfId="0" stopIfTrue="0">
      <formula>AND(NOT('QAQC-NaT'!$L$463),'QAQC-NaT'!$C$463="Highest")</formula>
    </cfRule>
    <cfRule type="expression" priority="9788" dxfId="2" stopIfTrue="0">
      <formula>AND(NOT('QAQC-NaT'!$L$463),'QAQC-NaT'!$C$463="High")</formula>
    </cfRule>
    <cfRule type="expression" priority="10466" dxfId="3" stopIfTrue="0">
      <formula>AND(NOT('QAQC-NaT'!$L$463),'QAQC-NaT'!$C$463="Medium")</formula>
    </cfRule>
    <cfRule type="expression" priority="11144" dxfId="4" stopIfTrue="0">
      <formula>AND(NOT('QAQC-NaT'!$L$463),'QAQC-NaT'!$C$463="Medium Low")</formula>
    </cfRule>
    <cfRule type="expression" priority="11822" dxfId="5" stopIfTrue="0">
      <formula>AND(NOT('QAQC-NaT'!$L$463),'QAQC-NaT'!$C$463="Low")</formula>
    </cfRule>
    <cfRule type="expression" priority="12137" dxfId="5" stopIfTrue="0">
      <formula>LEFT(S64&amp;"")="["</formula>
    </cfRule>
    <cfRule type="expression" priority="12806" dxfId="6" stopIfTrue="0">
      <formula>AND(NOT('QAQC-NaT'!$L$463),'QAQC-NaT'!$C$463="Very Low")</formula>
    </cfRule>
    <cfRule type="expression" priority="13504" dxfId="1" stopIfTrue="0">
      <formula>AND(NOT('QAQC-NaT'!$L$463),'QAQC-NaT'!$C$463="Good")</formula>
    </cfRule>
  </conditionalFormatting>
  <conditionalFormatting sqref="BQ64">
    <cfRule type="expression" priority="9111" dxfId="0" stopIfTrue="0">
      <formula>AND(NOT('QAQC-NaT'!$L$464),'QAQC-NaT'!$C$464="Highest")</formula>
    </cfRule>
    <cfRule type="expression" priority="9789" dxfId="2" stopIfTrue="0">
      <formula>AND(NOT('QAQC-NaT'!$L$464),'QAQC-NaT'!$C$464="High")</formula>
    </cfRule>
    <cfRule type="expression" priority="10467" dxfId="3" stopIfTrue="0">
      <formula>AND(NOT('QAQC-NaT'!$L$464),'QAQC-NaT'!$C$464="Medium")</formula>
    </cfRule>
    <cfRule type="expression" priority="11145" dxfId="4" stopIfTrue="0">
      <formula>AND(NOT('QAQC-NaT'!$L$464),'QAQC-NaT'!$C$464="Medium Low")</formula>
    </cfRule>
    <cfRule type="expression" priority="11823" dxfId="5" stopIfTrue="0">
      <formula>AND(NOT('QAQC-NaT'!$L$464),'QAQC-NaT'!$C$464="Low")</formula>
    </cfRule>
    <cfRule type="expression" priority="12138" dxfId="5" stopIfTrue="0">
      <formula>LEFT(BQ64&amp;"")="["</formula>
    </cfRule>
    <cfRule type="expression" priority="12807" dxfId="6" stopIfTrue="0">
      <formula>AND(NOT('QAQC-NaT'!$L$464),'QAQC-NaT'!$C$464="Very Low")</formula>
    </cfRule>
    <cfRule type="expression" priority="13505" dxfId="1" stopIfTrue="0">
      <formula>AND(NOT('QAQC-NaT'!$L$464),'QAQC-NaT'!$C$464="Good")</formula>
    </cfRule>
  </conditionalFormatting>
  <conditionalFormatting sqref="BR64">
    <cfRule type="expression" priority="9112" dxfId="0" stopIfTrue="0">
      <formula>AND(NOT('QAQC-NaT'!$L$465),'QAQC-NaT'!$C$465="Highest")</formula>
    </cfRule>
    <cfRule type="expression" priority="9790" dxfId="2" stopIfTrue="0">
      <formula>AND(NOT('QAQC-NaT'!$L$465),'QAQC-NaT'!$C$465="High")</formula>
    </cfRule>
    <cfRule type="expression" priority="10468" dxfId="3" stopIfTrue="0">
      <formula>AND(NOT('QAQC-NaT'!$L$465),'QAQC-NaT'!$C$465="Medium")</formula>
    </cfRule>
    <cfRule type="expression" priority="11146" dxfId="4" stopIfTrue="0">
      <formula>AND(NOT('QAQC-NaT'!$L$465),'QAQC-NaT'!$C$465="Medium Low")</formula>
    </cfRule>
    <cfRule type="expression" priority="11824" dxfId="5" stopIfTrue="0">
      <formula>AND(NOT('QAQC-NaT'!$L$465),'QAQC-NaT'!$C$465="Low")</formula>
    </cfRule>
    <cfRule type="expression" priority="12139" dxfId="5" stopIfTrue="0">
      <formula>LEFT(BR64&amp;"")="["</formula>
    </cfRule>
    <cfRule type="expression" priority="12808" dxfId="6" stopIfTrue="0">
      <formula>AND(NOT('QAQC-NaT'!$L$465),'QAQC-NaT'!$C$465="Very Low")</formula>
    </cfRule>
    <cfRule type="expression" priority="13506" dxfId="1" stopIfTrue="0">
      <formula>AND(NOT('QAQC-NaT'!$L$465),'QAQC-NaT'!$C$465="Good")</formula>
    </cfRule>
  </conditionalFormatting>
  <conditionalFormatting sqref="BS64">
    <cfRule type="expression" priority="9113" dxfId="0" stopIfTrue="0">
      <formula>AND(NOT('QAQC-NaT'!$L$466),'QAQC-NaT'!$C$466="Highest")</formula>
    </cfRule>
    <cfRule type="expression" priority="9791" dxfId="2" stopIfTrue="0">
      <formula>AND(NOT('QAQC-NaT'!$L$466),'QAQC-NaT'!$C$466="High")</formula>
    </cfRule>
    <cfRule type="expression" priority="10469" dxfId="3" stopIfTrue="0">
      <formula>AND(NOT('QAQC-NaT'!$L$466),'QAQC-NaT'!$C$466="Medium")</formula>
    </cfRule>
    <cfRule type="expression" priority="11147" dxfId="4" stopIfTrue="0">
      <formula>AND(NOT('QAQC-NaT'!$L$466),'QAQC-NaT'!$C$466="Medium Low")</formula>
    </cfRule>
    <cfRule type="expression" priority="11825" dxfId="5" stopIfTrue="0">
      <formula>AND(NOT('QAQC-NaT'!$L$466),'QAQC-NaT'!$C$466="Low")</formula>
    </cfRule>
    <cfRule type="expression" priority="12140" dxfId="5" stopIfTrue="0">
      <formula>LEFT(BS64&amp;"")="["</formula>
    </cfRule>
    <cfRule type="expression" priority="12809" dxfId="6" stopIfTrue="0">
      <formula>AND(NOT('QAQC-NaT'!$L$466),'QAQC-NaT'!$C$466="Very Low")</formula>
    </cfRule>
    <cfRule type="expression" priority="13507" dxfId="1" stopIfTrue="0">
      <formula>AND(NOT('QAQC-NaT'!$L$466),'QAQC-NaT'!$C$466="Good")</formula>
    </cfRule>
  </conditionalFormatting>
  <conditionalFormatting sqref="BI64">
    <cfRule type="expression" priority="9114" dxfId="0" stopIfTrue="0">
      <formula>AND(NOT('QAQC-NaT'!$L$467),'QAQC-NaT'!$C$467="Highest")</formula>
    </cfRule>
    <cfRule type="expression" priority="9792" dxfId="2" stopIfTrue="0">
      <formula>AND(NOT('QAQC-NaT'!$L$467),'QAQC-NaT'!$C$467="High")</formula>
    </cfRule>
    <cfRule type="expression" priority="10470" dxfId="3" stopIfTrue="0">
      <formula>AND(NOT('QAQC-NaT'!$L$467),'QAQC-NaT'!$C$467="Medium")</formula>
    </cfRule>
    <cfRule type="expression" priority="11148" dxfId="4" stopIfTrue="0">
      <formula>AND(NOT('QAQC-NaT'!$L$467),'QAQC-NaT'!$C$467="Medium Low")</formula>
    </cfRule>
    <cfRule type="expression" priority="11826" dxfId="5" stopIfTrue="0">
      <formula>AND(NOT('QAQC-NaT'!$L$467),'QAQC-NaT'!$C$467="Low")</formula>
    </cfRule>
    <cfRule type="expression" priority="12141" dxfId="5" stopIfTrue="0">
      <formula>LEFT(BI64&amp;"")="["</formula>
    </cfRule>
    <cfRule type="expression" priority="12810" dxfId="6" stopIfTrue="0">
      <formula>AND(NOT('QAQC-NaT'!$L$467),'QAQC-NaT'!$C$467="Very Low")</formula>
    </cfRule>
    <cfRule type="expression" priority="13508" dxfId="1" stopIfTrue="0">
      <formula>AND(NOT('QAQC-NaT'!$L$467),'QAQC-NaT'!$C$467="Good")</formula>
    </cfRule>
  </conditionalFormatting>
  <conditionalFormatting sqref="BJ64">
    <cfRule type="expression" priority="9115" dxfId="0" stopIfTrue="0">
      <formula>AND(NOT('QAQC-NaT'!$L$468),'QAQC-NaT'!$C$468="Highest")</formula>
    </cfRule>
    <cfRule type="expression" priority="9793" dxfId="2" stopIfTrue="0">
      <formula>AND(NOT('QAQC-NaT'!$L$468),'QAQC-NaT'!$C$468="High")</formula>
    </cfRule>
    <cfRule type="expression" priority="10471" dxfId="3" stopIfTrue="0">
      <formula>AND(NOT('QAQC-NaT'!$L$468),'QAQC-NaT'!$C$468="Medium")</formula>
    </cfRule>
    <cfRule type="expression" priority="11149" dxfId="4" stopIfTrue="0">
      <formula>AND(NOT('QAQC-NaT'!$L$468),'QAQC-NaT'!$C$468="Medium Low")</formula>
    </cfRule>
    <cfRule type="expression" priority="11827" dxfId="5" stopIfTrue="0">
      <formula>AND(NOT('QAQC-NaT'!$L$468),'QAQC-NaT'!$C$468="Low")</formula>
    </cfRule>
    <cfRule type="expression" priority="12142" dxfId="5" stopIfTrue="0">
      <formula>LEFT(BJ64&amp;"")="["</formula>
    </cfRule>
    <cfRule type="expression" priority="12811" dxfId="6" stopIfTrue="0">
      <formula>AND(NOT('QAQC-NaT'!$L$468),'QAQC-NaT'!$C$468="Very Low")</formula>
    </cfRule>
    <cfRule type="expression" priority="13509" dxfId="1" stopIfTrue="0">
      <formula>AND(NOT('QAQC-NaT'!$L$468),'QAQC-NaT'!$C$468="Good")</formula>
    </cfRule>
  </conditionalFormatting>
  <conditionalFormatting sqref="BK64">
    <cfRule type="expression" priority="9116" dxfId="0" stopIfTrue="0">
      <formula>AND(NOT('QAQC-NaT'!$L$469),'QAQC-NaT'!$C$469="Highest")</formula>
    </cfRule>
    <cfRule type="expression" priority="9794" dxfId="2" stopIfTrue="0">
      <formula>AND(NOT('QAQC-NaT'!$L$469),'QAQC-NaT'!$C$469="High")</formula>
    </cfRule>
    <cfRule type="expression" priority="10472" dxfId="3" stopIfTrue="0">
      <formula>AND(NOT('QAQC-NaT'!$L$469),'QAQC-NaT'!$C$469="Medium")</formula>
    </cfRule>
    <cfRule type="expression" priority="11150" dxfId="4" stopIfTrue="0">
      <formula>AND(NOT('QAQC-NaT'!$L$469),'QAQC-NaT'!$C$469="Medium Low")</formula>
    </cfRule>
    <cfRule type="expression" priority="11828" dxfId="5" stopIfTrue="0">
      <formula>AND(NOT('QAQC-NaT'!$L$469),'QAQC-NaT'!$C$469="Low")</formula>
    </cfRule>
    <cfRule type="expression" priority="12143" dxfId="5" stopIfTrue="0">
      <formula>LEFT(BK64&amp;"")="["</formula>
    </cfRule>
    <cfRule type="expression" priority="12812" dxfId="6" stopIfTrue="0">
      <formula>AND(NOT('QAQC-NaT'!$L$469),'QAQC-NaT'!$C$469="Very Low")</formula>
    </cfRule>
    <cfRule type="expression" priority="13510" dxfId="1" stopIfTrue="0">
      <formula>AND(NOT('QAQC-NaT'!$L$469),'QAQC-NaT'!$C$469="Good")</formula>
    </cfRule>
  </conditionalFormatting>
  <conditionalFormatting sqref="BM64">
    <cfRule type="expression" priority="9117" dxfId="0" stopIfTrue="0">
      <formula>AND(NOT('QAQC-NaT'!$L$470),'QAQC-NaT'!$C$470="Highest")</formula>
    </cfRule>
    <cfRule type="expression" priority="9795" dxfId="2" stopIfTrue="0">
      <formula>AND(NOT('QAQC-NaT'!$L$470),'QAQC-NaT'!$C$470="High")</formula>
    </cfRule>
    <cfRule type="expression" priority="10473" dxfId="3" stopIfTrue="0">
      <formula>AND(NOT('QAQC-NaT'!$L$470),'QAQC-NaT'!$C$470="Medium")</formula>
    </cfRule>
    <cfRule type="expression" priority="11151" dxfId="4" stopIfTrue="0">
      <formula>AND(NOT('QAQC-NaT'!$L$470),'QAQC-NaT'!$C$470="Medium Low")</formula>
    </cfRule>
    <cfRule type="expression" priority="11829" dxfId="5" stopIfTrue="0">
      <formula>AND(NOT('QAQC-NaT'!$L$470),'QAQC-NaT'!$C$470="Low")</formula>
    </cfRule>
    <cfRule type="expression" priority="12144" dxfId="5" stopIfTrue="0">
      <formula>LEFT(BM64&amp;"")="["</formula>
    </cfRule>
    <cfRule type="expression" priority="12813" dxfId="6" stopIfTrue="0">
      <formula>AND(NOT('QAQC-NaT'!$L$470),'QAQC-NaT'!$C$470="Very Low")</formula>
    </cfRule>
    <cfRule type="expression" priority="13511" dxfId="1" stopIfTrue="0">
      <formula>AND(NOT('QAQC-NaT'!$L$470),'QAQC-NaT'!$C$470="Good")</formula>
    </cfRule>
  </conditionalFormatting>
  <conditionalFormatting sqref="BN64">
    <cfRule type="expression" priority="9118" dxfId="0" stopIfTrue="0">
      <formula>AND(NOT('QAQC-NaT'!$L$471),'QAQC-NaT'!$C$471="Highest")</formula>
    </cfRule>
    <cfRule type="expression" priority="9796" dxfId="2" stopIfTrue="0">
      <formula>AND(NOT('QAQC-NaT'!$L$471),'QAQC-NaT'!$C$471="High")</formula>
    </cfRule>
    <cfRule type="expression" priority="10474" dxfId="3" stopIfTrue="0">
      <formula>AND(NOT('QAQC-NaT'!$L$471),'QAQC-NaT'!$C$471="Medium")</formula>
    </cfRule>
    <cfRule type="expression" priority="11152" dxfId="4" stopIfTrue="0">
      <formula>AND(NOT('QAQC-NaT'!$L$471),'QAQC-NaT'!$C$471="Medium Low")</formula>
    </cfRule>
    <cfRule type="expression" priority="11830" dxfId="5" stopIfTrue="0">
      <formula>AND(NOT('QAQC-NaT'!$L$471),'QAQC-NaT'!$C$471="Low")</formula>
    </cfRule>
    <cfRule type="expression" priority="12145" dxfId="5" stopIfTrue="0">
      <formula>LEFT(BN64&amp;"")="["</formula>
    </cfRule>
    <cfRule type="expression" priority="12814" dxfId="6" stopIfTrue="0">
      <formula>AND(NOT('QAQC-NaT'!$L$471),'QAQC-NaT'!$C$471="Very Low")</formula>
    </cfRule>
    <cfRule type="expression" priority="13512" dxfId="1" stopIfTrue="0">
      <formula>AND(NOT('QAQC-NaT'!$L$471),'QAQC-NaT'!$C$471="Good")</formula>
    </cfRule>
  </conditionalFormatting>
  <conditionalFormatting sqref="BO64">
    <cfRule type="expression" priority="9119" dxfId="0" stopIfTrue="0">
      <formula>AND(NOT('QAQC-NaT'!$L$472),'QAQC-NaT'!$C$472="Highest")</formula>
    </cfRule>
    <cfRule type="expression" priority="9797" dxfId="2" stopIfTrue="0">
      <formula>AND(NOT('QAQC-NaT'!$L$472),'QAQC-NaT'!$C$472="High")</formula>
    </cfRule>
    <cfRule type="expression" priority="10475" dxfId="3" stopIfTrue="0">
      <formula>AND(NOT('QAQC-NaT'!$L$472),'QAQC-NaT'!$C$472="Medium")</formula>
    </cfRule>
    <cfRule type="expression" priority="11153" dxfId="4" stopIfTrue="0">
      <formula>AND(NOT('QAQC-NaT'!$L$472),'QAQC-NaT'!$C$472="Medium Low")</formula>
    </cfRule>
    <cfRule type="expression" priority="11831" dxfId="5" stopIfTrue="0">
      <formula>AND(NOT('QAQC-NaT'!$L$472),'QAQC-NaT'!$C$472="Low")</formula>
    </cfRule>
    <cfRule type="expression" priority="12146" dxfId="5" stopIfTrue="0">
      <formula>LEFT(BO64&amp;"")="["</formula>
    </cfRule>
    <cfRule type="expression" priority="12815" dxfId="6" stopIfTrue="0">
      <formula>AND(NOT('QAQC-NaT'!$L$472),'QAQC-NaT'!$C$472="Very Low")</formula>
    </cfRule>
    <cfRule type="expression" priority="13513" dxfId="1" stopIfTrue="0">
      <formula>AND(NOT('QAQC-NaT'!$L$472),'QAQC-NaT'!$C$472="Good")</formula>
    </cfRule>
  </conditionalFormatting>
  <conditionalFormatting sqref="Q65">
    <cfRule type="expression" priority="9123" dxfId="0" stopIfTrue="0">
      <formula>AND(NOT('QAQC-NaT'!$L$476),'QAQC-NaT'!$C$476="Highest")</formula>
    </cfRule>
    <cfRule type="expression" priority="9801" dxfId="2" stopIfTrue="0">
      <formula>AND(NOT('QAQC-NaT'!$L$476),'QAQC-NaT'!$C$476="High")</formula>
    </cfRule>
    <cfRule type="expression" priority="10479" dxfId="3" stopIfTrue="0">
      <formula>AND(NOT('QAQC-NaT'!$L$476),'QAQC-NaT'!$C$476="Medium")</formula>
    </cfRule>
    <cfRule type="expression" priority="11157" dxfId="4" stopIfTrue="0">
      <formula>AND(NOT('QAQC-NaT'!$L$476),'QAQC-NaT'!$C$476="Medium Low")</formula>
    </cfRule>
    <cfRule type="expression" priority="11835" dxfId="5" stopIfTrue="0">
      <formula>AND(NOT('QAQC-NaT'!$L$476),'QAQC-NaT'!$C$476="Low")</formula>
    </cfRule>
    <cfRule type="expression" priority="12150" dxfId="5" stopIfTrue="0">
      <formula>LEFT(Q65&amp;"")="["</formula>
    </cfRule>
    <cfRule type="expression" priority="12819" dxfId="6" stopIfTrue="0">
      <formula>AND(NOT('QAQC-NaT'!$L$476),'QAQC-NaT'!$C$476="Very Low")</formula>
    </cfRule>
    <cfRule type="expression" priority="13517" dxfId="1" stopIfTrue="0">
      <formula>AND(NOT('QAQC-NaT'!$L$476),'QAQC-NaT'!$C$476="Good")</formula>
    </cfRule>
  </conditionalFormatting>
  <conditionalFormatting sqref="R65">
    <cfRule type="expression" priority="9124" dxfId="0" stopIfTrue="0">
      <formula>AND(NOT('QAQC-NaT'!$L$477),'QAQC-NaT'!$C$477="Highest")</formula>
    </cfRule>
    <cfRule type="expression" priority="9802" dxfId="2" stopIfTrue="0">
      <formula>AND(NOT('QAQC-NaT'!$L$477),'QAQC-NaT'!$C$477="High")</formula>
    </cfRule>
    <cfRule type="expression" priority="10480" dxfId="3" stopIfTrue="0">
      <formula>AND(NOT('QAQC-NaT'!$L$477),'QAQC-NaT'!$C$477="Medium")</formula>
    </cfRule>
    <cfRule type="expression" priority="11158" dxfId="4" stopIfTrue="0">
      <formula>AND(NOT('QAQC-NaT'!$L$477),'QAQC-NaT'!$C$477="Medium Low")</formula>
    </cfRule>
    <cfRule type="expression" priority="11836" dxfId="5" stopIfTrue="0">
      <formula>AND(NOT('QAQC-NaT'!$L$477),'QAQC-NaT'!$C$477="Low")</formula>
    </cfRule>
    <cfRule type="expression" priority="12151" dxfId="5" stopIfTrue="0">
      <formula>LEFT(R65&amp;"")="["</formula>
    </cfRule>
    <cfRule type="expression" priority="12820" dxfId="6" stopIfTrue="0">
      <formula>AND(NOT('QAQC-NaT'!$L$477),'QAQC-NaT'!$C$477="Very Low")</formula>
    </cfRule>
    <cfRule type="expression" priority="13518" dxfId="1" stopIfTrue="0">
      <formula>AND(NOT('QAQC-NaT'!$L$477),'QAQC-NaT'!$C$477="Good")</formula>
    </cfRule>
  </conditionalFormatting>
  <conditionalFormatting sqref="S65">
    <cfRule type="expression" priority="9125" dxfId="0" stopIfTrue="0">
      <formula>AND(NOT('QAQC-NaT'!$L$478),'QAQC-NaT'!$C$478="Highest")</formula>
    </cfRule>
    <cfRule type="expression" priority="9803" dxfId="2" stopIfTrue="0">
      <formula>AND(NOT('QAQC-NaT'!$L$478),'QAQC-NaT'!$C$478="High")</formula>
    </cfRule>
    <cfRule type="expression" priority="10481" dxfId="3" stopIfTrue="0">
      <formula>AND(NOT('QAQC-NaT'!$L$478),'QAQC-NaT'!$C$478="Medium")</formula>
    </cfRule>
    <cfRule type="expression" priority="11159" dxfId="4" stopIfTrue="0">
      <formula>AND(NOT('QAQC-NaT'!$L$478),'QAQC-NaT'!$C$478="Medium Low")</formula>
    </cfRule>
    <cfRule type="expression" priority="11837" dxfId="5" stopIfTrue="0">
      <formula>AND(NOT('QAQC-NaT'!$L$478),'QAQC-NaT'!$C$478="Low")</formula>
    </cfRule>
    <cfRule type="expression" priority="12152" dxfId="5" stopIfTrue="0">
      <formula>LEFT(S65&amp;"")="["</formula>
    </cfRule>
    <cfRule type="expression" priority="12821" dxfId="6" stopIfTrue="0">
      <formula>AND(NOT('QAQC-NaT'!$L$478),'QAQC-NaT'!$C$478="Very Low")</formula>
    </cfRule>
    <cfRule type="expression" priority="13519" dxfId="1" stopIfTrue="0">
      <formula>AND(NOT('QAQC-NaT'!$L$478),'QAQC-NaT'!$C$478="Good")</formula>
    </cfRule>
  </conditionalFormatting>
  <conditionalFormatting sqref="BQ65">
    <cfRule type="expression" priority="9126" dxfId="0" stopIfTrue="0">
      <formula>AND(NOT('QAQC-NaT'!$L$479),'QAQC-NaT'!$C$479="Highest")</formula>
    </cfRule>
    <cfRule type="expression" priority="9804" dxfId="2" stopIfTrue="0">
      <formula>AND(NOT('QAQC-NaT'!$L$479),'QAQC-NaT'!$C$479="High")</formula>
    </cfRule>
    <cfRule type="expression" priority="10482" dxfId="3" stopIfTrue="0">
      <formula>AND(NOT('QAQC-NaT'!$L$479),'QAQC-NaT'!$C$479="Medium")</formula>
    </cfRule>
    <cfRule type="expression" priority="11160" dxfId="4" stopIfTrue="0">
      <formula>AND(NOT('QAQC-NaT'!$L$479),'QAQC-NaT'!$C$479="Medium Low")</formula>
    </cfRule>
    <cfRule type="expression" priority="11838" dxfId="5" stopIfTrue="0">
      <formula>AND(NOT('QAQC-NaT'!$L$479),'QAQC-NaT'!$C$479="Low")</formula>
    </cfRule>
    <cfRule type="expression" priority="12153" dxfId="5" stopIfTrue="0">
      <formula>LEFT(BQ65&amp;"")="["</formula>
    </cfRule>
    <cfRule type="expression" priority="12822" dxfId="6" stopIfTrue="0">
      <formula>AND(NOT('QAQC-NaT'!$L$479),'QAQC-NaT'!$C$479="Very Low")</formula>
    </cfRule>
    <cfRule type="expression" priority="13520" dxfId="1" stopIfTrue="0">
      <formula>AND(NOT('QAQC-NaT'!$L$479),'QAQC-NaT'!$C$479="Good")</formula>
    </cfRule>
  </conditionalFormatting>
  <conditionalFormatting sqref="BR65">
    <cfRule type="expression" priority="9127" dxfId="0" stopIfTrue="0">
      <formula>AND(NOT('QAQC-NaT'!$L$480),'QAQC-NaT'!$C$480="Highest")</formula>
    </cfRule>
    <cfRule type="expression" priority="9805" dxfId="2" stopIfTrue="0">
      <formula>AND(NOT('QAQC-NaT'!$L$480),'QAQC-NaT'!$C$480="High")</formula>
    </cfRule>
    <cfRule type="expression" priority="10483" dxfId="3" stopIfTrue="0">
      <formula>AND(NOT('QAQC-NaT'!$L$480),'QAQC-NaT'!$C$480="Medium")</formula>
    </cfRule>
    <cfRule type="expression" priority="11161" dxfId="4" stopIfTrue="0">
      <formula>AND(NOT('QAQC-NaT'!$L$480),'QAQC-NaT'!$C$480="Medium Low")</formula>
    </cfRule>
    <cfRule type="expression" priority="11839" dxfId="5" stopIfTrue="0">
      <formula>AND(NOT('QAQC-NaT'!$L$480),'QAQC-NaT'!$C$480="Low")</formula>
    </cfRule>
    <cfRule type="expression" priority="12154" dxfId="5" stopIfTrue="0">
      <formula>LEFT(BR65&amp;"")="["</formula>
    </cfRule>
    <cfRule type="expression" priority="12823" dxfId="6" stopIfTrue="0">
      <formula>AND(NOT('QAQC-NaT'!$L$480),'QAQC-NaT'!$C$480="Very Low")</formula>
    </cfRule>
    <cfRule type="expression" priority="13521" dxfId="1" stopIfTrue="0">
      <formula>AND(NOT('QAQC-NaT'!$L$480),'QAQC-NaT'!$C$480="Good")</formula>
    </cfRule>
  </conditionalFormatting>
  <conditionalFormatting sqref="BS65">
    <cfRule type="expression" priority="9128" dxfId="0" stopIfTrue="0">
      <formula>AND(NOT('QAQC-NaT'!$L$481),'QAQC-NaT'!$C$481="Highest")</formula>
    </cfRule>
    <cfRule type="expression" priority="9806" dxfId="2" stopIfTrue="0">
      <formula>AND(NOT('QAQC-NaT'!$L$481),'QAQC-NaT'!$C$481="High")</formula>
    </cfRule>
    <cfRule type="expression" priority="10484" dxfId="3" stopIfTrue="0">
      <formula>AND(NOT('QAQC-NaT'!$L$481),'QAQC-NaT'!$C$481="Medium")</formula>
    </cfRule>
    <cfRule type="expression" priority="11162" dxfId="4" stopIfTrue="0">
      <formula>AND(NOT('QAQC-NaT'!$L$481),'QAQC-NaT'!$C$481="Medium Low")</formula>
    </cfRule>
    <cfRule type="expression" priority="11840" dxfId="5" stopIfTrue="0">
      <formula>AND(NOT('QAQC-NaT'!$L$481),'QAQC-NaT'!$C$481="Low")</formula>
    </cfRule>
    <cfRule type="expression" priority="12155" dxfId="5" stopIfTrue="0">
      <formula>LEFT(BS65&amp;"")="["</formula>
    </cfRule>
    <cfRule type="expression" priority="12824" dxfId="6" stopIfTrue="0">
      <formula>AND(NOT('QAQC-NaT'!$L$481),'QAQC-NaT'!$C$481="Very Low")</formula>
    </cfRule>
    <cfRule type="expression" priority="13522" dxfId="1" stopIfTrue="0">
      <formula>AND(NOT('QAQC-NaT'!$L$481),'QAQC-NaT'!$C$481="Good")</formula>
    </cfRule>
  </conditionalFormatting>
  <conditionalFormatting sqref="BI65">
    <cfRule type="expression" priority="9129" dxfId="0" stopIfTrue="0">
      <formula>AND(NOT('QAQC-NaT'!$L$482),'QAQC-NaT'!$C$482="Highest")</formula>
    </cfRule>
    <cfRule type="expression" priority="9807" dxfId="2" stopIfTrue="0">
      <formula>AND(NOT('QAQC-NaT'!$L$482),'QAQC-NaT'!$C$482="High")</formula>
    </cfRule>
    <cfRule type="expression" priority="10485" dxfId="3" stopIfTrue="0">
      <formula>AND(NOT('QAQC-NaT'!$L$482),'QAQC-NaT'!$C$482="Medium")</formula>
    </cfRule>
    <cfRule type="expression" priority="11163" dxfId="4" stopIfTrue="0">
      <formula>AND(NOT('QAQC-NaT'!$L$482),'QAQC-NaT'!$C$482="Medium Low")</formula>
    </cfRule>
    <cfRule type="expression" priority="11841" dxfId="5" stopIfTrue="0">
      <formula>AND(NOT('QAQC-NaT'!$L$482),'QAQC-NaT'!$C$482="Low")</formula>
    </cfRule>
    <cfRule type="expression" priority="12156" dxfId="5" stopIfTrue="0">
      <formula>LEFT(BI65&amp;"")="["</formula>
    </cfRule>
    <cfRule type="expression" priority="12825" dxfId="6" stopIfTrue="0">
      <formula>AND(NOT('QAQC-NaT'!$L$482),'QAQC-NaT'!$C$482="Very Low")</formula>
    </cfRule>
    <cfRule type="expression" priority="13523" dxfId="1" stopIfTrue="0">
      <formula>AND(NOT('QAQC-NaT'!$L$482),'QAQC-NaT'!$C$482="Good")</formula>
    </cfRule>
  </conditionalFormatting>
  <conditionalFormatting sqref="BJ65">
    <cfRule type="expression" priority="9130" dxfId="0" stopIfTrue="0">
      <formula>AND(NOT('QAQC-NaT'!$L$483),'QAQC-NaT'!$C$483="Highest")</formula>
    </cfRule>
    <cfRule type="expression" priority="9808" dxfId="2" stopIfTrue="0">
      <formula>AND(NOT('QAQC-NaT'!$L$483),'QAQC-NaT'!$C$483="High")</formula>
    </cfRule>
    <cfRule type="expression" priority="10486" dxfId="3" stopIfTrue="0">
      <formula>AND(NOT('QAQC-NaT'!$L$483),'QAQC-NaT'!$C$483="Medium")</formula>
    </cfRule>
    <cfRule type="expression" priority="11164" dxfId="4" stopIfTrue="0">
      <formula>AND(NOT('QAQC-NaT'!$L$483),'QAQC-NaT'!$C$483="Medium Low")</formula>
    </cfRule>
    <cfRule type="expression" priority="11842" dxfId="5" stopIfTrue="0">
      <formula>AND(NOT('QAQC-NaT'!$L$483),'QAQC-NaT'!$C$483="Low")</formula>
    </cfRule>
    <cfRule type="expression" priority="12157" dxfId="5" stopIfTrue="0">
      <formula>LEFT(BJ65&amp;"")="["</formula>
    </cfRule>
    <cfRule type="expression" priority="12826" dxfId="6" stopIfTrue="0">
      <formula>AND(NOT('QAQC-NaT'!$L$483),'QAQC-NaT'!$C$483="Very Low")</formula>
    </cfRule>
    <cfRule type="expression" priority="13524" dxfId="1" stopIfTrue="0">
      <formula>AND(NOT('QAQC-NaT'!$L$483),'QAQC-NaT'!$C$483="Good")</formula>
    </cfRule>
  </conditionalFormatting>
  <conditionalFormatting sqref="BK65">
    <cfRule type="expression" priority="9131" dxfId="0" stopIfTrue="0">
      <formula>AND(NOT('QAQC-NaT'!$L$484),'QAQC-NaT'!$C$484="Highest")</formula>
    </cfRule>
    <cfRule type="expression" priority="9809" dxfId="2" stopIfTrue="0">
      <formula>AND(NOT('QAQC-NaT'!$L$484),'QAQC-NaT'!$C$484="High")</formula>
    </cfRule>
    <cfRule type="expression" priority="10487" dxfId="3" stopIfTrue="0">
      <formula>AND(NOT('QAQC-NaT'!$L$484),'QAQC-NaT'!$C$484="Medium")</formula>
    </cfRule>
    <cfRule type="expression" priority="11165" dxfId="4" stopIfTrue="0">
      <formula>AND(NOT('QAQC-NaT'!$L$484),'QAQC-NaT'!$C$484="Medium Low")</formula>
    </cfRule>
    <cfRule type="expression" priority="11843" dxfId="5" stopIfTrue="0">
      <formula>AND(NOT('QAQC-NaT'!$L$484),'QAQC-NaT'!$C$484="Low")</formula>
    </cfRule>
    <cfRule type="expression" priority="12158" dxfId="5" stopIfTrue="0">
      <formula>LEFT(BK65&amp;"")="["</formula>
    </cfRule>
    <cfRule type="expression" priority="12827" dxfId="6" stopIfTrue="0">
      <formula>AND(NOT('QAQC-NaT'!$L$484),'QAQC-NaT'!$C$484="Very Low")</formula>
    </cfRule>
    <cfRule type="expression" priority="13525" dxfId="1" stopIfTrue="0">
      <formula>AND(NOT('QAQC-NaT'!$L$484),'QAQC-NaT'!$C$484="Good")</formula>
    </cfRule>
  </conditionalFormatting>
  <conditionalFormatting sqref="BM65">
    <cfRule type="expression" priority="9132" dxfId="0" stopIfTrue="0">
      <formula>AND(NOT('QAQC-NaT'!$L$485),'QAQC-NaT'!$C$485="Highest")</formula>
    </cfRule>
    <cfRule type="expression" priority="9810" dxfId="2" stopIfTrue="0">
      <formula>AND(NOT('QAQC-NaT'!$L$485),'QAQC-NaT'!$C$485="High")</formula>
    </cfRule>
    <cfRule type="expression" priority="10488" dxfId="3" stopIfTrue="0">
      <formula>AND(NOT('QAQC-NaT'!$L$485),'QAQC-NaT'!$C$485="Medium")</formula>
    </cfRule>
    <cfRule type="expression" priority="11166" dxfId="4" stopIfTrue="0">
      <formula>AND(NOT('QAQC-NaT'!$L$485),'QAQC-NaT'!$C$485="Medium Low")</formula>
    </cfRule>
    <cfRule type="expression" priority="11844" dxfId="5" stopIfTrue="0">
      <formula>AND(NOT('QAQC-NaT'!$L$485),'QAQC-NaT'!$C$485="Low")</formula>
    </cfRule>
    <cfRule type="expression" priority="12159" dxfId="5" stopIfTrue="0">
      <formula>LEFT(BM65&amp;"")="["</formula>
    </cfRule>
    <cfRule type="expression" priority="12828" dxfId="6" stopIfTrue="0">
      <formula>AND(NOT('QAQC-NaT'!$L$485),'QAQC-NaT'!$C$485="Very Low")</formula>
    </cfRule>
    <cfRule type="expression" priority="13526" dxfId="1" stopIfTrue="0">
      <formula>AND(NOT('QAQC-NaT'!$L$485),'QAQC-NaT'!$C$485="Good")</formula>
    </cfRule>
  </conditionalFormatting>
  <conditionalFormatting sqref="BN65">
    <cfRule type="expression" priority="9133" dxfId="0" stopIfTrue="0">
      <formula>AND(NOT('QAQC-NaT'!$L$486),'QAQC-NaT'!$C$486="Highest")</formula>
    </cfRule>
    <cfRule type="expression" priority="9811" dxfId="2" stopIfTrue="0">
      <formula>AND(NOT('QAQC-NaT'!$L$486),'QAQC-NaT'!$C$486="High")</formula>
    </cfRule>
    <cfRule type="expression" priority="10489" dxfId="3" stopIfTrue="0">
      <formula>AND(NOT('QAQC-NaT'!$L$486),'QAQC-NaT'!$C$486="Medium")</formula>
    </cfRule>
    <cfRule type="expression" priority="11167" dxfId="4" stopIfTrue="0">
      <formula>AND(NOT('QAQC-NaT'!$L$486),'QAQC-NaT'!$C$486="Medium Low")</formula>
    </cfRule>
    <cfRule type="expression" priority="11845" dxfId="5" stopIfTrue="0">
      <formula>AND(NOT('QAQC-NaT'!$L$486),'QAQC-NaT'!$C$486="Low")</formula>
    </cfRule>
    <cfRule type="expression" priority="12160" dxfId="5" stopIfTrue="0">
      <formula>LEFT(BN65&amp;"")="["</formula>
    </cfRule>
    <cfRule type="expression" priority="12829" dxfId="6" stopIfTrue="0">
      <formula>AND(NOT('QAQC-NaT'!$L$486),'QAQC-NaT'!$C$486="Very Low")</formula>
    </cfRule>
    <cfRule type="expression" priority="13527" dxfId="1" stopIfTrue="0">
      <formula>AND(NOT('QAQC-NaT'!$L$486),'QAQC-NaT'!$C$486="Good")</formula>
    </cfRule>
  </conditionalFormatting>
  <conditionalFormatting sqref="BO65">
    <cfRule type="expression" priority="9134" dxfId="0" stopIfTrue="0">
      <formula>AND(NOT('QAQC-NaT'!$L$487),'QAQC-NaT'!$C$487="Highest")</formula>
    </cfRule>
    <cfRule type="expression" priority="9812" dxfId="2" stopIfTrue="0">
      <formula>AND(NOT('QAQC-NaT'!$L$487),'QAQC-NaT'!$C$487="High")</formula>
    </cfRule>
    <cfRule type="expression" priority="10490" dxfId="3" stopIfTrue="0">
      <formula>AND(NOT('QAQC-NaT'!$L$487),'QAQC-NaT'!$C$487="Medium")</formula>
    </cfRule>
    <cfRule type="expression" priority="11168" dxfId="4" stopIfTrue="0">
      <formula>AND(NOT('QAQC-NaT'!$L$487),'QAQC-NaT'!$C$487="Medium Low")</formula>
    </cfRule>
    <cfRule type="expression" priority="11846" dxfId="5" stopIfTrue="0">
      <formula>AND(NOT('QAQC-NaT'!$L$487),'QAQC-NaT'!$C$487="Low")</formula>
    </cfRule>
    <cfRule type="expression" priority="12161" dxfId="5" stopIfTrue="0">
      <formula>LEFT(BO65&amp;"")="["</formula>
    </cfRule>
    <cfRule type="expression" priority="12830" dxfId="6" stopIfTrue="0">
      <formula>AND(NOT('QAQC-NaT'!$L$487),'QAQC-NaT'!$C$487="Very Low")</formula>
    </cfRule>
    <cfRule type="expression" priority="13528" dxfId="1" stopIfTrue="0">
      <formula>AND(NOT('QAQC-NaT'!$L$487),'QAQC-NaT'!$C$487="Good")</formula>
    </cfRule>
  </conditionalFormatting>
  <conditionalFormatting sqref="Q66">
    <cfRule type="expression" priority="9138" dxfId="0" stopIfTrue="0">
      <formula>AND(NOT('QAQC-NaT'!$L$491),'QAQC-NaT'!$C$491="Highest")</formula>
    </cfRule>
    <cfRule type="expression" priority="9816" dxfId="2" stopIfTrue="0">
      <formula>AND(NOT('QAQC-NaT'!$L$491),'QAQC-NaT'!$C$491="High")</formula>
    </cfRule>
    <cfRule type="expression" priority="10494" dxfId="3" stopIfTrue="0">
      <formula>AND(NOT('QAQC-NaT'!$L$491),'QAQC-NaT'!$C$491="Medium")</formula>
    </cfRule>
    <cfRule type="expression" priority="11172" dxfId="4" stopIfTrue="0">
      <formula>AND(NOT('QAQC-NaT'!$L$491),'QAQC-NaT'!$C$491="Medium Low")</formula>
    </cfRule>
    <cfRule type="expression" priority="11850" dxfId="5" stopIfTrue="0">
      <formula>AND(NOT('QAQC-NaT'!$L$491),'QAQC-NaT'!$C$491="Low")</formula>
    </cfRule>
    <cfRule type="expression" priority="12165" dxfId="5" stopIfTrue="0">
      <formula>LEFT(Q66&amp;"")="["</formula>
    </cfRule>
    <cfRule type="expression" priority="12834" dxfId="6" stopIfTrue="0">
      <formula>AND(NOT('QAQC-NaT'!$L$491),'QAQC-NaT'!$C$491="Very Low")</formula>
    </cfRule>
    <cfRule type="expression" priority="13532" dxfId="1" stopIfTrue="0">
      <formula>AND(NOT('QAQC-NaT'!$L$491),'QAQC-NaT'!$C$491="Good")</formula>
    </cfRule>
  </conditionalFormatting>
  <conditionalFormatting sqref="R66">
    <cfRule type="expression" priority="9139" dxfId="0" stopIfTrue="0">
      <formula>AND(NOT('QAQC-NaT'!$L$492),'QAQC-NaT'!$C$492="Highest")</formula>
    </cfRule>
    <cfRule type="expression" priority="9817" dxfId="2" stopIfTrue="0">
      <formula>AND(NOT('QAQC-NaT'!$L$492),'QAQC-NaT'!$C$492="High")</formula>
    </cfRule>
    <cfRule type="expression" priority="10495" dxfId="3" stopIfTrue="0">
      <formula>AND(NOT('QAQC-NaT'!$L$492),'QAQC-NaT'!$C$492="Medium")</formula>
    </cfRule>
    <cfRule type="expression" priority="11173" dxfId="4" stopIfTrue="0">
      <formula>AND(NOT('QAQC-NaT'!$L$492),'QAQC-NaT'!$C$492="Medium Low")</formula>
    </cfRule>
    <cfRule type="expression" priority="11851" dxfId="5" stopIfTrue="0">
      <formula>AND(NOT('QAQC-NaT'!$L$492),'QAQC-NaT'!$C$492="Low")</formula>
    </cfRule>
    <cfRule type="expression" priority="12166" dxfId="5" stopIfTrue="0">
      <formula>LEFT(R66&amp;"")="["</formula>
    </cfRule>
    <cfRule type="expression" priority="12835" dxfId="6" stopIfTrue="0">
      <formula>AND(NOT('QAQC-NaT'!$L$492),'QAQC-NaT'!$C$492="Very Low")</formula>
    </cfRule>
    <cfRule type="expression" priority="13533" dxfId="1" stopIfTrue="0">
      <formula>AND(NOT('QAQC-NaT'!$L$492),'QAQC-NaT'!$C$492="Good")</formula>
    </cfRule>
  </conditionalFormatting>
  <conditionalFormatting sqref="S66">
    <cfRule type="expression" priority="9140" dxfId="0" stopIfTrue="0">
      <formula>AND(NOT('QAQC-NaT'!$L$493),'QAQC-NaT'!$C$493="Highest")</formula>
    </cfRule>
    <cfRule type="expression" priority="9818" dxfId="2" stopIfTrue="0">
      <formula>AND(NOT('QAQC-NaT'!$L$493),'QAQC-NaT'!$C$493="High")</formula>
    </cfRule>
    <cfRule type="expression" priority="10496" dxfId="3" stopIfTrue="0">
      <formula>AND(NOT('QAQC-NaT'!$L$493),'QAQC-NaT'!$C$493="Medium")</formula>
    </cfRule>
    <cfRule type="expression" priority="11174" dxfId="4" stopIfTrue="0">
      <formula>AND(NOT('QAQC-NaT'!$L$493),'QAQC-NaT'!$C$493="Medium Low")</formula>
    </cfRule>
    <cfRule type="expression" priority="11852" dxfId="5" stopIfTrue="0">
      <formula>AND(NOT('QAQC-NaT'!$L$493),'QAQC-NaT'!$C$493="Low")</formula>
    </cfRule>
    <cfRule type="expression" priority="12167" dxfId="5" stopIfTrue="0">
      <formula>LEFT(S66&amp;"")="["</formula>
    </cfRule>
    <cfRule type="expression" priority="12836" dxfId="6" stopIfTrue="0">
      <formula>AND(NOT('QAQC-NaT'!$L$493),'QAQC-NaT'!$C$493="Very Low")</formula>
    </cfRule>
    <cfRule type="expression" priority="13534" dxfId="1" stopIfTrue="0">
      <formula>AND(NOT('QAQC-NaT'!$L$493),'QAQC-NaT'!$C$493="Good")</formula>
    </cfRule>
  </conditionalFormatting>
  <conditionalFormatting sqref="BQ66">
    <cfRule type="expression" priority="9141" dxfId="0" stopIfTrue="0">
      <formula>AND(NOT('QAQC-NaT'!$L$494),'QAQC-NaT'!$C$494="Highest")</formula>
    </cfRule>
    <cfRule type="expression" priority="9819" dxfId="2" stopIfTrue="0">
      <formula>AND(NOT('QAQC-NaT'!$L$494),'QAQC-NaT'!$C$494="High")</formula>
    </cfRule>
    <cfRule type="expression" priority="10497" dxfId="3" stopIfTrue="0">
      <formula>AND(NOT('QAQC-NaT'!$L$494),'QAQC-NaT'!$C$494="Medium")</formula>
    </cfRule>
    <cfRule type="expression" priority="11175" dxfId="4" stopIfTrue="0">
      <formula>AND(NOT('QAQC-NaT'!$L$494),'QAQC-NaT'!$C$494="Medium Low")</formula>
    </cfRule>
    <cfRule type="expression" priority="11853" dxfId="5" stopIfTrue="0">
      <formula>AND(NOT('QAQC-NaT'!$L$494),'QAQC-NaT'!$C$494="Low")</formula>
    </cfRule>
    <cfRule type="expression" priority="12168" dxfId="5" stopIfTrue="0">
      <formula>LEFT(BQ66&amp;"")="["</formula>
    </cfRule>
    <cfRule type="expression" priority="12837" dxfId="6" stopIfTrue="0">
      <formula>AND(NOT('QAQC-NaT'!$L$494),'QAQC-NaT'!$C$494="Very Low")</formula>
    </cfRule>
    <cfRule type="expression" priority="13535" dxfId="1" stopIfTrue="0">
      <formula>AND(NOT('QAQC-NaT'!$L$494),'QAQC-NaT'!$C$494="Good")</formula>
    </cfRule>
  </conditionalFormatting>
  <conditionalFormatting sqref="BR66">
    <cfRule type="expression" priority="9142" dxfId="0" stopIfTrue="0">
      <formula>AND(NOT('QAQC-NaT'!$L$495),'QAQC-NaT'!$C$495="Highest")</formula>
    </cfRule>
    <cfRule type="expression" priority="9820" dxfId="2" stopIfTrue="0">
      <formula>AND(NOT('QAQC-NaT'!$L$495),'QAQC-NaT'!$C$495="High")</formula>
    </cfRule>
    <cfRule type="expression" priority="10498" dxfId="3" stopIfTrue="0">
      <formula>AND(NOT('QAQC-NaT'!$L$495),'QAQC-NaT'!$C$495="Medium")</formula>
    </cfRule>
    <cfRule type="expression" priority="11176" dxfId="4" stopIfTrue="0">
      <formula>AND(NOT('QAQC-NaT'!$L$495),'QAQC-NaT'!$C$495="Medium Low")</formula>
    </cfRule>
    <cfRule type="expression" priority="11854" dxfId="5" stopIfTrue="0">
      <formula>AND(NOT('QAQC-NaT'!$L$495),'QAQC-NaT'!$C$495="Low")</formula>
    </cfRule>
    <cfRule type="expression" priority="12169" dxfId="5" stopIfTrue="0">
      <formula>LEFT(BR66&amp;"")="["</formula>
    </cfRule>
    <cfRule type="expression" priority="12838" dxfId="6" stopIfTrue="0">
      <formula>AND(NOT('QAQC-NaT'!$L$495),'QAQC-NaT'!$C$495="Very Low")</formula>
    </cfRule>
    <cfRule type="expression" priority="13536" dxfId="1" stopIfTrue="0">
      <formula>AND(NOT('QAQC-NaT'!$L$495),'QAQC-NaT'!$C$495="Good")</formula>
    </cfRule>
  </conditionalFormatting>
  <conditionalFormatting sqref="BS66">
    <cfRule type="expression" priority="9143" dxfId="0" stopIfTrue="0">
      <formula>AND(NOT('QAQC-NaT'!$L$496),'QAQC-NaT'!$C$496="Highest")</formula>
    </cfRule>
    <cfRule type="expression" priority="9821" dxfId="2" stopIfTrue="0">
      <formula>AND(NOT('QAQC-NaT'!$L$496),'QAQC-NaT'!$C$496="High")</formula>
    </cfRule>
    <cfRule type="expression" priority="10499" dxfId="3" stopIfTrue="0">
      <formula>AND(NOT('QAQC-NaT'!$L$496),'QAQC-NaT'!$C$496="Medium")</formula>
    </cfRule>
    <cfRule type="expression" priority="11177" dxfId="4" stopIfTrue="0">
      <formula>AND(NOT('QAQC-NaT'!$L$496),'QAQC-NaT'!$C$496="Medium Low")</formula>
    </cfRule>
    <cfRule type="expression" priority="11855" dxfId="5" stopIfTrue="0">
      <formula>AND(NOT('QAQC-NaT'!$L$496),'QAQC-NaT'!$C$496="Low")</formula>
    </cfRule>
    <cfRule type="expression" priority="12170" dxfId="5" stopIfTrue="0">
      <formula>LEFT(BS66&amp;"")="["</formula>
    </cfRule>
    <cfRule type="expression" priority="12839" dxfId="6" stopIfTrue="0">
      <formula>AND(NOT('QAQC-NaT'!$L$496),'QAQC-NaT'!$C$496="Very Low")</formula>
    </cfRule>
    <cfRule type="expression" priority="13537" dxfId="1" stopIfTrue="0">
      <formula>AND(NOT('QAQC-NaT'!$L$496),'QAQC-NaT'!$C$496="Good")</formula>
    </cfRule>
  </conditionalFormatting>
  <conditionalFormatting sqref="BI66">
    <cfRule type="expression" priority="9144" dxfId="0" stopIfTrue="0">
      <formula>AND(NOT('QAQC-NaT'!$L$497),'QAQC-NaT'!$C$497="Highest")</formula>
    </cfRule>
    <cfRule type="expression" priority="9822" dxfId="2" stopIfTrue="0">
      <formula>AND(NOT('QAQC-NaT'!$L$497),'QAQC-NaT'!$C$497="High")</formula>
    </cfRule>
    <cfRule type="expression" priority="10500" dxfId="3" stopIfTrue="0">
      <formula>AND(NOT('QAQC-NaT'!$L$497),'QAQC-NaT'!$C$497="Medium")</formula>
    </cfRule>
    <cfRule type="expression" priority="11178" dxfId="4" stopIfTrue="0">
      <formula>AND(NOT('QAQC-NaT'!$L$497),'QAQC-NaT'!$C$497="Medium Low")</formula>
    </cfRule>
    <cfRule type="expression" priority="11856" dxfId="5" stopIfTrue="0">
      <formula>AND(NOT('QAQC-NaT'!$L$497),'QAQC-NaT'!$C$497="Low")</formula>
    </cfRule>
    <cfRule type="expression" priority="12171" dxfId="5" stopIfTrue="0">
      <formula>LEFT(BI66&amp;"")="["</formula>
    </cfRule>
    <cfRule type="expression" priority="12840" dxfId="6" stopIfTrue="0">
      <formula>AND(NOT('QAQC-NaT'!$L$497),'QAQC-NaT'!$C$497="Very Low")</formula>
    </cfRule>
    <cfRule type="expression" priority="13538" dxfId="1" stopIfTrue="0">
      <formula>AND(NOT('QAQC-NaT'!$L$497),'QAQC-NaT'!$C$497="Good")</formula>
    </cfRule>
  </conditionalFormatting>
  <conditionalFormatting sqref="BJ66">
    <cfRule type="expression" priority="9145" dxfId="0" stopIfTrue="0">
      <formula>AND(NOT('QAQC-NaT'!$L$498),'QAQC-NaT'!$C$498="Highest")</formula>
    </cfRule>
    <cfRule type="expression" priority="9823" dxfId="2" stopIfTrue="0">
      <formula>AND(NOT('QAQC-NaT'!$L$498),'QAQC-NaT'!$C$498="High")</formula>
    </cfRule>
    <cfRule type="expression" priority="10501" dxfId="3" stopIfTrue="0">
      <formula>AND(NOT('QAQC-NaT'!$L$498),'QAQC-NaT'!$C$498="Medium")</formula>
    </cfRule>
    <cfRule type="expression" priority="11179" dxfId="4" stopIfTrue="0">
      <formula>AND(NOT('QAQC-NaT'!$L$498),'QAQC-NaT'!$C$498="Medium Low")</formula>
    </cfRule>
    <cfRule type="expression" priority="11857" dxfId="5" stopIfTrue="0">
      <formula>AND(NOT('QAQC-NaT'!$L$498),'QAQC-NaT'!$C$498="Low")</formula>
    </cfRule>
    <cfRule type="expression" priority="12172" dxfId="5" stopIfTrue="0">
      <formula>LEFT(BJ66&amp;"")="["</formula>
    </cfRule>
    <cfRule type="expression" priority="12841" dxfId="6" stopIfTrue="0">
      <formula>AND(NOT('QAQC-NaT'!$L$498),'QAQC-NaT'!$C$498="Very Low")</formula>
    </cfRule>
    <cfRule type="expression" priority="13539" dxfId="1" stopIfTrue="0">
      <formula>AND(NOT('QAQC-NaT'!$L$498),'QAQC-NaT'!$C$498="Good")</formula>
    </cfRule>
  </conditionalFormatting>
  <conditionalFormatting sqref="BK66">
    <cfRule type="expression" priority="9146" dxfId="0" stopIfTrue="0">
      <formula>AND(NOT('QAQC-NaT'!$L$499),'QAQC-NaT'!$C$499="Highest")</formula>
    </cfRule>
    <cfRule type="expression" priority="9824" dxfId="2" stopIfTrue="0">
      <formula>AND(NOT('QAQC-NaT'!$L$499),'QAQC-NaT'!$C$499="High")</formula>
    </cfRule>
    <cfRule type="expression" priority="10502" dxfId="3" stopIfTrue="0">
      <formula>AND(NOT('QAQC-NaT'!$L$499),'QAQC-NaT'!$C$499="Medium")</formula>
    </cfRule>
    <cfRule type="expression" priority="11180" dxfId="4" stopIfTrue="0">
      <formula>AND(NOT('QAQC-NaT'!$L$499),'QAQC-NaT'!$C$499="Medium Low")</formula>
    </cfRule>
    <cfRule type="expression" priority="11858" dxfId="5" stopIfTrue="0">
      <formula>AND(NOT('QAQC-NaT'!$L$499),'QAQC-NaT'!$C$499="Low")</formula>
    </cfRule>
    <cfRule type="expression" priority="12173" dxfId="5" stopIfTrue="0">
      <formula>LEFT(BK66&amp;"")="["</formula>
    </cfRule>
    <cfRule type="expression" priority="12842" dxfId="6" stopIfTrue="0">
      <formula>AND(NOT('QAQC-NaT'!$L$499),'QAQC-NaT'!$C$499="Very Low")</formula>
    </cfRule>
    <cfRule type="expression" priority="13540" dxfId="1" stopIfTrue="0">
      <formula>AND(NOT('QAQC-NaT'!$L$499),'QAQC-NaT'!$C$499="Good")</formula>
    </cfRule>
  </conditionalFormatting>
  <conditionalFormatting sqref="BM66">
    <cfRule type="expression" priority="9147" dxfId="0" stopIfTrue="0">
      <formula>AND(NOT('QAQC-NaT'!$L$500),'QAQC-NaT'!$C$500="Highest")</formula>
    </cfRule>
    <cfRule type="expression" priority="9825" dxfId="2" stopIfTrue="0">
      <formula>AND(NOT('QAQC-NaT'!$L$500),'QAQC-NaT'!$C$500="High")</formula>
    </cfRule>
    <cfRule type="expression" priority="10503" dxfId="3" stopIfTrue="0">
      <formula>AND(NOT('QAQC-NaT'!$L$500),'QAQC-NaT'!$C$500="Medium")</formula>
    </cfRule>
    <cfRule type="expression" priority="11181" dxfId="4" stopIfTrue="0">
      <formula>AND(NOT('QAQC-NaT'!$L$500),'QAQC-NaT'!$C$500="Medium Low")</formula>
    </cfRule>
    <cfRule type="expression" priority="11859" dxfId="5" stopIfTrue="0">
      <formula>AND(NOT('QAQC-NaT'!$L$500),'QAQC-NaT'!$C$500="Low")</formula>
    </cfRule>
    <cfRule type="expression" priority="12174" dxfId="5" stopIfTrue="0">
      <formula>LEFT(BM66&amp;"")="["</formula>
    </cfRule>
    <cfRule type="expression" priority="12843" dxfId="6" stopIfTrue="0">
      <formula>AND(NOT('QAQC-NaT'!$L$500),'QAQC-NaT'!$C$500="Very Low")</formula>
    </cfRule>
    <cfRule type="expression" priority="13541" dxfId="1" stopIfTrue="0">
      <formula>AND(NOT('QAQC-NaT'!$L$500),'QAQC-NaT'!$C$500="Good")</formula>
    </cfRule>
  </conditionalFormatting>
  <conditionalFormatting sqref="BN66">
    <cfRule type="expression" priority="9148" dxfId="0" stopIfTrue="0">
      <formula>AND(NOT('QAQC-NaT'!$L$501),'QAQC-NaT'!$C$501="Highest")</formula>
    </cfRule>
    <cfRule type="expression" priority="9826" dxfId="2" stopIfTrue="0">
      <formula>AND(NOT('QAQC-NaT'!$L$501),'QAQC-NaT'!$C$501="High")</formula>
    </cfRule>
    <cfRule type="expression" priority="10504" dxfId="3" stopIfTrue="0">
      <formula>AND(NOT('QAQC-NaT'!$L$501),'QAQC-NaT'!$C$501="Medium")</formula>
    </cfRule>
    <cfRule type="expression" priority="11182" dxfId="4" stopIfTrue="0">
      <formula>AND(NOT('QAQC-NaT'!$L$501),'QAQC-NaT'!$C$501="Medium Low")</formula>
    </cfRule>
    <cfRule type="expression" priority="11860" dxfId="5" stopIfTrue="0">
      <formula>AND(NOT('QAQC-NaT'!$L$501),'QAQC-NaT'!$C$501="Low")</formula>
    </cfRule>
    <cfRule type="expression" priority="12175" dxfId="5" stopIfTrue="0">
      <formula>LEFT(BN66&amp;"")="["</formula>
    </cfRule>
    <cfRule type="expression" priority="12844" dxfId="6" stopIfTrue="0">
      <formula>AND(NOT('QAQC-NaT'!$L$501),'QAQC-NaT'!$C$501="Very Low")</formula>
    </cfRule>
    <cfRule type="expression" priority="13542" dxfId="1" stopIfTrue="0">
      <formula>AND(NOT('QAQC-NaT'!$L$501),'QAQC-NaT'!$C$501="Good")</formula>
    </cfRule>
  </conditionalFormatting>
  <conditionalFormatting sqref="BO66">
    <cfRule type="expression" priority="9149" dxfId="0" stopIfTrue="0">
      <formula>AND(NOT('QAQC-NaT'!$L$502),'QAQC-NaT'!$C$502="Highest")</formula>
    </cfRule>
    <cfRule type="expression" priority="9827" dxfId="2" stopIfTrue="0">
      <formula>AND(NOT('QAQC-NaT'!$L$502),'QAQC-NaT'!$C$502="High")</formula>
    </cfRule>
    <cfRule type="expression" priority="10505" dxfId="3" stopIfTrue="0">
      <formula>AND(NOT('QAQC-NaT'!$L$502),'QAQC-NaT'!$C$502="Medium")</formula>
    </cfRule>
    <cfRule type="expression" priority="11183" dxfId="4" stopIfTrue="0">
      <formula>AND(NOT('QAQC-NaT'!$L$502),'QAQC-NaT'!$C$502="Medium Low")</formula>
    </cfRule>
    <cfRule type="expression" priority="11861" dxfId="5" stopIfTrue="0">
      <formula>AND(NOT('QAQC-NaT'!$L$502),'QAQC-NaT'!$C$502="Low")</formula>
    </cfRule>
    <cfRule type="expression" priority="12176" dxfId="5" stopIfTrue="0">
      <formula>LEFT(BO66&amp;"")="["</formula>
    </cfRule>
    <cfRule type="expression" priority="12845" dxfId="6" stopIfTrue="0">
      <formula>AND(NOT('QAQC-NaT'!$L$502),'QAQC-NaT'!$C$502="Very Low")</formula>
    </cfRule>
    <cfRule type="expression" priority="13543" dxfId="1" stopIfTrue="0">
      <formula>AND(NOT('QAQC-NaT'!$L$502),'QAQC-NaT'!$C$502="Good")</formula>
    </cfRule>
  </conditionalFormatting>
  <conditionalFormatting sqref="BQ68">
    <cfRule type="expression" priority="9156" dxfId="0" stopIfTrue="0">
      <formula>AND(NOT('QAQC-NaT'!$L$509),'QAQC-NaT'!$C$509="Highest")</formula>
    </cfRule>
    <cfRule type="expression" priority="9834" dxfId="2" stopIfTrue="0">
      <formula>AND(NOT('QAQC-NaT'!$L$509),'QAQC-NaT'!$C$509="High")</formula>
    </cfRule>
    <cfRule type="expression" priority="10512" dxfId="3" stopIfTrue="0">
      <formula>AND(NOT('QAQC-NaT'!$L$509),'QAQC-NaT'!$C$509="Medium")</formula>
    </cfRule>
    <cfRule type="expression" priority="11190" dxfId="4" stopIfTrue="0">
      <formula>AND(NOT('QAQC-NaT'!$L$509),'QAQC-NaT'!$C$509="Medium Low")</formula>
    </cfRule>
    <cfRule type="expression" priority="11868" dxfId="5" stopIfTrue="0">
      <formula>AND(NOT('QAQC-NaT'!$L$509),'QAQC-NaT'!$C$509="Low")</formula>
    </cfRule>
    <cfRule type="expression" priority="12183" dxfId="5" stopIfTrue="0">
      <formula>LEFT(BQ68&amp;"")="["</formula>
    </cfRule>
    <cfRule type="expression" priority="12852" dxfId="6" stopIfTrue="0">
      <formula>AND(NOT('QAQC-NaT'!$L$509),'QAQC-NaT'!$C$509="Very Low")</formula>
    </cfRule>
    <cfRule type="expression" priority="13550" dxfId="1" stopIfTrue="0">
      <formula>AND(NOT('QAQC-NaT'!$L$509),'QAQC-NaT'!$C$509="Good")</formula>
    </cfRule>
  </conditionalFormatting>
  <conditionalFormatting sqref="BR68">
    <cfRule type="expression" priority="9157" dxfId="0" stopIfTrue="0">
      <formula>AND(NOT('QAQC-NaT'!$L$510),'QAQC-NaT'!$C$510="Highest")</formula>
    </cfRule>
    <cfRule type="expression" priority="9835" dxfId="2" stopIfTrue="0">
      <formula>AND(NOT('QAQC-NaT'!$L$510),'QAQC-NaT'!$C$510="High")</formula>
    </cfRule>
    <cfRule type="expression" priority="10513" dxfId="3" stopIfTrue="0">
      <formula>AND(NOT('QAQC-NaT'!$L$510),'QAQC-NaT'!$C$510="Medium")</formula>
    </cfRule>
    <cfRule type="expression" priority="11191" dxfId="4" stopIfTrue="0">
      <formula>AND(NOT('QAQC-NaT'!$L$510),'QAQC-NaT'!$C$510="Medium Low")</formula>
    </cfRule>
    <cfRule type="expression" priority="11869" dxfId="5" stopIfTrue="0">
      <formula>AND(NOT('QAQC-NaT'!$L$510),'QAQC-NaT'!$C$510="Low")</formula>
    </cfRule>
    <cfRule type="expression" priority="12184" dxfId="5" stopIfTrue="0">
      <formula>LEFT(BR68&amp;"")="["</formula>
    </cfRule>
    <cfRule type="expression" priority="12853" dxfId="6" stopIfTrue="0">
      <formula>AND(NOT('QAQC-NaT'!$L$510),'QAQC-NaT'!$C$510="Very Low")</formula>
    </cfRule>
    <cfRule type="expression" priority="13551" dxfId="1" stopIfTrue="0">
      <formula>AND(NOT('QAQC-NaT'!$L$510),'QAQC-NaT'!$C$510="Good")</formula>
    </cfRule>
  </conditionalFormatting>
  <conditionalFormatting sqref="BS68">
    <cfRule type="expression" priority="9158" dxfId="0" stopIfTrue="0">
      <formula>AND(NOT('QAQC-NaT'!$L$511),'QAQC-NaT'!$C$511="Highest")</formula>
    </cfRule>
    <cfRule type="expression" priority="9836" dxfId="2" stopIfTrue="0">
      <formula>AND(NOT('QAQC-NaT'!$L$511),'QAQC-NaT'!$C$511="High")</formula>
    </cfRule>
    <cfRule type="expression" priority="10514" dxfId="3" stopIfTrue="0">
      <formula>AND(NOT('QAQC-NaT'!$L$511),'QAQC-NaT'!$C$511="Medium")</formula>
    </cfRule>
    <cfRule type="expression" priority="11192" dxfId="4" stopIfTrue="0">
      <formula>AND(NOT('QAQC-NaT'!$L$511),'QAQC-NaT'!$C$511="Medium Low")</formula>
    </cfRule>
    <cfRule type="expression" priority="11870" dxfId="5" stopIfTrue="0">
      <formula>AND(NOT('QAQC-NaT'!$L$511),'QAQC-NaT'!$C$511="Low")</formula>
    </cfRule>
    <cfRule type="expression" priority="12185" dxfId="5" stopIfTrue="0">
      <formula>LEFT(BS68&amp;"")="["</formula>
    </cfRule>
    <cfRule type="expression" priority="12854" dxfId="6" stopIfTrue="0">
      <formula>AND(NOT('QAQC-NaT'!$L$511),'QAQC-NaT'!$C$511="Very Low")</formula>
    </cfRule>
    <cfRule type="expression" priority="13552" dxfId="1" stopIfTrue="0">
      <formula>AND(NOT('QAQC-NaT'!$L$511),'QAQC-NaT'!$C$511="Good")</formula>
    </cfRule>
  </conditionalFormatting>
  <conditionalFormatting sqref="BI68">
    <cfRule type="expression" priority="9159" dxfId="0" stopIfTrue="0">
      <formula>AND(NOT('QAQC-NaT'!$L$512),'QAQC-NaT'!$C$512="Highest")</formula>
    </cfRule>
    <cfRule type="expression" priority="9837" dxfId="2" stopIfTrue="0">
      <formula>AND(NOT('QAQC-NaT'!$L$512),'QAQC-NaT'!$C$512="High")</formula>
    </cfRule>
    <cfRule type="expression" priority="10515" dxfId="3" stopIfTrue="0">
      <formula>AND(NOT('QAQC-NaT'!$L$512),'QAQC-NaT'!$C$512="Medium")</formula>
    </cfRule>
    <cfRule type="expression" priority="11193" dxfId="4" stopIfTrue="0">
      <formula>AND(NOT('QAQC-NaT'!$L$512),'QAQC-NaT'!$C$512="Medium Low")</formula>
    </cfRule>
    <cfRule type="expression" priority="11871" dxfId="5" stopIfTrue="0">
      <formula>AND(NOT('QAQC-NaT'!$L$512),'QAQC-NaT'!$C$512="Low")</formula>
    </cfRule>
    <cfRule type="expression" priority="12186" dxfId="5" stopIfTrue="0">
      <formula>LEFT(BI68&amp;"")="["</formula>
    </cfRule>
    <cfRule type="expression" priority="12855" dxfId="6" stopIfTrue="0">
      <formula>AND(NOT('QAQC-NaT'!$L$512),'QAQC-NaT'!$C$512="Very Low")</formula>
    </cfRule>
    <cfRule type="expression" priority="13553" dxfId="1" stopIfTrue="0">
      <formula>AND(NOT('QAQC-NaT'!$L$512),'QAQC-NaT'!$C$512="Good")</formula>
    </cfRule>
  </conditionalFormatting>
  <conditionalFormatting sqref="BJ68">
    <cfRule type="expression" priority="9160" dxfId="0" stopIfTrue="0">
      <formula>AND(NOT('QAQC-NaT'!$L$513),'QAQC-NaT'!$C$513="Highest")</formula>
    </cfRule>
    <cfRule type="expression" priority="9838" dxfId="2" stopIfTrue="0">
      <formula>AND(NOT('QAQC-NaT'!$L$513),'QAQC-NaT'!$C$513="High")</formula>
    </cfRule>
    <cfRule type="expression" priority="10516" dxfId="3" stopIfTrue="0">
      <formula>AND(NOT('QAQC-NaT'!$L$513),'QAQC-NaT'!$C$513="Medium")</formula>
    </cfRule>
    <cfRule type="expression" priority="11194" dxfId="4" stopIfTrue="0">
      <formula>AND(NOT('QAQC-NaT'!$L$513),'QAQC-NaT'!$C$513="Medium Low")</formula>
    </cfRule>
    <cfRule type="expression" priority="11872" dxfId="5" stopIfTrue="0">
      <formula>AND(NOT('QAQC-NaT'!$L$513),'QAQC-NaT'!$C$513="Low")</formula>
    </cfRule>
    <cfRule type="expression" priority="12187" dxfId="5" stopIfTrue="0">
      <formula>LEFT(BJ68&amp;"")="["</formula>
    </cfRule>
    <cfRule type="expression" priority="12856" dxfId="6" stopIfTrue="0">
      <formula>AND(NOT('QAQC-NaT'!$L$513),'QAQC-NaT'!$C$513="Very Low")</formula>
    </cfRule>
    <cfRule type="expression" priority="13554" dxfId="1" stopIfTrue="0">
      <formula>AND(NOT('QAQC-NaT'!$L$513),'QAQC-NaT'!$C$513="Good")</formula>
    </cfRule>
  </conditionalFormatting>
  <conditionalFormatting sqref="BK68">
    <cfRule type="expression" priority="9161" dxfId="0" stopIfTrue="0">
      <formula>AND(NOT('QAQC-NaT'!$L$514),'QAQC-NaT'!$C$514="Highest")</formula>
    </cfRule>
    <cfRule type="expression" priority="9839" dxfId="2" stopIfTrue="0">
      <formula>AND(NOT('QAQC-NaT'!$L$514),'QAQC-NaT'!$C$514="High")</formula>
    </cfRule>
    <cfRule type="expression" priority="10517" dxfId="3" stopIfTrue="0">
      <formula>AND(NOT('QAQC-NaT'!$L$514),'QAQC-NaT'!$C$514="Medium")</formula>
    </cfRule>
    <cfRule type="expression" priority="11195" dxfId="4" stopIfTrue="0">
      <formula>AND(NOT('QAQC-NaT'!$L$514),'QAQC-NaT'!$C$514="Medium Low")</formula>
    </cfRule>
    <cfRule type="expression" priority="11873" dxfId="5" stopIfTrue="0">
      <formula>AND(NOT('QAQC-NaT'!$L$514),'QAQC-NaT'!$C$514="Low")</formula>
    </cfRule>
    <cfRule type="expression" priority="12188" dxfId="5" stopIfTrue="0">
      <formula>LEFT(BK68&amp;"")="["</formula>
    </cfRule>
    <cfRule type="expression" priority="12857" dxfId="6" stopIfTrue="0">
      <formula>AND(NOT('QAQC-NaT'!$L$514),'QAQC-NaT'!$C$514="Very Low")</formula>
    </cfRule>
    <cfRule type="expression" priority="13555" dxfId="1" stopIfTrue="0">
      <formula>AND(NOT('QAQC-NaT'!$L$514),'QAQC-NaT'!$C$514="Good")</formula>
    </cfRule>
  </conditionalFormatting>
  <conditionalFormatting sqref="BM68">
    <cfRule type="expression" priority="9162" dxfId="0" stopIfTrue="0">
      <formula>AND(NOT('QAQC-NaT'!$L$515),'QAQC-NaT'!$C$515="Highest")</formula>
    </cfRule>
    <cfRule type="expression" priority="9840" dxfId="2" stopIfTrue="0">
      <formula>AND(NOT('QAQC-NaT'!$L$515),'QAQC-NaT'!$C$515="High")</formula>
    </cfRule>
    <cfRule type="expression" priority="10518" dxfId="3" stopIfTrue="0">
      <formula>AND(NOT('QAQC-NaT'!$L$515),'QAQC-NaT'!$C$515="Medium")</formula>
    </cfRule>
    <cfRule type="expression" priority="11196" dxfId="4" stopIfTrue="0">
      <formula>AND(NOT('QAQC-NaT'!$L$515),'QAQC-NaT'!$C$515="Medium Low")</formula>
    </cfRule>
    <cfRule type="expression" priority="11874" dxfId="5" stopIfTrue="0">
      <formula>AND(NOT('QAQC-NaT'!$L$515),'QAQC-NaT'!$C$515="Low")</formula>
    </cfRule>
    <cfRule type="expression" priority="12189" dxfId="5" stopIfTrue="0">
      <formula>LEFT(BM68&amp;"")="["</formula>
    </cfRule>
    <cfRule type="expression" priority="12858" dxfId="6" stopIfTrue="0">
      <formula>AND(NOT('QAQC-NaT'!$L$515),'QAQC-NaT'!$C$515="Very Low")</formula>
    </cfRule>
    <cfRule type="expression" priority="13556" dxfId="1" stopIfTrue="0">
      <formula>AND(NOT('QAQC-NaT'!$L$515),'QAQC-NaT'!$C$515="Good")</formula>
    </cfRule>
  </conditionalFormatting>
  <conditionalFormatting sqref="BN68">
    <cfRule type="expression" priority="9163" dxfId="0" stopIfTrue="0">
      <formula>AND(NOT('QAQC-NaT'!$L$516),'QAQC-NaT'!$C$516="Highest")</formula>
    </cfRule>
    <cfRule type="expression" priority="9841" dxfId="2" stopIfTrue="0">
      <formula>AND(NOT('QAQC-NaT'!$L$516),'QAQC-NaT'!$C$516="High")</formula>
    </cfRule>
    <cfRule type="expression" priority="10519" dxfId="3" stopIfTrue="0">
      <formula>AND(NOT('QAQC-NaT'!$L$516),'QAQC-NaT'!$C$516="Medium")</formula>
    </cfRule>
    <cfRule type="expression" priority="11197" dxfId="4" stopIfTrue="0">
      <formula>AND(NOT('QAQC-NaT'!$L$516),'QAQC-NaT'!$C$516="Medium Low")</formula>
    </cfRule>
    <cfRule type="expression" priority="11875" dxfId="5" stopIfTrue="0">
      <formula>AND(NOT('QAQC-NaT'!$L$516),'QAQC-NaT'!$C$516="Low")</formula>
    </cfRule>
    <cfRule type="expression" priority="12190" dxfId="5" stopIfTrue="0">
      <formula>LEFT(BN68&amp;"")="["</formula>
    </cfRule>
    <cfRule type="expression" priority="12859" dxfId="6" stopIfTrue="0">
      <formula>AND(NOT('QAQC-NaT'!$L$516),'QAQC-NaT'!$C$516="Very Low")</formula>
    </cfRule>
    <cfRule type="expression" priority="13557" dxfId="1" stopIfTrue="0">
      <formula>AND(NOT('QAQC-NaT'!$L$516),'QAQC-NaT'!$C$516="Good")</formula>
    </cfRule>
  </conditionalFormatting>
  <conditionalFormatting sqref="BO68">
    <cfRule type="expression" priority="9164" dxfId="0" stopIfTrue="0">
      <formula>AND(NOT('QAQC-NaT'!$L$517),'QAQC-NaT'!$C$517="Highest")</formula>
    </cfRule>
    <cfRule type="expression" priority="9842" dxfId="2" stopIfTrue="0">
      <formula>AND(NOT('QAQC-NaT'!$L$517),'QAQC-NaT'!$C$517="High")</formula>
    </cfRule>
    <cfRule type="expression" priority="10520" dxfId="3" stopIfTrue="0">
      <formula>AND(NOT('QAQC-NaT'!$L$517),'QAQC-NaT'!$C$517="Medium")</formula>
    </cfRule>
    <cfRule type="expression" priority="11198" dxfId="4" stopIfTrue="0">
      <formula>AND(NOT('QAQC-NaT'!$L$517),'QAQC-NaT'!$C$517="Medium Low")</formula>
    </cfRule>
    <cfRule type="expression" priority="11876" dxfId="5" stopIfTrue="0">
      <formula>AND(NOT('QAQC-NaT'!$L$517),'QAQC-NaT'!$C$517="Low")</formula>
    </cfRule>
    <cfRule type="expression" priority="12191" dxfId="5" stopIfTrue="0">
      <formula>LEFT(BO68&amp;"")="["</formula>
    </cfRule>
    <cfRule type="expression" priority="12860" dxfId="6" stopIfTrue="0">
      <formula>AND(NOT('QAQC-NaT'!$L$517),'QAQC-NaT'!$C$517="Very Low")</formula>
    </cfRule>
    <cfRule type="expression" priority="13558" dxfId="1" stopIfTrue="0">
      <formula>AND(NOT('QAQC-NaT'!$L$517),'QAQC-NaT'!$C$517="Good")</formula>
    </cfRule>
  </conditionalFormatting>
  <conditionalFormatting sqref="Q69">
    <cfRule type="expression" priority="9168" dxfId="0" stopIfTrue="0">
      <formula>AND(NOT('QAQC-NaT'!$L$521),'QAQC-NaT'!$C$521="Highest")</formula>
    </cfRule>
    <cfRule type="expression" priority="9846" dxfId="2" stopIfTrue="0">
      <formula>AND(NOT('QAQC-NaT'!$L$521),'QAQC-NaT'!$C$521="High")</formula>
    </cfRule>
    <cfRule type="expression" priority="10524" dxfId="3" stopIfTrue="0">
      <formula>AND(NOT('QAQC-NaT'!$L$521),'QAQC-NaT'!$C$521="Medium")</formula>
    </cfRule>
    <cfRule type="expression" priority="11202" dxfId="4" stopIfTrue="0">
      <formula>AND(NOT('QAQC-NaT'!$L$521),'QAQC-NaT'!$C$521="Medium Low")</formula>
    </cfRule>
    <cfRule type="expression" priority="11880" dxfId="5" stopIfTrue="0">
      <formula>AND(NOT('QAQC-NaT'!$L$521),'QAQC-NaT'!$C$521="Low")</formula>
    </cfRule>
    <cfRule type="expression" priority="12195" dxfId="5" stopIfTrue="0">
      <formula>LEFT(Q69&amp;"")="["</formula>
    </cfRule>
    <cfRule type="expression" priority="12864" dxfId="6" stopIfTrue="0">
      <formula>AND(NOT('QAQC-NaT'!$L$521),'QAQC-NaT'!$C$521="Very Low")</formula>
    </cfRule>
    <cfRule type="expression" priority="13562" dxfId="1" stopIfTrue="0">
      <formula>AND(NOT('QAQC-NaT'!$L$521),'QAQC-NaT'!$C$521="Good")</formula>
    </cfRule>
  </conditionalFormatting>
  <conditionalFormatting sqref="R69">
    <cfRule type="expression" priority="9169" dxfId="0" stopIfTrue="0">
      <formula>AND(NOT('QAQC-NaT'!$L$522),'QAQC-NaT'!$C$522="Highest")</formula>
    </cfRule>
    <cfRule type="expression" priority="9847" dxfId="2" stopIfTrue="0">
      <formula>AND(NOT('QAQC-NaT'!$L$522),'QAQC-NaT'!$C$522="High")</formula>
    </cfRule>
    <cfRule type="expression" priority="10525" dxfId="3" stopIfTrue="0">
      <formula>AND(NOT('QAQC-NaT'!$L$522),'QAQC-NaT'!$C$522="Medium")</formula>
    </cfRule>
    <cfRule type="expression" priority="11203" dxfId="4" stopIfTrue="0">
      <formula>AND(NOT('QAQC-NaT'!$L$522),'QAQC-NaT'!$C$522="Medium Low")</formula>
    </cfRule>
    <cfRule type="expression" priority="11881" dxfId="5" stopIfTrue="0">
      <formula>AND(NOT('QAQC-NaT'!$L$522),'QAQC-NaT'!$C$522="Low")</formula>
    </cfRule>
    <cfRule type="expression" priority="12196" dxfId="5" stopIfTrue="0">
      <formula>LEFT(R69&amp;"")="["</formula>
    </cfRule>
    <cfRule type="expression" priority="12865" dxfId="6" stopIfTrue="0">
      <formula>AND(NOT('QAQC-NaT'!$L$522),'QAQC-NaT'!$C$522="Very Low")</formula>
    </cfRule>
    <cfRule type="expression" priority="13563" dxfId="1" stopIfTrue="0">
      <formula>AND(NOT('QAQC-NaT'!$L$522),'QAQC-NaT'!$C$522="Good")</formula>
    </cfRule>
  </conditionalFormatting>
  <conditionalFormatting sqref="S69">
    <cfRule type="expression" priority="9170" dxfId="0" stopIfTrue="0">
      <formula>AND(NOT('QAQC-NaT'!$L$523),'QAQC-NaT'!$C$523="Highest")</formula>
    </cfRule>
    <cfRule type="expression" priority="9848" dxfId="2" stopIfTrue="0">
      <formula>AND(NOT('QAQC-NaT'!$L$523),'QAQC-NaT'!$C$523="High")</formula>
    </cfRule>
    <cfRule type="expression" priority="10526" dxfId="3" stopIfTrue="0">
      <formula>AND(NOT('QAQC-NaT'!$L$523),'QAQC-NaT'!$C$523="Medium")</formula>
    </cfRule>
    <cfRule type="expression" priority="11204" dxfId="4" stopIfTrue="0">
      <formula>AND(NOT('QAQC-NaT'!$L$523),'QAQC-NaT'!$C$523="Medium Low")</formula>
    </cfRule>
    <cfRule type="expression" priority="11882" dxfId="5" stopIfTrue="0">
      <formula>AND(NOT('QAQC-NaT'!$L$523),'QAQC-NaT'!$C$523="Low")</formula>
    </cfRule>
    <cfRule type="expression" priority="12197" dxfId="5" stopIfTrue="0">
      <formula>LEFT(S69&amp;"")="["</formula>
    </cfRule>
    <cfRule type="expression" priority="12866" dxfId="6" stopIfTrue="0">
      <formula>AND(NOT('QAQC-NaT'!$L$523),'QAQC-NaT'!$C$523="Very Low")</formula>
    </cfRule>
    <cfRule type="expression" priority="13564" dxfId="1" stopIfTrue="0">
      <formula>AND(NOT('QAQC-NaT'!$L$523),'QAQC-NaT'!$C$523="Good")</formula>
    </cfRule>
  </conditionalFormatting>
  <conditionalFormatting sqref="BQ69">
    <cfRule type="expression" priority="9171" dxfId="0" stopIfTrue="0">
      <formula>AND(NOT('QAQC-NaT'!$L$524),'QAQC-NaT'!$C$524="Highest")</formula>
    </cfRule>
    <cfRule type="expression" priority="9849" dxfId="2" stopIfTrue="0">
      <formula>AND(NOT('QAQC-NaT'!$L$524),'QAQC-NaT'!$C$524="High")</formula>
    </cfRule>
    <cfRule type="expression" priority="10527" dxfId="3" stopIfTrue="0">
      <formula>AND(NOT('QAQC-NaT'!$L$524),'QAQC-NaT'!$C$524="Medium")</formula>
    </cfRule>
    <cfRule type="expression" priority="11205" dxfId="4" stopIfTrue="0">
      <formula>AND(NOT('QAQC-NaT'!$L$524),'QAQC-NaT'!$C$524="Medium Low")</formula>
    </cfRule>
    <cfRule type="expression" priority="11883" dxfId="5" stopIfTrue="0">
      <formula>AND(NOT('QAQC-NaT'!$L$524),'QAQC-NaT'!$C$524="Low")</formula>
    </cfRule>
    <cfRule type="expression" priority="12198" dxfId="5" stopIfTrue="0">
      <formula>LEFT(BQ69&amp;"")="["</formula>
    </cfRule>
    <cfRule type="expression" priority="12867" dxfId="6" stopIfTrue="0">
      <formula>AND(NOT('QAQC-NaT'!$L$524),'QAQC-NaT'!$C$524="Very Low")</formula>
    </cfRule>
    <cfRule type="expression" priority="13565" dxfId="1" stopIfTrue="0">
      <formula>AND(NOT('QAQC-NaT'!$L$524),'QAQC-NaT'!$C$524="Good")</formula>
    </cfRule>
  </conditionalFormatting>
  <conditionalFormatting sqref="BR69">
    <cfRule type="expression" priority="9172" dxfId="0" stopIfTrue="0">
      <formula>AND(NOT('QAQC-NaT'!$L$525),'QAQC-NaT'!$C$525="Highest")</formula>
    </cfRule>
    <cfRule type="expression" priority="9850" dxfId="2" stopIfTrue="0">
      <formula>AND(NOT('QAQC-NaT'!$L$525),'QAQC-NaT'!$C$525="High")</formula>
    </cfRule>
    <cfRule type="expression" priority="10528" dxfId="3" stopIfTrue="0">
      <formula>AND(NOT('QAQC-NaT'!$L$525),'QAQC-NaT'!$C$525="Medium")</formula>
    </cfRule>
    <cfRule type="expression" priority="11206" dxfId="4" stopIfTrue="0">
      <formula>AND(NOT('QAQC-NaT'!$L$525),'QAQC-NaT'!$C$525="Medium Low")</formula>
    </cfRule>
    <cfRule type="expression" priority="11884" dxfId="5" stopIfTrue="0">
      <formula>AND(NOT('QAQC-NaT'!$L$525),'QAQC-NaT'!$C$525="Low")</formula>
    </cfRule>
    <cfRule type="expression" priority="12199" dxfId="5" stopIfTrue="0">
      <formula>LEFT(BR69&amp;"")="["</formula>
    </cfRule>
    <cfRule type="expression" priority="12868" dxfId="6" stopIfTrue="0">
      <formula>AND(NOT('QAQC-NaT'!$L$525),'QAQC-NaT'!$C$525="Very Low")</formula>
    </cfRule>
    <cfRule type="expression" priority="13566" dxfId="1" stopIfTrue="0">
      <formula>AND(NOT('QAQC-NaT'!$L$525),'QAQC-NaT'!$C$525="Good")</formula>
    </cfRule>
  </conditionalFormatting>
  <conditionalFormatting sqref="BS69">
    <cfRule type="expression" priority="9173" dxfId="0" stopIfTrue="0">
      <formula>AND(NOT('QAQC-NaT'!$L$526),'QAQC-NaT'!$C$526="Highest")</formula>
    </cfRule>
    <cfRule type="expression" priority="9851" dxfId="2" stopIfTrue="0">
      <formula>AND(NOT('QAQC-NaT'!$L$526),'QAQC-NaT'!$C$526="High")</formula>
    </cfRule>
    <cfRule type="expression" priority="10529" dxfId="3" stopIfTrue="0">
      <formula>AND(NOT('QAQC-NaT'!$L$526),'QAQC-NaT'!$C$526="Medium")</formula>
    </cfRule>
    <cfRule type="expression" priority="11207" dxfId="4" stopIfTrue="0">
      <formula>AND(NOT('QAQC-NaT'!$L$526),'QAQC-NaT'!$C$526="Medium Low")</formula>
    </cfRule>
    <cfRule type="expression" priority="11885" dxfId="5" stopIfTrue="0">
      <formula>AND(NOT('QAQC-NaT'!$L$526),'QAQC-NaT'!$C$526="Low")</formula>
    </cfRule>
    <cfRule type="expression" priority="12200" dxfId="5" stopIfTrue="0">
      <formula>LEFT(BS69&amp;"")="["</formula>
    </cfRule>
    <cfRule type="expression" priority="12869" dxfId="6" stopIfTrue="0">
      <formula>AND(NOT('QAQC-NaT'!$L$526),'QAQC-NaT'!$C$526="Very Low")</formula>
    </cfRule>
    <cfRule type="expression" priority="13567" dxfId="1" stopIfTrue="0">
      <formula>AND(NOT('QAQC-NaT'!$L$526),'QAQC-NaT'!$C$526="Good")</formula>
    </cfRule>
  </conditionalFormatting>
  <conditionalFormatting sqref="BI69">
    <cfRule type="expression" priority="9174" dxfId="0" stopIfTrue="0">
      <formula>AND(NOT('QAQC-NaT'!$L$527),'QAQC-NaT'!$C$527="Highest")</formula>
    </cfRule>
    <cfRule type="expression" priority="9852" dxfId="2" stopIfTrue="0">
      <formula>AND(NOT('QAQC-NaT'!$L$527),'QAQC-NaT'!$C$527="High")</formula>
    </cfRule>
    <cfRule type="expression" priority="10530" dxfId="3" stopIfTrue="0">
      <formula>AND(NOT('QAQC-NaT'!$L$527),'QAQC-NaT'!$C$527="Medium")</formula>
    </cfRule>
    <cfRule type="expression" priority="11208" dxfId="4" stopIfTrue="0">
      <formula>AND(NOT('QAQC-NaT'!$L$527),'QAQC-NaT'!$C$527="Medium Low")</formula>
    </cfRule>
    <cfRule type="expression" priority="11886" dxfId="5" stopIfTrue="0">
      <formula>AND(NOT('QAQC-NaT'!$L$527),'QAQC-NaT'!$C$527="Low")</formula>
    </cfRule>
    <cfRule type="expression" priority="12201" dxfId="5" stopIfTrue="0">
      <formula>LEFT(BI69&amp;"")="["</formula>
    </cfRule>
    <cfRule type="expression" priority="12870" dxfId="6" stopIfTrue="0">
      <formula>AND(NOT('QAQC-NaT'!$L$527),'QAQC-NaT'!$C$527="Very Low")</formula>
    </cfRule>
    <cfRule type="expression" priority="13568" dxfId="1" stopIfTrue="0">
      <formula>AND(NOT('QAQC-NaT'!$L$527),'QAQC-NaT'!$C$527="Good")</formula>
    </cfRule>
  </conditionalFormatting>
  <conditionalFormatting sqref="BJ69">
    <cfRule type="expression" priority="9175" dxfId="0" stopIfTrue="0">
      <formula>AND(NOT('QAQC-NaT'!$L$528),'QAQC-NaT'!$C$528="Highest")</formula>
    </cfRule>
    <cfRule type="expression" priority="9853" dxfId="2" stopIfTrue="0">
      <formula>AND(NOT('QAQC-NaT'!$L$528),'QAQC-NaT'!$C$528="High")</formula>
    </cfRule>
    <cfRule type="expression" priority="10531" dxfId="3" stopIfTrue="0">
      <formula>AND(NOT('QAQC-NaT'!$L$528),'QAQC-NaT'!$C$528="Medium")</formula>
    </cfRule>
    <cfRule type="expression" priority="11209" dxfId="4" stopIfTrue="0">
      <formula>AND(NOT('QAQC-NaT'!$L$528),'QAQC-NaT'!$C$528="Medium Low")</formula>
    </cfRule>
    <cfRule type="expression" priority="11887" dxfId="5" stopIfTrue="0">
      <formula>AND(NOT('QAQC-NaT'!$L$528),'QAQC-NaT'!$C$528="Low")</formula>
    </cfRule>
    <cfRule type="expression" priority="12202" dxfId="5" stopIfTrue="0">
      <formula>LEFT(BJ69&amp;"")="["</formula>
    </cfRule>
    <cfRule type="expression" priority="12871" dxfId="6" stopIfTrue="0">
      <formula>AND(NOT('QAQC-NaT'!$L$528),'QAQC-NaT'!$C$528="Very Low")</formula>
    </cfRule>
    <cfRule type="expression" priority="13569" dxfId="1" stopIfTrue="0">
      <formula>AND(NOT('QAQC-NaT'!$L$528),'QAQC-NaT'!$C$528="Good")</formula>
    </cfRule>
  </conditionalFormatting>
  <conditionalFormatting sqref="BK69">
    <cfRule type="expression" priority="9176" dxfId="0" stopIfTrue="0">
      <formula>AND(NOT('QAQC-NaT'!$L$529),'QAQC-NaT'!$C$529="Highest")</formula>
    </cfRule>
    <cfRule type="expression" priority="9854" dxfId="2" stopIfTrue="0">
      <formula>AND(NOT('QAQC-NaT'!$L$529),'QAQC-NaT'!$C$529="High")</formula>
    </cfRule>
    <cfRule type="expression" priority="10532" dxfId="3" stopIfTrue="0">
      <formula>AND(NOT('QAQC-NaT'!$L$529),'QAQC-NaT'!$C$529="Medium")</formula>
    </cfRule>
    <cfRule type="expression" priority="11210" dxfId="4" stopIfTrue="0">
      <formula>AND(NOT('QAQC-NaT'!$L$529),'QAQC-NaT'!$C$529="Medium Low")</formula>
    </cfRule>
    <cfRule type="expression" priority="11888" dxfId="5" stopIfTrue="0">
      <formula>AND(NOT('QAQC-NaT'!$L$529),'QAQC-NaT'!$C$529="Low")</formula>
    </cfRule>
    <cfRule type="expression" priority="12203" dxfId="5" stopIfTrue="0">
      <formula>LEFT(BK69&amp;"")="["</formula>
    </cfRule>
    <cfRule type="expression" priority="12872" dxfId="6" stopIfTrue="0">
      <formula>AND(NOT('QAQC-NaT'!$L$529),'QAQC-NaT'!$C$529="Very Low")</formula>
    </cfRule>
    <cfRule type="expression" priority="13570" dxfId="1" stopIfTrue="0">
      <formula>AND(NOT('QAQC-NaT'!$L$529),'QAQC-NaT'!$C$529="Good")</formula>
    </cfRule>
  </conditionalFormatting>
  <conditionalFormatting sqref="BM69">
    <cfRule type="expression" priority="9177" dxfId="0" stopIfTrue="0">
      <formula>AND(NOT('QAQC-NaT'!$L$530),'QAQC-NaT'!$C$530="Highest")</formula>
    </cfRule>
    <cfRule type="expression" priority="9855" dxfId="2" stopIfTrue="0">
      <formula>AND(NOT('QAQC-NaT'!$L$530),'QAQC-NaT'!$C$530="High")</formula>
    </cfRule>
    <cfRule type="expression" priority="10533" dxfId="3" stopIfTrue="0">
      <formula>AND(NOT('QAQC-NaT'!$L$530),'QAQC-NaT'!$C$530="Medium")</formula>
    </cfRule>
    <cfRule type="expression" priority="11211" dxfId="4" stopIfTrue="0">
      <formula>AND(NOT('QAQC-NaT'!$L$530),'QAQC-NaT'!$C$530="Medium Low")</formula>
    </cfRule>
    <cfRule type="expression" priority="11889" dxfId="5" stopIfTrue="0">
      <formula>AND(NOT('QAQC-NaT'!$L$530),'QAQC-NaT'!$C$530="Low")</formula>
    </cfRule>
    <cfRule type="expression" priority="12204" dxfId="5" stopIfTrue="0">
      <formula>LEFT(BM69&amp;"")="["</formula>
    </cfRule>
    <cfRule type="expression" priority="12873" dxfId="6" stopIfTrue="0">
      <formula>AND(NOT('QAQC-NaT'!$L$530),'QAQC-NaT'!$C$530="Very Low")</formula>
    </cfRule>
    <cfRule type="expression" priority="13571" dxfId="1" stopIfTrue="0">
      <formula>AND(NOT('QAQC-NaT'!$L$530),'QAQC-NaT'!$C$530="Good")</formula>
    </cfRule>
  </conditionalFormatting>
  <conditionalFormatting sqref="BN69">
    <cfRule type="expression" priority="9178" dxfId="0" stopIfTrue="0">
      <formula>AND(NOT('QAQC-NaT'!$L$531),'QAQC-NaT'!$C$531="Highest")</formula>
    </cfRule>
    <cfRule type="expression" priority="9856" dxfId="2" stopIfTrue="0">
      <formula>AND(NOT('QAQC-NaT'!$L$531),'QAQC-NaT'!$C$531="High")</formula>
    </cfRule>
    <cfRule type="expression" priority="10534" dxfId="3" stopIfTrue="0">
      <formula>AND(NOT('QAQC-NaT'!$L$531),'QAQC-NaT'!$C$531="Medium")</formula>
    </cfRule>
    <cfRule type="expression" priority="11212" dxfId="4" stopIfTrue="0">
      <formula>AND(NOT('QAQC-NaT'!$L$531),'QAQC-NaT'!$C$531="Medium Low")</formula>
    </cfRule>
    <cfRule type="expression" priority="11890" dxfId="5" stopIfTrue="0">
      <formula>AND(NOT('QAQC-NaT'!$L$531),'QAQC-NaT'!$C$531="Low")</formula>
    </cfRule>
    <cfRule type="expression" priority="12205" dxfId="5" stopIfTrue="0">
      <formula>LEFT(BN69&amp;"")="["</formula>
    </cfRule>
    <cfRule type="expression" priority="12874" dxfId="6" stopIfTrue="0">
      <formula>AND(NOT('QAQC-NaT'!$L$531),'QAQC-NaT'!$C$531="Very Low")</formula>
    </cfRule>
    <cfRule type="expression" priority="13572" dxfId="1" stopIfTrue="0">
      <formula>AND(NOT('QAQC-NaT'!$L$531),'QAQC-NaT'!$C$531="Good")</formula>
    </cfRule>
  </conditionalFormatting>
  <conditionalFormatting sqref="BO69">
    <cfRule type="expression" priority="9179" dxfId="0" stopIfTrue="0">
      <formula>AND(NOT('QAQC-NaT'!$L$532),'QAQC-NaT'!$C$532="Highest")</formula>
    </cfRule>
    <cfRule type="expression" priority="9857" dxfId="2" stopIfTrue="0">
      <formula>AND(NOT('QAQC-NaT'!$L$532),'QAQC-NaT'!$C$532="High")</formula>
    </cfRule>
    <cfRule type="expression" priority="10535" dxfId="3" stopIfTrue="0">
      <formula>AND(NOT('QAQC-NaT'!$L$532),'QAQC-NaT'!$C$532="Medium")</formula>
    </cfRule>
    <cfRule type="expression" priority="11213" dxfId="4" stopIfTrue="0">
      <formula>AND(NOT('QAQC-NaT'!$L$532),'QAQC-NaT'!$C$532="Medium Low")</formula>
    </cfRule>
    <cfRule type="expression" priority="11891" dxfId="5" stopIfTrue="0">
      <formula>AND(NOT('QAQC-NaT'!$L$532),'QAQC-NaT'!$C$532="Low")</formula>
    </cfRule>
    <cfRule type="expression" priority="12206" dxfId="5" stopIfTrue="0">
      <formula>LEFT(BO69&amp;"")="["</formula>
    </cfRule>
    <cfRule type="expression" priority="12875" dxfId="6" stopIfTrue="0">
      <formula>AND(NOT('QAQC-NaT'!$L$532),'QAQC-NaT'!$C$532="Very Low")</formula>
    </cfRule>
    <cfRule type="expression" priority="13573" dxfId="1" stopIfTrue="0">
      <formula>AND(NOT('QAQC-NaT'!$L$532),'QAQC-NaT'!$C$532="Good")</formula>
    </cfRule>
  </conditionalFormatting>
  <conditionalFormatting sqref="Q70">
    <cfRule type="expression" priority="9183" dxfId="0" stopIfTrue="0">
      <formula>AND(NOT('QAQC-NaT'!$L$536),'QAQC-NaT'!$C$536="Highest")</formula>
    </cfRule>
    <cfRule type="expression" priority="9861" dxfId="2" stopIfTrue="0">
      <formula>AND(NOT('QAQC-NaT'!$L$536),'QAQC-NaT'!$C$536="High")</formula>
    </cfRule>
    <cfRule type="expression" priority="10539" dxfId="3" stopIfTrue="0">
      <formula>AND(NOT('QAQC-NaT'!$L$536),'QAQC-NaT'!$C$536="Medium")</formula>
    </cfRule>
    <cfRule type="expression" priority="11217" dxfId="4" stopIfTrue="0">
      <formula>AND(NOT('QAQC-NaT'!$L$536),'QAQC-NaT'!$C$536="Medium Low")</formula>
    </cfRule>
    <cfRule type="expression" priority="11895" dxfId="5" stopIfTrue="0">
      <formula>AND(NOT('QAQC-NaT'!$L$536),'QAQC-NaT'!$C$536="Low")</formula>
    </cfRule>
    <cfRule type="expression" priority="12210" dxfId="5" stopIfTrue="0">
      <formula>LEFT(Q70&amp;"")="["</formula>
    </cfRule>
    <cfRule type="expression" priority="12879" dxfId="6" stopIfTrue="0">
      <formula>AND(NOT('QAQC-NaT'!$L$536),'QAQC-NaT'!$C$536="Very Low")</formula>
    </cfRule>
    <cfRule type="expression" priority="13577" dxfId="1" stopIfTrue="0">
      <formula>AND(NOT('QAQC-NaT'!$L$536),'QAQC-NaT'!$C$536="Good")</formula>
    </cfRule>
  </conditionalFormatting>
  <conditionalFormatting sqref="R70">
    <cfRule type="expression" priority="9184" dxfId="0" stopIfTrue="0">
      <formula>AND(NOT('QAQC-NaT'!$L$537),'QAQC-NaT'!$C$537="Highest")</formula>
    </cfRule>
    <cfRule type="expression" priority="9862" dxfId="2" stopIfTrue="0">
      <formula>AND(NOT('QAQC-NaT'!$L$537),'QAQC-NaT'!$C$537="High")</formula>
    </cfRule>
    <cfRule type="expression" priority="10540" dxfId="3" stopIfTrue="0">
      <formula>AND(NOT('QAQC-NaT'!$L$537),'QAQC-NaT'!$C$537="Medium")</formula>
    </cfRule>
    <cfRule type="expression" priority="11218" dxfId="4" stopIfTrue="0">
      <formula>AND(NOT('QAQC-NaT'!$L$537),'QAQC-NaT'!$C$537="Medium Low")</formula>
    </cfRule>
    <cfRule type="expression" priority="11896" dxfId="5" stopIfTrue="0">
      <formula>AND(NOT('QAQC-NaT'!$L$537),'QAQC-NaT'!$C$537="Low")</formula>
    </cfRule>
    <cfRule type="expression" priority="12211" dxfId="5" stopIfTrue="0">
      <formula>LEFT(R70&amp;"")="["</formula>
    </cfRule>
    <cfRule type="expression" priority="12880" dxfId="6" stopIfTrue="0">
      <formula>AND(NOT('QAQC-NaT'!$L$537),'QAQC-NaT'!$C$537="Very Low")</formula>
    </cfRule>
    <cfRule type="expression" priority="13578" dxfId="1" stopIfTrue="0">
      <formula>AND(NOT('QAQC-NaT'!$L$537),'QAQC-NaT'!$C$537="Good")</formula>
    </cfRule>
  </conditionalFormatting>
  <conditionalFormatting sqref="S70">
    <cfRule type="expression" priority="9185" dxfId="0" stopIfTrue="0">
      <formula>AND(NOT('QAQC-NaT'!$L$538),'QAQC-NaT'!$C$538="Highest")</formula>
    </cfRule>
    <cfRule type="expression" priority="9863" dxfId="2" stopIfTrue="0">
      <formula>AND(NOT('QAQC-NaT'!$L$538),'QAQC-NaT'!$C$538="High")</formula>
    </cfRule>
    <cfRule type="expression" priority="10541" dxfId="3" stopIfTrue="0">
      <formula>AND(NOT('QAQC-NaT'!$L$538),'QAQC-NaT'!$C$538="Medium")</formula>
    </cfRule>
    <cfRule type="expression" priority="11219" dxfId="4" stopIfTrue="0">
      <formula>AND(NOT('QAQC-NaT'!$L$538),'QAQC-NaT'!$C$538="Medium Low")</formula>
    </cfRule>
    <cfRule type="expression" priority="11897" dxfId="5" stopIfTrue="0">
      <formula>AND(NOT('QAQC-NaT'!$L$538),'QAQC-NaT'!$C$538="Low")</formula>
    </cfRule>
    <cfRule type="expression" priority="12212" dxfId="5" stopIfTrue="0">
      <formula>LEFT(S70&amp;"")="["</formula>
    </cfRule>
    <cfRule type="expression" priority="12881" dxfId="6" stopIfTrue="0">
      <formula>AND(NOT('QAQC-NaT'!$L$538),'QAQC-NaT'!$C$538="Very Low")</formula>
    </cfRule>
    <cfRule type="expression" priority="13579" dxfId="1" stopIfTrue="0">
      <formula>AND(NOT('QAQC-NaT'!$L$538),'QAQC-NaT'!$C$538="Good")</formula>
    </cfRule>
  </conditionalFormatting>
  <conditionalFormatting sqref="BQ70">
    <cfRule type="expression" priority="9186" dxfId="0" stopIfTrue="0">
      <formula>AND(NOT('QAQC-NaT'!$L$539),'QAQC-NaT'!$C$539="Highest")</formula>
    </cfRule>
    <cfRule type="expression" priority="9864" dxfId="2" stopIfTrue="0">
      <formula>AND(NOT('QAQC-NaT'!$L$539),'QAQC-NaT'!$C$539="High")</formula>
    </cfRule>
    <cfRule type="expression" priority="10542" dxfId="3" stopIfTrue="0">
      <formula>AND(NOT('QAQC-NaT'!$L$539),'QAQC-NaT'!$C$539="Medium")</formula>
    </cfRule>
    <cfRule type="expression" priority="11220" dxfId="4" stopIfTrue="0">
      <formula>AND(NOT('QAQC-NaT'!$L$539),'QAQC-NaT'!$C$539="Medium Low")</formula>
    </cfRule>
    <cfRule type="expression" priority="11898" dxfId="5" stopIfTrue="0">
      <formula>AND(NOT('QAQC-NaT'!$L$539),'QAQC-NaT'!$C$539="Low")</formula>
    </cfRule>
    <cfRule type="expression" priority="12213" dxfId="5" stopIfTrue="0">
      <formula>LEFT(BQ70&amp;"")="["</formula>
    </cfRule>
    <cfRule type="expression" priority="12882" dxfId="6" stopIfTrue="0">
      <formula>AND(NOT('QAQC-NaT'!$L$539),'QAQC-NaT'!$C$539="Very Low")</formula>
    </cfRule>
    <cfRule type="expression" priority="13580" dxfId="1" stopIfTrue="0">
      <formula>AND(NOT('QAQC-NaT'!$L$539),'QAQC-NaT'!$C$539="Good")</formula>
    </cfRule>
  </conditionalFormatting>
  <conditionalFormatting sqref="BR70">
    <cfRule type="expression" priority="9187" dxfId="0" stopIfTrue="0">
      <formula>AND(NOT('QAQC-NaT'!$L$540),'QAQC-NaT'!$C$540="Highest")</formula>
    </cfRule>
    <cfRule type="expression" priority="9865" dxfId="2" stopIfTrue="0">
      <formula>AND(NOT('QAQC-NaT'!$L$540),'QAQC-NaT'!$C$540="High")</formula>
    </cfRule>
    <cfRule type="expression" priority="10543" dxfId="3" stopIfTrue="0">
      <formula>AND(NOT('QAQC-NaT'!$L$540),'QAQC-NaT'!$C$540="Medium")</formula>
    </cfRule>
    <cfRule type="expression" priority="11221" dxfId="4" stopIfTrue="0">
      <formula>AND(NOT('QAQC-NaT'!$L$540),'QAQC-NaT'!$C$540="Medium Low")</formula>
    </cfRule>
    <cfRule type="expression" priority="11899" dxfId="5" stopIfTrue="0">
      <formula>AND(NOT('QAQC-NaT'!$L$540),'QAQC-NaT'!$C$540="Low")</formula>
    </cfRule>
    <cfRule type="expression" priority="12214" dxfId="5" stopIfTrue="0">
      <formula>LEFT(BR70&amp;"")="["</formula>
    </cfRule>
    <cfRule type="expression" priority="12883" dxfId="6" stopIfTrue="0">
      <formula>AND(NOT('QAQC-NaT'!$L$540),'QAQC-NaT'!$C$540="Very Low")</formula>
    </cfRule>
    <cfRule type="expression" priority="13581" dxfId="1" stopIfTrue="0">
      <formula>AND(NOT('QAQC-NaT'!$L$540),'QAQC-NaT'!$C$540="Good")</formula>
    </cfRule>
  </conditionalFormatting>
  <conditionalFormatting sqref="BS70">
    <cfRule type="expression" priority="9188" dxfId="0" stopIfTrue="0">
      <formula>AND(NOT('QAQC-NaT'!$L$541),'QAQC-NaT'!$C$541="Highest")</formula>
    </cfRule>
    <cfRule type="expression" priority="9866" dxfId="2" stopIfTrue="0">
      <formula>AND(NOT('QAQC-NaT'!$L$541),'QAQC-NaT'!$C$541="High")</formula>
    </cfRule>
    <cfRule type="expression" priority="10544" dxfId="3" stopIfTrue="0">
      <formula>AND(NOT('QAQC-NaT'!$L$541),'QAQC-NaT'!$C$541="Medium")</formula>
    </cfRule>
    <cfRule type="expression" priority="11222" dxfId="4" stopIfTrue="0">
      <formula>AND(NOT('QAQC-NaT'!$L$541),'QAQC-NaT'!$C$541="Medium Low")</formula>
    </cfRule>
    <cfRule type="expression" priority="11900" dxfId="5" stopIfTrue="0">
      <formula>AND(NOT('QAQC-NaT'!$L$541),'QAQC-NaT'!$C$541="Low")</formula>
    </cfRule>
    <cfRule type="expression" priority="12215" dxfId="5" stopIfTrue="0">
      <formula>LEFT(BS70&amp;"")="["</formula>
    </cfRule>
    <cfRule type="expression" priority="12884" dxfId="6" stopIfTrue="0">
      <formula>AND(NOT('QAQC-NaT'!$L$541),'QAQC-NaT'!$C$541="Very Low")</formula>
    </cfRule>
    <cfRule type="expression" priority="13582" dxfId="1" stopIfTrue="0">
      <formula>AND(NOT('QAQC-NaT'!$L$541),'QAQC-NaT'!$C$541="Good")</formula>
    </cfRule>
  </conditionalFormatting>
  <conditionalFormatting sqref="BI70">
    <cfRule type="expression" priority="9189" dxfId="0" stopIfTrue="0">
      <formula>AND(NOT('QAQC-NaT'!$L$542),'QAQC-NaT'!$C$542="Highest")</formula>
    </cfRule>
    <cfRule type="expression" priority="9867" dxfId="2" stopIfTrue="0">
      <formula>AND(NOT('QAQC-NaT'!$L$542),'QAQC-NaT'!$C$542="High")</formula>
    </cfRule>
    <cfRule type="expression" priority="10545" dxfId="3" stopIfTrue="0">
      <formula>AND(NOT('QAQC-NaT'!$L$542),'QAQC-NaT'!$C$542="Medium")</formula>
    </cfRule>
    <cfRule type="expression" priority="11223" dxfId="4" stopIfTrue="0">
      <formula>AND(NOT('QAQC-NaT'!$L$542),'QAQC-NaT'!$C$542="Medium Low")</formula>
    </cfRule>
    <cfRule type="expression" priority="11901" dxfId="5" stopIfTrue="0">
      <formula>AND(NOT('QAQC-NaT'!$L$542),'QAQC-NaT'!$C$542="Low")</formula>
    </cfRule>
    <cfRule type="expression" priority="12216" dxfId="5" stopIfTrue="0">
      <formula>LEFT(BI70&amp;"")="["</formula>
    </cfRule>
    <cfRule type="expression" priority="12885" dxfId="6" stopIfTrue="0">
      <formula>AND(NOT('QAQC-NaT'!$L$542),'QAQC-NaT'!$C$542="Very Low")</formula>
    </cfRule>
    <cfRule type="expression" priority="13583" dxfId="1" stopIfTrue="0">
      <formula>AND(NOT('QAQC-NaT'!$L$542),'QAQC-NaT'!$C$542="Good")</formula>
    </cfRule>
  </conditionalFormatting>
  <conditionalFormatting sqref="BJ70">
    <cfRule type="expression" priority="9190" dxfId="0" stopIfTrue="0">
      <formula>AND(NOT('QAQC-NaT'!$L$543),'QAQC-NaT'!$C$543="Highest")</formula>
    </cfRule>
    <cfRule type="expression" priority="9868" dxfId="2" stopIfTrue="0">
      <formula>AND(NOT('QAQC-NaT'!$L$543),'QAQC-NaT'!$C$543="High")</formula>
    </cfRule>
    <cfRule type="expression" priority="10546" dxfId="3" stopIfTrue="0">
      <formula>AND(NOT('QAQC-NaT'!$L$543),'QAQC-NaT'!$C$543="Medium")</formula>
    </cfRule>
    <cfRule type="expression" priority="11224" dxfId="4" stopIfTrue="0">
      <formula>AND(NOT('QAQC-NaT'!$L$543),'QAQC-NaT'!$C$543="Medium Low")</formula>
    </cfRule>
    <cfRule type="expression" priority="11902" dxfId="5" stopIfTrue="0">
      <formula>AND(NOT('QAQC-NaT'!$L$543),'QAQC-NaT'!$C$543="Low")</formula>
    </cfRule>
    <cfRule type="expression" priority="12217" dxfId="5" stopIfTrue="0">
      <formula>LEFT(BJ70&amp;"")="["</formula>
    </cfRule>
    <cfRule type="expression" priority="12886" dxfId="6" stopIfTrue="0">
      <formula>AND(NOT('QAQC-NaT'!$L$543),'QAQC-NaT'!$C$543="Very Low")</formula>
    </cfRule>
    <cfRule type="expression" priority="13584" dxfId="1" stopIfTrue="0">
      <formula>AND(NOT('QAQC-NaT'!$L$543),'QAQC-NaT'!$C$543="Good")</formula>
    </cfRule>
  </conditionalFormatting>
  <conditionalFormatting sqref="BK70">
    <cfRule type="expression" priority="9191" dxfId="0" stopIfTrue="0">
      <formula>AND(NOT('QAQC-NaT'!$L$544),'QAQC-NaT'!$C$544="Highest")</formula>
    </cfRule>
    <cfRule type="expression" priority="9869" dxfId="2" stopIfTrue="0">
      <formula>AND(NOT('QAQC-NaT'!$L$544),'QAQC-NaT'!$C$544="High")</formula>
    </cfRule>
    <cfRule type="expression" priority="10547" dxfId="3" stopIfTrue="0">
      <formula>AND(NOT('QAQC-NaT'!$L$544),'QAQC-NaT'!$C$544="Medium")</formula>
    </cfRule>
    <cfRule type="expression" priority="11225" dxfId="4" stopIfTrue="0">
      <formula>AND(NOT('QAQC-NaT'!$L$544),'QAQC-NaT'!$C$544="Medium Low")</formula>
    </cfRule>
    <cfRule type="expression" priority="11903" dxfId="5" stopIfTrue="0">
      <formula>AND(NOT('QAQC-NaT'!$L$544),'QAQC-NaT'!$C$544="Low")</formula>
    </cfRule>
    <cfRule type="expression" priority="12218" dxfId="5" stopIfTrue="0">
      <formula>LEFT(BK70&amp;"")="["</formula>
    </cfRule>
    <cfRule type="expression" priority="12887" dxfId="6" stopIfTrue="0">
      <formula>AND(NOT('QAQC-NaT'!$L$544),'QAQC-NaT'!$C$544="Very Low")</formula>
    </cfRule>
    <cfRule type="expression" priority="13585" dxfId="1" stopIfTrue="0">
      <formula>AND(NOT('QAQC-NaT'!$L$544),'QAQC-NaT'!$C$544="Good")</formula>
    </cfRule>
  </conditionalFormatting>
  <conditionalFormatting sqref="BM70">
    <cfRule type="expression" priority="9192" dxfId="0" stopIfTrue="0">
      <formula>AND(NOT('QAQC-NaT'!$L$545),'QAQC-NaT'!$C$545="Highest")</formula>
    </cfRule>
    <cfRule type="expression" priority="9870" dxfId="2" stopIfTrue="0">
      <formula>AND(NOT('QAQC-NaT'!$L$545),'QAQC-NaT'!$C$545="High")</formula>
    </cfRule>
    <cfRule type="expression" priority="10548" dxfId="3" stopIfTrue="0">
      <formula>AND(NOT('QAQC-NaT'!$L$545),'QAQC-NaT'!$C$545="Medium")</formula>
    </cfRule>
    <cfRule type="expression" priority="11226" dxfId="4" stopIfTrue="0">
      <formula>AND(NOT('QAQC-NaT'!$L$545),'QAQC-NaT'!$C$545="Medium Low")</formula>
    </cfRule>
    <cfRule type="expression" priority="11904" dxfId="5" stopIfTrue="0">
      <formula>AND(NOT('QAQC-NaT'!$L$545),'QAQC-NaT'!$C$545="Low")</formula>
    </cfRule>
    <cfRule type="expression" priority="12219" dxfId="5" stopIfTrue="0">
      <formula>LEFT(BM70&amp;"")="["</formula>
    </cfRule>
    <cfRule type="expression" priority="12888" dxfId="6" stopIfTrue="0">
      <formula>AND(NOT('QAQC-NaT'!$L$545),'QAQC-NaT'!$C$545="Very Low")</formula>
    </cfRule>
    <cfRule type="expression" priority="13586" dxfId="1" stopIfTrue="0">
      <formula>AND(NOT('QAQC-NaT'!$L$545),'QAQC-NaT'!$C$545="Good")</formula>
    </cfRule>
  </conditionalFormatting>
  <conditionalFormatting sqref="BN70">
    <cfRule type="expression" priority="9193" dxfId="0" stopIfTrue="0">
      <formula>AND(NOT('QAQC-NaT'!$L$546),'QAQC-NaT'!$C$546="Highest")</formula>
    </cfRule>
    <cfRule type="expression" priority="9871" dxfId="2" stopIfTrue="0">
      <formula>AND(NOT('QAQC-NaT'!$L$546),'QAQC-NaT'!$C$546="High")</formula>
    </cfRule>
    <cfRule type="expression" priority="10549" dxfId="3" stopIfTrue="0">
      <formula>AND(NOT('QAQC-NaT'!$L$546),'QAQC-NaT'!$C$546="Medium")</formula>
    </cfRule>
    <cfRule type="expression" priority="11227" dxfId="4" stopIfTrue="0">
      <formula>AND(NOT('QAQC-NaT'!$L$546),'QAQC-NaT'!$C$546="Medium Low")</formula>
    </cfRule>
    <cfRule type="expression" priority="11905" dxfId="5" stopIfTrue="0">
      <formula>AND(NOT('QAQC-NaT'!$L$546),'QAQC-NaT'!$C$546="Low")</formula>
    </cfRule>
    <cfRule type="expression" priority="12220" dxfId="5" stopIfTrue="0">
      <formula>LEFT(BN70&amp;"")="["</formula>
    </cfRule>
    <cfRule type="expression" priority="12889" dxfId="6" stopIfTrue="0">
      <formula>AND(NOT('QAQC-NaT'!$L$546),'QAQC-NaT'!$C$546="Very Low")</formula>
    </cfRule>
    <cfRule type="expression" priority="13587" dxfId="1" stopIfTrue="0">
      <formula>AND(NOT('QAQC-NaT'!$L$546),'QAQC-NaT'!$C$546="Good")</formula>
    </cfRule>
  </conditionalFormatting>
  <conditionalFormatting sqref="BO70">
    <cfRule type="expression" priority="9194" dxfId="0" stopIfTrue="0">
      <formula>AND(NOT('QAQC-NaT'!$L$547),'QAQC-NaT'!$C$547="Highest")</formula>
    </cfRule>
    <cfRule type="expression" priority="9872" dxfId="2" stopIfTrue="0">
      <formula>AND(NOT('QAQC-NaT'!$L$547),'QAQC-NaT'!$C$547="High")</formula>
    </cfRule>
    <cfRule type="expression" priority="10550" dxfId="3" stopIfTrue="0">
      <formula>AND(NOT('QAQC-NaT'!$L$547),'QAQC-NaT'!$C$547="Medium")</formula>
    </cfRule>
    <cfRule type="expression" priority="11228" dxfId="4" stopIfTrue="0">
      <formula>AND(NOT('QAQC-NaT'!$L$547),'QAQC-NaT'!$C$547="Medium Low")</formula>
    </cfRule>
    <cfRule type="expression" priority="11906" dxfId="5" stopIfTrue="0">
      <formula>AND(NOT('QAQC-NaT'!$L$547),'QAQC-NaT'!$C$547="Low")</formula>
    </cfRule>
    <cfRule type="expression" priority="12221" dxfId="5" stopIfTrue="0">
      <formula>LEFT(BO70&amp;"")="["</formula>
    </cfRule>
    <cfRule type="expression" priority="12890" dxfId="6" stopIfTrue="0">
      <formula>AND(NOT('QAQC-NaT'!$L$547),'QAQC-NaT'!$C$547="Very Low")</formula>
    </cfRule>
    <cfRule type="expression" priority="13588" dxfId="1" stopIfTrue="0">
      <formula>AND(NOT('QAQC-NaT'!$L$547),'QAQC-NaT'!$C$547="Good")</formula>
    </cfRule>
  </conditionalFormatting>
  <conditionalFormatting sqref="Q71">
    <cfRule type="expression" priority="9198" dxfId="0" stopIfTrue="0">
      <formula>AND(NOT('QAQC-NaT'!$L$551),'QAQC-NaT'!$C$551="Highest")</formula>
    </cfRule>
    <cfRule type="expression" priority="9876" dxfId="2" stopIfTrue="0">
      <formula>AND(NOT('QAQC-NaT'!$L$551),'QAQC-NaT'!$C$551="High")</formula>
    </cfRule>
    <cfRule type="expression" priority="10554" dxfId="3" stopIfTrue="0">
      <formula>AND(NOT('QAQC-NaT'!$L$551),'QAQC-NaT'!$C$551="Medium")</formula>
    </cfRule>
    <cfRule type="expression" priority="11232" dxfId="4" stopIfTrue="0">
      <formula>AND(NOT('QAQC-NaT'!$L$551),'QAQC-NaT'!$C$551="Medium Low")</formula>
    </cfRule>
    <cfRule type="expression" priority="11910" dxfId="5" stopIfTrue="0">
      <formula>AND(NOT('QAQC-NaT'!$L$551),'QAQC-NaT'!$C$551="Low")</formula>
    </cfRule>
    <cfRule type="expression" priority="12225" dxfId="5" stopIfTrue="0">
      <formula>LEFT(Q71&amp;"")="["</formula>
    </cfRule>
    <cfRule type="expression" priority="12894" dxfId="6" stopIfTrue="0">
      <formula>AND(NOT('QAQC-NaT'!$L$551),'QAQC-NaT'!$C$551="Very Low")</formula>
    </cfRule>
    <cfRule type="expression" priority="13592" dxfId="1" stopIfTrue="0">
      <formula>AND(NOT('QAQC-NaT'!$L$551),'QAQC-NaT'!$C$551="Good")</formula>
    </cfRule>
  </conditionalFormatting>
  <conditionalFormatting sqref="R71">
    <cfRule type="expression" priority="9199" dxfId="0" stopIfTrue="0">
      <formula>AND(NOT('QAQC-NaT'!$L$552),'QAQC-NaT'!$C$552="Highest")</formula>
    </cfRule>
    <cfRule type="expression" priority="9877" dxfId="2" stopIfTrue="0">
      <formula>AND(NOT('QAQC-NaT'!$L$552),'QAQC-NaT'!$C$552="High")</formula>
    </cfRule>
    <cfRule type="expression" priority="10555" dxfId="3" stopIfTrue="0">
      <formula>AND(NOT('QAQC-NaT'!$L$552),'QAQC-NaT'!$C$552="Medium")</formula>
    </cfRule>
    <cfRule type="expression" priority="11233" dxfId="4" stopIfTrue="0">
      <formula>AND(NOT('QAQC-NaT'!$L$552),'QAQC-NaT'!$C$552="Medium Low")</formula>
    </cfRule>
    <cfRule type="expression" priority="11911" dxfId="5" stopIfTrue="0">
      <formula>AND(NOT('QAQC-NaT'!$L$552),'QAQC-NaT'!$C$552="Low")</formula>
    </cfRule>
    <cfRule type="expression" priority="12226" dxfId="5" stopIfTrue="0">
      <formula>LEFT(R71&amp;"")="["</formula>
    </cfRule>
    <cfRule type="expression" priority="12895" dxfId="6" stopIfTrue="0">
      <formula>AND(NOT('QAQC-NaT'!$L$552),'QAQC-NaT'!$C$552="Very Low")</formula>
    </cfRule>
    <cfRule type="expression" priority="13593" dxfId="1" stopIfTrue="0">
      <formula>AND(NOT('QAQC-NaT'!$L$552),'QAQC-NaT'!$C$552="Good")</formula>
    </cfRule>
  </conditionalFormatting>
  <conditionalFormatting sqref="S71">
    <cfRule type="expression" priority="9200" dxfId="0" stopIfTrue="0">
      <formula>AND(NOT('QAQC-NaT'!$L$553),'QAQC-NaT'!$C$553="Highest")</formula>
    </cfRule>
    <cfRule type="expression" priority="9878" dxfId="2" stopIfTrue="0">
      <formula>AND(NOT('QAQC-NaT'!$L$553),'QAQC-NaT'!$C$553="High")</formula>
    </cfRule>
    <cfRule type="expression" priority="10556" dxfId="3" stopIfTrue="0">
      <formula>AND(NOT('QAQC-NaT'!$L$553),'QAQC-NaT'!$C$553="Medium")</formula>
    </cfRule>
    <cfRule type="expression" priority="11234" dxfId="4" stopIfTrue="0">
      <formula>AND(NOT('QAQC-NaT'!$L$553),'QAQC-NaT'!$C$553="Medium Low")</formula>
    </cfRule>
    <cfRule type="expression" priority="11912" dxfId="5" stopIfTrue="0">
      <formula>AND(NOT('QAQC-NaT'!$L$553),'QAQC-NaT'!$C$553="Low")</formula>
    </cfRule>
    <cfRule type="expression" priority="12227" dxfId="5" stopIfTrue="0">
      <formula>LEFT(S71&amp;"")="["</formula>
    </cfRule>
    <cfRule type="expression" priority="12896" dxfId="6" stopIfTrue="0">
      <formula>AND(NOT('QAQC-NaT'!$L$553),'QAQC-NaT'!$C$553="Very Low")</formula>
    </cfRule>
    <cfRule type="expression" priority="13594" dxfId="1" stopIfTrue="0">
      <formula>AND(NOT('QAQC-NaT'!$L$553),'QAQC-NaT'!$C$553="Good")</formula>
    </cfRule>
  </conditionalFormatting>
  <conditionalFormatting sqref="BQ71">
    <cfRule type="expression" priority="9201" dxfId="0" stopIfTrue="0">
      <formula>AND(NOT('QAQC-NaT'!$L$554),'QAQC-NaT'!$C$554="Highest")</formula>
    </cfRule>
    <cfRule type="expression" priority="9879" dxfId="2" stopIfTrue="0">
      <formula>AND(NOT('QAQC-NaT'!$L$554),'QAQC-NaT'!$C$554="High")</formula>
    </cfRule>
    <cfRule type="expression" priority="10557" dxfId="3" stopIfTrue="0">
      <formula>AND(NOT('QAQC-NaT'!$L$554),'QAQC-NaT'!$C$554="Medium")</formula>
    </cfRule>
    <cfRule type="expression" priority="11235" dxfId="4" stopIfTrue="0">
      <formula>AND(NOT('QAQC-NaT'!$L$554),'QAQC-NaT'!$C$554="Medium Low")</formula>
    </cfRule>
    <cfRule type="expression" priority="11913" dxfId="5" stopIfTrue="0">
      <formula>AND(NOT('QAQC-NaT'!$L$554),'QAQC-NaT'!$C$554="Low")</formula>
    </cfRule>
    <cfRule type="expression" priority="12228" dxfId="5" stopIfTrue="0">
      <formula>LEFT(BQ71&amp;"")="["</formula>
    </cfRule>
    <cfRule type="expression" priority="12897" dxfId="6" stopIfTrue="0">
      <formula>AND(NOT('QAQC-NaT'!$L$554),'QAQC-NaT'!$C$554="Very Low")</formula>
    </cfRule>
    <cfRule type="expression" priority="13595" dxfId="1" stopIfTrue="0">
      <formula>AND(NOT('QAQC-NaT'!$L$554),'QAQC-NaT'!$C$554="Good")</formula>
    </cfRule>
  </conditionalFormatting>
  <conditionalFormatting sqref="BR71">
    <cfRule type="expression" priority="9202" dxfId="0" stopIfTrue="0">
      <formula>AND(NOT('QAQC-NaT'!$L$555),'QAQC-NaT'!$C$555="Highest")</formula>
    </cfRule>
    <cfRule type="expression" priority="9880" dxfId="2" stopIfTrue="0">
      <formula>AND(NOT('QAQC-NaT'!$L$555),'QAQC-NaT'!$C$555="High")</formula>
    </cfRule>
    <cfRule type="expression" priority="10558" dxfId="3" stopIfTrue="0">
      <formula>AND(NOT('QAQC-NaT'!$L$555),'QAQC-NaT'!$C$555="Medium")</formula>
    </cfRule>
    <cfRule type="expression" priority="11236" dxfId="4" stopIfTrue="0">
      <formula>AND(NOT('QAQC-NaT'!$L$555),'QAQC-NaT'!$C$555="Medium Low")</formula>
    </cfRule>
    <cfRule type="expression" priority="11914" dxfId="5" stopIfTrue="0">
      <formula>AND(NOT('QAQC-NaT'!$L$555),'QAQC-NaT'!$C$555="Low")</formula>
    </cfRule>
    <cfRule type="expression" priority="12229" dxfId="5" stopIfTrue="0">
      <formula>LEFT(BR71&amp;"")="["</formula>
    </cfRule>
    <cfRule type="expression" priority="12898" dxfId="6" stopIfTrue="0">
      <formula>AND(NOT('QAQC-NaT'!$L$555),'QAQC-NaT'!$C$555="Very Low")</formula>
    </cfRule>
    <cfRule type="expression" priority="13596" dxfId="1" stopIfTrue="0">
      <formula>AND(NOT('QAQC-NaT'!$L$555),'QAQC-NaT'!$C$555="Good")</formula>
    </cfRule>
  </conditionalFormatting>
  <conditionalFormatting sqref="BS71">
    <cfRule type="expression" priority="9203" dxfId="0" stopIfTrue="0">
      <formula>AND(NOT('QAQC-NaT'!$L$556),'QAQC-NaT'!$C$556="Highest")</formula>
    </cfRule>
    <cfRule type="expression" priority="9881" dxfId="2" stopIfTrue="0">
      <formula>AND(NOT('QAQC-NaT'!$L$556),'QAQC-NaT'!$C$556="High")</formula>
    </cfRule>
    <cfRule type="expression" priority="10559" dxfId="3" stopIfTrue="0">
      <formula>AND(NOT('QAQC-NaT'!$L$556),'QAQC-NaT'!$C$556="Medium")</formula>
    </cfRule>
    <cfRule type="expression" priority="11237" dxfId="4" stopIfTrue="0">
      <formula>AND(NOT('QAQC-NaT'!$L$556),'QAQC-NaT'!$C$556="Medium Low")</formula>
    </cfRule>
    <cfRule type="expression" priority="11915" dxfId="5" stopIfTrue="0">
      <formula>AND(NOT('QAQC-NaT'!$L$556),'QAQC-NaT'!$C$556="Low")</formula>
    </cfRule>
    <cfRule type="expression" priority="12230" dxfId="5" stopIfTrue="0">
      <formula>LEFT(BS71&amp;"")="["</formula>
    </cfRule>
    <cfRule type="expression" priority="12899" dxfId="6" stopIfTrue="0">
      <formula>AND(NOT('QAQC-NaT'!$L$556),'QAQC-NaT'!$C$556="Very Low")</formula>
    </cfRule>
    <cfRule type="expression" priority="13597" dxfId="1" stopIfTrue="0">
      <formula>AND(NOT('QAQC-NaT'!$L$556),'QAQC-NaT'!$C$556="Good")</formula>
    </cfRule>
  </conditionalFormatting>
  <conditionalFormatting sqref="BI71">
    <cfRule type="expression" priority="9204" dxfId="0" stopIfTrue="0">
      <formula>AND(NOT('QAQC-NaT'!$L$557),'QAQC-NaT'!$C$557="Highest")</formula>
    </cfRule>
    <cfRule type="expression" priority="9882" dxfId="2" stopIfTrue="0">
      <formula>AND(NOT('QAQC-NaT'!$L$557),'QAQC-NaT'!$C$557="High")</formula>
    </cfRule>
    <cfRule type="expression" priority="10560" dxfId="3" stopIfTrue="0">
      <formula>AND(NOT('QAQC-NaT'!$L$557),'QAQC-NaT'!$C$557="Medium")</formula>
    </cfRule>
    <cfRule type="expression" priority="11238" dxfId="4" stopIfTrue="0">
      <formula>AND(NOT('QAQC-NaT'!$L$557),'QAQC-NaT'!$C$557="Medium Low")</formula>
    </cfRule>
    <cfRule type="expression" priority="11916" dxfId="5" stopIfTrue="0">
      <formula>AND(NOT('QAQC-NaT'!$L$557),'QAQC-NaT'!$C$557="Low")</formula>
    </cfRule>
    <cfRule type="expression" priority="12231" dxfId="5" stopIfTrue="0">
      <formula>LEFT(BI71&amp;"")="["</formula>
    </cfRule>
    <cfRule type="expression" priority="12900" dxfId="6" stopIfTrue="0">
      <formula>AND(NOT('QAQC-NaT'!$L$557),'QAQC-NaT'!$C$557="Very Low")</formula>
    </cfRule>
    <cfRule type="expression" priority="13598" dxfId="1" stopIfTrue="0">
      <formula>AND(NOT('QAQC-NaT'!$L$557),'QAQC-NaT'!$C$557="Good")</formula>
    </cfRule>
  </conditionalFormatting>
  <conditionalFormatting sqref="BJ71">
    <cfRule type="expression" priority="9205" dxfId="0" stopIfTrue="0">
      <formula>AND(NOT('QAQC-NaT'!$L$558),'QAQC-NaT'!$C$558="Highest")</formula>
    </cfRule>
    <cfRule type="expression" priority="9883" dxfId="2" stopIfTrue="0">
      <formula>AND(NOT('QAQC-NaT'!$L$558),'QAQC-NaT'!$C$558="High")</formula>
    </cfRule>
    <cfRule type="expression" priority="10561" dxfId="3" stopIfTrue="0">
      <formula>AND(NOT('QAQC-NaT'!$L$558),'QAQC-NaT'!$C$558="Medium")</formula>
    </cfRule>
    <cfRule type="expression" priority="11239" dxfId="4" stopIfTrue="0">
      <formula>AND(NOT('QAQC-NaT'!$L$558),'QAQC-NaT'!$C$558="Medium Low")</formula>
    </cfRule>
    <cfRule type="expression" priority="11917" dxfId="5" stopIfTrue="0">
      <formula>AND(NOT('QAQC-NaT'!$L$558),'QAQC-NaT'!$C$558="Low")</formula>
    </cfRule>
    <cfRule type="expression" priority="12232" dxfId="5" stopIfTrue="0">
      <formula>LEFT(BJ71&amp;"")="["</formula>
    </cfRule>
    <cfRule type="expression" priority="12901" dxfId="6" stopIfTrue="0">
      <formula>AND(NOT('QAQC-NaT'!$L$558),'QAQC-NaT'!$C$558="Very Low")</formula>
    </cfRule>
    <cfRule type="expression" priority="13599" dxfId="1" stopIfTrue="0">
      <formula>AND(NOT('QAQC-NaT'!$L$558),'QAQC-NaT'!$C$558="Good")</formula>
    </cfRule>
  </conditionalFormatting>
  <conditionalFormatting sqref="BK71">
    <cfRule type="expression" priority="9206" dxfId="0" stopIfTrue="0">
      <formula>AND(NOT('QAQC-NaT'!$L$559),'QAQC-NaT'!$C$559="Highest")</formula>
    </cfRule>
    <cfRule type="expression" priority="9884" dxfId="2" stopIfTrue="0">
      <formula>AND(NOT('QAQC-NaT'!$L$559),'QAQC-NaT'!$C$559="High")</formula>
    </cfRule>
    <cfRule type="expression" priority="10562" dxfId="3" stopIfTrue="0">
      <formula>AND(NOT('QAQC-NaT'!$L$559),'QAQC-NaT'!$C$559="Medium")</formula>
    </cfRule>
    <cfRule type="expression" priority="11240" dxfId="4" stopIfTrue="0">
      <formula>AND(NOT('QAQC-NaT'!$L$559),'QAQC-NaT'!$C$559="Medium Low")</formula>
    </cfRule>
    <cfRule type="expression" priority="11918" dxfId="5" stopIfTrue="0">
      <formula>AND(NOT('QAQC-NaT'!$L$559),'QAQC-NaT'!$C$559="Low")</formula>
    </cfRule>
    <cfRule type="expression" priority="12233" dxfId="5" stopIfTrue="0">
      <formula>LEFT(BK71&amp;"")="["</formula>
    </cfRule>
    <cfRule type="expression" priority="12902" dxfId="6" stopIfTrue="0">
      <formula>AND(NOT('QAQC-NaT'!$L$559),'QAQC-NaT'!$C$559="Very Low")</formula>
    </cfRule>
    <cfRule type="expression" priority="13600" dxfId="1" stopIfTrue="0">
      <formula>AND(NOT('QAQC-NaT'!$L$559),'QAQC-NaT'!$C$559="Good")</formula>
    </cfRule>
  </conditionalFormatting>
  <conditionalFormatting sqref="BM71">
    <cfRule type="expression" priority="9207" dxfId="0" stopIfTrue="0">
      <formula>AND(NOT('QAQC-NaT'!$L$560),'QAQC-NaT'!$C$560="Highest")</formula>
    </cfRule>
    <cfRule type="expression" priority="9885" dxfId="2" stopIfTrue="0">
      <formula>AND(NOT('QAQC-NaT'!$L$560),'QAQC-NaT'!$C$560="High")</formula>
    </cfRule>
    <cfRule type="expression" priority="10563" dxfId="3" stopIfTrue="0">
      <formula>AND(NOT('QAQC-NaT'!$L$560),'QAQC-NaT'!$C$560="Medium")</formula>
    </cfRule>
    <cfRule type="expression" priority="11241" dxfId="4" stopIfTrue="0">
      <formula>AND(NOT('QAQC-NaT'!$L$560),'QAQC-NaT'!$C$560="Medium Low")</formula>
    </cfRule>
    <cfRule type="expression" priority="11919" dxfId="5" stopIfTrue="0">
      <formula>AND(NOT('QAQC-NaT'!$L$560),'QAQC-NaT'!$C$560="Low")</formula>
    </cfRule>
    <cfRule type="expression" priority="12234" dxfId="5" stopIfTrue="0">
      <formula>LEFT(BM71&amp;"")="["</formula>
    </cfRule>
    <cfRule type="expression" priority="12903" dxfId="6" stopIfTrue="0">
      <formula>AND(NOT('QAQC-NaT'!$L$560),'QAQC-NaT'!$C$560="Very Low")</formula>
    </cfRule>
    <cfRule type="expression" priority="13601" dxfId="1" stopIfTrue="0">
      <formula>AND(NOT('QAQC-NaT'!$L$560),'QAQC-NaT'!$C$560="Good")</formula>
    </cfRule>
  </conditionalFormatting>
  <conditionalFormatting sqref="BN71">
    <cfRule type="expression" priority="9208" dxfId="0" stopIfTrue="0">
      <formula>AND(NOT('QAQC-NaT'!$L$561),'QAQC-NaT'!$C$561="Highest")</formula>
    </cfRule>
    <cfRule type="expression" priority="9886" dxfId="2" stopIfTrue="0">
      <formula>AND(NOT('QAQC-NaT'!$L$561),'QAQC-NaT'!$C$561="High")</formula>
    </cfRule>
    <cfRule type="expression" priority="10564" dxfId="3" stopIfTrue="0">
      <formula>AND(NOT('QAQC-NaT'!$L$561),'QAQC-NaT'!$C$561="Medium")</formula>
    </cfRule>
    <cfRule type="expression" priority="11242" dxfId="4" stopIfTrue="0">
      <formula>AND(NOT('QAQC-NaT'!$L$561),'QAQC-NaT'!$C$561="Medium Low")</formula>
    </cfRule>
    <cfRule type="expression" priority="11920" dxfId="5" stopIfTrue="0">
      <formula>AND(NOT('QAQC-NaT'!$L$561),'QAQC-NaT'!$C$561="Low")</formula>
    </cfRule>
    <cfRule type="expression" priority="12235" dxfId="5" stopIfTrue="0">
      <formula>LEFT(BN71&amp;"")="["</formula>
    </cfRule>
    <cfRule type="expression" priority="12904" dxfId="6" stopIfTrue="0">
      <formula>AND(NOT('QAQC-NaT'!$L$561),'QAQC-NaT'!$C$561="Very Low")</formula>
    </cfRule>
    <cfRule type="expression" priority="13602" dxfId="1" stopIfTrue="0">
      <formula>AND(NOT('QAQC-NaT'!$L$561),'QAQC-NaT'!$C$561="Good")</formula>
    </cfRule>
  </conditionalFormatting>
  <conditionalFormatting sqref="BO71">
    <cfRule type="expression" priority="9209" dxfId="0" stopIfTrue="0">
      <formula>AND(NOT('QAQC-NaT'!$L$562),'QAQC-NaT'!$C$562="Highest")</formula>
    </cfRule>
    <cfRule type="expression" priority="9887" dxfId="2" stopIfTrue="0">
      <formula>AND(NOT('QAQC-NaT'!$L$562),'QAQC-NaT'!$C$562="High")</formula>
    </cfRule>
    <cfRule type="expression" priority="10565" dxfId="3" stopIfTrue="0">
      <formula>AND(NOT('QAQC-NaT'!$L$562),'QAQC-NaT'!$C$562="Medium")</formula>
    </cfRule>
    <cfRule type="expression" priority="11243" dxfId="4" stopIfTrue="0">
      <formula>AND(NOT('QAQC-NaT'!$L$562),'QAQC-NaT'!$C$562="Medium Low")</formula>
    </cfRule>
    <cfRule type="expression" priority="11921" dxfId="5" stopIfTrue="0">
      <formula>AND(NOT('QAQC-NaT'!$L$562),'QAQC-NaT'!$C$562="Low")</formula>
    </cfRule>
    <cfRule type="expression" priority="12236" dxfId="5" stopIfTrue="0">
      <formula>LEFT(BO71&amp;"")="["</formula>
    </cfRule>
    <cfRule type="expression" priority="12905" dxfId="6" stopIfTrue="0">
      <formula>AND(NOT('QAQC-NaT'!$L$562),'QAQC-NaT'!$C$562="Very Low")</formula>
    </cfRule>
    <cfRule type="expression" priority="13603" dxfId="1" stopIfTrue="0">
      <formula>AND(NOT('QAQC-NaT'!$L$562),'QAQC-NaT'!$C$562="Good")</formula>
    </cfRule>
  </conditionalFormatting>
  <conditionalFormatting sqref="Q72">
    <cfRule type="expression" priority="9213" dxfId="0" stopIfTrue="0">
      <formula>AND(NOT('QAQC-NaT'!$L$566),'QAQC-NaT'!$C$566="Highest")</formula>
    </cfRule>
    <cfRule type="expression" priority="9891" dxfId="2" stopIfTrue="0">
      <formula>AND(NOT('QAQC-NaT'!$L$566),'QAQC-NaT'!$C$566="High")</formula>
    </cfRule>
    <cfRule type="expression" priority="10569" dxfId="3" stopIfTrue="0">
      <formula>AND(NOT('QAQC-NaT'!$L$566),'QAQC-NaT'!$C$566="Medium")</formula>
    </cfRule>
    <cfRule type="expression" priority="11247" dxfId="4" stopIfTrue="0">
      <formula>AND(NOT('QAQC-NaT'!$L$566),'QAQC-NaT'!$C$566="Medium Low")</formula>
    </cfRule>
    <cfRule type="expression" priority="11925" dxfId="5" stopIfTrue="0">
      <formula>AND(NOT('QAQC-NaT'!$L$566),'QAQC-NaT'!$C$566="Low")</formula>
    </cfRule>
    <cfRule type="expression" priority="12240" dxfId="5" stopIfTrue="0">
      <formula>LEFT(Q72&amp;"")="["</formula>
    </cfRule>
    <cfRule type="expression" priority="12909" dxfId="6" stopIfTrue="0">
      <formula>AND(NOT('QAQC-NaT'!$L$566),'QAQC-NaT'!$C$566="Very Low")</formula>
    </cfRule>
    <cfRule type="expression" priority="13607" dxfId="1" stopIfTrue="0">
      <formula>AND(NOT('QAQC-NaT'!$L$566),'QAQC-NaT'!$C$566="Good")</formula>
    </cfRule>
  </conditionalFormatting>
  <conditionalFormatting sqref="R72">
    <cfRule type="expression" priority="9214" dxfId="0" stopIfTrue="0">
      <formula>AND(NOT('QAQC-NaT'!$L$567),'QAQC-NaT'!$C$567="Highest")</formula>
    </cfRule>
    <cfRule type="expression" priority="9892" dxfId="2" stopIfTrue="0">
      <formula>AND(NOT('QAQC-NaT'!$L$567),'QAQC-NaT'!$C$567="High")</formula>
    </cfRule>
    <cfRule type="expression" priority="10570" dxfId="3" stopIfTrue="0">
      <formula>AND(NOT('QAQC-NaT'!$L$567),'QAQC-NaT'!$C$567="Medium")</formula>
    </cfRule>
    <cfRule type="expression" priority="11248" dxfId="4" stopIfTrue="0">
      <formula>AND(NOT('QAQC-NaT'!$L$567),'QAQC-NaT'!$C$567="Medium Low")</formula>
    </cfRule>
    <cfRule type="expression" priority="11926" dxfId="5" stopIfTrue="0">
      <formula>AND(NOT('QAQC-NaT'!$L$567),'QAQC-NaT'!$C$567="Low")</formula>
    </cfRule>
    <cfRule type="expression" priority="12241" dxfId="5" stopIfTrue="0">
      <formula>LEFT(R72&amp;"")="["</formula>
    </cfRule>
    <cfRule type="expression" priority="12910" dxfId="6" stopIfTrue="0">
      <formula>AND(NOT('QAQC-NaT'!$L$567),'QAQC-NaT'!$C$567="Very Low")</formula>
    </cfRule>
    <cfRule type="expression" priority="13608" dxfId="1" stopIfTrue="0">
      <formula>AND(NOT('QAQC-NaT'!$L$567),'QAQC-NaT'!$C$567="Good")</formula>
    </cfRule>
  </conditionalFormatting>
  <conditionalFormatting sqref="S72">
    <cfRule type="expression" priority="9215" dxfId="0" stopIfTrue="0">
      <formula>AND(NOT('QAQC-NaT'!$L$568),'QAQC-NaT'!$C$568="Highest")</formula>
    </cfRule>
    <cfRule type="expression" priority="9893" dxfId="2" stopIfTrue="0">
      <formula>AND(NOT('QAQC-NaT'!$L$568),'QAQC-NaT'!$C$568="High")</formula>
    </cfRule>
    <cfRule type="expression" priority="10571" dxfId="3" stopIfTrue="0">
      <formula>AND(NOT('QAQC-NaT'!$L$568),'QAQC-NaT'!$C$568="Medium")</formula>
    </cfRule>
    <cfRule type="expression" priority="11249" dxfId="4" stopIfTrue="0">
      <formula>AND(NOT('QAQC-NaT'!$L$568),'QAQC-NaT'!$C$568="Medium Low")</formula>
    </cfRule>
    <cfRule type="expression" priority="11927" dxfId="5" stopIfTrue="0">
      <formula>AND(NOT('QAQC-NaT'!$L$568),'QAQC-NaT'!$C$568="Low")</formula>
    </cfRule>
    <cfRule type="expression" priority="12242" dxfId="5" stopIfTrue="0">
      <formula>LEFT(S72&amp;"")="["</formula>
    </cfRule>
    <cfRule type="expression" priority="12911" dxfId="6" stopIfTrue="0">
      <formula>AND(NOT('QAQC-NaT'!$L$568),'QAQC-NaT'!$C$568="Very Low")</formula>
    </cfRule>
    <cfRule type="expression" priority="13609" dxfId="1" stopIfTrue="0">
      <formula>AND(NOT('QAQC-NaT'!$L$568),'QAQC-NaT'!$C$568="Good")</formula>
    </cfRule>
  </conditionalFormatting>
  <conditionalFormatting sqref="BQ72">
    <cfRule type="expression" priority="9216" dxfId="0" stopIfTrue="0">
      <formula>AND(NOT('QAQC-NaT'!$L$569),'QAQC-NaT'!$C$569="Highest")</formula>
    </cfRule>
    <cfRule type="expression" priority="9894" dxfId="2" stopIfTrue="0">
      <formula>AND(NOT('QAQC-NaT'!$L$569),'QAQC-NaT'!$C$569="High")</formula>
    </cfRule>
    <cfRule type="expression" priority="10572" dxfId="3" stopIfTrue="0">
      <formula>AND(NOT('QAQC-NaT'!$L$569),'QAQC-NaT'!$C$569="Medium")</formula>
    </cfRule>
    <cfRule type="expression" priority="11250" dxfId="4" stopIfTrue="0">
      <formula>AND(NOT('QAQC-NaT'!$L$569),'QAQC-NaT'!$C$569="Medium Low")</formula>
    </cfRule>
    <cfRule type="expression" priority="11928" dxfId="5" stopIfTrue="0">
      <formula>AND(NOT('QAQC-NaT'!$L$569),'QAQC-NaT'!$C$569="Low")</formula>
    </cfRule>
    <cfRule type="expression" priority="12243" dxfId="5" stopIfTrue="0">
      <formula>LEFT(BQ72&amp;"")="["</formula>
    </cfRule>
    <cfRule type="expression" priority="12912" dxfId="6" stopIfTrue="0">
      <formula>AND(NOT('QAQC-NaT'!$L$569),'QAQC-NaT'!$C$569="Very Low")</formula>
    </cfRule>
    <cfRule type="expression" priority="13610" dxfId="1" stopIfTrue="0">
      <formula>AND(NOT('QAQC-NaT'!$L$569),'QAQC-NaT'!$C$569="Good")</formula>
    </cfRule>
  </conditionalFormatting>
  <conditionalFormatting sqref="BR72">
    <cfRule type="expression" priority="9217" dxfId="0" stopIfTrue="0">
      <formula>AND(NOT('QAQC-NaT'!$L$570),'QAQC-NaT'!$C$570="Highest")</formula>
    </cfRule>
    <cfRule type="expression" priority="9895" dxfId="2" stopIfTrue="0">
      <formula>AND(NOT('QAQC-NaT'!$L$570),'QAQC-NaT'!$C$570="High")</formula>
    </cfRule>
    <cfRule type="expression" priority="10573" dxfId="3" stopIfTrue="0">
      <formula>AND(NOT('QAQC-NaT'!$L$570),'QAQC-NaT'!$C$570="Medium")</formula>
    </cfRule>
    <cfRule type="expression" priority="11251" dxfId="4" stopIfTrue="0">
      <formula>AND(NOT('QAQC-NaT'!$L$570),'QAQC-NaT'!$C$570="Medium Low")</formula>
    </cfRule>
    <cfRule type="expression" priority="11929" dxfId="5" stopIfTrue="0">
      <formula>AND(NOT('QAQC-NaT'!$L$570),'QAQC-NaT'!$C$570="Low")</formula>
    </cfRule>
    <cfRule type="expression" priority="12244" dxfId="5" stopIfTrue="0">
      <formula>LEFT(BR72&amp;"")="["</formula>
    </cfRule>
    <cfRule type="expression" priority="12913" dxfId="6" stopIfTrue="0">
      <formula>AND(NOT('QAQC-NaT'!$L$570),'QAQC-NaT'!$C$570="Very Low")</formula>
    </cfRule>
    <cfRule type="expression" priority="13611" dxfId="1" stopIfTrue="0">
      <formula>AND(NOT('QAQC-NaT'!$L$570),'QAQC-NaT'!$C$570="Good")</formula>
    </cfRule>
  </conditionalFormatting>
  <conditionalFormatting sqref="BS72">
    <cfRule type="expression" priority="9218" dxfId="0" stopIfTrue="0">
      <formula>AND(NOT('QAQC-NaT'!$L$571),'QAQC-NaT'!$C$571="Highest")</formula>
    </cfRule>
    <cfRule type="expression" priority="9896" dxfId="2" stopIfTrue="0">
      <formula>AND(NOT('QAQC-NaT'!$L$571),'QAQC-NaT'!$C$571="High")</formula>
    </cfRule>
    <cfRule type="expression" priority="10574" dxfId="3" stopIfTrue="0">
      <formula>AND(NOT('QAQC-NaT'!$L$571),'QAQC-NaT'!$C$571="Medium")</formula>
    </cfRule>
    <cfRule type="expression" priority="11252" dxfId="4" stopIfTrue="0">
      <formula>AND(NOT('QAQC-NaT'!$L$571),'QAQC-NaT'!$C$571="Medium Low")</formula>
    </cfRule>
    <cfRule type="expression" priority="11930" dxfId="5" stopIfTrue="0">
      <formula>AND(NOT('QAQC-NaT'!$L$571),'QAQC-NaT'!$C$571="Low")</formula>
    </cfRule>
    <cfRule type="expression" priority="12245" dxfId="5" stopIfTrue="0">
      <formula>LEFT(BS72&amp;"")="["</formula>
    </cfRule>
    <cfRule type="expression" priority="12914" dxfId="6" stopIfTrue="0">
      <formula>AND(NOT('QAQC-NaT'!$L$571),'QAQC-NaT'!$C$571="Very Low")</formula>
    </cfRule>
    <cfRule type="expression" priority="13612" dxfId="1" stopIfTrue="0">
      <formula>AND(NOT('QAQC-NaT'!$L$571),'QAQC-NaT'!$C$571="Good")</formula>
    </cfRule>
  </conditionalFormatting>
  <conditionalFormatting sqref="BI72">
    <cfRule type="expression" priority="9219" dxfId="0" stopIfTrue="0">
      <formula>AND(NOT('QAQC-NaT'!$L$572),'QAQC-NaT'!$C$572="Highest")</formula>
    </cfRule>
    <cfRule type="expression" priority="9897" dxfId="2" stopIfTrue="0">
      <formula>AND(NOT('QAQC-NaT'!$L$572),'QAQC-NaT'!$C$572="High")</formula>
    </cfRule>
    <cfRule type="expression" priority="10575" dxfId="3" stopIfTrue="0">
      <formula>AND(NOT('QAQC-NaT'!$L$572),'QAQC-NaT'!$C$572="Medium")</formula>
    </cfRule>
    <cfRule type="expression" priority="11253" dxfId="4" stopIfTrue="0">
      <formula>AND(NOT('QAQC-NaT'!$L$572),'QAQC-NaT'!$C$572="Medium Low")</formula>
    </cfRule>
    <cfRule type="expression" priority="11931" dxfId="5" stopIfTrue="0">
      <formula>AND(NOT('QAQC-NaT'!$L$572),'QAQC-NaT'!$C$572="Low")</formula>
    </cfRule>
    <cfRule type="expression" priority="12246" dxfId="5" stopIfTrue="0">
      <formula>LEFT(BI72&amp;"")="["</formula>
    </cfRule>
    <cfRule type="expression" priority="12915" dxfId="6" stopIfTrue="0">
      <formula>AND(NOT('QAQC-NaT'!$L$572),'QAQC-NaT'!$C$572="Very Low")</formula>
    </cfRule>
    <cfRule type="expression" priority="13613" dxfId="1" stopIfTrue="0">
      <formula>AND(NOT('QAQC-NaT'!$L$572),'QAQC-NaT'!$C$572="Good")</formula>
    </cfRule>
  </conditionalFormatting>
  <conditionalFormatting sqref="BJ72">
    <cfRule type="expression" priority="9220" dxfId="0" stopIfTrue="0">
      <formula>AND(NOT('QAQC-NaT'!$L$573),'QAQC-NaT'!$C$573="Highest")</formula>
    </cfRule>
    <cfRule type="expression" priority="9898" dxfId="2" stopIfTrue="0">
      <formula>AND(NOT('QAQC-NaT'!$L$573),'QAQC-NaT'!$C$573="High")</formula>
    </cfRule>
    <cfRule type="expression" priority="10576" dxfId="3" stopIfTrue="0">
      <formula>AND(NOT('QAQC-NaT'!$L$573),'QAQC-NaT'!$C$573="Medium")</formula>
    </cfRule>
    <cfRule type="expression" priority="11254" dxfId="4" stopIfTrue="0">
      <formula>AND(NOT('QAQC-NaT'!$L$573),'QAQC-NaT'!$C$573="Medium Low")</formula>
    </cfRule>
    <cfRule type="expression" priority="11932" dxfId="5" stopIfTrue="0">
      <formula>AND(NOT('QAQC-NaT'!$L$573),'QAQC-NaT'!$C$573="Low")</formula>
    </cfRule>
    <cfRule type="expression" priority="12247" dxfId="5" stopIfTrue="0">
      <formula>LEFT(BJ72&amp;"")="["</formula>
    </cfRule>
    <cfRule type="expression" priority="12916" dxfId="6" stopIfTrue="0">
      <formula>AND(NOT('QAQC-NaT'!$L$573),'QAQC-NaT'!$C$573="Very Low")</formula>
    </cfRule>
    <cfRule type="expression" priority="13614" dxfId="1" stopIfTrue="0">
      <formula>AND(NOT('QAQC-NaT'!$L$573),'QAQC-NaT'!$C$573="Good")</formula>
    </cfRule>
  </conditionalFormatting>
  <conditionalFormatting sqref="BK72">
    <cfRule type="expression" priority="9221" dxfId="0" stopIfTrue="0">
      <formula>AND(NOT('QAQC-NaT'!$L$574),'QAQC-NaT'!$C$574="Highest")</formula>
    </cfRule>
    <cfRule type="expression" priority="9899" dxfId="2" stopIfTrue="0">
      <formula>AND(NOT('QAQC-NaT'!$L$574),'QAQC-NaT'!$C$574="High")</formula>
    </cfRule>
    <cfRule type="expression" priority="10577" dxfId="3" stopIfTrue="0">
      <formula>AND(NOT('QAQC-NaT'!$L$574),'QAQC-NaT'!$C$574="Medium")</formula>
    </cfRule>
    <cfRule type="expression" priority="11255" dxfId="4" stopIfTrue="0">
      <formula>AND(NOT('QAQC-NaT'!$L$574),'QAQC-NaT'!$C$574="Medium Low")</formula>
    </cfRule>
    <cfRule type="expression" priority="11933" dxfId="5" stopIfTrue="0">
      <formula>AND(NOT('QAQC-NaT'!$L$574),'QAQC-NaT'!$C$574="Low")</formula>
    </cfRule>
    <cfRule type="expression" priority="12248" dxfId="5" stopIfTrue="0">
      <formula>LEFT(BK72&amp;"")="["</formula>
    </cfRule>
    <cfRule type="expression" priority="12917" dxfId="6" stopIfTrue="0">
      <formula>AND(NOT('QAQC-NaT'!$L$574),'QAQC-NaT'!$C$574="Very Low")</formula>
    </cfRule>
    <cfRule type="expression" priority="13615" dxfId="1" stopIfTrue="0">
      <formula>AND(NOT('QAQC-NaT'!$L$574),'QAQC-NaT'!$C$574="Good")</formula>
    </cfRule>
  </conditionalFormatting>
  <conditionalFormatting sqref="BM72">
    <cfRule type="expression" priority="9222" dxfId="0" stopIfTrue="0">
      <formula>AND(NOT('QAQC-NaT'!$L$575),'QAQC-NaT'!$C$575="Highest")</formula>
    </cfRule>
    <cfRule type="expression" priority="9900" dxfId="2" stopIfTrue="0">
      <formula>AND(NOT('QAQC-NaT'!$L$575),'QAQC-NaT'!$C$575="High")</formula>
    </cfRule>
    <cfRule type="expression" priority="10578" dxfId="3" stopIfTrue="0">
      <formula>AND(NOT('QAQC-NaT'!$L$575),'QAQC-NaT'!$C$575="Medium")</formula>
    </cfRule>
    <cfRule type="expression" priority="11256" dxfId="4" stopIfTrue="0">
      <formula>AND(NOT('QAQC-NaT'!$L$575),'QAQC-NaT'!$C$575="Medium Low")</formula>
    </cfRule>
    <cfRule type="expression" priority="11934" dxfId="5" stopIfTrue="0">
      <formula>AND(NOT('QAQC-NaT'!$L$575),'QAQC-NaT'!$C$575="Low")</formula>
    </cfRule>
    <cfRule type="expression" priority="12249" dxfId="5" stopIfTrue="0">
      <formula>LEFT(BM72&amp;"")="["</formula>
    </cfRule>
    <cfRule type="expression" priority="12918" dxfId="6" stopIfTrue="0">
      <formula>AND(NOT('QAQC-NaT'!$L$575),'QAQC-NaT'!$C$575="Very Low")</formula>
    </cfRule>
    <cfRule type="expression" priority="13616" dxfId="1" stopIfTrue="0">
      <formula>AND(NOT('QAQC-NaT'!$L$575),'QAQC-NaT'!$C$575="Good")</formula>
    </cfRule>
  </conditionalFormatting>
  <conditionalFormatting sqref="BN72">
    <cfRule type="expression" priority="9223" dxfId="0" stopIfTrue="0">
      <formula>AND(NOT('QAQC-NaT'!$L$576),'QAQC-NaT'!$C$576="Highest")</formula>
    </cfRule>
    <cfRule type="expression" priority="9901" dxfId="2" stopIfTrue="0">
      <formula>AND(NOT('QAQC-NaT'!$L$576),'QAQC-NaT'!$C$576="High")</formula>
    </cfRule>
    <cfRule type="expression" priority="10579" dxfId="3" stopIfTrue="0">
      <formula>AND(NOT('QAQC-NaT'!$L$576),'QAQC-NaT'!$C$576="Medium")</formula>
    </cfRule>
    <cfRule type="expression" priority="11257" dxfId="4" stopIfTrue="0">
      <formula>AND(NOT('QAQC-NaT'!$L$576),'QAQC-NaT'!$C$576="Medium Low")</formula>
    </cfRule>
    <cfRule type="expression" priority="11935" dxfId="5" stopIfTrue="0">
      <formula>AND(NOT('QAQC-NaT'!$L$576),'QAQC-NaT'!$C$576="Low")</formula>
    </cfRule>
    <cfRule type="expression" priority="12250" dxfId="5" stopIfTrue="0">
      <formula>LEFT(BN72&amp;"")="["</formula>
    </cfRule>
    <cfRule type="expression" priority="12919" dxfId="6" stopIfTrue="0">
      <formula>AND(NOT('QAQC-NaT'!$L$576),'QAQC-NaT'!$C$576="Very Low")</formula>
    </cfRule>
    <cfRule type="expression" priority="13617" dxfId="1" stopIfTrue="0">
      <formula>AND(NOT('QAQC-NaT'!$L$576),'QAQC-NaT'!$C$576="Good")</formula>
    </cfRule>
  </conditionalFormatting>
  <conditionalFormatting sqref="BO72">
    <cfRule type="expression" priority="9224" dxfId="0" stopIfTrue="0">
      <formula>AND(NOT('QAQC-NaT'!$L$577),'QAQC-NaT'!$C$577="Highest")</formula>
    </cfRule>
    <cfRule type="expression" priority="9902" dxfId="2" stopIfTrue="0">
      <formula>AND(NOT('QAQC-NaT'!$L$577),'QAQC-NaT'!$C$577="High")</formula>
    </cfRule>
    <cfRule type="expression" priority="10580" dxfId="3" stopIfTrue="0">
      <formula>AND(NOT('QAQC-NaT'!$L$577),'QAQC-NaT'!$C$577="Medium")</formula>
    </cfRule>
    <cfRule type="expression" priority="11258" dxfId="4" stopIfTrue="0">
      <formula>AND(NOT('QAQC-NaT'!$L$577),'QAQC-NaT'!$C$577="Medium Low")</formula>
    </cfRule>
    <cfRule type="expression" priority="11936" dxfId="5" stopIfTrue="0">
      <formula>AND(NOT('QAQC-NaT'!$L$577),'QAQC-NaT'!$C$577="Low")</formula>
    </cfRule>
    <cfRule type="expression" priority="12251" dxfId="5" stopIfTrue="0">
      <formula>LEFT(BO72&amp;"")="["</formula>
    </cfRule>
    <cfRule type="expression" priority="12920" dxfId="6" stopIfTrue="0">
      <formula>AND(NOT('QAQC-NaT'!$L$577),'QAQC-NaT'!$C$577="Very Low")</formula>
    </cfRule>
    <cfRule type="expression" priority="13618" dxfId="1" stopIfTrue="0">
      <formula>AND(NOT('QAQC-NaT'!$L$577),'QAQC-NaT'!$C$577="Good")</formula>
    </cfRule>
  </conditionalFormatting>
  <conditionalFormatting sqref="Q73">
    <cfRule type="expression" priority="9228" dxfId="0" stopIfTrue="0">
      <formula>AND(NOT('QAQC-NaT'!$L$581),'QAQC-NaT'!$C$581="Highest")</formula>
    </cfRule>
    <cfRule type="expression" priority="9906" dxfId="2" stopIfTrue="0">
      <formula>AND(NOT('QAQC-NaT'!$L$581),'QAQC-NaT'!$C$581="High")</formula>
    </cfRule>
    <cfRule type="expression" priority="10584" dxfId="3" stopIfTrue="0">
      <formula>AND(NOT('QAQC-NaT'!$L$581),'QAQC-NaT'!$C$581="Medium")</formula>
    </cfRule>
    <cfRule type="expression" priority="11262" dxfId="4" stopIfTrue="0">
      <formula>AND(NOT('QAQC-NaT'!$L$581),'QAQC-NaT'!$C$581="Medium Low")</formula>
    </cfRule>
    <cfRule type="expression" priority="11940" dxfId="5" stopIfTrue="0">
      <formula>AND(NOT('QAQC-NaT'!$L$581),'QAQC-NaT'!$C$581="Low")</formula>
    </cfRule>
    <cfRule type="expression" priority="12255" dxfId="5" stopIfTrue="0">
      <formula>LEFT(Q73&amp;"")="["</formula>
    </cfRule>
    <cfRule type="expression" priority="12924" dxfId="6" stopIfTrue="0">
      <formula>AND(NOT('QAQC-NaT'!$L$581),'QAQC-NaT'!$C$581="Very Low")</formula>
    </cfRule>
    <cfRule type="expression" priority="13622" dxfId="1" stopIfTrue="0">
      <formula>AND(NOT('QAQC-NaT'!$L$581),'QAQC-NaT'!$C$581="Good")</formula>
    </cfRule>
  </conditionalFormatting>
  <conditionalFormatting sqref="R73">
    <cfRule type="expression" priority="9229" dxfId="0" stopIfTrue="0">
      <formula>AND(NOT('QAQC-NaT'!$L$582),'QAQC-NaT'!$C$582="Highest")</formula>
    </cfRule>
    <cfRule type="expression" priority="9907" dxfId="2" stopIfTrue="0">
      <formula>AND(NOT('QAQC-NaT'!$L$582),'QAQC-NaT'!$C$582="High")</formula>
    </cfRule>
    <cfRule type="expression" priority="10585" dxfId="3" stopIfTrue="0">
      <formula>AND(NOT('QAQC-NaT'!$L$582),'QAQC-NaT'!$C$582="Medium")</formula>
    </cfRule>
    <cfRule type="expression" priority="11263" dxfId="4" stopIfTrue="0">
      <formula>AND(NOT('QAQC-NaT'!$L$582),'QAQC-NaT'!$C$582="Medium Low")</formula>
    </cfRule>
    <cfRule type="expression" priority="11941" dxfId="5" stopIfTrue="0">
      <formula>AND(NOT('QAQC-NaT'!$L$582),'QAQC-NaT'!$C$582="Low")</formula>
    </cfRule>
    <cfRule type="expression" priority="12256" dxfId="5" stopIfTrue="0">
      <formula>LEFT(R73&amp;"")="["</formula>
    </cfRule>
    <cfRule type="expression" priority="12925" dxfId="6" stopIfTrue="0">
      <formula>AND(NOT('QAQC-NaT'!$L$582),'QAQC-NaT'!$C$582="Very Low")</formula>
    </cfRule>
    <cfRule type="expression" priority="13623" dxfId="1" stopIfTrue="0">
      <formula>AND(NOT('QAQC-NaT'!$L$582),'QAQC-NaT'!$C$582="Good")</formula>
    </cfRule>
  </conditionalFormatting>
  <conditionalFormatting sqref="S73">
    <cfRule type="expression" priority="9230" dxfId="0" stopIfTrue="0">
      <formula>AND(NOT('QAQC-NaT'!$L$583),'QAQC-NaT'!$C$583="Highest")</formula>
    </cfRule>
    <cfRule type="expression" priority="9908" dxfId="2" stopIfTrue="0">
      <formula>AND(NOT('QAQC-NaT'!$L$583),'QAQC-NaT'!$C$583="High")</formula>
    </cfRule>
    <cfRule type="expression" priority="10586" dxfId="3" stopIfTrue="0">
      <formula>AND(NOT('QAQC-NaT'!$L$583),'QAQC-NaT'!$C$583="Medium")</formula>
    </cfRule>
    <cfRule type="expression" priority="11264" dxfId="4" stopIfTrue="0">
      <formula>AND(NOT('QAQC-NaT'!$L$583),'QAQC-NaT'!$C$583="Medium Low")</formula>
    </cfRule>
    <cfRule type="expression" priority="11942" dxfId="5" stopIfTrue="0">
      <formula>AND(NOT('QAQC-NaT'!$L$583),'QAQC-NaT'!$C$583="Low")</formula>
    </cfRule>
    <cfRule type="expression" priority="12257" dxfId="5" stopIfTrue="0">
      <formula>LEFT(S73&amp;"")="["</formula>
    </cfRule>
    <cfRule type="expression" priority="12926" dxfId="6" stopIfTrue="0">
      <formula>AND(NOT('QAQC-NaT'!$L$583),'QAQC-NaT'!$C$583="Very Low")</formula>
    </cfRule>
    <cfRule type="expression" priority="13624" dxfId="1" stopIfTrue="0">
      <formula>AND(NOT('QAQC-NaT'!$L$583),'QAQC-NaT'!$C$583="Good")</formula>
    </cfRule>
  </conditionalFormatting>
  <conditionalFormatting sqref="BQ73">
    <cfRule type="expression" priority="9231" dxfId="0" stopIfTrue="0">
      <formula>AND(NOT('QAQC-NaT'!$L$584),'QAQC-NaT'!$C$584="Highest")</formula>
    </cfRule>
    <cfRule type="expression" priority="9909" dxfId="2" stopIfTrue="0">
      <formula>AND(NOT('QAQC-NaT'!$L$584),'QAQC-NaT'!$C$584="High")</formula>
    </cfRule>
    <cfRule type="expression" priority="10587" dxfId="3" stopIfTrue="0">
      <formula>AND(NOT('QAQC-NaT'!$L$584),'QAQC-NaT'!$C$584="Medium")</formula>
    </cfRule>
    <cfRule type="expression" priority="11265" dxfId="4" stopIfTrue="0">
      <formula>AND(NOT('QAQC-NaT'!$L$584),'QAQC-NaT'!$C$584="Medium Low")</formula>
    </cfRule>
    <cfRule type="expression" priority="11943" dxfId="5" stopIfTrue="0">
      <formula>AND(NOT('QAQC-NaT'!$L$584),'QAQC-NaT'!$C$584="Low")</formula>
    </cfRule>
    <cfRule type="expression" priority="12258" dxfId="5" stopIfTrue="0">
      <formula>LEFT(BQ73&amp;"")="["</formula>
    </cfRule>
    <cfRule type="expression" priority="12927" dxfId="6" stopIfTrue="0">
      <formula>AND(NOT('QAQC-NaT'!$L$584),'QAQC-NaT'!$C$584="Very Low")</formula>
    </cfRule>
    <cfRule type="expression" priority="13625" dxfId="1" stopIfTrue="0">
      <formula>AND(NOT('QAQC-NaT'!$L$584),'QAQC-NaT'!$C$584="Good")</formula>
    </cfRule>
  </conditionalFormatting>
  <conditionalFormatting sqref="BR73">
    <cfRule type="expression" priority="9232" dxfId="0" stopIfTrue="0">
      <formula>AND(NOT('QAQC-NaT'!$L$585),'QAQC-NaT'!$C$585="Highest")</formula>
    </cfRule>
    <cfRule type="expression" priority="9910" dxfId="2" stopIfTrue="0">
      <formula>AND(NOT('QAQC-NaT'!$L$585),'QAQC-NaT'!$C$585="High")</formula>
    </cfRule>
    <cfRule type="expression" priority="10588" dxfId="3" stopIfTrue="0">
      <formula>AND(NOT('QAQC-NaT'!$L$585),'QAQC-NaT'!$C$585="Medium")</formula>
    </cfRule>
    <cfRule type="expression" priority="11266" dxfId="4" stopIfTrue="0">
      <formula>AND(NOT('QAQC-NaT'!$L$585),'QAQC-NaT'!$C$585="Medium Low")</formula>
    </cfRule>
    <cfRule type="expression" priority="11944" dxfId="5" stopIfTrue="0">
      <formula>AND(NOT('QAQC-NaT'!$L$585),'QAQC-NaT'!$C$585="Low")</formula>
    </cfRule>
    <cfRule type="expression" priority="12259" dxfId="5" stopIfTrue="0">
      <formula>LEFT(BR73&amp;"")="["</formula>
    </cfRule>
    <cfRule type="expression" priority="12928" dxfId="6" stopIfTrue="0">
      <formula>AND(NOT('QAQC-NaT'!$L$585),'QAQC-NaT'!$C$585="Very Low")</formula>
    </cfRule>
    <cfRule type="expression" priority="13626" dxfId="1" stopIfTrue="0">
      <formula>AND(NOT('QAQC-NaT'!$L$585),'QAQC-NaT'!$C$585="Good")</formula>
    </cfRule>
  </conditionalFormatting>
  <conditionalFormatting sqref="BS73">
    <cfRule type="expression" priority="9233" dxfId="0" stopIfTrue="0">
      <formula>AND(NOT('QAQC-NaT'!$L$586),'QAQC-NaT'!$C$586="Highest")</formula>
    </cfRule>
    <cfRule type="expression" priority="9911" dxfId="2" stopIfTrue="0">
      <formula>AND(NOT('QAQC-NaT'!$L$586),'QAQC-NaT'!$C$586="High")</formula>
    </cfRule>
    <cfRule type="expression" priority="10589" dxfId="3" stopIfTrue="0">
      <formula>AND(NOT('QAQC-NaT'!$L$586),'QAQC-NaT'!$C$586="Medium")</formula>
    </cfRule>
    <cfRule type="expression" priority="11267" dxfId="4" stopIfTrue="0">
      <formula>AND(NOT('QAQC-NaT'!$L$586),'QAQC-NaT'!$C$586="Medium Low")</formula>
    </cfRule>
    <cfRule type="expression" priority="11945" dxfId="5" stopIfTrue="0">
      <formula>AND(NOT('QAQC-NaT'!$L$586),'QAQC-NaT'!$C$586="Low")</formula>
    </cfRule>
    <cfRule type="expression" priority="12260" dxfId="5" stopIfTrue="0">
      <formula>LEFT(BS73&amp;"")="["</formula>
    </cfRule>
    <cfRule type="expression" priority="12929" dxfId="6" stopIfTrue="0">
      <formula>AND(NOT('QAQC-NaT'!$L$586),'QAQC-NaT'!$C$586="Very Low")</formula>
    </cfRule>
    <cfRule type="expression" priority="13627" dxfId="1" stopIfTrue="0">
      <formula>AND(NOT('QAQC-NaT'!$L$586),'QAQC-NaT'!$C$586="Good")</formula>
    </cfRule>
  </conditionalFormatting>
  <conditionalFormatting sqref="BI73">
    <cfRule type="expression" priority="9234" dxfId="0" stopIfTrue="0">
      <formula>AND(NOT('QAQC-NaT'!$L$587),'QAQC-NaT'!$C$587="Highest")</formula>
    </cfRule>
    <cfRule type="expression" priority="9912" dxfId="2" stopIfTrue="0">
      <formula>AND(NOT('QAQC-NaT'!$L$587),'QAQC-NaT'!$C$587="High")</formula>
    </cfRule>
    <cfRule type="expression" priority="10590" dxfId="3" stopIfTrue="0">
      <formula>AND(NOT('QAQC-NaT'!$L$587),'QAQC-NaT'!$C$587="Medium")</formula>
    </cfRule>
    <cfRule type="expression" priority="11268" dxfId="4" stopIfTrue="0">
      <formula>AND(NOT('QAQC-NaT'!$L$587),'QAQC-NaT'!$C$587="Medium Low")</formula>
    </cfRule>
    <cfRule type="expression" priority="11946" dxfId="5" stopIfTrue="0">
      <formula>AND(NOT('QAQC-NaT'!$L$587),'QAQC-NaT'!$C$587="Low")</formula>
    </cfRule>
    <cfRule type="expression" priority="12261" dxfId="5" stopIfTrue="0">
      <formula>LEFT(BI73&amp;"")="["</formula>
    </cfRule>
    <cfRule type="expression" priority="12930" dxfId="6" stopIfTrue="0">
      <formula>AND(NOT('QAQC-NaT'!$L$587),'QAQC-NaT'!$C$587="Very Low")</formula>
    </cfRule>
    <cfRule type="expression" priority="13628" dxfId="1" stopIfTrue="0">
      <formula>AND(NOT('QAQC-NaT'!$L$587),'QAQC-NaT'!$C$587="Good")</formula>
    </cfRule>
  </conditionalFormatting>
  <conditionalFormatting sqref="BJ73">
    <cfRule type="expression" priority="9235" dxfId="0" stopIfTrue="0">
      <formula>AND(NOT('QAQC-NaT'!$L$588),'QAQC-NaT'!$C$588="Highest")</formula>
    </cfRule>
    <cfRule type="expression" priority="9913" dxfId="2" stopIfTrue="0">
      <formula>AND(NOT('QAQC-NaT'!$L$588),'QAQC-NaT'!$C$588="High")</formula>
    </cfRule>
    <cfRule type="expression" priority="10591" dxfId="3" stopIfTrue="0">
      <formula>AND(NOT('QAQC-NaT'!$L$588),'QAQC-NaT'!$C$588="Medium")</formula>
    </cfRule>
    <cfRule type="expression" priority="11269" dxfId="4" stopIfTrue="0">
      <formula>AND(NOT('QAQC-NaT'!$L$588),'QAQC-NaT'!$C$588="Medium Low")</formula>
    </cfRule>
    <cfRule type="expression" priority="11947" dxfId="5" stopIfTrue="0">
      <formula>AND(NOT('QAQC-NaT'!$L$588),'QAQC-NaT'!$C$588="Low")</formula>
    </cfRule>
    <cfRule type="expression" priority="12262" dxfId="5" stopIfTrue="0">
      <formula>LEFT(BJ73&amp;"")="["</formula>
    </cfRule>
    <cfRule type="expression" priority="12931" dxfId="6" stopIfTrue="0">
      <formula>AND(NOT('QAQC-NaT'!$L$588),'QAQC-NaT'!$C$588="Very Low")</formula>
    </cfRule>
    <cfRule type="expression" priority="13629" dxfId="1" stopIfTrue="0">
      <formula>AND(NOT('QAQC-NaT'!$L$588),'QAQC-NaT'!$C$588="Good")</formula>
    </cfRule>
  </conditionalFormatting>
  <conditionalFormatting sqref="BK73">
    <cfRule type="expression" priority="9236" dxfId="0" stopIfTrue="0">
      <formula>AND(NOT('QAQC-NaT'!$L$589),'QAQC-NaT'!$C$589="Highest")</formula>
    </cfRule>
    <cfRule type="expression" priority="9914" dxfId="2" stopIfTrue="0">
      <formula>AND(NOT('QAQC-NaT'!$L$589),'QAQC-NaT'!$C$589="High")</formula>
    </cfRule>
    <cfRule type="expression" priority="10592" dxfId="3" stopIfTrue="0">
      <formula>AND(NOT('QAQC-NaT'!$L$589),'QAQC-NaT'!$C$589="Medium")</formula>
    </cfRule>
    <cfRule type="expression" priority="11270" dxfId="4" stopIfTrue="0">
      <formula>AND(NOT('QAQC-NaT'!$L$589),'QAQC-NaT'!$C$589="Medium Low")</formula>
    </cfRule>
    <cfRule type="expression" priority="11948" dxfId="5" stopIfTrue="0">
      <formula>AND(NOT('QAQC-NaT'!$L$589),'QAQC-NaT'!$C$589="Low")</formula>
    </cfRule>
    <cfRule type="expression" priority="12263" dxfId="5" stopIfTrue="0">
      <formula>LEFT(BK73&amp;"")="["</formula>
    </cfRule>
    <cfRule type="expression" priority="12932" dxfId="6" stopIfTrue="0">
      <formula>AND(NOT('QAQC-NaT'!$L$589),'QAQC-NaT'!$C$589="Very Low")</formula>
    </cfRule>
    <cfRule type="expression" priority="13630" dxfId="1" stopIfTrue="0">
      <formula>AND(NOT('QAQC-NaT'!$L$589),'QAQC-NaT'!$C$589="Good")</formula>
    </cfRule>
  </conditionalFormatting>
  <conditionalFormatting sqref="BM73">
    <cfRule type="expression" priority="9237" dxfId="0" stopIfTrue="0">
      <formula>AND(NOT('QAQC-NaT'!$L$590),'QAQC-NaT'!$C$590="Highest")</formula>
    </cfRule>
    <cfRule type="expression" priority="9915" dxfId="2" stopIfTrue="0">
      <formula>AND(NOT('QAQC-NaT'!$L$590),'QAQC-NaT'!$C$590="High")</formula>
    </cfRule>
    <cfRule type="expression" priority="10593" dxfId="3" stopIfTrue="0">
      <formula>AND(NOT('QAQC-NaT'!$L$590),'QAQC-NaT'!$C$590="Medium")</formula>
    </cfRule>
    <cfRule type="expression" priority="11271" dxfId="4" stopIfTrue="0">
      <formula>AND(NOT('QAQC-NaT'!$L$590),'QAQC-NaT'!$C$590="Medium Low")</formula>
    </cfRule>
    <cfRule type="expression" priority="11949" dxfId="5" stopIfTrue="0">
      <formula>AND(NOT('QAQC-NaT'!$L$590),'QAQC-NaT'!$C$590="Low")</formula>
    </cfRule>
    <cfRule type="expression" priority="12264" dxfId="5" stopIfTrue="0">
      <formula>LEFT(BM73&amp;"")="["</formula>
    </cfRule>
    <cfRule type="expression" priority="12933" dxfId="6" stopIfTrue="0">
      <formula>AND(NOT('QAQC-NaT'!$L$590),'QAQC-NaT'!$C$590="Very Low")</formula>
    </cfRule>
    <cfRule type="expression" priority="13631" dxfId="1" stopIfTrue="0">
      <formula>AND(NOT('QAQC-NaT'!$L$590),'QAQC-NaT'!$C$590="Good")</formula>
    </cfRule>
  </conditionalFormatting>
  <conditionalFormatting sqref="BN73">
    <cfRule type="expression" priority="9238" dxfId="0" stopIfTrue="0">
      <formula>AND(NOT('QAQC-NaT'!$L$591),'QAQC-NaT'!$C$591="Highest")</formula>
    </cfRule>
    <cfRule type="expression" priority="9916" dxfId="2" stopIfTrue="0">
      <formula>AND(NOT('QAQC-NaT'!$L$591),'QAQC-NaT'!$C$591="High")</formula>
    </cfRule>
    <cfRule type="expression" priority="10594" dxfId="3" stopIfTrue="0">
      <formula>AND(NOT('QAQC-NaT'!$L$591),'QAQC-NaT'!$C$591="Medium")</formula>
    </cfRule>
    <cfRule type="expression" priority="11272" dxfId="4" stopIfTrue="0">
      <formula>AND(NOT('QAQC-NaT'!$L$591),'QAQC-NaT'!$C$591="Medium Low")</formula>
    </cfRule>
    <cfRule type="expression" priority="11950" dxfId="5" stopIfTrue="0">
      <formula>AND(NOT('QAQC-NaT'!$L$591),'QAQC-NaT'!$C$591="Low")</formula>
    </cfRule>
    <cfRule type="expression" priority="12265" dxfId="5" stopIfTrue="0">
      <formula>LEFT(BN73&amp;"")="["</formula>
    </cfRule>
    <cfRule type="expression" priority="12934" dxfId="6" stopIfTrue="0">
      <formula>AND(NOT('QAQC-NaT'!$L$591),'QAQC-NaT'!$C$591="Very Low")</formula>
    </cfRule>
    <cfRule type="expression" priority="13632" dxfId="1" stopIfTrue="0">
      <formula>AND(NOT('QAQC-NaT'!$L$591),'QAQC-NaT'!$C$591="Good")</formula>
    </cfRule>
  </conditionalFormatting>
  <conditionalFormatting sqref="BO73">
    <cfRule type="expression" priority="9239" dxfId="0" stopIfTrue="0">
      <formula>AND(NOT('QAQC-NaT'!$L$592),'QAQC-NaT'!$C$592="Highest")</formula>
    </cfRule>
    <cfRule type="expression" priority="9917" dxfId="2" stopIfTrue="0">
      <formula>AND(NOT('QAQC-NaT'!$L$592),'QAQC-NaT'!$C$592="High")</formula>
    </cfRule>
    <cfRule type="expression" priority="10595" dxfId="3" stopIfTrue="0">
      <formula>AND(NOT('QAQC-NaT'!$L$592),'QAQC-NaT'!$C$592="Medium")</formula>
    </cfRule>
    <cfRule type="expression" priority="11273" dxfId="4" stopIfTrue="0">
      <formula>AND(NOT('QAQC-NaT'!$L$592),'QAQC-NaT'!$C$592="Medium Low")</formula>
    </cfRule>
    <cfRule type="expression" priority="11951" dxfId="5" stopIfTrue="0">
      <formula>AND(NOT('QAQC-NaT'!$L$592),'QAQC-NaT'!$C$592="Low")</formula>
    </cfRule>
    <cfRule type="expression" priority="12266" dxfId="5" stopIfTrue="0">
      <formula>LEFT(BO73&amp;"")="["</formula>
    </cfRule>
    <cfRule type="expression" priority="12935" dxfId="6" stopIfTrue="0">
      <formula>AND(NOT('QAQC-NaT'!$L$592),'QAQC-NaT'!$C$592="Very Low")</formula>
    </cfRule>
    <cfRule type="expression" priority="13633" dxfId="1" stopIfTrue="0">
      <formula>AND(NOT('QAQC-NaT'!$L$592),'QAQC-NaT'!$C$592="Good")</formula>
    </cfRule>
  </conditionalFormatting>
  <conditionalFormatting sqref="Q74">
    <cfRule type="expression" priority="9243" dxfId="0" stopIfTrue="0">
      <formula>AND(NOT('QAQC-NaT'!$L$596),'QAQC-NaT'!$C$596="Highest")</formula>
    </cfRule>
    <cfRule type="expression" priority="9921" dxfId="2" stopIfTrue="0">
      <formula>AND(NOT('QAQC-NaT'!$L$596),'QAQC-NaT'!$C$596="High")</formula>
    </cfRule>
    <cfRule type="expression" priority="10599" dxfId="3" stopIfTrue="0">
      <formula>AND(NOT('QAQC-NaT'!$L$596),'QAQC-NaT'!$C$596="Medium")</formula>
    </cfRule>
    <cfRule type="expression" priority="11277" dxfId="4" stopIfTrue="0">
      <formula>AND(NOT('QAQC-NaT'!$L$596),'QAQC-NaT'!$C$596="Medium Low")</formula>
    </cfRule>
    <cfRule type="expression" priority="11955" dxfId="5" stopIfTrue="0">
      <formula>AND(NOT('QAQC-NaT'!$L$596),'QAQC-NaT'!$C$596="Low")</formula>
    </cfRule>
    <cfRule type="expression" priority="12270" dxfId="5" stopIfTrue="0">
      <formula>LEFT(Q74&amp;"")="["</formula>
    </cfRule>
    <cfRule type="expression" priority="12939" dxfId="6" stopIfTrue="0">
      <formula>AND(NOT('QAQC-NaT'!$L$596),'QAQC-NaT'!$C$596="Very Low")</formula>
    </cfRule>
    <cfRule type="expression" priority="13637" dxfId="1" stopIfTrue="0">
      <formula>AND(NOT('QAQC-NaT'!$L$596),'QAQC-NaT'!$C$596="Good")</formula>
    </cfRule>
  </conditionalFormatting>
  <conditionalFormatting sqref="R74">
    <cfRule type="expression" priority="9244" dxfId="0" stopIfTrue="0">
      <formula>AND(NOT('QAQC-NaT'!$L$597),'QAQC-NaT'!$C$597="Highest")</formula>
    </cfRule>
    <cfRule type="expression" priority="9922" dxfId="2" stopIfTrue="0">
      <formula>AND(NOT('QAQC-NaT'!$L$597),'QAQC-NaT'!$C$597="High")</formula>
    </cfRule>
    <cfRule type="expression" priority="10600" dxfId="3" stopIfTrue="0">
      <formula>AND(NOT('QAQC-NaT'!$L$597),'QAQC-NaT'!$C$597="Medium")</formula>
    </cfRule>
    <cfRule type="expression" priority="11278" dxfId="4" stopIfTrue="0">
      <formula>AND(NOT('QAQC-NaT'!$L$597),'QAQC-NaT'!$C$597="Medium Low")</formula>
    </cfRule>
    <cfRule type="expression" priority="11956" dxfId="5" stopIfTrue="0">
      <formula>AND(NOT('QAQC-NaT'!$L$597),'QAQC-NaT'!$C$597="Low")</formula>
    </cfRule>
    <cfRule type="expression" priority="12271" dxfId="5" stopIfTrue="0">
      <formula>LEFT(R74&amp;"")="["</formula>
    </cfRule>
    <cfRule type="expression" priority="12940" dxfId="6" stopIfTrue="0">
      <formula>AND(NOT('QAQC-NaT'!$L$597),'QAQC-NaT'!$C$597="Very Low")</formula>
    </cfRule>
    <cfRule type="expression" priority="13638" dxfId="1" stopIfTrue="0">
      <formula>AND(NOT('QAQC-NaT'!$L$597),'QAQC-NaT'!$C$597="Good")</formula>
    </cfRule>
  </conditionalFormatting>
  <conditionalFormatting sqref="S74">
    <cfRule type="expression" priority="9245" dxfId="0" stopIfTrue="0">
      <formula>AND(NOT('QAQC-NaT'!$L$598),'QAQC-NaT'!$C$598="Highest")</formula>
    </cfRule>
    <cfRule type="expression" priority="9923" dxfId="2" stopIfTrue="0">
      <formula>AND(NOT('QAQC-NaT'!$L$598),'QAQC-NaT'!$C$598="High")</formula>
    </cfRule>
    <cfRule type="expression" priority="10601" dxfId="3" stopIfTrue="0">
      <formula>AND(NOT('QAQC-NaT'!$L$598),'QAQC-NaT'!$C$598="Medium")</formula>
    </cfRule>
    <cfRule type="expression" priority="11279" dxfId="4" stopIfTrue="0">
      <formula>AND(NOT('QAQC-NaT'!$L$598),'QAQC-NaT'!$C$598="Medium Low")</formula>
    </cfRule>
    <cfRule type="expression" priority="11957" dxfId="5" stopIfTrue="0">
      <formula>AND(NOT('QAQC-NaT'!$L$598),'QAQC-NaT'!$C$598="Low")</formula>
    </cfRule>
    <cfRule type="expression" priority="12272" dxfId="5" stopIfTrue="0">
      <formula>LEFT(S74&amp;"")="["</formula>
    </cfRule>
    <cfRule type="expression" priority="12941" dxfId="6" stopIfTrue="0">
      <formula>AND(NOT('QAQC-NaT'!$L$598),'QAQC-NaT'!$C$598="Very Low")</formula>
    </cfRule>
    <cfRule type="expression" priority="13639" dxfId="1" stopIfTrue="0">
      <formula>AND(NOT('QAQC-NaT'!$L$598),'QAQC-NaT'!$C$598="Good")</formula>
    </cfRule>
  </conditionalFormatting>
  <conditionalFormatting sqref="BQ74">
    <cfRule type="expression" priority="9246" dxfId="0" stopIfTrue="0">
      <formula>AND(NOT('QAQC-NaT'!$L$599),'QAQC-NaT'!$C$599="Highest")</formula>
    </cfRule>
    <cfRule type="expression" priority="9924" dxfId="2" stopIfTrue="0">
      <formula>AND(NOT('QAQC-NaT'!$L$599),'QAQC-NaT'!$C$599="High")</formula>
    </cfRule>
    <cfRule type="expression" priority="10602" dxfId="3" stopIfTrue="0">
      <formula>AND(NOT('QAQC-NaT'!$L$599),'QAQC-NaT'!$C$599="Medium")</formula>
    </cfRule>
    <cfRule type="expression" priority="11280" dxfId="4" stopIfTrue="0">
      <formula>AND(NOT('QAQC-NaT'!$L$599),'QAQC-NaT'!$C$599="Medium Low")</formula>
    </cfRule>
    <cfRule type="expression" priority="11958" dxfId="5" stopIfTrue="0">
      <formula>AND(NOT('QAQC-NaT'!$L$599),'QAQC-NaT'!$C$599="Low")</formula>
    </cfRule>
    <cfRule type="expression" priority="12273" dxfId="5" stopIfTrue="0">
      <formula>LEFT(BQ74&amp;"")="["</formula>
    </cfRule>
    <cfRule type="expression" priority="12942" dxfId="6" stopIfTrue="0">
      <formula>AND(NOT('QAQC-NaT'!$L$599),'QAQC-NaT'!$C$599="Very Low")</formula>
    </cfRule>
    <cfRule type="expression" priority="13640" dxfId="1" stopIfTrue="0">
      <formula>AND(NOT('QAQC-NaT'!$L$599),'QAQC-NaT'!$C$599="Good")</formula>
    </cfRule>
  </conditionalFormatting>
  <conditionalFormatting sqref="BR74">
    <cfRule type="expression" priority="9247" dxfId="0" stopIfTrue="0">
      <formula>AND(NOT('QAQC-NaT'!$L$600),'QAQC-NaT'!$C$600="Highest")</formula>
    </cfRule>
    <cfRule type="expression" priority="9925" dxfId="2" stopIfTrue="0">
      <formula>AND(NOT('QAQC-NaT'!$L$600),'QAQC-NaT'!$C$600="High")</formula>
    </cfRule>
    <cfRule type="expression" priority="10603" dxfId="3" stopIfTrue="0">
      <formula>AND(NOT('QAQC-NaT'!$L$600),'QAQC-NaT'!$C$600="Medium")</formula>
    </cfRule>
    <cfRule type="expression" priority="11281" dxfId="4" stopIfTrue="0">
      <formula>AND(NOT('QAQC-NaT'!$L$600),'QAQC-NaT'!$C$600="Medium Low")</formula>
    </cfRule>
    <cfRule type="expression" priority="11959" dxfId="5" stopIfTrue="0">
      <formula>AND(NOT('QAQC-NaT'!$L$600),'QAQC-NaT'!$C$600="Low")</formula>
    </cfRule>
    <cfRule type="expression" priority="12274" dxfId="5" stopIfTrue="0">
      <formula>LEFT(BR74&amp;"")="["</formula>
    </cfRule>
    <cfRule type="expression" priority="12943" dxfId="6" stopIfTrue="0">
      <formula>AND(NOT('QAQC-NaT'!$L$600),'QAQC-NaT'!$C$600="Very Low")</formula>
    </cfRule>
    <cfRule type="expression" priority="13641" dxfId="1" stopIfTrue="0">
      <formula>AND(NOT('QAQC-NaT'!$L$600),'QAQC-NaT'!$C$600="Good")</formula>
    </cfRule>
  </conditionalFormatting>
  <conditionalFormatting sqref="BS74">
    <cfRule type="expression" priority="9248" dxfId="0" stopIfTrue="0">
      <formula>AND(NOT('QAQC-NaT'!$L$601),'QAQC-NaT'!$C$601="Highest")</formula>
    </cfRule>
    <cfRule type="expression" priority="9926" dxfId="2" stopIfTrue="0">
      <formula>AND(NOT('QAQC-NaT'!$L$601),'QAQC-NaT'!$C$601="High")</formula>
    </cfRule>
    <cfRule type="expression" priority="10604" dxfId="3" stopIfTrue="0">
      <formula>AND(NOT('QAQC-NaT'!$L$601),'QAQC-NaT'!$C$601="Medium")</formula>
    </cfRule>
    <cfRule type="expression" priority="11282" dxfId="4" stopIfTrue="0">
      <formula>AND(NOT('QAQC-NaT'!$L$601),'QAQC-NaT'!$C$601="Medium Low")</formula>
    </cfRule>
    <cfRule type="expression" priority="11960" dxfId="5" stopIfTrue="0">
      <formula>AND(NOT('QAQC-NaT'!$L$601),'QAQC-NaT'!$C$601="Low")</formula>
    </cfRule>
    <cfRule type="expression" priority="12275" dxfId="5" stopIfTrue="0">
      <formula>LEFT(BS74&amp;"")="["</formula>
    </cfRule>
    <cfRule type="expression" priority="12944" dxfId="6" stopIfTrue="0">
      <formula>AND(NOT('QAQC-NaT'!$L$601),'QAQC-NaT'!$C$601="Very Low")</formula>
    </cfRule>
    <cfRule type="expression" priority="13642" dxfId="1" stopIfTrue="0">
      <formula>AND(NOT('QAQC-NaT'!$L$601),'QAQC-NaT'!$C$601="Good")</formula>
    </cfRule>
  </conditionalFormatting>
  <conditionalFormatting sqref="BI74">
    <cfRule type="expression" priority="9249" dxfId="0" stopIfTrue="0">
      <formula>AND(NOT('QAQC-NaT'!$L$602),'QAQC-NaT'!$C$602="Highest")</formula>
    </cfRule>
    <cfRule type="expression" priority="9927" dxfId="2" stopIfTrue="0">
      <formula>AND(NOT('QAQC-NaT'!$L$602),'QAQC-NaT'!$C$602="High")</formula>
    </cfRule>
    <cfRule type="expression" priority="10605" dxfId="3" stopIfTrue="0">
      <formula>AND(NOT('QAQC-NaT'!$L$602),'QAQC-NaT'!$C$602="Medium")</formula>
    </cfRule>
    <cfRule type="expression" priority="11283" dxfId="4" stopIfTrue="0">
      <formula>AND(NOT('QAQC-NaT'!$L$602),'QAQC-NaT'!$C$602="Medium Low")</formula>
    </cfRule>
    <cfRule type="expression" priority="11961" dxfId="5" stopIfTrue="0">
      <formula>AND(NOT('QAQC-NaT'!$L$602),'QAQC-NaT'!$C$602="Low")</formula>
    </cfRule>
    <cfRule type="expression" priority="12276" dxfId="5" stopIfTrue="0">
      <formula>LEFT(BI74&amp;"")="["</formula>
    </cfRule>
    <cfRule type="expression" priority="12945" dxfId="6" stopIfTrue="0">
      <formula>AND(NOT('QAQC-NaT'!$L$602),'QAQC-NaT'!$C$602="Very Low")</formula>
    </cfRule>
    <cfRule type="expression" priority="13643" dxfId="1" stopIfTrue="0">
      <formula>AND(NOT('QAQC-NaT'!$L$602),'QAQC-NaT'!$C$602="Good")</formula>
    </cfRule>
  </conditionalFormatting>
  <conditionalFormatting sqref="BJ74">
    <cfRule type="expression" priority="9250" dxfId="0" stopIfTrue="0">
      <formula>AND(NOT('QAQC-NaT'!$L$603),'QAQC-NaT'!$C$603="Highest")</formula>
    </cfRule>
    <cfRule type="expression" priority="9928" dxfId="2" stopIfTrue="0">
      <formula>AND(NOT('QAQC-NaT'!$L$603),'QAQC-NaT'!$C$603="High")</formula>
    </cfRule>
    <cfRule type="expression" priority="10606" dxfId="3" stopIfTrue="0">
      <formula>AND(NOT('QAQC-NaT'!$L$603),'QAQC-NaT'!$C$603="Medium")</formula>
    </cfRule>
    <cfRule type="expression" priority="11284" dxfId="4" stopIfTrue="0">
      <formula>AND(NOT('QAQC-NaT'!$L$603),'QAQC-NaT'!$C$603="Medium Low")</formula>
    </cfRule>
    <cfRule type="expression" priority="11962" dxfId="5" stopIfTrue="0">
      <formula>AND(NOT('QAQC-NaT'!$L$603),'QAQC-NaT'!$C$603="Low")</formula>
    </cfRule>
    <cfRule type="expression" priority="12277" dxfId="5" stopIfTrue="0">
      <formula>LEFT(BJ74&amp;"")="["</formula>
    </cfRule>
    <cfRule type="expression" priority="12946" dxfId="6" stopIfTrue="0">
      <formula>AND(NOT('QAQC-NaT'!$L$603),'QAQC-NaT'!$C$603="Very Low")</formula>
    </cfRule>
    <cfRule type="expression" priority="13644" dxfId="1" stopIfTrue="0">
      <formula>AND(NOT('QAQC-NaT'!$L$603),'QAQC-NaT'!$C$603="Good")</formula>
    </cfRule>
  </conditionalFormatting>
  <conditionalFormatting sqref="BK74">
    <cfRule type="expression" priority="9251" dxfId="0" stopIfTrue="0">
      <formula>AND(NOT('QAQC-NaT'!$L$604),'QAQC-NaT'!$C$604="Highest")</formula>
    </cfRule>
    <cfRule type="expression" priority="9929" dxfId="2" stopIfTrue="0">
      <formula>AND(NOT('QAQC-NaT'!$L$604),'QAQC-NaT'!$C$604="High")</formula>
    </cfRule>
    <cfRule type="expression" priority="10607" dxfId="3" stopIfTrue="0">
      <formula>AND(NOT('QAQC-NaT'!$L$604),'QAQC-NaT'!$C$604="Medium")</formula>
    </cfRule>
    <cfRule type="expression" priority="11285" dxfId="4" stopIfTrue="0">
      <formula>AND(NOT('QAQC-NaT'!$L$604),'QAQC-NaT'!$C$604="Medium Low")</formula>
    </cfRule>
    <cfRule type="expression" priority="11963" dxfId="5" stopIfTrue="0">
      <formula>AND(NOT('QAQC-NaT'!$L$604),'QAQC-NaT'!$C$604="Low")</formula>
    </cfRule>
    <cfRule type="expression" priority="12278" dxfId="5" stopIfTrue="0">
      <formula>LEFT(BK74&amp;"")="["</formula>
    </cfRule>
    <cfRule type="expression" priority="12947" dxfId="6" stopIfTrue="0">
      <formula>AND(NOT('QAQC-NaT'!$L$604),'QAQC-NaT'!$C$604="Very Low")</formula>
    </cfRule>
    <cfRule type="expression" priority="13645" dxfId="1" stopIfTrue="0">
      <formula>AND(NOT('QAQC-NaT'!$L$604),'QAQC-NaT'!$C$604="Good")</formula>
    </cfRule>
  </conditionalFormatting>
  <conditionalFormatting sqref="BM74">
    <cfRule type="expression" priority="9252" dxfId="0" stopIfTrue="0">
      <formula>AND(NOT('QAQC-NaT'!$L$605),'QAQC-NaT'!$C$605="Highest")</formula>
    </cfRule>
    <cfRule type="expression" priority="9930" dxfId="2" stopIfTrue="0">
      <formula>AND(NOT('QAQC-NaT'!$L$605),'QAQC-NaT'!$C$605="High")</formula>
    </cfRule>
    <cfRule type="expression" priority="10608" dxfId="3" stopIfTrue="0">
      <formula>AND(NOT('QAQC-NaT'!$L$605),'QAQC-NaT'!$C$605="Medium")</formula>
    </cfRule>
    <cfRule type="expression" priority="11286" dxfId="4" stopIfTrue="0">
      <formula>AND(NOT('QAQC-NaT'!$L$605),'QAQC-NaT'!$C$605="Medium Low")</formula>
    </cfRule>
    <cfRule type="expression" priority="11964" dxfId="5" stopIfTrue="0">
      <formula>AND(NOT('QAQC-NaT'!$L$605),'QAQC-NaT'!$C$605="Low")</formula>
    </cfRule>
    <cfRule type="expression" priority="12279" dxfId="5" stopIfTrue="0">
      <formula>LEFT(BM74&amp;"")="["</formula>
    </cfRule>
    <cfRule type="expression" priority="12948" dxfId="6" stopIfTrue="0">
      <formula>AND(NOT('QAQC-NaT'!$L$605),'QAQC-NaT'!$C$605="Very Low")</formula>
    </cfRule>
    <cfRule type="expression" priority="13646" dxfId="1" stopIfTrue="0">
      <formula>AND(NOT('QAQC-NaT'!$L$605),'QAQC-NaT'!$C$605="Good")</formula>
    </cfRule>
  </conditionalFormatting>
  <conditionalFormatting sqref="BN74">
    <cfRule type="expression" priority="9253" dxfId="0" stopIfTrue="0">
      <formula>AND(NOT('QAQC-NaT'!$L$606),'QAQC-NaT'!$C$606="Highest")</formula>
    </cfRule>
    <cfRule type="expression" priority="9931" dxfId="2" stopIfTrue="0">
      <formula>AND(NOT('QAQC-NaT'!$L$606),'QAQC-NaT'!$C$606="High")</formula>
    </cfRule>
    <cfRule type="expression" priority="10609" dxfId="3" stopIfTrue="0">
      <formula>AND(NOT('QAQC-NaT'!$L$606),'QAQC-NaT'!$C$606="Medium")</formula>
    </cfRule>
    <cfRule type="expression" priority="11287" dxfId="4" stopIfTrue="0">
      <formula>AND(NOT('QAQC-NaT'!$L$606),'QAQC-NaT'!$C$606="Medium Low")</formula>
    </cfRule>
    <cfRule type="expression" priority="11965" dxfId="5" stopIfTrue="0">
      <formula>AND(NOT('QAQC-NaT'!$L$606),'QAQC-NaT'!$C$606="Low")</formula>
    </cfRule>
    <cfRule type="expression" priority="12280" dxfId="5" stopIfTrue="0">
      <formula>LEFT(BN74&amp;"")="["</formula>
    </cfRule>
    <cfRule type="expression" priority="12949" dxfId="6" stopIfTrue="0">
      <formula>AND(NOT('QAQC-NaT'!$L$606),'QAQC-NaT'!$C$606="Very Low")</formula>
    </cfRule>
    <cfRule type="expression" priority="13647" dxfId="1" stopIfTrue="0">
      <formula>AND(NOT('QAQC-NaT'!$L$606),'QAQC-NaT'!$C$606="Good")</formula>
    </cfRule>
  </conditionalFormatting>
  <conditionalFormatting sqref="BO74">
    <cfRule type="expression" priority="9254" dxfId="0" stopIfTrue="0">
      <formula>AND(NOT('QAQC-NaT'!$L$607),'QAQC-NaT'!$C$607="Highest")</formula>
    </cfRule>
    <cfRule type="expression" priority="9932" dxfId="2" stopIfTrue="0">
      <formula>AND(NOT('QAQC-NaT'!$L$607),'QAQC-NaT'!$C$607="High")</formula>
    </cfRule>
    <cfRule type="expression" priority="10610" dxfId="3" stopIfTrue="0">
      <formula>AND(NOT('QAQC-NaT'!$L$607),'QAQC-NaT'!$C$607="Medium")</formula>
    </cfRule>
    <cfRule type="expression" priority="11288" dxfId="4" stopIfTrue="0">
      <formula>AND(NOT('QAQC-NaT'!$L$607),'QAQC-NaT'!$C$607="Medium Low")</formula>
    </cfRule>
    <cfRule type="expression" priority="11966" dxfId="5" stopIfTrue="0">
      <formula>AND(NOT('QAQC-NaT'!$L$607),'QAQC-NaT'!$C$607="Low")</formula>
    </cfRule>
    <cfRule type="expression" priority="12281" dxfId="5" stopIfTrue="0">
      <formula>LEFT(BO74&amp;"")="["</formula>
    </cfRule>
    <cfRule type="expression" priority="12950" dxfId="6" stopIfTrue="0">
      <formula>AND(NOT('QAQC-NaT'!$L$607),'QAQC-NaT'!$C$607="Very Low")</formula>
    </cfRule>
    <cfRule type="expression" priority="13648" dxfId="1" stopIfTrue="0">
      <formula>AND(NOT('QAQC-NaT'!$L$607),'QAQC-NaT'!$C$607="Good")</formula>
    </cfRule>
  </conditionalFormatting>
  <conditionalFormatting sqref="Q75">
    <cfRule type="expression" priority="9258" dxfId="0" stopIfTrue="0">
      <formula>AND(NOT('QAQC-NaT'!$L$611),'QAQC-NaT'!$C$611="Highest")</formula>
    </cfRule>
    <cfRule type="expression" priority="9936" dxfId="2" stopIfTrue="0">
      <formula>AND(NOT('QAQC-NaT'!$L$611),'QAQC-NaT'!$C$611="High")</formula>
    </cfRule>
    <cfRule type="expression" priority="10614" dxfId="3" stopIfTrue="0">
      <formula>AND(NOT('QAQC-NaT'!$L$611),'QAQC-NaT'!$C$611="Medium")</formula>
    </cfRule>
    <cfRule type="expression" priority="11292" dxfId="4" stopIfTrue="0">
      <formula>AND(NOT('QAQC-NaT'!$L$611),'QAQC-NaT'!$C$611="Medium Low")</formula>
    </cfRule>
    <cfRule type="expression" priority="11970" dxfId="5" stopIfTrue="0">
      <formula>AND(NOT('QAQC-NaT'!$L$611),'QAQC-NaT'!$C$611="Low")</formula>
    </cfRule>
    <cfRule type="expression" priority="12285" dxfId="5" stopIfTrue="0">
      <formula>LEFT(Q75&amp;"")="["</formula>
    </cfRule>
    <cfRule type="expression" priority="12954" dxfId="6" stopIfTrue="0">
      <formula>AND(NOT('QAQC-NaT'!$L$611),'QAQC-NaT'!$C$611="Very Low")</formula>
    </cfRule>
    <cfRule type="expression" priority="13652" dxfId="1" stopIfTrue="0">
      <formula>AND(NOT('QAQC-NaT'!$L$611),'QAQC-NaT'!$C$611="Good")</formula>
    </cfRule>
  </conditionalFormatting>
  <conditionalFormatting sqref="R75">
    <cfRule type="expression" priority="9259" dxfId="0" stopIfTrue="0">
      <formula>AND(NOT('QAQC-NaT'!$L$612),'QAQC-NaT'!$C$612="Highest")</formula>
    </cfRule>
    <cfRule type="expression" priority="9937" dxfId="2" stopIfTrue="0">
      <formula>AND(NOT('QAQC-NaT'!$L$612),'QAQC-NaT'!$C$612="High")</formula>
    </cfRule>
    <cfRule type="expression" priority="10615" dxfId="3" stopIfTrue="0">
      <formula>AND(NOT('QAQC-NaT'!$L$612),'QAQC-NaT'!$C$612="Medium")</formula>
    </cfRule>
    <cfRule type="expression" priority="11293" dxfId="4" stopIfTrue="0">
      <formula>AND(NOT('QAQC-NaT'!$L$612),'QAQC-NaT'!$C$612="Medium Low")</formula>
    </cfRule>
    <cfRule type="expression" priority="11971" dxfId="5" stopIfTrue="0">
      <formula>AND(NOT('QAQC-NaT'!$L$612),'QAQC-NaT'!$C$612="Low")</formula>
    </cfRule>
    <cfRule type="expression" priority="12286" dxfId="5" stopIfTrue="0">
      <formula>LEFT(R75&amp;"")="["</formula>
    </cfRule>
    <cfRule type="expression" priority="12955" dxfId="6" stopIfTrue="0">
      <formula>AND(NOT('QAQC-NaT'!$L$612),'QAQC-NaT'!$C$612="Very Low")</formula>
    </cfRule>
    <cfRule type="expression" priority="13653" dxfId="1" stopIfTrue="0">
      <formula>AND(NOT('QAQC-NaT'!$L$612),'QAQC-NaT'!$C$612="Good")</formula>
    </cfRule>
  </conditionalFormatting>
  <conditionalFormatting sqref="S75">
    <cfRule type="expression" priority="9260" dxfId="0" stopIfTrue="0">
      <formula>AND(NOT('QAQC-NaT'!$L$613),'QAQC-NaT'!$C$613="Highest")</formula>
    </cfRule>
    <cfRule type="expression" priority="9938" dxfId="2" stopIfTrue="0">
      <formula>AND(NOT('QAQC-NaT'!$L$613),'QAQC-NaT'!$C$613="High")</formula>
    </cfRule>
    <cfRule type="expression" priority="10616" dxfId="3" stopIfTrue="0">
      <formula>AND(NOT('QAQC-NaT'!$L$613),'QAQC-NaT'!$C$613="Medium")</formula>
    </cfRule>
    <cfRule type="expression" priority="11294" dxfId="4" stopIfTrue="0">
      <formula>AND(NOT('QAQC-NaT'!$L$613),'QAQC-NaT'!$C$613="Medium Low")</formula>
    </cfRule>
    <cfRule type="expression" priority="11972" dxfId="5" stopIfTrue="0">
      <formula>AND(NOT('QAQC-NaT'!$L$613),'QAQC-NaT'!$C$613="Low")</formula>
    </cfRule>
    <cfRule type="expression" priority="12287" dxfId="5" stopIfTrue="0">
      <formula>LEFT(S75&amp;"")="["</formula>
    </cfRule>
    <cfRule type="expression" priority="12956" dxfId="6" stopIfTrue="0">
      <formula>AND(NOT('QAQC-NaT'!$L$613),'QAQC-NaT'!$C$613="Very Low")</formula>
    </cfRule>
    <cfRule type="expression" priority="13654" dxfId="1" stopIfTrue="0">
      <formula>AND(NOT('QAQC-NaT'!$L$613),'QAQC-NaT'!$C$613="Good")</formula>
    </cfRule>
  </conditionalFormatting>
  <conditionalFormatting sqref="BQ75">
    <cfRule type="expression" priority="9261" dxfId="0" stopIfTrue="0">
      <formula>AND(NOT('QAQC-NaT'!$L$614),'QAQC-NaT'!$C$614="Highest")</formula>
    </cfRule>
    <cfRule type="expression" priority="9939" dxfId="2" stopIfTrue="0">
      <formula>AND(NOT('QAQC-NaT'!$L$614),'QAQC-NaT'!$C$614="High")</formula>
    </cfRule>
    <cfRule type="expression" priority="10617" dxfId="3" stopIfTrue="0">
      <formula>AND(NOT('QAQC-NaT'!$L$614),'QAQC-NaT'!$C$614="Medium")</formula>
    </cfRule>
    <cfRule type="expression" priority="11295" dxfId="4" stopIfTrue="0">
      <formula>AND(NOT('QAQC-NaT'!$L$614),'QAQC-NaT'!$C$614="Medium Low")</formula>
    </cfRule>
    <cfRule type="expression" priority="11973" dxfId="5" stopIfTrue="0">
      <formula>AND(NOT('QAQC-NaT'!$L$614),'QAQC-NaT'!$C$614="Low")</formula>
    </cfRule>
    <cfRule type="expression" priority="12288" dxfId="5" stopIfTrue="0">
      <formula>LEFT(BQ75&amp;"")="["</formula>
    </cfRule>
    <cfRule type="expression" priority="12957" dxfId="6" stopIfTrue="0">
      <formula>AND(NOT('QAQC-NaT'!$L$614),'QAQC-NaT'!$C$614="Very Low")</formula>
    </cfRule>
    <cfRule type="expression" priority="13655" dxfId="1" stopIfTrue="0">
      <formula>AND(NOT('QAQC-NaT'!$L$614),'QAQC-NaT'!$C$614="Good")</formula>
    </cfRule>
  </conditionalFormatting>
  <conditionalFormatting sqref="BR75">
    <cfRule type="expression" priority="9262" dxfId="0" stopIfTrue="0">
      <formula>AND(NOT('QAQC-NaT'!$L$615),'QAQC-NaT'!$C$615="Highest")</formula>
    </cfRule>
    <cfRule type="expression" priority="9940" dxfId="2" stopIfTrue="0">
      <formula>AND(NOT('QAQC-NaT'!$L$615),'QAQC-NaT'!$C$615="High")</formula>
    </cfRule>
    <cfRule type="expression" priority="10618" dxfId="3" stopIfTrue="0">
      <formula>AND(NOT('QAQC-NaT'!$L$615),'QAQC-NaT'!$C$615="Medium")</formula>
    </cfRule>
    <cfRule type="expression" priority="11296" dxfId="4" stopIfTrue="0">
      <formula>AND(NOT('QAQC-NaT'!$L$615),'QAQC-NaT'!$C$615="Medium Low")</formula>
    </cfRule>
    <cfRule type="expression" priority="11974" dxfId="5" stopIfTrue="0">
      <formula>AND(NOT('QAQC-NaT'!$L$615),'QAQC-NaT'!$C$615="Low")</formula>
    </cfRule>
    <cfRule type="expression" priority="12289" dxfId="5" stopIfTrue="0">
      <formula>LEFT(BR75&amp;"")="["</formula>
    </cfRule>
    <cfRule type="expression" priority="12958" dxfId="6" stopIfTrue="0">
      <formula>AND(NOT('QAQC-NaT'!$L$615),'QAQC-NaT'!$C$615="Very Low")</formula>
    </cfRule>
    <cfRule type="expression" priority="13656" dxfId="1" stopIfTrue="0">
      <formula>AND(NOT('QAQC-NaT'!$L$615),'QAQC-NaT'!$C$615="Good")</formula>
    </cfRule>
  </conditionalFormatting>
  <conditionalFormatting sqref="BS75">
    <cfRule type="expression" priority="9263" dxfId="0" stopIfTrue="0">
      <formula>AND(NOT('QAQC-NaT'!$L$616),'QAQC-NaT'!$C$616="Highest")</formula>
    </cfRule>
    <cfRule type="expression" priority="9941" dxfId="2" stopIfTrue="0">
      <formula>AND(NOT('QAQC-NaT'!$L$616),'QAQC-NaT'!$C$616="High")</formula>
    </cfRule>
    <cfRule type="expression" priority="10619" dxfId="3" stopIfTrue="0">
      <formula>AND(NOT('QAQC-NaT'!$L$616),'QAQC-NaT'!$C$616="Medium")</formula>
    </cfRule>
    <cfRule type="expression" priority="11297" dxfId="4" stopIfTrue="0">
      <formula>AND(NOT('QAQC-NaT'!$L$616),'QAQC-NaT'!$C$616="Medium Low")</formula>
    </cfRule>
    <cfRule type="expression" priority="11975" dxfId="5" stopIfTrue="0">
      <formula>AND(NOT('QAQC-NaT'!$L$616),'QAQC-NaT'!$C$616="Low")</formula>
    </cfRule>
    <cfRule type="expression" priority="12290" dxfId="5" stopIfTrue="0">
      <formula>LEFT(BS75&amp;"")="["</formula>
    </cfRule>
    <cfRule type="expression" priority="12959" dxfId="6" stopIfTrue="0">
      <formula>AND(NOT('QAQC-NaT'!$L$616),'QAQC-NaT'!$C$616="Very Low")</formula>
    </cfRule>
    <cfRule type="expression" priority="13657" dxfId="1" stopIfTrue="0">
      <formula>AND(NOT('QAQC-NaT'!$L$616),'QAQC-NaT'!$C$616="Good")</formula>
    </cfRule>
  </conditionalFormatting>
  <conditionalFormatting sqref="BI75">
    <cfRule type="expression" priority="9264" dxfId="0" stopIfTrue="0">
      <formula>AND(NOT('QAQC-NaT'!$L$617),'QAQC-NaT'!$C$617="Highest")</formula>
    </cfRule>
    <cfRule type="expression" priority="9942" dxfId="2" stopIfTrue="0">
      <formula>AND(NOT('QAQC-NaT'!$L$617),'QAQC-NaT'!$C$617="High")</formula>
    </cfRule>
    <cfRule type="expression" priority="10620" dxfId="3" stopIfTrue="0">
      <formula>AND(NOT('QAQC-NaT'!$L$617),'QAQC-NaT'!$C$617="Medium")</formula>
    </cfRule>
    <cfRule type="expression" priority="11298" dxfId="4" stopIfTrue="0">
      <formula>AND(NOT('QAQC-NaT'!$L$617),'QAQC-NaT'!$C$617="Medium Low")</formula>
    </cfRule>
    <cfRule type="expression" priority="11976" dxfId="5" stopIfTrue="0">
      <formula>AND(NOT('QAQC-NaT'!$L$617),'QAQC-NaT'!$C$617="Low")</formula>
    </cfRule>
    <cfRule type="expression" priority="12291" dxfId="5" stopIfTrue="0">
      <formula>LEFT(BI75&amp;"")="["</formula>
    </cfRule>
    <cfRule type="expression" priority="12960" dxfId="6" stopIfTrue="0">
      <formula>AND(NOT('QAQC-NaT'!$L$617),'QAQC-NaT'!$C$617="Very Low")</formula>
    </cfRule>
    <cfRule type="expression" priority="13658" dxfId="1" stopIfTrue="0">
      <formula>AND(NOT('QAQC-NaT'!$L$617),'QAQC-NaT'!$C$617="Good")</formula>
    </cfRule>
  </conditionalFormatting>
  <conditionalFormatting sqref="BJ75">
    <cfRule type="expression" priority="9265" dxfId="0" stopIfTrue="0">
      <formula>AND(NOT('QAQC-NaT'!$L$618),'QAQC-NaT'!$C$618="Highest")</formula>
    </cfRule>
    <cfRule type="expression" priority="9943" dxfId="2" stopIfTrue="0">
      <formula>AND(NOT('QAQC-NaT'!$L$618),'QAQC-NaT'!$C$618="High")</formula>
    </cfRule>
    <cfRule type="expression" priority="10621" dxfId="3" stopIfTrue="0">
      <formula>AND(NOT('QAQC-NaT'!$L$618),'QAQC-NaT'!$C$618="Medium")</formula>
    </cfRule>
    <cfRule type="expression" priority="11299" dxfId="4" stopIfTrue="0">
      <formula>AND(NOT('QAQC-NaT'!$L$618),'QAQC-NaT'!$C$618="Medium Low")</formula>
    </cfRule>
    <cfRule type="expression" priority="11977" dxfId="5" stopIfTrue="0">
      <formula>AND(NOT('QAQC-NaT'!$L$618),'QAQC-NaT'!$C$618="Low")</formula>
    </cfRule>
    <cfRule type="expression" priority="12292" dxfId="5" stopIfTrue="0">
      <formula>LEFT(BJ75&amp;"")="["</formula>
    </cfRule>
    <cfRule type="expression" priority="12961" dxfId="6" stopIfTrue="0">
      <formula>AND(NOT('QAQC-NaT'!$L$618),'QAQC-NaT'!$C$618="Very Low")</formula>
    </cfRule>
    <cfRule type="expression" priority="13659" dxfId="1" stopIfTrue="0">
      <formula>AND(NOT('QAQC-NaT'!$L$618),'QAQC-NaT'!$C$618="Good")</formula>
    </cfRule>
  </conditionalFormatting>
  <conditionalFormatting sqref="BK75">
    <cfRule type="expression" priority="9266" dxfId="0" stopIfTrue="0">
      <formula>AND(NOT('QAQC-NaT'!$L$619),'QAQC-NaT'!$C$619="Highest")</formula>
    </cfRule>
    <cfRule type="expression" priority="9944" dxfId="2" stopIfTrue="0">
      <formula>AND(NOT('QAQC-NaT'!$L$619),'QAQC-NaT'!$C$619="High")</formula>
    </cfRule>
    <cfRule type="expression" priority="10622" dxfId="3" stopIfTrue="0">
      <formula>AND(NOT('QAQC-NaT'!$L$619),'QAQC-NaT'!$C$619="Medium")</formula>
    </cfRule>
    <cfRule type="expression" priority="11300" dxfId="4" stopIfTrue="0">
      <formula>AND(NOT('QAQC-NaT'!$L$619),'QAQC-NaT'!$C$619="Medium Low")</formula>
    </cfRule>
    <cfRule type="expression" priority="11978" dxfId="5" stopIfTrue="0">
      <formula>AND(NOT('QAQC-NaT'!$L$619),'QAQC-NaT'!$C$619="Low")</formula>
    </cfRule>
    <cfRule type="expression" priority="12293" dxfId="5" stopIfTrue="0">
      <formula>LEFT(BK75&amp;"")="["</formula>
    </cfRule>
    <cfRule type="expression" priority="12962" dxfId="6" stopIfTrue="0">
      <formula>AND(NOT('QAQC-NaT'!$L$619),'QAQC-NaT'!$C$619="Very Low")</formula>
    </cfRule>
    <cfRule type="expression" priority="13660" dxfId="1" stopIfTrue="0">
      <formula>AND(NOT('QAQC-NaT'!$L$619),'QAQC-NaT'!$C$619="Good")</formula>
    </cfRule>
  </conditionalFormatting>
  <conditionalFormatting sqref="BM75">
    <cfRule type="expression" priority="9267" dxfId="0" stopIfTrue="0">
      <formula>AND(NOT('QAQC-NaT'!$L$620),'QAQC-NaT'!$C$620="Highest")</formula>
    </cfRule>
    <cfRule type="expression" priority="9945" dxfId="2" stopIfTrue="0">
      <formula>AND(NOT('QAQC-NaT'!$L$620),'QAQC-NaT'!$C$620="High")</formula>
    </cfRule>
    <cfRule type="expression" priority="10623" dxfId="3" stopIfTrue="0">
      <formula>AND(NOT('QAQC-NaT'!$L$620),'QAQC-NaT'!$C$620="Medium")</formula>
    </cfRule>
    <cfRule type="expression" priority="11301" dxfId="4" stopIfTrue="0">
      <formula>AND(NOT('QAQC-NaT'!$L$620),'QAQC-NaT'!$C$620="Medium Low")</formula>
    </cfRule>
    <cfRule type="expression" priority="11979" dxfId="5" stopIfTrue="0">
      <formula>AND(NOT('QAQC-NaT'!$L$620),'QAQC-NaT'!$C$620="Low")</formula>
    </cfRule>
    <cfRule type="expression" priority="12294" dxfId="5" stopIfTrue="0">
      <formula>LEFT(BM75&amp;"")="["</formula>
    </cfRule>
    <cfRule type="expression" priority="12963" dxfId="6" stopIfTrue="0">
      <formula>AND(NOT('QAQC-NaT'!$L$620),'QAQC-NaT'!$C$620="Very Low")</formula>
    </cfRule>
    <cfRule type="expression" priority="13661" dxfId="1" stopIfTrue="0">
      <formula>AND(NOT('QAQC-NaT'!$L$620),'QAQC-NaT'!$C$620="Good")</formula>
    </cfRule>
  </conditionalFormatting>
  <conditionalFormatting sqref="BN75">
    <cfRule type="expression" priority="9268" dxfId="0" stopIfTrue="0">
      <formula>AND(NOT('QAQC-NaT'!$L$621),'QAQC-NaT'!$C$621="Highest")</formula>
    </cfRule>
    <cfRule type="expression" priority="9946" dxfId="2" stopIfTrue="0">
      <formula>AND(NOT('QAQC-NaT'!$L$621),'QAQC-NaT'!$C$621="High")</formula>
    </cfRule>
    <cfRule type="expression" priority="10624" dxfId="3" stopIfTrue="0">
      <formula>AND(NOT('QAQC-NaT'!$L$621),'QAQC-NaT'!$C$621="Medium")</formula>
    </cfRule>
    <cfRule type="expression" priority="11302" dxfId="4" stopIfTrue="0">
      <formula>AND(NOT('QAQC-NaT'!$L$621),'QAQC-NaT'!$C$621="Medium Low")</formula>
    </cfRule>
    <cfRule type="expression" priority="11980" dxfId="5" stopIfTrue="0">
      <formula>AND(NOT('QAQC-NaT'!$L$621),'QAQC-NaT'!$C$621="Low")</formula>
    </cfRule>
    <cfRule type="expression" priority="12295" dxfId="5" stopIfTrue="0">
      <formula>LEFT(BN75&amp;"")="["</formula>
    </cfRule>
    <cfRule type="expression" priority="12964" dxfId="6" stopIfTrue="0">
      <formula>AND(NOT('QAQC-NaT'!$L$621),'QAQC-NaT'!$C$621="Very Low")</formula>
    </cfRule>
    <cfRule type="expression" priority="13662" dxfId="1" stopIfTrue="0">
      <formula>AND(NOT('QAQC-NaT'!$L$621),'QAQC-NaT'!$C$621="Good")</formula>
    </cfRule>
  </conditionalFormatting>
  <conditionalFormatting sqref="BO75">
    <cfRule type="expression" priority="9269" dxfId="0" stopIfTrue="0">
      <formula>AND(NOT('QAQC-NaT'!$L$622),'QAQC-NaT'!$C$622="Highest")</formula>
    </cfRule>
    <cfRule type="expression" priority="9947" dxfId="2" stopIfTrue="0">
      <formula>AND(NOT('QAQC-NaT'!$L$622),'QAQC-NaT'!$C$622="High")</formula>
    </cfRule>
    <cfRule type="expression" priority="10625" dxfId="3" stopIfTrue="0">
      <formula>AND(NOT('QAQC-NaT'!$L$622),'QAQC-NaT'!$C$622="Medium")</formula>
    </cfRule>
    <cfRule type="expression" priority="11303" dxfId="4" stopIfTrue="0">
      <formula>AND(NOT('QAQC-NaT'!$L$622),'QAQC-NaT'!$C$622="Medium Low")</formula>
    </cfRule>
    <cfRule type="expression" priority="11981" dxfId="5" stopIfTrue="0">
      <formula>AND(NOT('QAQC-NaT'!$L$622),'QAQC-NaT'!$C$622="Low")</formula>
    </cfRule>
    <cfRule type="expression" priority="12296" dxfId="5" stopIfTrue="0">
      <formula>LEFT(BO75&amp;"")="["</formula>
    </cfRule>
    <cfRule type="expression" priority="12965" dxfId="6" stopIfTrue="0">
      <formula>AND(NOT('QAQC-NaT'!$L$622),'QAQC-NaT'!$C$622="Very Low")</formula>
    </cfRule>
    <cfRule type="expression" priority="13663" dxfId="1" stopIfTrue="0">
      <formula>AND(NOT('QAQC-NaT'!$L$622),'QAQC-NaT'!$C$622="Good")</formula>
    </cfRule>
  </conditionalFormatting>
  <conditionalFormatting sqref="D78">
    <cfRule type="expression" priority="9270" dxfId="0" stopIfTrue="0">
      <formula>AND(NOT('QAQC-NaT'!$L$623),'QAQC-NaT'!$C$623="Highest")</formula>
    </cfRule>
    <cfRule type="expression" priority="9948" dxfId="2" stopIfTrue="0">
      <formula>AND(NOT('QAQC-NaT'!$L$623),'QAQC-NaT'!$C$623="High")</formula>
    </cfRule>
    <cfRule type="expression" priority="10626" dxfId="3" stopIfTrue="0">
      <formula>AND(NOT('QAQC-NaT'!$L$623),'QAQC-NaT'!$C$623="Medium")</formula>
    </cfRule>
    <cfRule type="expression" priority="11304" dxfId="4" stopIfTrue="0">
      <formula>AND(NOT('QAQC-NaT'!$L$623),'QAQC-NaT'!$C$623="Medium Low")</formula>
    </cfRule>
    <cfRule type="expression" priority="11982" dxfId="5" stopIfTrue="0">
      <formula>AND(NOT('QAQC-NaT'!$L$623),'QAQC-NaT'!$C$623="Low")</formula>
    </cfRule>
    <cfRule type="expression" priority="12297" dxfId="5" stopIfTrue="0">
      <formula>LEFT(D78&amp;"")="["</formula>
    </cfRule>
    <cfRule type="expression" priority="12966" dxfId="6" stopIfTrue="0">
      <formula>AND(NOT('QAQC-NaT'!$L$623),'QAQC-NaT'!$C$623="Very Low")</formula>
    </cfRule>
    <cfRule type="expression" priority="13664" dxfId="1" stopIfTrue="0">
      <formula>AND(NOT('QAQC-NaT'!$L$623),'QAQC-NaT'!$C$623="Good")</formula>
    </cfRule>
  </conditionalFormatting>
  <conditionalFormatting sqref="D79">
    <cfRule type="expression" priority="9271" dxfId="0" stopIfTrue="0">
      <formula>AND(NOT('QAQC-NaT'!$L$624),'QAQC-NaT'!$C$624="Highest")</formula>
    </cfRule>
    <cfRule type="expression" priority="9949" dxfId="2" stopIfTrue="0">
      <formula>AND(NOT('QAQC-NaT'!$L$624),'QAQC-NaT'!$C$624="High")</formula>
    </cfRule>
    <cfRule type="expression" priority="10627" dxfId="3" stopIfTrue="0">
      <formula>AND(NOT('QAQC-NaT'!$L$624),'QAQC-NaT'!$C$624="Medium")</formula>
    </cfRule>
    <cfRule type="expression" priority="11305" dxfId="4" stopIfTrue="0">
      <formula>AND(NOT('QAQC-NaT'!$L$624),'QAQC-NaT'!$C$624="Medium Low")</formula>
    </cfRule>
    <cfRule type="expression" priority="11983" dxfId="5" stopIfTrue="0">
      <formula>AND(NOT('QAQC-NaT'!$L$624),'QAQC-NaT'!$C$624="Low")</formula>
    </cfRule>
    <cfRule type="expression" priority="12298" dxfId="5" stopIfTrue="0">
      <formula>LEFT(D79&amp;"")="["</formula>
    </cfRule>
    <cfRule type="expression" priority="12967" dxfId="6" stopIfTrue="0">
      <formula>AND(NOT('QAQC-NaT'!$L$624),'QAQC-NaT'!$C$624="Very Low")</formula>
    </cfRule>
    <cfRule type="expression" priority="13665" dxfId="1" stopIfTrue="0">
      <formula>AND(NOT('QAQC-NaT'!$L$624),'QAQC-NaT'!$C$624="Good")</formula>
    </cfRule>
  </conditionalFormatting>
  <conditionalFormatting sqref="D80">
    <cfRule type="expression" priority="9272" dxfId="0" stopIfTrue="0">
      <formula>AND(NOT('QAQC-NaT'!$L$625),'QAQC-NaT'!$C$625="Highest")</formula>
    </cfRule>
    <cfRule type="expression" priority="9950" dxfId="2" stopIfTrue="0">
      <formula>AND(NOT('QAQC-NaT'!$L$625),'QAQC-NaT'!$C$625="High")</formula>
    </cfRule>
    <cfRule type="expression" priority="10628" dxfId="3" stopIfTrue="0">
      <formula>AND(NOT('QAQC-NaT'!$L$625),'QAQC-NaT'!$C$625="Medium")</formula>
    </cfRule>
    <cfRule type="expression" priority="11306" dxfId="4" stopIfTrue="0">
      <formula>AND(NOT('QAQC-NaT'!$L$625),'QAQC-NaT'!$C$625="Medium Low")</formula>
    </cfRule>
    <cfRule type="expression" priority="11984" dxfId="5" stopIfTrue="0">
      <formula>AND(NOT('QAQC-NaT'!$L$625),'QAQC-NaT'!$C$625="Low")</formula>
    </cfRule>
    <cfRule type="expression" priority="12299" dxfId="5" stopIfTrue="0">
      <formula>LEFT(D80&amp;"")="["</formula>
    </cfRule>
    <cfRule type="expression" priority="12968" dxfId="6" stopIfTrue="0">
      <formula>AND(NOT('QAQC-NaT'!$L$625),'QAQC-NaT'!$C$625="Very Low")</formula>
    </cfRule>
    <cfRule type="expression" priority="13666" dxfId="1" stopIfTrue="0">
      <formula>AND(NOT('QAQC-NaT'!$L$625),'QAQC-NaT'!$C$625="Good")</formula>
    </cfRule>
  </conditionalFormatting>
  <conditionalFormatting sqref="D81">
    <cfRule type="expression" priority="9273" dxfId="0" stopIfTrue="0">
      <formula>AND(NOT('QAQC-NaT'!$L$626),'QAQC-NaT'!$C$626="Highest")</formula>
    </cfRule>
    <cfRule type="expression" priority="9951" dxfId="2" stopIfTrue="0">
      <formula>AND(NOT('QAQC-NaT'!$L$626),'QAQC-NaT'!$C$626="High")</formula>
    </cfRule>
    <cfRule type="expression" priority="10629" dxfId="3" stopIfTrue="0">
      <formula>AND(NOT('QAQC-NaT'!$L$626),'QAQC-NaT'!$C$626="Medium")</formula>
    </cfRule>
    <cfRule type="expression" priority="11307" dxfId="4" stopIfTrue="0">
      <formula>AND(NOT('QAQC-NaT'!$L$626),'QAQC-NaT'!$C$626="Medium Low")</formula>
    </cfRule>
    <cfRule type="expression" priority="11985" dxfId="5" stopIfTrue="0">
      <formula>AND(NOT('QAQC-NaT'!$L$626),'QAQC-NaT'!$C$626="Low")</formula>
    </cfRule>
    <cfRule type="expression" priority="12300" dxfId="5" stopIfTrue="0">
      <formula>LEFT(D81&amp;"")="["</formula>
    </cfRule>
    <cfRule type="expression" priority="12969" dxfId="6" stopIfTrue="0">
      <formula>AND(NOT('QAQC-NaT'!$L$626),'QAQC-NaT'!$C$626="Very Low")</formula>
    </cfRule>
    <cfRule type="expression" priority="13667" dxfId="1" stopIfTrue="0">
      <formula>AND(NOT('QAQC-NaT'!$L$626),'QAQC-NaT'!$C$626="Good")</formula>
    </cfRule>
  </conditionalFormatting>
  <conditionalFormatting sqref="D82">
    <cfRule type="expression" priority="9274" dxfId="0" stopIfTrue="0">
      <formula>AND(NOT('QAQC-NaT'!$L$627),'QAQC-NaT'!$C$627="Highest")</formula>
    </cfRule>
    <cfRule type="expression" priority="9952" dxfId="2" stopIfTrue="0">
      <formula>AND(NOT('QAQC-NaT'!$L$627),'QAQC-NaT'!$C$627="High")</formula>
    </cfRule>
    <cfRule type="expression" priority="10630" dxfId="3" stopIfTrue="0">
      <formula>AND(NOT('QAQC-NaT'!$L$627),'QAQC-NaT'!$C$627="Medium")</formula>
    </cfRule>
    <cfRule type="expression" priority="11308" dxfId="4" stopIfTrue="0">
      <formula>AND(NOT('QAQC-NaT'!$L$627),'QAQC-NaT'!$C$627="Medium Low")</formula>
    </cfRule>
    <cfRule type="expression" priority="11986" dxfId="5" stopIfTrue="0">
      <formula>AND(NOT('QAQC-NaT'!$L$627),'QAQC-NaT'!$C$627="Low")</formula>
    </cfRule>
    <cfRule type="expression" priority="12301" dxfId="5" stopIfTrue="0">
      <formula>LEFT(D82&amp;"")="["</formula>
    </cfRule>
    <cfRule type="expression" priority="12970" dxfId="6" stopIfTrue="0">
      <formula>AND(NOT('QAQC-NaT'!$L$627),'QAQC-NaT'!$C$627="Very Low")</formula>
    </cfRule>
    <cfRule type="expression" priority="13668" dxfId="1" stopIfTrue="0">
      <formula>AND(NOT('QAQC-NaT'!$L$627),'QAQC-NaT'!$C$627="Good")</formula>
    </cfRule>
  </conditionalFormatting>
  <conditionalFormatting sqref="D83">
    <cfRule type="expression" priority="9275" dxfId="0" stopIfTrue="0">
      <formula>AND(NOT('QAQC-NaT'!$L$628),'QAQC-NaT'!$C$628="Highest")</formula>
    </cfRule>
    <cfRule type="expression" priority="9953" dxfId="2" stopIfTrue="0">
      <formula>AND(NOT('QAQC-NaT'!$L$628),'QAQC-NaT'!$C$628="High")</formula>
    </cfRule>
    <cfRule type="expression" priority="10631" dxfId="3" stopIfTrue="0">
      <formula>AND(NOT('QAQC-NaT'!$L$628),'QAQC-NaT'!$C$628="Medium")</formula>
    </cfRule>
    <cfRule type="expression" priority="11309" dxfId="4" stopIfTrue="0">
      <formula>AND(NOT('QAQC-NaT'!$L$628),'QAQC-NaT'!$C$628="Medium Low")</formula>
    </cfRule>
    <cfRule type="expression" priority="11987" dxfId="5" stopIfTrue="0">
      <formula>AND(NOT('QAQC-NaT'!$L$628),'QAQC-NaT'!$C$628="Low")</formula>
    </cfRule>
    <cfRule type="expression" priority="12302" dxfId="5" stopIfTrue="0">
      <formula>LEFT(D83&amp;"")="["</formula>
    </cfRule>
    <cfRule type="expression" priority="12971" dxfId="6" stopIfTrue="0">
      <formula>AND(NOT('QAQC-NaT'!$L$628),'QAQC-NaT'!$C$628="Very Low")</formula>
    </cfRule>
    <cfRule type="expression" priority="13669" dxfId="1" stopIfTrue="0">
      <formula>AND(NOT('QAQC-NaT'!$L$628),'QAQC-NaT'!$C$628="Good")</formula>
    </cfRule>
  </conditionalFormatting>
  <conditionalFormatting sqref="D84">
    <cfRule type="expression" priority="9276" dxfId="0" stopIfTrue="0">
      <formula>AND(NOT('QAQC-NaT'!$L$629),'QAQC-NaT'!$C$629="Highest")</formula>
    </cfRule>
    <cfRule type="expression" priority="9954" dxfId="2" stopIfTrue="0">
      <formula>AND(NOT('QAQC-NaT'!$L$629),'QAQC-NaT'!$C$629="High")</formula>
    </cfRule>
    <cfRule type="expression" priority="10632" dxfId="3" stopIfTrue="0">
      <formula>AND(NOT('QAQC-NaT'!$L$629),'QAQC-NaT'!$C$629="Medium")</formula>
    </cfRule>
    <cfRule type="expression" priority="11310" dxfId="4" stopIfTrue="0">
      <formula>AND(NOT('QAQC-NaT'!$L$629),'QAQC-NaT'!$C$629="Medium Low")</formula>
    </cfRule>
    <cfRule type="expression" priority="11988" dxfId="5" stopIfTrue="0">
      <formula>AND(NOT('QAQC-NaT'!$L$629),'QAQC-NaT'!$C$629="Low")</formula>
    </cfRule>
    <cfRule type="expression" priority="12303" dxfId="5" stopIfTrue="0">
      <formula>LEFT(D84&amp;"")="["</formula>
    </cfRule>
    <cfRule type="expression" priority="12972" dxfId="6" stopIfTrue="0">
      <formula>AND(NOT('QAQC-NaT'!$L$629),'QAQC-NaT'!$C$629="Very Low")</formula>
    </cfRule>
    <cfRule type="expression" priority="13670" dxfId="1" stopIfTrue="0">
      <formula>AND(NOT('QAQC-NaT'!$L$629),'QAQC-NaT'!$C$629="Good")</formula>
    </cfRule>
  </conditionalFormatting>
  <conditionalFormatting sqref="D85">
    <cfRule type="expression" priority="9277" dxfId="0" stopIfTrue="0">
      <formula>AND(NOT('QAQC-NaT'!$L$630),'QAQC-NaT'!$C$630="Highest")</formula>
    </cfRule>
    <cfRule type="expression" priority="9955" dxfId="2" stopIfTrue="0">
      <formula>AND(NOT('QAQC-NaT'!$L$630),'QAQC-NaT'!$C$630="High")</formula>
    </cfRule>
    <cfRule type="expression" priority="10633" dxfId="3" stopIfTrue="0">
      <formula>AND(NOT('QAQC-NaT'!$L$630),'QAQC-NaT'!$C$630="Medium")</formula>
    </cfRule>
    <cfRule type="expression" priority="11311" dxfId="4" stopIfTrue="0">
      <formula>AND(NOT('QAQC-NaT'!$L$630),'QAQC-NaT'!$C$630="Medium Low")</formula>
    </cfRule>
    <cfRule type="expression" priority="11989" dxfId="5" stopIfTrue="0">
      <formula>AND(NOT('QAQC-NaT'!$L$630),'QAQC-NaT'!$C$630="Low")</formula>
    </cfRule>
    <cfRule type="expression" priority="12304" dxfId="5" stopIfTrue="0">
      <formula>LEFT(D85&amp;"")="["</formula>
    </cfRule>
    <cfRule type="expression" priority="12973" dxfId="6" stopIfTrue="0">
      <formula>AND(NOT('QAQC-NaT'!$L$630),'QAQC-NaT'!$C$630="Very Low")</formula>
    </cfRule>
    <cfRule type="expression" priority="13671" dxfId="1" stopIfTrue="0">
      <formula>AND(NOT('QAQC-NaT'!$L$630),'QAQC-NaT'!$C$630="Good")</formula>
    </cfRule>
  </conditionalFormatting>
  <conditionalFormatting sqref="D86">
    <cfRule type="expression" priority="9278" dxfId="0" stopIfTrue="0">
      <formula>AND(NOT('QAQC-NaT'!$L$631),'QAQC-NaT'!$C$631="Highest")</formula>
    </cfRule>
    <cfRule type="expression" priority="9956" dxfId="2" stopIfTrue="0">
      <formula>AND(NOT('QAQC-NaT'!$L$631),'QAQC-NaT'!$C$631="High")</formula>
    </cfRule>
    <cfRule type="expression" priority="10634" dxfId="3" stopIfTrue="0">
      <formula>AND(NOT('QAQC-NaT'!$L$631),'QAQC-NaT'!$C$631="Medium")</formula>
    </cfRule>
    <cfRule type="expression" priority="11312" dxfId="4" stopIfTrue="0">
      <formula>AND(NOT('QAQC-NaT'!$L$631),'QAQC-NaT'!$C$631="Medium Low")</formula>
    </cfRule>
    <cfRule type="expression" priority="11990" dxfId="5" stopIfTrue="0">
      <formula>AND(NOT('QAQC-NaT'!$L$631),'QAQC-NaT'!$C$631="Low")</formula>
    </cfRule>
    <cfRule type="expression" priority="12305" dxfId="5" stopIfTrue="0">
      <formula>LEFT(D86&amp;"")="["</formula>
    </cfRule>
    <cfRule type="expression" priority="12974" dxfId="6" stopIfTrue="0">
      <formula>AND(NOT('QAQC-NaT'!$L$631),'QAQC-NaT'!$C$631="Very Low")</formula>
    </cfRule>
    <cfRule type="expression" priority="13672" dxfId="1" stopIfTrue="0">
      <formula>AND(NOT('QAQC-NaT'!$L$631),'QAQC-NaT'!$C$631="Good")</formula>
    </cfRule>
  </conditionalFormatting>
  <conditionalFormatting sqref="D87">
    <cfRule type="expression" priority="9279" dxfId="0" stopIfTrue="0">
      <formula>AND(NOT('QAQC-NaT'!$L$632),'QAQC-NaT'!$C$632="Highest")</formula>
    </cfRule>
    <cfRule type="expression" priority="9957" dxfId="2" stopIfTrue="0">
      <formula>AND(NOT('QAQC-NaT'!$L$632),'QAQC-NaT'!$C$632="High")</formula>
    </cfRule>
    <cfRule type="expression" priority="10635" dxfId="3" stopIfTrue="0">
      <formula>AND(NOT('QAQC-NaT'!$L$632),'QAQC-NaT'!$C$632="Medium")</formula>
    </cfRule>
    <cfRule type="expression" priority="11313" dxfId="4" stopIfTrue="0">
      <formula>AND(NOT('QAQC-NaT'!$L$632),'QAQC-NaT'!$C$632="Medium Low")</formula>
    </cfRule>
    <cfRule type="expression" priority="11991" dxfId="5" stopIfTrue="0">
      <formula>AND(NOT('QAQC-NaT'!$L$632),'QAQC-NaT'!$C$632="Low")</formula>
    </cfRule>
    <cfRule type="expression" priority="12306" dxfId="5" stopIfTrue="0">
      <formula>LEFT(D87&amp;"")="["</formula>
    </cfRule>
    <cfRule type="expression" priority="12975" dxfId="6" stopIfTrue="0">
      <formula>AND(NOT('QAQC-NaT'!$L$632),'QAQC-NaT'!$C$632="Very Low")</formula>
    </cfRule>
    <cfRule type="expression" priority="13673" dxfId="1" stopIfTrue="0">
      <formula>AND(NOT('QAQC-NaT'!$L$632),'QAQC-NaT'!$C$632="Good")</formula>
    </cfRule>
  </conditionalFormatting>
  <conditionalFormatting sqref="D88">
    <cfRule type="expression" priority="9280" dxfId="0" stopIfTrue="0">
      <formula>AND(NOT('QAQC-NaT'!$L$633),'QAQC-NaT'!$C$633="Highest")</formula>
    </cfRule>
    <cfRule type="expression" priority="9958" dxfId="2" stopIfTrue="0">
      <formula>AND(NOT('QAQC-NaT'!$L$633),'QAQC-NaT'!$C$633="High")</formula>
    </cfRule>
    <cfRule type="expression" priority="10636" dxfId="3" stopIfTrue="0">
      <formula>AND(NOT('QAQC-NaT'!$L$633),'QAQC-NaT'!$C$633="Medium")</formula>
    </cfRule>
    <cfRule type="expression" priority="11314" dxfId="4" stopIfTrue="0">
      <formula>AND(NOT('QAQC-NaT'!$L$633),'QAQC-NaT'!$C$633="Medium Low")</formula>
    </cfRule>
    <cfRule type="expression" priority="11992" dxfId="5" stopIfTrue="0">
      <formula>AND(NOT('QAQC-NaT'!$L$633),'QAQC-NaT'!$C$633="Low")</formula>
    </cfRule>
    <cfRule type="expression" priority="12307" dxfId="5" stopIfTrue="0">
      <formula>LEFT(D88&amp;"")="["</formula>
    </cfRule>
    <cfRule type="expression" priority="12976" dxfId="6" stopIfTrue="0">
      <formula>AND(NOT('QAQC-NaT'!$L$633),'QAQC-NaT'!$C$633="Very Low")</formula>
    </cfRule>
    <cfRule type="expression" priority="13674" dxfId="1" stopIfTrue="0">
      <formula>AND(NOT('QAQC-NaT'!$L$633),'QAQC-NaT'!$C$633="Good")</formula>
    </cfRule>
  </conditionalFormatting>
  <conditionalFormatting sqref="D89">
    <cfRule type="expression" priority="9281" dxfId="0" stopIfTrue="0">
      <formula>AND(NOT('QAQC-NaT'!$L$634),'QAQC-NaT'!$C$634="Highest")</formula>
    </cfRule>
    <cfRule type="expression" priority="9959" dxfId="2" stopIfTrue="0">
      <formula>AND(NOT('QAQC-NaT'!$L$634),'QAQC-NaT'!$C$634="High")</formula>
    </cfRule>
    <cfRule type="expression" priority="10637" dxfId="3" stopIfTrue="0">
      <formula>AND(NOT('QAQC-NaT'!$L$634),'QAQC-NaT'!$C$634="Medium")</formula>
    </cfRule>
    <cfRule type="expression" priority="11315" dxfId="4" stopIfTrue="0">
      <formula>AND(NOT('QAQC-NaT'!$L$634),'QAQC-NaT'!$C$634="Medium Low")</formula>
    </cfRule>
    <cfRule type="expression" priority="11993" dxfId="5" stopIfTrue="0">
      <formula>AND(NOT('QAQC-NaT'!$L$634),'QAQC-NaT'!$C$634="Low")</formula>
    </cfRule>
    <cfRule type="expression" priority="12308" dxfId="5" stopIfTrue="0">
      <formula>LEFT(D89&amp;"")="["</formula>
    </cfRule>
    <cfRule type="expression" priority="12977" dxfId="6" stopIfTrue="0">
      <formula>AND(NOT('QAQC-NaT'!$L$634),'QAQC-NaT'!$C$634="Very Low")</formula>
    </cfRule>
    <cfRule type="expression" priority="13675" dxfId="1" stopIfTrue="0">
      <formula>AND(NOT('QAQC-NaT'!$L$634),'QAQC-NaT'!$C$634="Good")</formula>
    </cfRule>
  </conditionalFormatting>
  <conditionalFormatting sqref="D90">
    <cfRule type="expression" priority="9282" dxfId="0" stopIfTrue="0">
      <formula>AND(NOT('QAQC-NaT'!$L$635),'QAQC-NaT'!$C$635="Highest")</formula>
    </cfRule>
    <cfRule type="expression" priority="9960" dxfId="2" stopIfTrue="0">
      <formula>AND(NOT('QAQC-NaT'!$L$635),'QAQC-NaT'!$C$635="High")</formula>
    </cfRule>
    <cfRule type="expression" priority="10638" dxfId="3" stopIfTrue="0">
      <formula>AND(NOT('QAQC-NaT'!$L$635),'QAQC-NaT'!$C$635="Medium")</formula>
    </cfRule>
    <cfRule type="expression" priority="11316" dxfId="4" stopIfTrue="0">
      <formula>AND(NOT('QAQC-NaT'!$L$635),'QAQC-NaT'!$C$635="Medium Low")</formula>
    </cfRule>
    <cfRule type="expression" priority="11994" dxfId="5" stopIfTrue="0">
      <formula>AND(NOT('QAQC-NaT'!$L$635),'QAQC-NaT'!$C$635="Low")</formula>
    </cfRule>
    <cfRule type="expression" priority="12309" dxfId="5" stopIfTrue="0">
      <formula>LEFT(D90&amp;"")="["</formula>
    </cfRule>
    <cfRule type="expression" priority="12978" dxfId="6" stopIfTrue="0">
      <formula>AND(NOT('QAQC-NaT'!$L$635),'QAQC-NaT'!$C$635="Very Low")</formula>
    </cfRule>
    <cfRule type="expression" priority="13676" dxfId="1" stopIfTrue="0">
      <formula>AND(NOT('QAQC-NaT'!$L$635),'QAQC-NaT'!$C$635="Good")</formula>
    </cfRule>
  </conditionalFormatting>
  <conditionalFormatting sqref="D91">
    <cfRule type="expression" priority="9283" dxfId="0" stopIfTrue="0">
      <formula>AND(NOT('QAQC-NaT'!$L$636),'QAQC-NaT'!$C$636="Highest")</formula>
    </cfRule>
    <cfRule type="expression" priority="9961" dxfId="2" stopIfTrue="0">
      <formula>AND(NOT('QAQC-NaT'!$L$636),'QAQC-NaT'!$C$636="High")</formula>
    </cfRule>
    <cfRule type="expression" priority="10639" dxfId="3" stopIfTrue="0">
      <formula>AND(NOT('QAQC-NaT'!$L$636),'QAQC-NaT'!$C$636="Medium")</formula>
    </cfRule>
    <cfRule type="expression" priority="11317" dxfId="4" stopIfTrue="0">
      <formula>AND(NOT('QAQC-NaT'!$L$636),'QAQC-NaT'!$C$636="Medium Low")</formula>
    </cfRule>
    <cfRule type="expression" priority="11995" dxfId="5" stopIfTrue="0">
      <formula>AND(NOT('QAQC-NaT'!$L$636),'QAQC-NaT'!$C$636="Low")</formula>
    </cfRule>
    <cfRule type="expression" priority="12310" dxfId="5" stopIfTrue="0">
      <formula>LEFT(D91&amp;"")="["</formula>
    </cfRule>
    <cfRule type="expression" priority="12979" dxfId="6" stopIfTrue="0">
      <formula>AND(NOT('QAQC-NaT'!$L$636),'QAQC-NaT'!$C$636="Very Low")</formula>
    </cfRule>
    <cfRule type="expression" priority="13677" dxfId="1" stopIfTrue="0">
      <formula>AND(NOT('QAQC-NaT'!$L$636),'QAQC-NaT'!$C$636="Good")</formula>
    </cfRule>
  </conditionalFormatting>
  <conditionalFormatting sqref="D92">
    <cfRule type="expression" priority="9284" dxfId="0" stopIfTrue="0">
      <formula>AND(NOT('QAQC-NaT'!$L$637),'QAQC-NaT'!$C$637="Highest")</formula>
    </cfRule>
    <cfRule type="expression" priority="9962" dxfId="2" stopIfTrue="0">
      <formula>AND(NOT('QAQC-NaT'!$L$637),'QAQC-NaT'!$C$637="High")</formula>
    </cfRule>
    <cfRule type="expression" priority="10640" dxfId="3" stopIfTrue="0">
      <formula>AND(NOT('QAQC-NaT'!$L$637),'QAQC-NaT'!$C$637="Medium")</formula>
    </cfRule>
    <cfRule type="expression" priority="11318" dxfId="4" stopIfTrue="0">
      <formula>AND(NOT('QAQC-NaT'!$L$637),'QAQC-NaT'!$C$637="Medium Low")</formula>
    </cfRule>
    <cfRule type="expression" priority="11996" dxfId="5" stopIfTrue="0">
      <formula>AND(NOT('QAQC-NaT'!$L$637),'QAQC-NaT'!$C$637="Low")</formula>
    </cfRule>
    <cfRule type="expression" priority="12311" dxfId="5" stopIfTrue="0">
      <formula>LEFT(D92&amp;"")="["</formula>
    </cfRule>
    <cfRule type="expression" priority="12980" dxfId="6" stopIfTrue="0">
      <formula>AND(NOT('QAQC-NaT'!$L$637),'QAQC-NaT'!$C$637="Very Low")</formula>
    </cfRule>
    <cfRule type="expression" priority="13678" dxfId="1" stopIfTrue="0">
      <formula>AND(NOT('QAQC-NaT'!$L$637),'QAQC-NaT'!$C$637="Good")</formula>
    </cfRule>
  </conditionalFormatting>
  <conditionalFormatting sqref="O78">
    <cfRule type="expression" priority="9285" dxfId="0" stopIfTrue="0">
      <formula>AND(NOT('QAQC-NaT'!$L$638),'QAQC-NaT'!$C$638="Highest")</formula>
    </cfRule>
    <cfRule type="expression" priority="9963" dxfId="2" stopIfTrue="0">
      <formula>AND(NOT('QAQC-NaT'!$L$638),'QAQC-NaT'!$C$638="High")</formula>
    </cfRule>
    <cfRule type="expression" priority="10641" dxfId="3" stopIfTrue="0">
      <formula>AND(NOT('QAQC-NaT'!$L$638),'QAQC-NaT'!$C$638="Medium")</formula>
    </cfRule>
    <cfRule type="expression" priority="11319" dxfId="4" stopIfTrue="0">
      <formula>AND(NOT('QAQC-NaT'!$L$638),'QAQC-NaT'!$C$638="Medium Low")</formula>
    </cfRule>
    <cfRule type="expression" priority="11997" dxfId="5" stopIfTrue="0">
      <formula>AND(NOT('QAQC-NaT'!$L$638),'QAQC-NaT'!$C$638="Low")</formula>
    </cfRule>
    <cfRule type="expression" priority="12312" dxfId="5" stopIfTrue="0">
      <formula>LEFT(O78&amp;"")="["</formula>
    </cfRule>
    <cfRule type="expression" priority="12981" dxfId="6" stopIfTrue="0">
      <formula>AND(NOT('QAQC-NaT'!$L$638),'QAQC-NaT'!$C$638="Very Low")</formula>
    </cfRule>
    <cfRule type="expression" priority="13679" dxfId="1" stopIfTrue="0">
      <formula>AND(NOT('QAQC-NaT'!$L$638),'QAQC-NaT'!$C$638="Good")</formula>
    </cfRule>
  </conditionalFormatting>
  <conditionalFormatting sqref="O79">
    <cfRule type="expression" priority="9286" dxfId="0" stopIfTrue="0">
      <formula>AND(NOT('QAQC-NaT'!$L$639),'QAQC-NaT'!$C$639="Highest")</formula>
    </cfRule>
    <cfRule type="expression" priority="9964" dxfId="2" stopIfTrue="0">
      <formula>AND(NOT('QAQC-NaT'!$L$639),'QAQC-NaT'!$C$639="High")</formula>
    </cfRule>
    <cfRule type="expression" priority="10642" dxfId="3" stopIfTrue="0">
      <formula>AND(NOT('QAQC-NaT'!$L$639),'QAQC-NaT'!$C$639="Medium")</formula>
    </cfRule>
    <cfRule type="expression" priority="11320" dxfId="4" stopIfTrue="0">
      <formula>AND(NOT('QAQC-NaT'!$L$639),'QAQC-NaT'!$C$639="Medium Low")</formula>
    </cfRule>
    <cfRule type="expression" priority="11998" dxfId="5" stopIfTrue="0">
      <formula>AND(NOT('QAQC-NaT'!$L$639),'QAQC-NaT'!$C$639="Low")</formula>
    </cfRule>
    <cfRule type="expression" priority="12313" dxfId="5" stopIfTrue="0">
      <formula>LEFT(O79&amp;"")="["</formula>
    </cfRule>
    <cfRule type="expression" priority="12982" dxfId="6" stopIfTrue="0">
      <formula>AND(NOT('QAQC-NaT'!$L$639),'QAQC-NaT'!$C$639="Very Low")</formula>
    </cfRule>
    <cfRule type="expression" priority="13680" dxfId="1" stopIfTrue="0">
      <formula>AND(NOT('QAQC-NaT'!$L$639),'QAQC-NaT'!$C$639="Good")</formula>
    </cfRule>
  </conditionalFormatting>
  <conditionalFormatting sqref="O80">
    <cfRule type="expression" priority="9287" dxfId="0" stopIfTrue="0">
      <formula>AND(NOT('QAQC-NaT'!$L$640),'QAQC-NaT'!$C$640="Highest")</formula>
    </cfRule>
    <cfRule type="expression" priority="9965" dxfId="2" stopIfTrue="0">
      <formula>AND(NOT('QAQC-NaT'!$L$640),'QAQC-NaT'!$C$640="High")</formula>
    </cfRule>
    <cfRule type="expression" priority="10643" dxfId="3" stopIfTrue="0">
      <formula>AND(NOT('QAQC-NaT'!$L$640),'QAQC-NaT'!$C$640="Medium")</formula>
    </cfRule>
    <cfRule type="expression" priority="11321" dxfId="4" stopIfTrue="0">
      <formula>AND(NOT('QAQC-NaT'!$L$640),'QAQC-NaT'!$C$640="Medium Low")</formula>
    </cfRule>
    <cfRule type="expression" priority="11999" dxfId="5" stopIfTrue="0">
      <formula>AND(NOT('QAQC-NaT'!$L$640),'QAQC-NaT'!$C$640="Low")</formula>
    </cfRule>
    <cfRule type="expression" priority="12314" dxfId="5" stopIfTrue="0">
      <formula>LEFT(O80&amp;"")="["</formula>
    </cfRule>
    <cfRule type="expression" priority="12983" dxfId="6" stopIfTrue="0">
      <formula>AND(NOT('QAQC-NaT'!$L$640),'QAQC-NaT'!$C$640="Very Low")</formula>
    </cfRule>
    <cfRule type="expression" priority="13681" dxfId="1" stopIfTrue="0">
      <formula>AND(NOT('QAQC-NaT'!$L$640),'QAQC-NaT'!$C$640="Good")</formula>
    </cfRule>
  </conditionalFormatting>
  <conditionalFormatting sqref="O81">
    <cfRule type="expression" priority="9288" dxfId="0" stopIfTrue="0">
      <formula>AND(NOT('QAQC-NaT'!$L$641),'QAQC-NaT'!$C$641="Highest")</formula>
    </cfRule>
    <cfRule type="expression" priority="9966" dxfId="2" stopIfTrue="0">
      <formula>AND(NOT('QAQC-NaT'!$L$641),'QAQC-NaT'!$C$641="High")</formula>
    </cfRule>
    <cfRule type="expression" priority="10644" dxfId="3" stopIfTrue="0">
      <formula>AND(NOT('QAQC-NaT'!$L$641),'QAQC-NaT'!$C$641="Medium")</formula>
    </cfRule>
    <cfRule type="expression" priority="11322" dxfId="4" stopIfTrue="0">
      <formula>AND(NOT('QAQC-NaT'!$L$641),'QAQC-NaT'!$C$641="Medium Low")</formula>
    </cfRule>
    <cfRule type="expression" priority="12000" dxfId="5" stopIfTrue="0">
      <formula>AND(NOT('QAQC-NaT'!$L$641),'QAQC-NaT'!$C$641="Low")</formula>
    </cfRule>
    <cfRule type="expression" priority="12315" dxfId="5" stopIfTrue="0">
      <formula>LEFT(O81&amp;"")="["</formula>
    </cfRule>
    <cfRule type="expression" priority="12984" dxfId="6" stopIfTrue="0">
      <formula>AND(NOT('QAQC-NaT'!$L$641),'QAQC-NaT'!$C$641="Very Low")</formula>
    </cfRule>
    <cfRule type="expression" priority="13682" dxfId="1" stopIfTrue="0">
      <formula>AND(NOT('QAQC-NaT'!$L$641),'QAQC-NaT'!$C$641="Good")</formula>
    </cfRule>
  </conditionalFormatting>
  <conditionalFormatting sqref="O82">
    <cfRule type="expression" priority="9289" dxfId="0" stopIfTrue="0">
      <formula>AND(NOT('QAQC-NaT'!$L$642),'QAQC-NaT'!$C$642="Highest")</formula>
    </cfRule>
    <cfRule type="expression" priority="9967" dxfId="2" stopIfTrue="0">
      <formula>AND(NOT('QAQC-NaT'!$L$642),'QAQC-NaT'!$C$642="High")</formula>
    </cfRule>
    <cfRule type="expression" priority="10645" dxfId="3" stopIfTrue="0">
      <formula>AND(NOT('QAQC-NaT'!$L$642),'QAQC-NaT'!$C$642="Medium")</formula>
    </cfRule>
    <cfRule type="expression" priority="11323" dxfId="4" stopIfTrue="0">
      <formula>AND(NOT('QAQC-NaT'!$L$642),'QAQC-NaT'!$C$642="Medium Low")</formula>
    </cfRule>
    <cfRule type="expression" priority="12001" dxfId="5" stopIfTrue="0">
      <formula>AND(NOT('QAQC-NaT'!$L$642),'QAQC-NaT'!$C$642="Low")</formula>
    </cfRule>
    <cfRule type="expression" priority="12316" dxfId="5" stopIfTrue="0">
      <formula>LEFT(O82&amp;"")="["</formula>
    </cfRule>
    <cfRule type="expression" priority="12985" dxfId="6" stopIfTrue="0">
      <formula>AND(NOT('QAQC-NaT'!$L$642),'QAQC-NaT'!$C$642="Very Low")</formula>
    </cfRule>
    <cfRule type="expression" priority="13683" dxfId="1" stopIfTrue="0">
      <formula>AND(NOT('QAQC-NaT'!$L$642),'QAQC-NaT'!$C$642="Good")</formula>
    </cfRule>
  </conditionalFormatting>
  <conditionalFormatting sqref="O83">
    <cfRule type="expression" priority="9290" dxfId="0" stopIfTrue="0">
      <formula>AND(NOT('QAQC-NaT'!$L$643),'QAQC-NaT'!$C$643="Highest")</formula>
    </cfRule>
    <cfRule type="expression" priority="9968" dxfId="2" stopIfTrue="0">
      <formula>AND(NOT('QAQC-NaT'!$L$643),'QAQC-NaT'!$C$643="High")</formula>
    </cfRule>
    <cfRule type="expression" priority="10646" dxfId="3" stopIfTrue="0">
      <formula>AND(NOT('QAQC-NaT'!$L$643),'QAQC-NaT'!$C$643="Medium")</formula>
    </cfRule>
    <cfRule type="expression" priority="11324" dxfId="4" stopIfTrue="0">
      <formula>AND(NOT('QAQC-NaT'!$L$643),'QAQC-NaT'!$C$643="Medium Low")</formula>
    </cfRule>
    <cfRule type="expression" priority="12002" dxfId="5" stopIfTrue="0">
      <formula>AND(NOT('QAQC-NaT'!$L$643),'QAQC-NaT'!$C$643="Low")</formula>
    </cfRule>
    <cfRule type="expression" priority="12317" dxfId="5" stopIfTrue="0">
      <formula>LEFT(O83&amp;"")="["</formula>
    </cfRule>
    <cfRule type="expression" priority="12986" dxfId="6" stopIfTrue="0">
      <formula>AND(NOT('QAQC-NaT'!$L$643),'QAQC-NaT'!$C$643="Very Low")</formula>
    </cfRule>
    <cfRule type="expression" priority="13684" dxfId="1" stopIfTrue="0">
      <formula>AND(NOT('QAQC-NaT'!$L$643),'QAQC-NaT'!$C$643="Good")</formula>
    </cfRule>
  </conditionalFormatting>
  <conditionalFormatting sqref="O84">
    <cfRule type="expression" priority="9291" dxfId="0" stopIfTrue="0">
      <formula>AND(NOT('QAQC-NaT'!$L$644),'QAQC-NaT'!$C$644="Highest")</formula>
    </cfRule>
    <cfRule type="expression" priority="9969" dxfId="2" stopIfTrue="0">
      <formula>AND(NOT('QAQC-NaT'!$L$644),'QAQC-NaT'!$C$644="High")</formula>
    </cfRule>
    <cfRule type="expression" priority="10647" dxfId="3" stopIfTrue="0">
      <formula>AND(NOT('QAQC-NaT'!$L$644),'QAQC-NaT'!$C$644="Medium")</formula>
    </cfRule>
    <cfRule type="expression" priority="11325" dxfId="4" stopIfTrue="0">
      <formula>AND(NOT('QAQC-NaT'!$L$644),'QAQC-NaT'!$C$644="Medium Low")</formula>
    </cfRule>
    <cfRule type="expression" priority="12003" dxfId="5" stopIfTrue="0">
      <formula>AND(NOT('QAQC-NaT'!$L$644),'QAQC-NaT'!$C$644="Low")</formula>
    </cfRule>
    <cfRule type="expression" priority="12318" dxfId="5" stopIfTrue="0">
      <formula>LEFT(O84&amp;"")="["</formula>
    </cfRule>
    <cfRule type="expression" priority="12987" dxfId="6" stopIfTrue="0">
      <formula>AND(NOT('QAQC-NaT'!$L$644),'QAQC-NaT'!$C$644="Very Low")</formula>
    </cfRule>
    <cfRule type="expression" priority="13685" dxfId="1" stopIfTrue="0">
      <formula>AND(NOT('QAQC-NaT'!$L$644),'QAQC-NaT'!$C$644="Good")</formula>
    </cfRule>
  </conditionalFormatting>
  <conditionalFormatting sqref="O85">
    <cfRule type="expression" priority="9292" dxfId="0" stopIfTrue="0">
      <formula>AND(NOT('QAQC-NaT'!$L$645),'QAQC-NaT'!$C$645="Highest")</formula>
    </cfRule>
    <cfRule type="expression" priority="9970" dxfId="2" stopIfTrue="0">
      <formula>AND(NOT('QAQC-NaT'!$L$645),'QAQC-NaT'!$C$645="High")</formula>
    </cfRule>
    <cfRule type="expression" priority="10648" dxfId="3" stopIfTrue="0">
      <formula>AND(NOT('QAQC-NaT'!$L$645),'QAQC-NaT'!$C$645="Medium")</formula>
    </cfRule>
    <cfRule type="expression" priority="11326" dxfId="4" stopIfTrue="0">
      <formula>AND(NOT('QAQC-NaT'!$L$645),'QAQC-NaT'!$C$645="Medium Low")</formula>
    </cfRule>
    <cfRule type="expression" priority="12004" dxfId="5" stopIfTrue="0">
      <formula>AND(NOT('QAQC-NaT'!$L$645),'QAQC-NaT'!$C$645="Low")</formula>
    </cfRule>
    <cfRule type="expression" priority="12319" dxfId="5" stopIfTrue="0">
      <formula>LEFT(O85&amp;"")="["</formula>
    </cfRule>
    <cfRule type="expression" priority="12988" dxfId="6" stopIfTrue="0">
      <formula>AND(NOT('QAQC-NaT'!$L$645),'QAQC-NaT'!$C$645="Very Low")</formula>
    </cfRule>
    <cfRule type="expression" priority="13686" dxfId="1" stopIfTrue="0">
      <formula>AND(NOT('QAQC-NaT'!$L$645),'QAQC-NaT'!$C$645="Good")</formula>
    </cfRule>
  </conditionalFormatting>
  <conditionalFormatting sqref="O86">
    <cfRule type="expression" priority="9293" dxfId="0" stopIfTrue="0">
      <formula>AND(NOT('QAQC-NaT'!$L$646),'QAQC-NaT'!$C$646="Highest")</formula>
    </cfRule>
    <cfRule type="expression" priority="9971" dxfId="2" stopIfTrue="0">
      <formula>AND(NOT('QAQC-NaT'!$L$646),'QAQC-NaT'!$C$646="High")</formula>
    </cfRule>
    <cfRule type="expression" priority="10649" dxfId="3" stopIfTrue="0">
      <formula>AND(NOT('QAQC-NaT'!$L$646),'QAQC-NaT'!$C$646="Medium")</formula>
    </cfRule>
    <cfRule type="expression" priority="11327" dxfId="4" stopIfTrue="0">
      <formula>AND(NOT('QAQC-NaT'!$L$646),'QAQC-NaT'!$C$646="Medium Low")</formula>
    </cfRule>
    <cfRule type="expression" priority="12005" dxfId="5" stopIfTrue="0">
      <formula>AND(NOT('QAQC-NaT'!$L$646),'QAQC-NaT'!$C$646="Low")</formula>
    </cfRule>
    <cfRule type="expression" priority="12320" dxfId="5" stopIfTrue="0">
      <formula>LEFT(O86&amp;"")="["</formula>
    </cfRule>
    <cfRule type="expression" priority="12989" dxfId="6" stopIfTrue="0">
      <formula>AND(NOT('QAQC-NaT'!$L$646),'QAQC-NaT'!$C$646="Very Low")</formula>
    </cfRule>
    <cfRule type="expression" priority="13687" dxfId="1" stopIfTrue="0">
      <formula>AND(NOT('QAQC-NaT'!$L$646),'QAQC-NaT'!$C$646="Good")</formula>
    </cfRule>
  </conditionalFormatting>
  <conditionalFormatting sqref="O87">
    <cfRule type="expression" priority="9294" dxfId="0" stopIfTrue="0">
      <formula>AND(NOT('QAQC-NaT'!$L$647),'QAQC-NaT'!$C$647="Highest")</formula>
    </cfRule>
    <cfRule type="expression" priority="9972" dxfId="2" stopIfTrue="0">
      <formula>AND(NOT('QAQC-NaT'!$L$647),'QAQC-NaT'!$C$647="High")</formula>
    </cfRule>
    <cfRule type="expression" priority="10650" dxfId="3" stopIfTrue="0">
      <formula>AND(NOT('QAQC-NaT'!$L$647),'QAQC-NaT'!$C$647="Medium")</formula>
    </cfRule>
    <cfRule type="expression" priority="11328" dxfId="4" stopIfTrue="0">
      <formula>AND(NOT('QAQC-NaT'!$L$647),'QAQC-NaT'!$C$647="Medium Low")</formula>
    </cfRule>
    <cfRule type="expression" priority="12006" dxfId="5" stopIfTrue="0">
      <formula>AND(NOT('QAQC-NaT'!$L$647),'QAQC-NaT'!$C$647="Low")</formula>
    </cfRule>
    <cfRule type="expression" priority="12321" dxfId="5" stopIfTrue="0">
      <formula>LEFT(O87&amp;"")="["</formula>
    </cfRule>
    <cfRule type="expression" priority="12990" dxfId="6" stopIfTrue="0">
      <formula>AND(NOT('QAQC-NaT'!$L$647),'QAQC-NaT'!$C$647="Very Low")</formula>
    </cfRule>
    <cfRule type="expression" priority="13688" dxfId="1" stopIfTrue="0">
      <formula>AND(NOT('QAQC-NaT'!$L$647),'QAQC-NaT'!$C$647="Good")</formula>
    </cfRule>
  </conditionalFormatting>
  <conditionalFormatting sqref="O88">
    <cfRule type="expression" priority="9295" dxfId="0" stopIfTrue="0">
      <formula>AND(NOT('QAQC-NaT'!$L$648),'QAQC-NaT'!$C$648="Highest")</formula>
    </cfRule>
    <cfRule type="expression" priority="9973" dxfId="2" stopIfTrue="0">
      <formula>AND(NOT('QAQC-NaT'!$L$648),'QAQC-NaT'!$C$648="High")</formula>
    </cfRule>
    <cfRule type="expression" priority="10651" dxfId="3" stopIfTrue="0">
      <formula>AND(NOT('QAQC-NaT'!$L$648),'QAQC-NaT'!$C$648="Medium")</formula>
    </cfRule>
    <cfRule type="expression" priority="11329" dxfId="4" stopIfTrue="0">
      <formula>AND(NOT('QAQC-NaT'!$L$648),'QAQC-NaT'!$C$648="Medium Low")</formula>
    </cfRule>
    <cfRule type="expression" priority="12007" dxfId="5" stopIfTrue="0">
      <formula>AND(NOT('QAQC-NaT'!$L$648),'QAQC-NaT'!$C$648="Low")</formula>
    </cfRule>
    <cfRule type="expression" priority="12322" dxfId="5" stopIfTrue="0">
      <formula>LEFT(O88&amp;"")="["</formula>
    </cfRule>
    <cfRule type="expression" priority="12991" dxfId="6" stopIfTrue="0">
      <formula>AND(NOT('QAQC-NaT'!$L$648),'QAQC-NaT'!$C$648="Very Low")</formula>
    </cfRule>
    <cfRule type="expression" priority="13689" dxfId="1" stopIfTrue="0">
      <formula>AND(NOT('QAQC-NaT'!$L$648),'QAQC-NaT'!$C$648="Good")</formula>
    </cfRule>
  </conditionalFormatting>
  <conditionalFormatting sqref="O89">
    <cfRule type="expression" priority="9296" dxfId="0" stopIfTrue="0">
      <formula>AND(NOT('QAQC-NaT'!$L$649),'QAQC-NaT'!$C$649="Highest")</formula>
    </cfRule>
    <cfRule type="expression" priority="9974" dxfId="2" stopIfTrue="0">
      <formula>AND(NOT('QAQC-NaT'!$L$649),'QAQC-NaT'!$C$649="High")</formula>
    </cfRule>
    <cfRule type="expression" priority="10652" dxfId="3" stopIfTrue="0">
      <formula>AND(NOT('QAQC-NaT'!$L$649),'QAQC-NaT'!$C$649="Medium")</formula>
    </cfRule>
    <cfRule type="expression" priority="11330" dxfId="4" stopIfTrue="0">
      <formula>AND(NOT('QAQC-NaT'!$L$649),'QAQC-NaT'!$C$649="Medium Low")</formula>
    </cfRule>
    <cfRule type="expression" priority="12008" dxfId="5" stopIfTrue="0">
      <formula>AND(NOT('QAQC-NaT'!$L$649),'QAQC-NaT'!$C$649="Low")</formula>
    </cfRule>
    <cfRule type="expression" priority="12323" dxfId="5" stopIfTrue="0">
      <formula>LEFT(O89&amp;"")="["</formula>
    </cfRule>
    <cfRule type="expression" priority="12992" dxfId="6" stopIfTrue="0">
      <formula>AND(NOT('QAQC-NaT'!$L$649),'QAQC-NaT'!$C$649="Very Low")</formula>
    </cfRule>
    <cfRule type="expression" priority="13690" dxfId="1" stopIfTrue="0">
      <formula>AND(NOT('QAQC-NaT'!$L$649),'QAQC-NaT'!$C$649="Good")</formula>
    </cfRule>
  </conditionalFormatting>
  <conditionalFormatting sqref="O90">
    <cfRule type="expression" priority="9297" dxfId="0" stopIfTrue="0">
      <formula>AND(NOT('QAQC-NaT'!$L$650),'QAQC-NaT'!$C$650="Highest")</formula>
    </cfRule>
    <cfRule type="expression" priority="9975" dxfId="2" stopIfTrue="0">
      <formula>AND(NOT('QAQC-NaT'!$L$650),'QAQC-NaT'!$C$650="High")</formula>
    </cfRule>
    <cfRule type="expression" priority="10653" dxfId="3" stopIfTrue="0">
      <formula>AND(NOT('QAQC-NaT'!$L$650),'QAQC-NaT'!$C$650="Medium")</formula>
    </cfRule>
    <cfRule type="expression" priority="11331" dxfId="4" stopIfTrue="0">
      <formula>AND(NOT('QAQC-NaT'!$L$650),'QAQC-NaT'!$C$650="Medium Low")</formula>
    </cfRule>
    <cfRule type="expression" priority="12009" dxfId="5" stopIfTrue="0">
      <formula>AND(NOT('QAQC-NaT'!$L$650),'QAQC-NaT'!$C$650="Low")</formula>
    </cfRule>
    <cfRule type="expression" priority="12324" dxfId="5" stopIfTrue="0">
      <formula>LEFT(O90&amp;"")="["</formula>
    </cfRule>
    <cfRule type="expression" priority="12993" dxfId="6" stopIfTrue="0">
      <formula>AND(NOT('QAQC-NaT'!$L$650),'QAQC-NaT'!$C$650="Very Low")</formula>
    </cfRule>
    <cfRule type="expression" priority="13691" dxfId="1" stopIfTrue="0">
      <formula>AND(NOT('QAQC-NaT'!$L$650),'QAQC-NaT'!$C$650="Good")</formula>
    </cfRule>
  </conditionalFormatting>
  <conditionalFormatting sqref="O91">
    <cfRule type="expression" priority="9298" dxfId="0" stopIfTrue="0">
      <formula>AND(NOT('QAQC-NaT'!$L$651),'QAQC-NaT'!$C$651="Highest")</formula>
    </cfRule>
    <cfRule type="expression" priority="9976" dxfId="2" stopIfTrue="0">
      <formula>AND(NOT('QAQC-NaT'!$L$651),'QAQC-NaT'!$C$651="High")</formula>
    </cfRule>
    <cfRule type="expression" priority="10654" dxfId="3" stopIfTrue="0">
      <formula>AND(NOT('QAQC-NaT'!$L$651),'QAQC-NaT'!$C$651="Medium")</formula>
    </cfRule>
    <cfRule type="expression" priority="11332" dxfId="4" stopIfTrue="0">
      <formula>AND(NOT('QAQC-NaT'!$L$651),'QAQC-NaT'!$C$651="Medium Low")</formula>
    </cfRule>
    <cfRule type="expression" priority="12010" dxfId="5" stopIfTrue="0">
      <formula>AND(NOT('QAQC-NaT'!$L$651),'QAQC-NaT'!$C$651="Low")</formula>
    </cfRule>
    <cfRule type="expression" priority="12325" dxfId="5" stopIfTrue="0">
      <formula>LEFT(O91&amp;"")="["</formula>
    </cfRule>
    <cfRule type="expression" priority="12994" dxfId="6" stopIfTrue="0">
      <formula>AND(NOT('QAQC-NaT'!$L$651),'QAQC-NaT'!$C$651="Very Low")</formula>
    </cfRule>
    <cfRule type="expression" priority="13692" dxfId="1" stopIfTrue="0">
      <formula>AND(NOT('QAQC-NaT'!$L$651),'QAQC-NaT'!$C$651="Good")</formula>
    </cfRule>
  </conditionalFormatting>
  <conditionalFormatting sqref="O92">
    <cfRule type="expression" priority="9299" dxfId="0" stopIfTrue="0">
      <formula>AND(NOT('QAQC-NaT'!$L$652),'QAQC-NaT'!$C$652="Highest")</formula>
    </cfRule>
    <cfRule type="expression" priority="9977" dxfId="2" stopIfTrue="0">
      <formula>AND(NOT('QAQC-NaT'!$L$652),'QAQC-NaT'!$C$652="High")</formula>
    </cfRule>
    <cfRule type="expression" priority="10655" dxfId="3" stopIfTrue="0">
      <formula>AND(NOT('QAQC-NaT'!$L$652),'QAQC-NaT'!$C$652="Medium")</formula>
    </cfRule>
    <cfRule type="expression" priority="11333" dxfId="4" stopIfTrue="0">
      <formula>AND(NOT('QAQC-NaT'!$L$652),'QAQC-NaT'!$C$652="Medium Low")</formula>
    </cfRule>
    <cfRule type="expression" priority="12011" dxfId="5" stopIfTrue="0">
      <formula>AND(NOT('QAQC-NaT'!$L$652),'QAQC-NaT'!$C$652="Low")</formula>
    </cfRule>
    <cfRule type="expression" priority="12326" dxfId="5" stopIfTrue="0">
      <formula>LEFT(O92&amp;"")="["</formula>
    </cfRule>
    <cfRule type="expression" priority="12995" dxfId="6" stopIfTrue="0">
      <formula>AND(NOT('QAQC-NaT'!$L$652),'QAQC-NaT'!$C$652="Very Low")</formula>
    </cfRule>
    <cfRule type="expression" priority="13693" dxfId="1" stopIfTrue="0">
      <formula>AND(NOT('QAQC-NaT'!$L$652),'QAQC-NaT'!$C$652="Good")</formula>
    </cfRule>
  </conditionalFormatting>
  <conditionalFormatting sqref="Z78">
    <cfRule type="expression" priority="9300" dxfId="0" stopIfTrue="0">
      <formula>AND(NOT('QAQC-NaT'!$L$653),'QAQC-NaT'!$C$653="Highest")</formula>
    </cfRule>
    <cfRule type="expression" priority="9978" dxfId="2" stopIfTrue="0">
      <formula>AND(NOT('QAQC-NaT'!$L$653),'QAQC-NaT'!$C$653="High")</formula>
    </cfRule>
    <cfRule type="expression" priority="10656" dxfId="3" stopIfTrue="0">
      <formula>AND(NOT('QAQC-NaT'!$L$653),'QAQC-NaT'!$C$653="Medium")</formula>
    </cfRule>
    <cfRule type="expression" priority="11334" dxfId="4" stopIfTrue="0">
      <formula>AND(NOT('QAQC-NaT'!$L$653),'QAQC-NaT'!$C$653="Medium Low")</formula>
    </cfRule>
    <cfRule type="expression" priority="12012" dxfId="5" stopIfTrue="0">
      <formula>AND(NOT('QAQC-NaT'!$L$653),'QAQC-NaT'!$C$653="Low")</formula>
    </cfRule>
    <cfRule type="expression" priority="12327" dxfId="5" stopIfTrue="0">
      <formula>LEFT(Z78&amp;"")="["</formula>
    </cfRule>
    <cfRule type="expression" priority="12996" dxfId="6" stopIfTrue="0">
      <formula>AND(NOT('QAQC-NaT'!$L$653),'QAQC-NaT'!$C$653="Very Low")</formula>
    </cfRule>
    <cfRule type="expression" priority="13694" dxfId="1" stopIfTrue="0">
      <formula>AND(NOT('QAQC-NaT'!$L$653),'QAQC-NaT'!$C$653="Good")</formula>
    </cfRule>
  </conditionalFormatting>
  <conditionalFormatting sqref="Z79">
    <cfRule type="expression" priority="9301" dxfId="0" stopIfTrue="0">
      <formula>AND(NOT('QAQC-NaT'!$L$654),'QAQC-NaT'!$C$654="Highest")</formula>
    </cfRule>
    <cfRule type="expression" priority="9979" dxfId="2" stopIfTrue="0">
      <formula>AND(NOT('QAQC-NaT'!$L$654),'QAQC-NaT'!$C$654="High")</formula>
    </cfRule>
    <cfRule type="expression" priority="10657" dxfId="3" stopIfTrue="0">
      <formula>AND(NOT('QAQC-NaT'!$L$654),'QAQC-NaT'!$C$654="Medium")</formula>
    </cfRule>
    <cfRule type="expression" priority="11335" dxfId="4" stopIfTrue="0">
      <formula>AND(NOT('QAQC-NaT'!$L$654),'QAQC-NaT'!$C$654="Medium Low")</formula>
    </cfRule>
    <cfRule type="expression" priority="12013" dxfId="5" stopIfTrue="0">
      <formula>AND(NOT('QAQC-NaT'!$L$654),'QAQC-NaT'!$C$654="Low")</formula>
    </cfRule>
    <cfRule type="expression" priority="12328" dxfId="5" stopIfTrue="0">
      <formula>LEFT(Z79&amp;"")="["</formula>
    </cfRule>
    <cfRule type="expression" priority="12997" dxfId="6" stopIfTrue="0">
      <formula>AND(NOT('QAQC-NaT'!$L$654),'QAQC-NaT'!$C$654="Very Low")</formula>
    </cfRule>
    <cfRule type="expression" priority="13695" dxfId="1" stopIfTrue="0">
      <formula>AND(NOT('QAQC-NaT'!$L$654),'QAQC-NaT'!$C$654="Good")</formula>
    </cfRule>
  </conditionalFormatting>
  <conditionalFormatting sqref="Z80">
    <cfRule type="expression" priority="9302" dxfId="0" stopIfTrue="0">
      <formula>AND(NOT('QAQC-NaT'!$L$655),'QAQC-NaT'!$C$655="Highest")</formula>
    </cfRule>
    <cfRule type="expression" priority="9980" dxfId="2" stopIfTrue="0">
      <formula>AND(NOT('QAQC-NaT'!$L$655),'QAQC-NaT'!$C$655="High")</formula>
    </cfRule>
    <cfRule type="expression" priority="10658" dxfId="3" stopIfTrue="0">
      <formula>AND(NOT('QAQC-NaT'!$L$655),'QAQC-NaT'!$C$655="Medium")</formula>
    </cfRule>
    <cfRule type="expression" priority="11336" dxfId="4" stopIfTrue="0">
      <formula>AND(NOT('QAQC-NaT'!$L$655),'QAQC-NaT'!$C$655="Medium Low")</formula>
    </cfRule>
    <cfRule type="expression" priority="12014" dxfId="5" stopIfTrue="0">
      <formula>AND(NOT('QAQC-NaT'!$L$655),'QAQC-NaT'!$C$655="Low")</formula>
    </cfRule>
    <cfRule type="expression" priority="12329" dxfId="5" stopIfTrue="0">
      <formula>LEFT(Z80&amp;"")="["</formula>
    </cfRule>
    <cfRule type="expression" priority="12998" dxfId="6" stopIfTrue="0">
      <formula>AND(NOT('QAQC-NaT'!$L$655),'QAQC-NaT'!$C$655="Very Low")</formula>
    </cfRule>
    <cfRule type="expression" priority="13696" dxfId="1" stopIfTrue="0">
      <formula>AND(NOT('QAQC-NaT'!$L$655),'QAQC-NaT'!$C$655="Good")</formula>
    </cfRule>
  </conditionalFormatting>
  <conditionalFormatting sqref="Z81">
    <cfRule type="expression" priority="9303" dxfId="0" stopIfTrue="0">
      <formula>AND(NOT('QAQC-NaT'!$L$656),'QAQC-NaT'!$C$656="Highest")</formula>
    </cfRule>
    <cfRule type="expression" priority="9981" dxfId="2" stopIfTrue="0">
      <formula>AND(NOT('QAQC-NaT'!$L$656),'QAQC-NaT'!$C$656="High")</formula>
    </cfRule>
    <cfRule type="expression" priority="10659" dxfId="3" stopIfTrue="0">
      <formula>AND(NOT('QAQC-NaT'!$L$656),'QAQC-NaT'!$C$656="Medium")</formula>
    </cfRule>
    <cfRule type="expression" priority="11337" dxfId="4" stopIfTrue="0">
      <formula>AND(NOT('QAQC-NaT'!$L$656),'QAQC-NaT'!$C$656="Medium Low")</formula>
    </cfRule>
    <cfRule type="expression" priority="12015" dxfId="5" stopIfTrue="0">
      <formula>AND(NOT('QAQC-NaT'!$L$656),'QAQC-NaT'!$C$656="Low")</formula>
    </cfRule>
    <cfRule type="expression" priority="12330" dxfId="5" stopIfTrue="0">
      <formula>LEFT(Z81&amp;"")="["</formula>
    </cfRule>
    <cfRule type="expression" priority="12999" dxfId="6" stopIfTrue="0">
      <formula>AND(NOT('QAQC-NaT'!$L$656),'QAQC-NaT'!$C$656="Very Low")</formula>
    </cfRule>
    <cfRule type="expression" priority="13697" dxfId="1" stopIfTrue="0">
      <formula>AND(NOT('QAQC-NaT'!$L$656),'QAQC-NaT'!$C$656="Good")</formula>
    </cfRule>
  </conditionalFormatting>
  <conditionalFormatting sqref="Z82">
    <cfRule type="expression" priority="9304" dxfId="0" stopIfTrue="0">
      <formula>AND(NOT('QAQC-NaT'!$L$657),'QAQC-NaT'!$C$657="Highest")</formula>
    </cfRule>
    <cfRule type="expression" priority="9982" dxfId="2" stopIfTrue="0">
      <formula>AND(NOT('QAQC-NaT'!$L$657),'QAQC-NaT'!$C$657="High")</formula>
    </cfRule>
    <cfRule type="expression" priority="10660" dxfId="3" stopIfTrue="0">
      <formula>AND(NOT('QAQC-NaT'!$L$657),'QAQC-NaT'!$C$657="Medium")</formula>
    </cfRule>
    <cfRule type="expression" priority="11338" dxfId="4" stopIfTrue="0">
      <formula>AND(NOT('QAQC-NaT'!$L$657),'QAQC-NaT'!$C$657="Medium Low")</formula>
    </cfRule>
    <cfRule type="expression" priority="12016" dxfId="5" stopIfTrue="0">
      <formula>AND(NOT('QAQC-NaT'!$L$657),'QAQC-NaT'!$C$657="Low")</formula>
    </cfRule>
    <cfRule type="expression" priority="12331" dxfId="5" stopIfTrue="0">
      <formula>LEFT(Z82&amp;"")="["</formula>
    </cfRule>
    <cfRule type="expression" priority="13000" dxfId="6" stopIfTrue="0">
      <formula>AND(NOT('QAQC-NaT'!$L$657),'QAQC-NaT'!$C$657="Very Low")</formula>
    </cfRule>
    <cfRule type="expression" priority="13698" dxfId="1" stopIfTrue="0">
      <formula>AND(NOT('QAQC-NaT'!$L$657),'QAQC-NaT'!$C$657="Good")</formula>
    </cfRule>
  </conditionalFormatting>
  <conditionalFormatting sqref="Z83">
    <cfRule type="expression" priority="9305" dxfId="0" stopIfTrue="0">
      <formula>AND(NOT('QAQC-NaT'!$L$658),'QAQC-NaT'!$C$658="Highest")</formula>
    </cfRule>
    <cfRule type="expression" priority="9983" dxfId="2" stopIfTrue="0">
      <formula>AND(NOT('QAQC-NaT'!$L$658),'QAQC-NaT'!$C$658="High")</formula>
    </cfRule>
    <cfRule type="expression" priority="10661" dxfId="3" stopIfTrue="0">
      <formula>AND(NOT('QAQC-NaT'!$L$658),'QAQC-NaT'!$C$658="Medium")</formula>
    </cfRule>
    <cfRule type="expression" priority="11339" dxfId="4" stopIfTrue="0">
      <formula>AND(NOT('QAQC-NaT'!$L$658),'QAQC-NaT'!$C$658="Medium Low")</formula>
    </cfRule>
    <cfRule type="expression" priority="12017" dxfId="5" stopIfTrue="0">
      <formula>AND(NOT('QAQC-NaT'!$L$658),'QAQC-NaT'!$C$658="Low")</formula>
    </cfRule>
    <cfRule type="expression" priority="12332" dxfId="5" stopIfTrue="0">
      <formula>LEFT(Z83&amp;"")="["</formula>
    </cfRule>
    <cfRule type="expression" priority="13001" dxfId="6" stopIfTrue="0">
      <formula>AND(NOT('QAQC-NaT'!$L$658),'QAQC-NaT'!$C$658="Very Low")</formula>
    </cfRule>
    <cfRule type="expression" priority="13699" dxfId="1" stopIfTrue="0">
      <formula>AND(NOT('QAQC-NaT'!$L$658),'QAQC-NaT'!$C$658="Good")</formula>
    </cfRule>
  </conditionalFormatting>
  <conditionalFormatting sqref="Z84">
    <cfRule type="expression" priority="9306" dxfId="0" stopIfTrue="0">
      <formula>AND(NOT('QAQC-NaT'!$L$659),'QAQC-NaT'!$C$659="Highest")</formula>
    </cfRule>
    <cfRule type="expression" priority="9984" dxfId="2" stopIfTrue="0">
      <formula>AND(NOT('QAQC-NaT'!$L$659),'QAQC-NaT'!$C$659="High")</formula>
    </cfRule>
    <cfRule type="expression" priority="10662" dxfId="3" stopIfTrue="0">
      <formula>AND(NOT('QAQC-NaT'!$L$659),'QAQC-NaT'!$C$659="Medium")</formula>
    </cfRule>
    <cfRule type="expression" priority="11340" dxfId="4" stopIfTrue="0">
      <formula>AND(NOT('QAQC-NaT'!$L$659),'QAQC-NaT'!$C$659="Medium Low")</formula>
    </cfRule>
    <cfRule type="expression" priority="12018" dxfId="5" stopIfTrue="0">
      <formula>AND(NOT('QAQC-NaT'!$L$659),'QAQC-NaT'!$C$659="Low")</formula>
    </cfRule>
    <cfRule type="expression" priority="12333" dxfId="5" stopIfTrue="0">
      <formula>LEFT(Z84&amp;"")="["</formula>
    </cfRule>
    <cfRule type="expression" priority="13002" dxfId="6" stopIfTrue="0">
      <formula>AND(NOT('QAQC-NaT'!$L$659),'QAQC-NaT'!$C$659="Very Low")</formula>
    </cfRule>
    <cfRule type="expression" priority="13700" dxfId="1" stopIfTrue="0">
      <formula>AND(NOT('QAQC-NaT'!$L$659),'QAQC-NaT'!$C$659="Good")</formula>
    </cfRule>
  </conditionalFormatting>
  <conditionalFormatting sqref="Z85">
    <cfRule type="expression" priority="9307" dxfId="0" stopIfTrue="0">
      <formula>AND(NOT('QAQC-NaT'!$L$660),'QAQC-NaT'!$C$660="Highest")</formula>
    </cfRule>
    <cfRule type="expression" priority="9985" dxfId="2" stopIfTrue="0">
      <formula>AND(NOT('QAQC-NaT'!$L$660),'QAQC-NaT'!$C$660="High")</formula>
    </cfRule>
    <cfRule type="expression" priority="10663" dxfId="3" stopIfTrue="0">
      <formula>AND(NOT('QAQC-NaT'!$L$660),'QAQC-NaT'!$C$660="Medium")</formula>
    </cfRule>
    <cfRule type="expression" priority="11341" dxfId="4" stopIfTrue="0">
      <formula>AND(NOT('QAQC-NaT'!$L$660),'QAQC-NaT'!$C$660="Medium Low")</formula>
    </cfRule>
    <cfRule type="expression" priority="12019" dxfId="5" stopIfTrue="0">
      <formula>AND(NOT('QAQC-NaT'!$L$660),'QAQC-NaT'!$C$660="Low")</formula>
    </cfRule>
    <cfRule type="expression" priority="12334" dxfId="5" stopIfTrue="0">
      <formula>LEFT(Z85&amp;"")="["</formula>
    </cfRule>
    <cfRule type="expression" priority="13003" dxfId="6" stopIfTrue="0">
      <formula>AND(NOT('QAQC-NaT'!$L$660),'QAQC-NaT'!$C$660="Very Low")</formula>
    </cfRule>
    <cfRule type="expression" priority="13701" dxfId="1" stopIfTrue="0">
      <formula>AND(NOT('QAQC-NaT'!$L$660),'QAQC-NaT'!$C$660="Good")</formula>
    </cfRule>
  </conditionalFormatting>
  <conditionalFormatting sqref="Z86">
    <cfRule type="expression" priority="9308" dxfId="0" stopIfTrue="0">
      <formula>AND(NOT('QAQC-NaT'!$L$661),'QAQC-NaT'!$C$661="Highest")</formula>
    </cfRule>
    <cfRule type="expression" priority="9986" dxfId="2" stopIfTrue="0">
      <formula>AND(NOT('QAQC-NaT'!$L$661),'QAQC-NaT'!$C$661="High")</formula>
    </cfRule>
    <cfRule type="expression" priority="10664" dxfId="3" stopIfTrue="0">
      <formula>AND(NOT('QAQC-NaT'!$L$661),'QAQC-NaT'!$C$661="Medium")</formula>
    </cfRule>
    <cfRule type="expression" priority="11342" dxfId="4" stopIfTrue="0">
      <formula>AND(NOT('QAQC-NaT'!$L$661),'QAQC-NaT'!$C$661="Medium Low")</formula>
    </cfRule>
    <cfRule type="expression" priority="12020" dxfId="5" stopIfTrue="0">
      <formula>AND(NOT('QAQC-NaT'!$L$661),'QAQC-NaT'!$C$661="Low")</formula>
    </cfRule>
    <cfRule type="expression" priority="12335" dxfId="5" stopIfTrue="0">
      <formula>LEFT(Z86&amp;"")="["</formula>
    </cfRule>
    <cfRule type="expression" priority="13004" dxfId="6" stopIfTrue="0">
      <formula>AND(NOT('QAQC-NaT'!$L$661),'QAQC-NaT'!$C$661="Very Low")</formula>
    </cfRule>
    <cfRule type="expression" priority="13702" dxfId="1" stopIfTrue="0">
      <formula>AND(NOT('QAQC-NaT'!$L$661),'QAQC-NaT'!$C$661="Good")</formula>
    </cfRule>
  </conditionalFormatting>
  <conditionalFormatting sqref="Z87">
    <cfRule type="expression" priority="9309" dxfId="0" stopIfTrue="0">
      <formula>AND(NOT('QAQC-NaT'!$L$662),'QAQC-NaT'!$C$662="Highest")</formula>
    </cfRule>
    <cfRule type="expression" priority="9987" dxfId="2" stopIfTrue="0">
      <formula>AND(NOT('QAQC-NaT'!$L$662),'QAQC-NaT'!$C$662="High")</formula>
    </cfRule>
    <cfRule type="expression" priority="10665" dxfId="3" stopIfTrue="0">
      <formula>AND(NOT('QAQC-NaT'!$L$662),'QAQC-NaT'!$C$662="Medium")</formula>
    </cfRule>
    <cfRule type="expression" priority="11343" dxfId="4" stopIfTrue="0">
      <formula>AND(NOT('QAQC-NaT'!$L$662),'QAQC-NaT'!$C$662="Medium Low")</formula>
    </cfRule>
    <cfRule type="expression" priority="12021" dxfId="5" stopIfTrue="0">
      <formula>AND(NOT('QAQC-NaT'!$L$662),'QAQC-NaT'!$C$662="Low")</formula>
    </cfRule>
    <cfRule type="expression" priority="12336" dxfId="5" stopIfTrue="0">
      <formula>LEFT(Z87&amp;"")="["</formula>
    </cfRule>
    <cfRule type="expression" priority="13005" dxfId="6" stopIfTrue="0">
      <formula>AND(NOT('QAQC-NaT'!$L$662),'QAQC-NaT'!$C$662="Very Low")</formula>
    </cfRule>
    <cfRule type="expression" priority="13703" dxfId="1" stopIfTrue="0">
      <formula>AND(NOT('QAQC-NaT'!$L$662),'QAQC-NaT'!$C$662="Good")</formula>
    </cfRule>
  </conditionalFormatting>
  <conditionalFormatting sqref="Z88">
    <cfRule type="expression" priority="9310" dxfId="0" stopIfTrue="0">
      <formula>AND(NOT('QAQC-NaT'!$L$663),'QAQC-NaT'!$C$663="Highest")</formula>
    </cfRule>
    <cfRule type="expression" priority="9988" dxfId="2" stopIfTrue="0">
      <formula>AND(NOT('QAQC-NaT'!$L$663),'QAQC-NaT'!$C$663="High")</formula>
    </cfRule>
    <cfRule type="expression" priority="10666" dxfId="3" stopIfTrue="0">
      <formula>AND(NOT('QAQC-NaT'!$L$663),'QAQC-NaT'!$C$663="Medium")</formula>
    </cfRule>
    <cfRule type="expression" priority="11344" dxfId="4" stopIfTrue="0">
      <formula>AND(NOT('QAQC-NaT'!$L$663),'QAQC-NaT'!$C$663="Medium Low")</formula>
    </cfRule>
    <cfRule type="expression" priority="12022" dxfId="5" stopIfTrue="0">
      <formula>AND(NOT('QAQC-NaT'!$L$663),'QAQC-NaT'!$C$663="Low")</formula>
    </cfRule>
    <cfRule type="expression" priority="12337" dxfId="5" stopIfTrue="0">
      <formula>LEFT(Z88&amp;"")="["</formula>
    </cfRule>
    <cfRule type="expression" priority="13006" dxfId="6" stopIfTrue="0">
      <formula>AND(NOT('QAQC-NaT'!$L$663),'QAQC-NaT'!$C$663="Very Low")</formula>
    </cfRule>
    <cfRule type="expression" priority="13704" dxfId="1" stopIfTrue="0">
      <formula>AND(NOT('QAQC-NaT'!$L$663),'QAQC-NaT'!$C$663="Good")</formula>
    </cfRule>
  </conditionalFormatting>
  <conditionalFormatting sqref="Z89">
    <cfRule type="expression" priority="9311" dxfId="0" stopIfTrue="0">
      <formula>AND(NOT('QAQC-NaT'!$L$664),'QAQC-NaT'!$C$664="Highest")</formula>
    </cfRule>
    <cfRule type="expression" priority="9989" dxfId="2" stopIfTrue="0">
      <formula>AND(NOT('QAQC-NaT'!$L$664),'QAQC-NaT'!$C$664="High")</formula>
    </cfRule>
    <cfRule type="expression" priority="10667" dxfId="3" stopIfTrue="0">
      <formula>AND(NOT('QAQC-NaT'!$L$664),'QAQC-NaT'!$C$664="Medium")</formula>
    </cfRule>
    <cfRule type="expression" priority="11345" dxfId="4" stopIfTrue="0">
      <formula>AND(NOT('QAQC-NaT'!$L$664),'QAQC-NaT'!$C$664="Medium Low")</formula>
    </cfRule>
    <cfRule type="expression" priority="12023" dxfId="5" stopIfTrue="0">
      <formula>AND(NOT('QAQC-NaT'!$L$664),'QAQC-NaT'!$C$664="Low")</formula>
    </cfRule>
    <cfRule type="expression" priority="12338" dxfId="5" stopIfTrue="0">
      <formula>LEFT(Z89&amp;"")="["</formula>
    </cfRule>
    <cfRule type="expression" priority="13007" dxfId="6" stopIfTrue="0">
      <formula>AND(NOT('QAQC-NaT'!$L$664),'QAQC-NaT'!$C$664="Very Low")</formula>
    </cfRule>
    <cfRule type="expression" priority="13705" dxfId="1" stopIfTrue="0">
      <formula>AND(NOT('QAQC-NaT'!$L$664),'QAQC-NaT'!$C$664="Good")</formula>
    </cfRule>
  </conditionalFormatting>
  <conditionalFormatting sqref="Z90">
    <cfRule type="expression" priority="9312" dxfId="0" stopIfTrue="0">
      <formula>AND(NOT('QAQC-NaT'!$L$665),'QAQC-NaT'!$C$665="Highest")</formula>
    </cfRule>
    <cfRule type="expression" priority="9990" dxfId="2" stopIfTrue="0">
      <formula>AND(NOT('QAQC-NaT'!$L$665),'QAQC-NaT'!$C$665="High")</formula>
    </cfRule>
    <cfRule type="expression" priority="10668" dxfId="3" stopIfTrue="0">
      <formula>AND(NOT('QAQC-NaT'!$L$665),'QAQC-NaT'!$C$665="Medium")</formula>
    </cfRule>
    <cfRule type="expression" priority="11346" dxfId="4" stopIfTrue="0">
      <formula>AND(NOT('QAQC-NaT'!$L$665),'QAQC-NaT'!$C$665="Medium Low")</formula>
    </cfRule>
    <cfRule type="expression" priority="12024" dxfId="5" stopIfTrue="0">
      <formula>AND(NOT('QAQC-NaT'!$L$665),'QAQC-NaT'!$C$665="Low")</formula>
    </cfRule>
    <cfRule type="expression" priority="12339" dxfId="5" stopIfTrue="0">
      <formula>LEFT(Z90&amp;"")="["</formula>
    </cfRule>
    <cfRule type="expression" priority="13008" dxfId="6" stopIfTrue="0">
      <formula>AND(NOT('QAQC-NaT'!$L$665),'QAQC-NaT'!$C$665="Very Low")</formula>
    </cfRule>
    <cfRule type="expression" priority="13706" dxfId="1" stopIfTrue="0">
      <formula>AND(NOT('QAQC-NaT'!$L$665),'QAQC-NaT'!$C$665="Good")</formula>
    </cfRule>
  </conditionalFormatting>
  <conditionalFormatting sqref="Z91">
    <cfRule type="expression" priority="9313" dxfId="0" stopIfTrue="0">
      <formula>AND(NOT('QAQC-NaT'!$L$666),'QAQC-NaT'!$C$666="Highest")</formula>
    </cfRule>
    <cfRule type="expression" priority="9991" dxfId="2" stopIfTrue="0">
      <formula>AND(NOT('QAQC-NaT'!$L$666),'QAQC-NaT'!$C$666="High")</formula>
    </cfRule>
    <cfRule type="expression" priority="10669" dxfId="3" stopIfTrue="0">
      <formula>AND(NOT('QAQC-NaT'!$L$666),'QAQC-NaT'!$C$666="Medium")</formula>
    </cfRule>
    <cfRule type="expression" priority="11347" dxfId="4" stopIfTrue="0">
      <formula>AND(NOT('QAQC-NaT'!$L$666),'QAQC-NaT'!$C$666="Medium Low")</formula>
    </cfRule>
    <cfRule type="expression" priority="12025" dxfId="5" stopIfTrue="0">
      <formula>AND(NOT('QAQC-NaT'!$L$666),'QAQC-NaT'!$C$666="Low")</formula>
    </cfRule>
    <cfRule type="expression" priority="12340" dxfId="5" stopIfTrue="0">
      <formula>LEFT(Z91&amp;"")="["</formula>
    </cfRule>
    <cfRule type="expression" priority="13009" dxfId="6" stopIfTrue="0">
      <formula>AND(NOT('QAQC-NaT'!$L$666),'QAQC-NaT'!$C$666="Very Low")</formula>
    </cfRule>
    <cfRule type="expression" priority="13707" dxfId="1" stopIfTrue="0">
      <formula>AND(NOT('QAQC-NaT'!$L$666),'QAQC-NaT'!$C$666="Good")</formula>
    </cfRule>
  </conditionalFormatting>
  <conditionalFormatting sqref="Z92">
    <cfRule type="expression" priority="9314" dxfId="0" stopIfTrue="0">
      <formula>AND(NOT('QAQC-NaT'!$L$667),'QAQC-NaT'!$C$667="Highest")</formula>
    </cfRule>
    <cfRule type="expression" priority="9992" dxfId="2" stopIfTrue="0">
      <formula>AND(NOT('QAQC-NaT'!$L$667),'QAQC-NaT'!$C$667="High")</formula>
    </cfRule>
    <cfRule type="expression" priority="10670" dxfId="3" stopIfTrue="0">
      <formula>AND(NOT('QAQC-NaT'!$L$667),'QAQC-NaT'!$C$667="Medium")</formula>
    </cfRule>
    <cfRule type="expression" priority="11348" dxfId="4" stopIfTrue="0">
      <formula>AND(NOT('QAQC-NaT'!$L$667),'QAQC-NaT'!$C$667="Medium Low")</formula>
    </cfRule>
    <cfRule type="expression" priority="12026" dxfId="5" stopIfTrue="0">
      <formula>AND(NOT('QAQC-NaT'!$L$667),'QAQC-NaT'!$C$667="Low")</formula>
    </cfRule>
    <cfRule type="expression" priority="12341" dxfId="5" stopIfTrue="0">
      <formula>LEFT(Z92&amp;"")="["</formula>
    </cfRule>
    <cfRule type="expression" priority="13010" dxfId="6" stopIfTrue="0">
      <formula>AND(NOT('QAQC-NaT'!$L$667),'QAQC-NaT'!$C$667="Very Low")</formula>
    </cfRule>
    <cfRule type="expression" priority="13708" dxfId="1" stopIfTrue="0">
      <formula>AND(NOT('QAQC-NaT'!$L$667),'QAQC-NaT'!$C$667="Good")</formula>
    </cfRule>
  </conditionalFormatting>
  <conditionalFormatting sqref="Z93">
    <cfRule type="expression" priority="9315" dxfId="0" stopIfTrue="0">
      <formula>AND(NOT('QAQC-NaT'!$L$668),'QAQC-NaT'!$C$668="Highest")</formula>
    </cfRule>
    <cfRule type="expression" priority="9993" dxfId="2" stopIfTrue="0">
      <formula>AND(NOT('QAQC-NaT'!$L$668),'QAQC-NaT'!$C$668="High")</formula>
    </cfRule>
    <cfRule type="expression" priority="10671" dxfId="3" stopIfTrue="0">
      <formula>AND(NOT('QAQC-NaT'!$L$668),'QAQC-NaT'!$C$668="Medium")</formula>
    </cfRule>
    <cfRule type="expression" priority="11349" dxfId="4" stopIfTrue="0">
      <formula>AND(NOT('QAQC-NaT'!$L$668),'QAQC-NaT'!$C$668="Medium Low")</formula>
    </cfRule>
    <cfRule type="expression" priority="12027" dxfId="5" stopIfTrue="0">
      <formula>AND(NOT('QAQC-NaT'!$L$668),'QAQC-NaT'!$C$668="Low")</formula>
    </cfRule>
    <cfRule type="expression" priority="12342" dxfId="5" stopIfTrue="0">
      <formula>LEFT(Z93&amp;"")="["</formula>
    </cfRule>
    <cfRule type="expression" priority="13011" dxfId="6" stopIfTrue="0">
      <formula>AND(NOT('QAQC-NaT'!$L$668),'QAQC-NaT'!$C$668="Very Low")</formula>
    </cfRule>
    <cfRule type="expression" priority="13709" dxfId="1" stopIfTrue="0">
      <formula>AND(NOT('QAQC-NaT'!$L$668),'QAQC-NaT'!$C$668="Good")</formula>
    </cfRule>
  </conditionalFormatting>
  <conditionalFormatting sqref="Z94">
    <cfRule type="expression" priority="9316" dxfId="0" stopIfTrue="0">
      <formula>AND(NOT('QAQC-NaT'!$L$669),'QAQC-NaT'!$C$669="Highest")</formula>
    </cfRule>
    <cfRule type="expression" priority="9994" dxfId="2" stopIfTrue="0">
      <formula>AND(NOT('QAQC-NaT'!$L$669),'QAQC-NaT'!$C$669="High")</formula>
    </cfRule>
    <cfRule type="expression" priority="10672" dxfId="3" stopIfTrue="0">
      <formula>AND(NOT('QAQC-NaT'!$L$669),'QAQC-NaT'!$C$669="Medium")</formula>
    </cfRule>
    <cfRule type="expression" priority="11350" dxfId="4" stopIfTrue="0">
      <formula>AND(NOT('QAQC-NaT'!$L$669),'QAQC-NaT'!$C$669="Medium Low")</formula>
    </cfRule>
    <cfRule type="expression" priority="12028" dxfId="5" stopIfTrue="0">
      <formula>AND(NOT('QAQC-NaT'!$L$669),'QAQC-NaT'!$C$669="Low")</formula>
    </cfRule>
    <cfRule type="expression" priority="12343" dxfId="5" stopIfTrue="0">
      <formula>LEFT(Z94&amp;"")="["</formula>
    </cfRule>
    <cfRule type="expression" priority="13012" dxfId="6" stopIfTrue="0">
      <formula>AND(NOT('QAQC-NaT'!$L$669),'QAQC-NaT'!$C$669="Very Low")</formula>
    </cfRule>
    <cfRule type="expression" priority="13710" dxfId="1" stopIfTrue="0">
      <formula>AND(NOT('QAQC-NaT'!$L$669),'QAQC-NaT'!$C$669="Good")</formula>
    </cfRule>
  </conditionalFormatting>
  <conditionalFormatting sqref="Z95">
    <cfRule type="expression" priority="9317" dxfId="0" stopIfTrue="0">
      <formula>AND(NOT('QAQC-NaT'!$L$670),'QAQC-NaT'!$C$670="Highest")</formula>
    </cfRule>
    <cfRule type="expression" priority="9995" dxfId="2" stopIfTrue="0">
      <formula>AND(NOT('QAQC-NaT'!$L$670),'QAQC-NaT'!$C$670="High")</formula>
    </cfRule>
    <cfRule type="expression" priority="10673" dxfId="3" stopIfTrue="0">
      <formula>AND(NOT('QAQC-NaT'!$L$670),'QAQC-NaT'!$C$670="Medium")</formula>
    </cfRule>
    <cfRule type="expression" priority="11351" dxfId="4" stopIfTrue="0">
      <formula>AND(NOT('QAQC-NaT'!$L$670),'QAQC-NaT'!$C$670="Medium Low")</formula>
    </cfRule>
    <cfRule type="expression" priority="12029" dxfId="5" stopIfTrue="0">
      <formula>AND(NOT('QAQC-NaT'!$L$670),'QAQC-NaT'!$C$670="Low")</formula>
    </cfRule>
    <cfRule type="expression" priority="12344" dxfId="5" stopIfTrue="0">
      <formula>LEFT(Z95&amp;"")="["</formula>
    </cfRule>
    <cfRule type="expression" priority="13013" dxfId="6" stopIfTrue="0">
      <formula>AND(NOT('QAQC-NaT'!$L$670),'QAQC-NaT'!$C$670="Very Low")</formula>
    </cfRule>
    <cfRule type="expression" priority="13711" dxfId="1" stopIfTrue="0">
      <formula>AND(NOT('QAQC-NaT'!$L$670),'QAQC-NaT'!$C$670="Good")</formula>
    </cfRule>
  </conditionalFormatting>
  <conditionalFormatting sqref="AK78">
    <cfRule type="expression" priority="9318" dxfId="0" stopIfTrue="0">
      <formula>AND(NOT('QAQC-NaT'!$L$671),'QAQC-NaT'!$C$671="Highest")</formula>
    </cfRule>
    <cfRule type="expression" priority="9996" dxfId="2" stopIfTrue="0">
      <formula>AND(NOT('QAQC-NaT'!$L$671),'QAQC-NaT'!$C$671="High")</formula>
    </cfRule>
    <cfRule type="expression" priority="10674" dxfId="3" stopIfTrue="0">
      <formula>AND(NOT('QAQC-NaT'!$L$671),'QAQC-NaT'!$C$671="Medium")</formula>
    </cfRule>
    <cfRule type="expression" priority="11352" dxfId="4" stopIfTrue="0">
      <formula>AND(NOT('QAQC-NaT'!$L$671),'QAQC-NaT'!$C$671="Medium Low")</formula>
    </cfRule>
    <cfRule type="expression" priority="12030" dxfId="5" stopIfTrue="0">
      <formula>AND(NOT('QAQC-NaT'!$L$671),'QAQC-NaT'!$C$671="Low")</formula>
    </cfRule>
    <cfRule type="expression" priority="12345" dxfId="5" stopIfTrue="0">
      <formula>LEFT(AK78&amp;"")="["</formula>
    </cfRule>
    <cfRule type="expression" priority="13014" dxfId="6" stopIfTrue="0">
      <formula>AND(NOT('QAQC-NaT'!$L$671),'QAQC-NaT'!$C$671="Very Low")</formula>
    </cfRule>
    <cfRule type="expression" priority="13712" dxfId="1" stopIfTrue="0">
      <formula>AND(NOT('QAQC-NaT'!$L$671),'QAQC-NaT'!$C$671="Good")</formula>
    </cfRule>
  </conditionalFormatting>
  <conditionalFormatting sqref="AK79">
    <cfRule type="expression" priority="9319" dxfId="0" stopIfTrue="0">
      <formula>AND(NOT('QAQC-NaT'!$L$672),'QAQC-NaT'!$C$672="Highest")</formula>
    </cfRule>
    <cfRule type="expression" priority="9997" dxfId="2" stopIfTrue="0">
      <formula>AND(NOT('QAQC-NaT'!$L$672),'QAQC-NaT'!$C$672="High")</formula>
    </cfRule>
    <cfRule type="expression" priority="10675" dxfId="3" stopIfTrue="0">
      <formula>AND(NOT('QAQC-NaT'!$L$672),'QAQC-NaT'!$C$672="Medium")</formula>
    </cfRule>
    <cfRule type="expression" priority="11353" dxfId="4" stopIfTrue="0">
      <formula>AND(NOT('QAQC-NaT'!$L$672),'QAQC-NaT'!$C$672="Medium Low")</formula>
    </cfRule>
    <cfRule type="expression" priority="12031" dxfId="5" stopIfTrue="0">
      <formula>AND(NOT('QAQC-NaT'!$L$672),'QAQC-NaT'!$C$672="Low")</formula>
    </cfRule>
    <cfRule type="expression" priority="12346" dxfId="5" stopIfTrue="0">
      <formula>LEFT(AK79&amp;"")="["</formula>
    </cfRule>
    <cfRule type="expression" priority="13015" dxfId="6" stopIfTrue="0">
      <formula>AND(NOT('QAQC-NaT'!$L$672),'QAQC-NaT'!$C$672="Very Low")</formula>
    </cfRule>
    <cfRule type="expression" priority="13713" dxfId="1" stopIfTrue="0">
      <formula>AND(NOT('QAQC-NaT'!$L$672),'QAQC-NaT'!$C$672="Good")</formula>
    </cfRule>
  </conditionalFormatting>
  <conditionalFormatting sqref="AK80">
    <cfRule type="expression" priority="9320" dxfId="0" stopIfTrue="0">
      <formula>AND(NOT('QAQC-NaT'!$L$673),'QAQC-NaT'!$C$673="Highest")</formula>
    </cfRule>
    <cfRule type="expression" priority="9998" dxfId="2" stopIfTrue="0">
      <formula>AND(NOT('QAQC-NaT'!$L$673),'QAQC-NaT'!$C$673="High")</formula>
    </cfRule>
    <cfRule type="expression" priority="10676" dxfId="3" stopIfTrue="0">
      <formula>AND(NOT('QAQC-NaT'!$L$673),'QAQC-NaT'!$C$673="Medium")</formula>
    </cfRule>
    <cfRule type="expression" priority="11354" dxfId="4" stopIfTrue="0">
      <formula>AND(NOT('QAQC-NaT'!$L$673),'QAQC-NaT'!$C$673="Medium Low")</formula>
    </cfRule>
    <cfRule type="expression" priority="12032" dxfId="5" stopIfTrue="0">
      <formula>AND(NOT('QAQC-NaT'!$L$673),'QAQC-NaT'!$C$673="Low")</formula>
    </cfRule>
    <cfRule type="expression" priority="12347" dxfId="5" stopIfTrue="0">
      <formula>LEFT(AK80&amp;"")="["</formula>
    </cfRule>
    <cfRule type="expression" priority="13016" dxfId="6" stopIfTrue="0">
      <formula>AND(NOT('QAQC-NaT'!$L$673),'QAQC-NaT'!$C$673="Very Low")</formula>
    </cfRule>
    <cfRule type="expression" priority="13714" dxfId="1" stopIfTrue="0">
      <formula>AND(NOT('QAQC-NaT'!$L$673),'QAQC-NaT'!$C$673="Good")</formula>
    </cfRule>
  </conditionalFormatting>
  <conditionalFormatting sqref="AK81">
    <cfRule type="expression" priority="9321" dxfId="0" stopIfTrue="0">
      <formula>AND(NOT('QAQC-NaT'!$L$674),'QAQC-NaT'!$C$674="Highest")</formula>
    </cfRule>
    <cfRule type="expression" priority="9999" dxfId="2" stopIfTrue="0">
      <formula>AND(NOT('QAQC-NaT'!$L$674),'QAQC-NaT'!$C$674="High")</formula>
    </cfRule>
    <cfRule type="expression" priority="10677" dxfId="3" stopIfTrue="0">
      <formula>AND(NOT('QAQC-NaT'!$L$674),'QAQC-NaT'!$C$674="Medium")</formula>
    </cfRule>
    <cfRule type="expression" priority="11355" dxfId="4" stopIfTrue="0">
      <formula>AND(NOT('QAQC-NaT'!$L$674),'QAQC-NaT'!$C$674="Medium Low")</formula>
    </cfRule>
    <cfRule type="expression" priority="12033" dxfId="5" stopIfTrue="0">
      <formula>AND(NOT('QAQC-NaT'!$L$674),'QAQC-NaT'!$C$674="Low")</formula>
    </cfRule>
    <cfRule type="expression" priority="12348" dxfId="5" stopIfTrue="0">
      <formula>LEFT(AK81&amp;"")="["</formula>
    </cfRule>
    <cfRule type="expression" priority="13017" dxfId="6" stopIfTrue="0">
      <formula>AND(NOT('QAQC-NaT'!$L$674),'QAQC-NaT'!$C$674="Very Low")</formula>
    </cfRule>
    <cfRule type="expression" priority="13715" dxfId="1" stopIfTrue="0">
      <formula>AND(NOT('QAQC-NaT'!$L$674),'QAQC-NaT'!$C$674="Good")</formula>
    </cfRule>
  </conditionalFormatting>
  <conditionalFormatting sqref="AK82">
    <cfRule type="expression" priority="9322" dxfId="0" stopIfTrue="0">
      <formula>AND(NOT('QAQC-NaT'!$L$675),'QAQC-NaT'!$C$675="Highest")</formula>
    </cfRule>
    <cfRule type="expression" priority="10000" dxfId="2" stopIfTrue="0">
      <formula>AND(NOT('QAQC-NaT'!$L$675),'QAQC-NaT'!$C$675="High")</formula>
    </cfRule>
    <cfRule type="expression" priority="10678" dxfId="3" stopIfTrue="0">
      <formula>AND(NOT('QAQC-NaT'!$L$675),'QAQC-NaT'!$C$675="Medium")</formula>
    </cfRule>
    <cfRule type="expression" priority="11356" dxfId="4" stopIfTrue="0">
      <formula>AND(NOT('QAQC-NaT'!$L$675),'QAQC-NaT'!$C$675="Medium Low")</formula>
    </cfRule>
    <cfRule type="expression" priority="12034" dxfId="5" stopIfTrue="0">
      <formula>AND(NOT('QAQC-NaT'!$L$675),'QAQC-NaT'!$C$675="Low")</formula>
    </cfRule>
    <cfRule type="expression" priority="12349" dxfId="5" stopIfTrue="0">
      <formula>LEFT(AK82&amp;"")="["</formula>
    </cfRule>
    <cfRule type="expression" priority="13018" dxfId="6" stopIfTrue="0">
      <formula>AND(NOT('QAQC-NaT'!$L$675),'QAQC-NaT'!$C$675="Very Low")</formula>
    </cfRule>
    <cfRule type="expression" priority="13716" dxfId="1" stopIfTrue="0">
      <formula>AND(NOT('QAQC-NaT'!$L$675),'QAQC-NaT'!$C$675="Good")</formula>
    </cfRule>
  </conditionalFormatting>
  <conditionalFormatting sqref="AK83">
    <cfRule type="expression" priority="9323" dxfId="0" stopIfTrue="0">
      <formula>AND(NOT('QAQC-NaT'!$L$676),'QAQC-NaT'!$C$676="Highest")</formula>
    </cfRule>
    <cfRule type="expression" priority="10001" dxfId="2" stopIfTrue="0">
      <formula>AND(NOT('QAQC-NaT'!$L$676),'QAQC-NaT'!$C$676="High")</formula>
    </cfRule>
    <cfRule type="expression" priority="10679" dxfId="3" stopIfTrue="0">
      <formula>AND(NOT('QAQC-NaT'!$L$676),'QAQC-NaT'!$C$676="Medium")</formula>
    </cfRule>
    <cfRule type="expression" priority="11357" dxfId="4" stopIfTrue="0">
      <formula>AND(NOT('QAQC-NaT'!$L$676),'QAQC-NaT'!$C$676="Medium Low")</formula>
    </cfRule>
    <cfRule type="expression" priority="12035" dxfId="5" stopIfTrue="0">
      <formula>AND(NOT('QAQC-NaT'!$L$676),'QAQC-NaT'!$C$676="Low")</formula>
    </cfRule>
    <cfRule type="expression" priority="12350" dxfId="5" stopIfTrue="0">
      <formula>LEFT(AK83&amp;"")="["</formula>
    </cfRule>
    <cfRule type="expression" priority="13019" dxfId="6" stopIfTrue="0">
      <formula>AND(NOT('QAQC-NaT'!$L$676),'QAQC-NaT'!$C$676="Very Low")</formula>
    </cfRule>
    <cfRule type="expression" priority="13717" dxfId="1" stopIfTrue="0">
      <formula>AND(NOT('QAQC-NaT'!$L$676),'QAQC-NaT'!$C$676="Good")</formula>
    </cfRule>
  </conditionalFormatting>
  <conditionalFormatting sqref="AK84">
    <cfRule type="expression" priority="9324" dxfId="0" stopIfTrue="0">
      <formula>AND(NOT('QAQC-NaT'!$L$677),'QAQC-NaT'!$C$677="Highest")</formula>
    </cfRule>
    <cfRule type="expression" priority="10002" dxfId="2" stopIfTrue="0">
      <formula>AND(NOT('QAQC-NaT'!$L$677),'QAQC-NaT'!$C$677="High")</formula>
    </cfRule>
    <cfRule type="expression" priority="10680" dxfId="3" stopIfTrue="0">
      <formula>AND(NOT('QAQC-NaT'!$L$677),'QAQC-NaT'!$C$677="Medium")</formula>
    </cfRule>
    <cfRule type="expression" priority="11358" dxfId="4" stopIfTrue="0">
      <formula>AND(NOT('QAQC-NaT'!$L$677),'QAQC-NaT'!$C$677="Medium Low")</formula>
    </cfRule>
    <cfRule type="expression" priority="12036" dxfId="5" stopIfTrue="0">
      <formula>AND(NOT('QAQC-NaT'!$L$677),'QAQC-NaT'!$C$677="Low")</formula>
    </cfRule>
    <cfRule type="expression" priority="12351" dxfId="5" stopIfTrue="0">
      <formula>LEFT(AK84&amp;"")="["</formula>
    </cfRule>
    <cfRule type="expression" priority="13020" dxfId="6" stopIfTrue="0">
      <formula>AND(NOT('QAQC-NaT'!$L$677),'QAQC-NaT'!$C$677="Very Low")</formula>
    </cfRule>
    <cfRule type="expression" priority="13718" dxfId="1" stopIfTrue="0">
      <formula>AND(NOT('QAQC-NaT'!$L$677),'QAQC-NaT'!$C$677="Good")</formula>
    </cfRule>
  </conditionalFormatting>
  <conditionalFormatting sqref="AK85">
    <cfRule type="expression" priority="9325" dxfId="0" stopIfTrue="0">
      <formula>AND(NOT('QAQC-NaT'!$L$678),'QAQC-NaT'!$C$678="Highest")</formula>
    </cfRule>
    <cfRule type="expression" priority="10003" dxfId="2" stopIfTrue="0">
      <formula>AND(NOT('QAQC-NaT'!$L$678),'QAQC-NaT'!$C$678="High")</formula>
    </cfRule>
    <cfRule type="expression" priority="10681" dxfId="3" stopIfTrue="0">
      <formula>AND(NOT('QAQC-NaT'!$L$678),'QAQC-NaT'!$C$678="Medium")</formula>
    </cfRule>
    <cfRule type="expression" priority="11359" dxfId="4" stopIfTrue="0">
      <formula>AND(NOT('QAQC-NaT'!$L$678),'QAQC-NaT'!$C$678="Medium Low")</formula>
    </cfRule>
    <cfRule type="expression" priority="12037" dxfId="5" stopIfTrue="0">
      <formula>AND(NOT('QAQC-NaT'!$L$678),'QAQC-NaT'!$C$678="Low")</formula>
    </cfRule>
    <cfRule type="expression" priority="12352" dxfId="5" stopIfTrue="0">
      <formula>LEFT(AK85&amp;"")="["</formula>
    </cfRule>
    <cfRule type="expression" priority="13021" dxfId="6" stopIfTrue="0">
      <formula>AND(NOT('QAQC-NaT'!$L$678),'QAQC-NaT'!$C$678="Very Low")</formula>
    </cfRule>
    <cfRule type="expression" priority="13719" dxfId="1" stopIfTrue="0">
      <formula>AND(NOT('QAQC-NaT'!$L$678),'QAQC-NaT'!$C$678="Good")</formula>
    </cfRule>
  </conditionalFormatting>
  <conditionalFormatting sqref="AK86">
    <cfRule type="expression" priority="9326" dxfId="0" stopIfTrue="0">
      <formula>AND(NOT('QAQC-NaT'!$L$679),'QAQC-NaT'!$C$679="Highest")</formula>
    </cfRule>
    <cfRule type="expression" priority="10004" dxfId="2" stopIfTrue="0">
      <formula>AND(NOT('QAQC-NaT'!$L$679),'QAQC-NaT'!$C$679="High")</formula>
    </cfRule>
    <cfRule type="expression" priority="10682" dxfId="3" stopIfTrue="0">
      <formula>AND(NOT('QAQC-NaT'!$L$679),'QAQC-NaT'!$C$679="Medium")</formula>
    </cfRule>
    <cfRule type="expression" priority="11360" dxfId="4" stopIfTrue="0">
      <formula>AND(NOT('QAQC-NaT'!$L$679),'QAQC-NaT'!$C$679="Medium Low")</formula>
    </cfRule>
    <cfRule type="expression" priority="12038" dxfId="5" stopIfTrue="0">
      <formula>AND(NOT('QAQC-NaT'!$L$679),'QAQC-NaT'!$C$679="Low")</formula>
    </cfRule>
    <cfRule type="expression" priority="12353" dxfId="5" stopIfTrue="0">
      <formula>LEFT(AK86&amp;"")="["</formula>
    </cfRule>
    <cfRule type="expression" priority="13022" dxfId="6" stopIfTrue="0">
      <formula>AND(NOT('QAQC-NaT'!$L$679),'QAQC-NaT'!$C$679="Very Low")</formula>
    </cfRule>
    <cfRule type="expression" priority="13720" dxfId="1" stopIfTrue="0">
      <formula>AND(NOT('QAQC-NaT'!$L$679),'QAQC-NaT'!$C$679="Good")</formula>
    </cfRule>
  </conditionalFormatting>
  <conditionalFormatting sqref="AK87">
    <cfRule type="expression" priority="9327" dxfId="0" stopIfTrue="0">
      <formula>AND(NOT('QAQC-NaT'!$L$680),'QAQC-NaT'!$C$680="Highest")</formula>
    </cfRule>
    <cfRule type="expression" priority="10005" dxfId="2" stopIfTrue="0">
      <formula>AND(NOT('QAQC-NaT'!$L$680),'QAQC-NaT'!$C$680="High")</formula>
    </cfRule>
    <cfRule type="expression" priority="10683" dxfId="3" stopIfTrue="0">
      <formula>AND(NOT('QAQC-NaT'!$L$680),'QAQC-NaT'!$C$680="Medium")</formula>
    </cfRule>
    <cfRule type="expression" priority="11361" dxfId="4" stopIfTrue="0">
      <formula>AND(NOT('QAQC-NaT'!$L$680),'QAQC-NaT'!$C$680="Medium Low")</formula>
    </cfRule>
    <cfRule type="expression" priority="12039" dxfId="5" stopIfTrue="0">
      <formula>AND(NOT('QAQC-NaT'!$L$680),'QAQC-NaT'!$C$680="Low")</formula>
    </cfRule>
    <cfRule type="expression" priority="12354" dxfId="5" stopIfTrue="0">
      <formula>LEFT(AK87&amp;"")="["</formula>
    </cfRule>
    <cfRule type="expression" priority="13023" dxfId="6" stopIfTrue="0">
      <formula>AND(NOT('QAQC-NaT'!$L$680),'QAQC-NaT'!$C$680="Very Low")</formula>
    </cfRule>
    <cfRule type="expression" priority="13721" dxfId="1" stopIfTrue="0">
      <formula>AND(NOT('QAQC-NaT'!$L$680),'QAQC-NaT'!$C$680="Good")</formula>
    </cfRule>
  </conditionalFormatting>
  <conditionalFormatting sqref="AK88">
    <cfRule type="expression" priority="9328" dxfId="0" stopIfTrue="0">
      <formula>AND(NOT('QAQC-NaT'!$L$681),'QAQC-NaT'!$C$681="Highest")</formula>
    </cfRule>
    <cfRule type="expression" priority="10006" dxfId="2" stopIfTrue="0">
      <formula>AND(NOT('QAQC-NaT'!$L$681),'QAQC-NaT'!$C$681="High")</formula>
    </cfRule>
    <cfRule type="expression" priority="10684" dxfId="3" stopIfTrue="0">
      <formula>AND(NOT('QAQC-NaT'!$L$681),'QAQC-NaT'!$C$681="Medium")</formula>
    </cfRule>
    <cfRule type="expression" priority="11362" dxfId="4" stopIfTrue="0">
      <formula>AND(NOT('QAQC-NaT'!$L$681),'QAQC-NaT'!$C$681="Medium Low")</formula>
    </cfRule>
    <cfRule type="expression" priority="12040" dxfId="5" stopIfTrue="0">
      <formula>AND(NOT('QAQC-NaT'!$L$681),'QAQC-NaT'!$C$681="Low")</formula>
    </cfRule>
    <cfRule type="expression" priority="12355" dxfId="5" stopIfTrue="0">
      <formula>LEFT(AK88&amp;"")="["</formula>
    </cfRule>
    <cfRule type="expression" priority="13024" dxfId="6" stopIfTrue="0">
      <formula>AND(NOT('QAQC-NaT'!$L$681),'QAQC-NaT'!$C$681="Very Low")</formula>
    </cfRule>
    <cfRule type="expression" priority="13722" dxfId="1" stopIfTrue="0">
      <formula>AND(NOT('QAQC-NaT'!$L$681),'QAQC-NaT'!$C$681="Good")</formula>
    </cfRule>
  </conditionalFormatting>
  <conditionalFormatting sqref="AK89">
    <cfRule type="expression" priority="9329" dxfId="0" stopIfTrue="0">
      <formula>AND(NOT('QAQC-NaT'!$L$682),'QAQC-NaT'!$C$682="Highest")</formula>
    </cfRule>
    <cfRule type="expression" priority="10007" dxfId="2" stopIfTrue="0">
      <formula>AND(NOT('QAQC-NaT'!$L$682),'QAQC-NaT'!$C$682="High")</formula>
    </cfRule>
    <cfRule type="expression" priority="10685" dxfId="3" stopIfTrue="0">
      <formula>AND(NOT('QAQC-NaT'!$L$682),'QAQC-NaT'!$C$682="Medium")</formula>
    </cfRule>
    <cfRule type="expression" priority="11363" dxfId="4" stopIfTrue="0">
      <formula>AND(NOT('QAQC-NaT'!$L$682),'QAQC-NaT'!$C$682="Medium Low")</formula>
    </cfRule>
    <cfRule type="expression" priority="12041" dxfId="5" stopIfTrue="0">
      <formula>AND(NOT('QAQC-NaT'!$L$682),'QAQC-NaT'!$C$682="Low")</formula>
    </cfRule>
    <cfRule type="expression" priority="12356" dxfId="5" stopIfTrue="0">
      <formula>LEFT(AK89&amp;"")="["</formula>
    </cfRule>
    <cfRule type="expression" priority="13025" dxfId="6" stopIfTrue="0">
      <formula>AND(NOT('QAQC-NaT'!$L$682),'QAQC-NaT'!$C$682="Very Low")</formula>
    </cfRule>
    <cfRule type="expression" priority="13723" dxfId="1" stopIfTrue="0">
      <formula>AND(NOT('QAQC-NaT'!$L$682),'QAQC-NaT'!$C$682="Good")</formula>
    </cfRule>
  </conditionalFormatting>
  <conditionalFormatting sqref="AK90">
    <cfRule type="expression" priority="9330" dxfId="0" stopIfTrue="0">
      <formula>AND(NOT('QAQC-NaT'!$L$683),'QAQC-NaT'!$C$683="Highest")</formula>
    </cfRule>
    <cfRule type="expression" priority="10008" dxfId="2" stopIfTrue="0">
      <formula>AND(NOT('QAQC-NaT'!$L$683),'QAQC-NaT'!$C$683="High")</formula>
    </cfRule>
    <cfRule type="expression" priority="10686" dxfId="3" stopIfTrue="0">
      <formula>AND(NOT('QAQC-NaT'!$L$683),'QAQC-NaT'!$C$683="Medium")</formula>
    </cfRule>
    <cfRule type="expression" priority="11364" dxfId="4" stopIfTrue="0">
      <formula>AND(NOT('QAQC-NaT'!$L$683),'QAQC-NaT'!$C$683="Medium Low")</formula>
    </cfRule>
    <cfRule type="expression" priority="12042" dxfId="5" stopIfTrue="0">
      <formula>AND(NOT('QAQC-NaT'!$L$683),'QAQC-NaT'!$C$683="Low")</formula>
    </cfRule>
    <cfRule type="expression" priority="12357" dxfId="5" stopIfTrue="0">
      <formula>LEFT(AK90&amp;"")="["</formula>
    </cfRule>
    <cfRule type="expression" priority="13026" dxfId="6" stopIfTrue="0">
      <formula>AND(NOT('QAQC-NaT'!$L$683),'QAQC-NaT'!$C$683="Very Low")</formula>
    </cfRule>
    <cfRule type="expression" priority="13724" dxfId="1" stopIfTrue="0">
      <formula>AND(NOT('QAQC-NaT'!$L$683),'QAQC-NaT'!$C$683="Good")</formula>
    </cfRule>
  </conditionalFormatting>
  <conditionalFormatting sqref="AK91">
    <cfRule type="expression" priority="9331" dxfId="0" stopIfTrue="0">
      <formula>AND(NOT('QAQC-NaT'!$L$684),'QAQC-NaT'!$C$684="Highest")</formula>
    </cfRule>
    <cfRule type="expression" priority="10009" dxfId="2" stopIfTrue="0">
      <formula>AND(NOT('QAQC-NaT'!$L$684),'QAQC-NaT'!$C$684="High")</formula>
    </cfRule>
    <cfRule type="expression" priority="10687" dxfId="3" stopIfTrue="0">
      <formula>AND(NOT('QAQC-NaT'!$L$684),'QAQC-NaT'!$C$684="Medium")</formula>
    </cfRule>
    <cfRule type="expression" priority="11365" dxfId="4" stopIfTrue="0">
      <formula>AND(NOT('QAQC-NaT'!$L$684),'QAQC-NaT'!$C$684="Medium Low")</formula>
    </cfRule>
    <cfRule type="expression" priority="12043" dxfId="5" stopIfTrue="0">
      <formula>AND(NOT('QAQC-NaT'!$L$684),'QAQC-NaT'!$C$684="Low")</formula>
    </cfRule>
    <cfRule type="expression" priority="12358" dxfId="5" stopIfTrue="0">
      <formula>LEFT(AK91&amp;"")="["</formula>
    </cfRule>
    <cfRule type="expression" priority="13027" dxfId="6" stopIfTrue="0">
      <formula>AND(NOT('QAQC-NaT'!$L$684),'QAQC-NaT'!$C$684="Very Low")</formula>
    </cfRule>
    <cfRule type="expression" priority="13725" dxfId="1" stopIfTrue="0">
      <formula>AND(NOT('QAQC-NaT'!$L$684),'QAQC-NaT'!$C$684="Good")</formula>
    </cfRule>
  </conditionalFormatting>
  <conditionalFormatting sqref="AK92">
    <cfRule type="expression" priority="9332" dxfId="0" stopIfTrue="0">
      <formula>AND(NOT('QAQC-NaT'!$L$685),'QAQC-NaT'!$C$685="Highest")</formula>
    </cfRule>
    <cfRule type="expression" priority="10010" dxfId="2" stopIfTrue="0">
      <formula>AND(NOT('QAQC-NaT'!$L$685),'QAQC-NaT'!$C$685="High")</formula>
    </cfRule>
    <cfRule type="expression" priority="10688" dxfId="3" stopIfTrue="0">
      <formula>AND(NOT('QAQC-NaT'!$L$685),'QAQC-NaT'!$C$685="Medium")</formula>
    </cfRule>
    <cfRule type="expression" priority="11366" dxfId="4" stopIfTrue="0">
      <formula>AND(NOT('QAQC-NaT'!$L$685),'QAQC-NaT'!$C$685="Medium Low")</formula>
    </cfRule>
    <cfRule type="expression" priority="12044" dxfId="5" stopIfTrue="0">
      <formula>AND(NOT('QAQC-NaT'!$L$685),'QAQC-NaT'!$C$685="Low")</formula>
    </cfRule>
    <cfRule type="expression" priority="12359" dxfId="5" stopIfTrue="0">
      <formula>LEFT(AK92&amp;"")="["</formula>
    </cfRule>
    <cfRule type="expression" priority="13028" dxfId="6" stopIfTrue="0">
      <formula>AND(NOT('QAQC-NaT'!$L$685),'QAQC-NaT'!$C$685="Very Low")</formula>
    </cfRule>
    <cfRule type="expression" priority="13726" dxfId="1" stopIfTrue="0">
      <formula>AND(NOT('QAQC-NaT'!$L$685),'QAQC-NaT'!$C$685="Good")</formula>
    </cfRule>
  </conditionalFormatting>
  <conditionalFormatting sqref="AK93">
    <cfRule type="expression" priority="9333" dxfId="0" stopIfTrue="0">
      <formula>AND(NOT('QAQC-NaT'!$L$686),'QAQC-NaT'!$C$686="Highest")</formula>
    </cfRule>
    <cfRule type="expression" priority="10011" dxfId="2" stopIfTrue="0">
      <formula>AND(NOT('QAQC-NaT'!$L$686),'QAQC-NaT'!$C$686="High")</formula>
    </cfRule>
    <cfRule type="expression" priority="10689" dxfId="3" stopIfTrue="0">
      <formula>AND(NOT('QAQC-NaT'!$L$686),'QAQC-NaT'!$C$686="Medium")</formula>
    </cfRule>
    <cfRule type="expression" priority="11367" dxfId="4" stopIfTrue="0">
      <formula>AND(NOT('QAQC-NaT'!$L$686),'QAQC-NaT'!$C$686="Medium Low")</formula>
    </cfRule>
    <cfRule type="expression" priority="12045" dxfId="5" stopIfTrue="0">
      <formula>AND(NOT('QAQC-NaT'!$L$686),'QAQC-NaT'!$C$686="Low")</formula>
    </cfRule>
    <cfRule type="expression" priority="12360" dxfId="5" stopIfTrue="0">
      <formula>LEFT(AK93&amp;"")="["</formula>
    </cfRule>
    <cfRule type="expression" priority="13029" dxfId="6" stopIfTrue="0">
      <formula>AND(NOT('QAQC-NaT'!$L$686),'QAQC-NaT'!$C$686="Very Low")</formula>
    </cfRule>
    <cfRule type="expression" priority="13727" dxfId="1" stopIfTrue="0">
      <formula>AND(NOT('QAQC-NaT'!$L$686),'QAQC-NaT'!$C$686="Good")</formula>
    </cfRule>
  </conditionalFormatting>
  <conditionalFormatting sqref="AK94">
    <cfRule type="expression" priority="9334" dxfId="0" stopIfTrue="0">
      <formula>AND(NOT('QAQC-NaT'!$L$687),'QAQC-NaT'!$C$687="Highest")</formula>
    </cfRule>
    <cfRule type="expression" priority="10012" dxfId="2" stopIfTrue="0">
      <formula>AND(NOT('QAQC-NaT'!$L$687),'QAQC-NaT'!$C$687="High")</formula>
    </cfRule>
    <cfRule type="expression" priority="10690" dxfId="3" stopIfTrue="0">
      <formula>AND(NOT('QAQC-NaT'!$L$687),'QAQC-NaT'!$C$687="Medium")</formula>
    </cfRule>
    <cfRule type="expression" priority="11368" dxfId="4" stopIfTrue="0">
      <formula>AND(NOT('QAQC-NaT'!$L$687),'QAQC-NaT'!$C$687="Medium Low")</formula>
    </cfRule>
    <cfRule type="expression" priority="12046" dxfId="5" stopIfTrue="0">
      <formula>AND(NOT('QAQC-NaT'!$L$687),'QAQC-NaT'!$C$687="Low")</formula>
    </cfRule>
    <cfRule type="expression" priority="12361" dxfId="5" stopIfTrue="0">
      <formula>LEFT(AK94&amp;"")="["</formula>
    </cfRule>
    <cfRule type="expression" priority="13030" dxfId="6" stopIfTrue="0">
      <formula>AND(NOT('QAQC-NaT'!$L$687),'QAQC-NaT'!$C$687="Very Low")</formula>
    </cfRule>
    <cfRule type="expression" priority="13728" dxfId="1" stopIfTrue="0">
      <formula>AND(NOT('QAQC-NaT'!$L$687),'QAQC-NaT'!$C$687="Good")</formula>
    </cfRule>
  </conditionalFormatting>
  <conditionalFormatting sqref="AK95">
    <cfRule type="expression" priority="9335" dxfId="0" stopIfTrue="0">
      <formula>AND(NOT('QAQC-NaT'!$L$688),'QAQC-NaT'!$C$688="Highest")</formula>
    </cfRule>
    <cfRule type="expression" priority="10013" dxfId="2" stopIfTrue="0">
      <formula>AND(NOT('QAQC-NaT'!$L$688),'QAQC-NaT'!$C$688="High")</formula>
    </cfRule>
    <cfRule type="expression" priority="10691" dxfId="3" stopIfTrue="0">
      <formula>AND(NOT('QAQC-NaT'!$L$688),'QAQC-NaT'!$C$688="Medium")</formula>
    </cfRule>
    <cfRule type="expression" priority="11369" dxfId="4" stopIfTrue="0">
      <formula>AND(NOT('QAQC-NaT'!$L$688),'QAQC-NaT'!$C$688="Medium Low")</formula>
    </cfRule>
    <cfRule type="expression" priority="12047" dxfId="5" stopIfTrue="0">
      <formula>AND(NOT('QAQC-NaT'!$L$688),'QAQC-NaT'!$C$688="Low")</formula>
    </cfRule>
    <cfRule type="expression" priority="12362" dxfId="5" stopIfTrue="0">
      <formula>LEFT(AK95&amp;"")="["</formula>
    </cfRule>
    <cfRule type="expression" priority="13031" dxfId="6" stopIfTrue="0">
      <formula>AND(NOT('QAQC-NaT'!$L$688),'QAQC-NaT'!$C$688="Very Low")</formula>
    </cfRule>
    <cfRule type="expression" priority="13729" dxfId="1" stopIfTrue="0">
      <formula>AND(NOT('QAQC-NaT'!$L$688),'QAQC-NaT'!$C$688="Good")</formula>
    </cfRule>
  </conditionalFormatting>
  <conditionalFormatting sqref="AM80">
    <cfRule type="expression" priority="9336" dxfId="0" stopIfTrue="0">
      <formula>AND(NOT('QAQC-NaT'!$L$48),'QAQC-NaT'!$C$48="Highest")</formula>
    </cfRule>
    <cfRule type="expression" priority="10014" dxfId="2" stopIfTrue="0">
      <formula>AND(NOT('QAQC-NaT'!$L$48),'QAQC-NaT'!$C$48="High")</formula>
    </cfRule>
    <cfRule type="expression" priority="10692" dxfId="3" stopIfTrue="0">
      <formula>AND(NOT('QAQC-NaT'!$L$48),'QAQC-NaT'!$C$48="Medium")</formula>
    </cfRule>
    <cfRule type="expression" priority="11370" dxfId="4" stopIfTrue="0">
      <formula>AND(NOT('QAQC-NaT'!$L$48),'QAQC-NaT'!$C$48="Medium Low")</formula>
    </cfRule>
    <cfRule type="expression" priority="12048" dxfId="5" stopIfTrue="0">
      <formula>AND(NOT('QAQC-NaT'!$L$48),'QAQC-NaT'!$C$48="Low")</formula>
    </cfRule>
    <cfRule type="expression" priority="13032" dxfId="6" stopIfTrue="0">
      <formula>AND(NOT('QAQC-NaT'!$L$48),'QAQC-NaT'!$C$48="Very Low")</formula>
    </cfRule>
    <cfRule type="expression" priority="13730" dxfId="1" stopIfTrue="0">
      <formula>AND(NOT('QAQC-NaT'!$L$48),'QAQC-NaT'!$C$48="Good")</formula>
    </cfRule>
  </conditionalFormatting>
  <conditionalFormatting sqref="J68">
    <cfRule type="expression" priority="9337" dxfId="0" stopIfTrue="0">
      <formula>AND(NOT('QAQC-NaT'!$L$183),'QAQC-NaT'!$C$183="Highest")</formula>
    </cfRule>
    <cfRule type="expression" priority="10015" dxfId="2" stopIfTrue="0">
      <formula>AND(NOT('QAQC-NaT'!$L$183),'QAQC-NaT'!$C$183="High")</formula>
    </cfRule>
    <cfRule type="expression" priority="10693" dxfId="3" stopIfTrue="0">
      <formula>AND(NOT('QAQC-NaT'!$L$183),'QAQC-NaT'!$C$183="Medium")</formula>
    </cfRule>
    <cfRule type="expression" priority="11371" dxfId="4" stopIfTrue="0">
      <formula>AND(NOT('QAQC-NaT'!$L$183),'QAQC-NaT'!$C$183="Medium Low")</formula>
    </cfRule>
    <cfRule type="expression" priority="12049" dxfId="5" stopIfTrue="0">
      <formula>AND(NOT('QAQC-NaT'!$L$183),'QAQC-NaT'!$C$183="Low")</formula>
    </cfRule>
    <cfRule type="expression" priority="13033" dxfId="6" stopIfTrue="0">
      <formula>AND(NOT('QAQC-NaT'!$L$183),'QAQC-NaT'!$C$183="Very Low")</formula>
    </cfRule>
    <cfRule type="expression" priority="13731" dxfId="1" stopIfTrue="0">
      <formula>AND(NOT('QAQC-NaT'!$L$183),'QAQC-NaT'!$C$183="Good")</formula>
    </cfRule>
  </conditionalFormatting>
  <conditionalFormatting sqref="J69">
    <cfRule type="expression" priority="9338" dxfId="0" stopIfTrue="0">
      <formula>AND(NOT('QAQC-NaT'!$L$184),'QAQC-NaT'!$C$184="Highest")</formula>
    </cfRule>
    <cfRule type="expression" priority="10016" dxfId="2" stopIfTrue="0">
      <formula>AND(NOT('QAQC-NaT'!$L$184),'QAQC-NaT'!$C$184="High")</formula>
    </cfRule>
    <cfRule type="expression" priority="10694" dxfId="3" stopIfTrue="0">
      <formula>AND(NOT('QAQC-NaT'!$L$184),'QAQC-NaT'!$C$184="Medium")</formula>
    </cfRule>
    <cfRule type="expression" priority="11372" dxfId="4" stopIfTrue="0">
      <formula>AND(NOT('QAQC-NaT'!$L$184),'QAQC-NaT'!$C$184="Medium Low")</formula>
    </cfRule>
    <cfRule type="expression" priority="12050" dxfId="5" stopIfTrue="0">
      <formula>AND(NOT('QAQC-NaT'!$L$184),'QAQC-NaT'!$C$184="Low")</formula>
    </cfRule>
    <cfRule type="expression" priority="13034" dxfId="6" stopIfTrue="0">
      <formula>AND(NOT('QAQC-NaT'!$L$184),'QAQC-NaT'!$C$184="Very Low")</formula>
    </cfRule>
    <cfRule type="expression" priority="13732" dxfId="1" stopIfTrue="0">
      <formula>AND(NOT('QAQC-NaT'!$L$184),'QAQC-NaT'!$C$184="Good")</formula>
    </cfRule>
  </conditionalFormatting>
  <conditionalFormatting sqref="J70">
    <cfRule type="expression" priority="9339" dxfId="0" stopIfTrue="0">
      <formula>AND(NOT('QAQC-NaT'!$L$185),'QAQC-NaT'!$C$185="Highest")</formula>
    </cfRule>
    <cfRule type="expression" priority="10017" dxfId="2" stopIfTrue="0">
      <formula>AND(NOT('QAQC-NaT'!$L$185),'QAQC-NaT'!$C$185="High")</formula>
    </cfRule>
    <cfRule type="expression" priority="10695" dxfId="3" stopIfTrue="0">
      <formula>AND(NOT('QAQC-NaT'!$L$185),'QAQC-NaT'!$C$185="Medium")</formula>
    </cfRule>
    <cfRule type="expression" priority="11373" dxfId="4" stopIfTrue="0">
      <formula>AND(NOT('QAQC-NaT'!$L$185),'QAQC-NaT'!$C$185="Medium Low")</formula>
    </cfRule>
    <cfRule type="expression" priority="12051" dxfId="5" stopIfTrue="0">
      <formula>AND(NOT('QAQC-NaT'!$L$185),'QAQC-NaT'!$C$185="Low")</formula>
    </cfRule>
    <cfRule type="expression" priority="13035" dxfId="6" stopIfTrue="0">
      <formula>AND(NOT('QAQC-NaT'!$L$185),'QAQC-NaT'!$C$185="Very Low")</formula>
    </cfRule>
    <cfRule type="expression" priority="13733" dxfId="1" stopIfTrue="0">
      <formula>AND(NOT('QAQC-NaT'!$L$185),'QAQC-NaT'!$C$185="Good")</formula>
    </cfRule>
  </conditionalFormatting>
  <conditionalFormatting sqref="J71">
    <cfRule type="expression" priority="9340" dxfId="0" stopIfTrue="0">
      <formula>AND(NOT('QAQC-NaT'!$L$186),'QAQC-NaT'!$C$186="Highest")</formula>
    </cfRule>
    <cfRule type="expression" priority="10018" dxfId="2" stopIfTrue="0">
      <formula>AND(NOT('QAQC-NaT'!$L$186),'QAQC-NaT'!$C$186="High")</formula>
    </cfRule>
    <cfRule type="expression" priority="10696" dxfId="3" stopIfTrue="0">
      <formula>AND(NOT('QAQC-NaT'!$L$186),'QAQC-NaT'!$C$186="Medium")</formula>
    </cfRule>
    <cfRule type="expression" priority="11374" dxfId="4" stopIfTrue="0">
      <formula>AND(NOT('QAQC-NaT'!$L$186),'QAQC-NaT'!$C$186="Medium Low")</formula>
    </cfRule>
    <cfRule type="expression" priority="12052" dxfId="5" stopIfTrue="0">
      <formula>AND(NOT('QAQC-NaT'!$L$186),'QAQC-NaT'!$C$186="Low")</formula>
    </cfRule>
    <cfRule type="expression" priority="13036" dxfId="6" stopIfTrue="0">
      <formula>AND(NOT('QAQC-NaT'!$L$186),'QAQC-NaT'!$C$186="Very Low")</formula>
    </cfRule>
    <cfRule type="expression" priority="13734" dxfId="1" stopIfTrue="0">
      <formula>AND(NOT('QAQC-NaT'!$L$186),'QAQC-NaT'!$C$186="Good")</formula>
    </cfRule>
  </conditionalFormatting>
  <conditionalFormatting sqref="J72">
    <cfRule type="expression" priority="9341" dxfId="0" stopIfTrue="0">
      <formula>AND(NOT('QAQC-NaT'!$L$187),'QAQC-NaT'!$C$187="Highest")</formula>
    </cfRule>
    <cfRule type="expression" priority="10019" dxfId="2" stopIfTrue="0">
      <formula>AND(NOT('QAQC-NaT'!$L$187),'QAQC-NaT'!$C$187="High")</formula>
    </cfRule>
    <cfRule type="expression" priority="10697" dxfId="3" stopIfTrue="0">
      <formula>AND(NOT('QAQC-NaT'!$L$187),'QAQC-NaT'!$C$187="Medium")</formula>
    </cfRule>
    <cfRule type="expression" priority="11375" dxfId="4" stopIfTrue="0">
      <formula>AND(NOT('QAQC-NaT'!$L$187),'QAQC-NaT'!$C$187="Medium Low")</formula>
    </cfRule>
    <cfRule type="expression" priority="12053" dxfId="5" stopIfTrue="0">
      <formula>AND(NOT('QAQC-NaT'!$L$187),'QAQC-NaT'!$C$187="Low")</formula>
    </cfRule>
    <cfRule type="expression" priority="13037" dxfId="6" stopIfTrue="0">
      <formula>AND(NOT('QAQC-NaT'!$L$187),'QAQC-NaT'!$C$187="Very Low")</formula>
    </cfRule>
    <cfRule type="expression" priority="13735" dxfId="1" stopIfTrue="0">
      <formula>AND(NOT('QAQC-NaT'!$L$187),'QAQC-NaT'!$C$187="Good")</formula>
    </cfRule>
  </conditionalFormatting>
  <conditionalFormatting sqref="J73">
    <cfRule type="expression" priority="9342" dxfId="0" stopIfTrue="0">
      <formula>AND(NOT('QAQC-NaT'!$L$188),'QAQC-NaT'!$C$188="Highest")</formula>
    </cfRule>
    <cfRule type="expression" priority="10020" dxfId="2" stopIfTrue="0">
      <formula>AND(NOT('QAQC-NaT'!$L$188),'QAQC-NaT'!$C$188="High")</formula>
    </cfRule>
    <cfRule type="expression" priority="10698" dxfId="3" stopIfTrue="0">
      <formula>AND(NOT('QAQC-NaT'!$L$188),'QAQC-NaT'!$C$188="Medium")</formula>
    </cfRule>
    <cfRule type="expression" priority="11376" dxfId="4" stopIfTrue="0">
      <formula>AND(NOT('QAQC-NaT'!$L$188),'QAQC-NaT'!$C$188="Medium Low")</formula>
    </cfRule>
    <cfRule type="expression" priority="12054" dxfId="5" stopIfTrue="0">
      <formula>AND(NOT('QAQC-NaT'!$L$188),'QAQC-NaT'!$C$188="Low")</formula>
    </cfRule>
    <cfRule type="expression" priority="13038" dxfId="6" stopIfTrue="0">
      <formula>AND(NOT('QAQC-NaT'!$L$188),'QAQC-NaT'!$C$188="Very Low")</formula>
    </cfRule>
    <cfRule type="expression" priority="13736" dxfId="1" stopIfTrue="0">
      <formula>AND(NOT('QAQC-NaT'!$L$188),'QAQC-NaT'!$C$188="Good")</formula>
    </cfRule>
  </conditionalFormatting>
  <conditionalFormatting sqref="J74">
    <cfRule type="expression" priority="9343" dxfId="0" stopIfTrue="0">
      <formula>AND(NOT('QAQC-NaT'!$L$189),'QAQC-NaT'!$C$189="Highest")</formula>
    </cfRule>
    <cfRule type="expression" priority="10021" dxfId="2" stopIfTrue="0">
      <formula>AND(NOT('QAQC-NaT'!$L$189),'QAQC-NaT'!$C$189="High")</formula>
    </cfRule>
    <cfRule type="expression" priority="10699" dxfId="3" stopIfTrue="0">
      <formula>AND(NOT('QAQC-NaT'!$L$189),'QAQC-NaT'!$C$189="Medium")</formula>
    </cfRule>
    <cfRule type="expression" priority="11377" dxfId="4" stopIfTrue="0">
      <formula>AND(NOT('QAQC-NaT'!$L$189),'QAQC-NaT'!$C$189="Medium Low")</formula>
    </cfRule>
    <cfRule type="expression" priority="12055" dxfId="5" stopIfTrue="0">
      <formula>AND(NOT('QAQC-NaT'!$L$189),'QAQC-NaT'!$C$189="Low")</formula>
    </cfRule>
    <cfRule type="expression" priority="13039" dxfId="6" stopIfTrue="0">
      <formula>AND(NOT('QAQC-NaT'!$L$189),'QAQC-NaT'!$C$189="Very Low")</formula>
    </cfRule>
    <cfRule type="expression" priority="13737" dxfId="1" stopIfTrue="0">
      <formula>AND(NOT('QAQC-NaT'!$L$189),'QAQC-NaT'!$C$189="Good")</formula>
    </cfRule>
  </conditionalFormatting>
  <conditionalFormatting sqref="J75">
    <cfRule type="expression" priority="9344" dxfId="0" stopIfTrue="0">
      <formula>AND(NOT('QAQC-NaT'!$L$190),'QAQC-NaT'!$C$190="Highest")</formula>
    </cfRule>
    <cfRule type="expression" priority="10022" dxfId="2" stopIfTrue="0">
      <formula>AND(NOT('QAQC-NaT'!$L$190),'QAQC-NaT'!$C$190="High")</formula>
    </cfRule>
    <cfRule type="expression" priority="10700" dxfId="3" stopIfTrue="0">
      <formula>AND(NOT('QAQC-NaT'!$L$190),'QAQC-NaT'!$C$190="Medium")</formula>
    </cfRule>
    <cfRule type="expression" priority="11378" dxfId="4" stopIfTrue="0">
      <formula>AND(NOT('QAQC-NaT'!$L$190),'QAQC-NaT'!$C$190="Medium Low")</formula>
    </cfRule>
    <cfRule type="expression" priority="12056" dxfId="5" stopIfTrue="0">
      <formula>AND(NOT('QAQC-NaT'!$L$190),'QAQC-NaT'!$C$190="Low")</formula>
    </cfRule>
    <cfRule type="expression" priority="13040" dxfId="6" stopIfTrue="0">
      <formula>AND(NOT('QAQC-NaT'!$L$190),'QAQC-NaT'!$C$190="Very Low")</formula>
    </cfRule>
    <cfRule type="expression" priority="13738" dxfId="1" stopIfTrue="0">
      <formula>AND(NOT('QAQC-NaT'!$L$190),'QAQC-NaT'!$C$190="Good")</formula>
    </cfRule>
  </conditionalFormatting>
  <conditionalFormatting sqref="A59:BV59">
    <cfRule type="expression" priority="13041" dxfId="6" stopIfTrue="0">
      <formula>IF(ISNUMBER($G$59), 1, 0)+IF(ISNUMBER($H$59), 1, 0)+IF(ISNUMBER($I$59), 1, 0)&lt;1</formula>
    </cfRule>
  </conditionalFormatting>
  <conditionalFormatting sqref="A60:BV60">
    <cfRule type="expression" priority="13042" dxfId="6" stopIfTrue="0">
      <formula>IF(ISNUMBER($G$60), 1, 0)+IF(ISNUMBER($H$60), 1, 0)+IF(ISNUMBER($I$60), 1, 0)&lt;1</formula>
    </cfRule>
  </conditionalFormatting>
  <conditionalFormatting sqref="A61:BV61">
    <cfRule type="expression" priority="13043" dxfId="6" stopIfTrue="0">
      <formula>IF(ISNUMBER($G$61), 1, 0)+IF(ISNUMBER($H$61), 1, 0)+IF(ISNUMBER($I$61), 1, 0)&lt;1</formula>
    </cfRule>
  </conditionalFormatting>
  <conditionalFormatting sqref="A62:BV62">
    <cfRule type="expression" priority="13044" dxfId="6" stopIfTrue="0">
      <formula>IF(ISNUMBER($G$62), 1, 0)+IF(ISNUMBER($H$62), 1, 0)+IF(ISNUMBER($I$62), 1, 0)&lt;1</formula>
    </cfRule>
  </conditionalFormatting>
  <conditionalFormatting sqref="A63:BV63">
    <cfRule type="expression" priority="13045" dxfId="6" stopIfTrue="0">
      <formula>IF(ISNUMBER($G$63), 1, 0)+IF(ISNUMBER($H$63), 1, 0)+IF(ISNUMBER($I$63), 1, 0)&lt;1</formula>
    </cfRule>
  </conditionalFormatting>
  <conditionalFormatting sqref="A64:BV64">
    <cfRule type="expression" priority="13046" dxfId="6" stopIfTrue="0">
      <formula>IF(ISNUMBER($G$64), 1, 0)+IF(ISNUMBER($H$64), 1, 0)+IF(ISNUMBER($I$64), 1, 0)&lt;1</formula>
    </cfRule>
  </conditionalFormatting>
  <conditionalFormatting sqref="A65:BV65">
    <cfRule type="expression" priority="13047" dxfId="6" stopIfTrue="0">
      <formula>IF(ISNUMBER($G$65), 1, 0)+IF(ISNUMBER($H$65), 1, 0)+IF(ISNUMBER($I$65), 1, 0)&lt;1</formula>
    </cfRule>
  </conditionalFormatting>
  <conditionalFormatting sqref="A66:BV66">
    <cfRule type="expression" priority="13048" dxfId="6" stopIfTrue="0">
      <formula>IF(ISNUMBER($G$66), 1, 0)+IF(ISNUMBER($H$66), 1, 0)+IF(ISNUMBER($I$66), 1, 0)&lt;1</formula>
    </cfRule>
  </conditionalFormatting>
  <conditionalFormatting sqref="A68:BV68">
    <cfRule type="expression" priority="13049" dxfId="6" stopIfTrue="0">
      <formula>IF(ISNUMBER($G$68), 1, 0)+IF(ISNUMBER($H$68), 1, 0)+IF(ISNUMBER($I$68), 1, 0)&lt;1</formula>
    </cfRule>
  </conditionalFormatting>
  <conditionalFormatting sqref="A69:BV69">
    <cfRule type="expression" priority="13050" dxfId="6" stopIfTrue="0">
      <formula>IF(ISNUMBER($G$69), 1, 0)+IF(ISNUMBER($H$69), 1, 0)+IF(ISNUMBER($I$69), 1, 0)&lt;1</formula>
    </cfRule>
  </conditionalFormatting>
  <conditionalFormatting sqref="A70:BV70">
    <cfRule type="expression" priority="13051" dxfId="6" stopIfTrue="0">
      <formula>IF(ISNUMBER($G$70), 1, 0)+IF(ISNUMBER($H$70), 1, 0)+IF(ISNUMBER($I$70), 1, 0)&lt;1</formula>
    </cfRule>
  </conditionalFormatting>
  <conditionalFormatting sqref="A71:BV71">
    <cfRule type="expression" priority="13052" dxfId="6" stopIfTrue="0">
      <formula>IF(ISNUMBER($G$71), 1, 0)+IF(ISNUMBER($H$71), 1, 0)+IF(ISNUMBER($I$71), 1, 0)&lt;1</formula>
    </cfRule>
  </conditionalFormatting>
  <conditionalFormatting sqref="A72:BV72">
    <cfRule type="expression" priority="13053" dxfId="6" stopIfTrue="0">
      <formula>IF(ISNUMBER($G$72), 1, 0)+IF(ISNUMBER($H$72), 1, 0)+IF(ISNUMBER($I$72), 1, 0)&lt;1</formula>
    </cfRule>
  </conditionalFormatting>
  <conditionalFormatting sqref="A73:BV73">
    <cfRule type="expression" priority="13054" dxfId="6" stopIfTrue="0">
      <formula>IF(ISNUMBER($G$73), 1, 0)+IF(ISNUMBER($H$73), 1, 0)+IF(ISNUMBER($I$73), 1, 0)&lt;1</formula>
    </cfRule>
  </conditionalFormatting>
  <conditionalFormatting sqref="A74:BV74">
    <cfRule type="expression" priority="13055" dxfId="6" stopIfTrue="0">
      <formula>IF(ISNUMBER($G$74), 1, 0)+IF(ISNUMBER($H$74), 1, 0)+IF(ISNUMBER($I$74), 1, 0)&lt;1</formula>
    </cfRule>
  </conditionalFormatting>
  <conditionalFormatting sqref="A75:BV75">
    <cfRule type="expression" priority="13056" dxfId="6" stopIfTrue="0">
      <formula>IF(ISNUMBER($G$75), 1, 0)+IF(ISNUMBER($H$75), 1, 0)+IF(ISNUMBER($I$75), 1, 0)&lt;1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1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1" t="inlineStr">
        <is>
          <t>Category</t>
        </is>
      </c>
      <c r="B1" s="71" t="inlineStr">
        <is>
          <t>Description</t>
        </is>
      </c>
      <c r="C1" s="71" t="inlineStr">
        <is>
          <t>Priority</t>
        </is>
      </c>
      <c r="D1" s="71" t="inlineStr">
        <is>
          <t>Group</t>
        </is>
      </c>
      <c r="E1" s="71" t="inlineStr">
        <is>
          <t>Sample ID</t>
        </is>
      </c>
      <c r="F1" s="71" t="inlineStr">
        <is>
          <t>Targets</t>
        </is>
      </c>
      <c r="G1" s="71" t="inlineStr">
        <is>
          <t>Cell A</t>
        </is>
      </c>
      <c r="H1" s="71" t="inlineStr">
        <is>
          <t>Cell B</t>
        </is>
      </c>
      <c r="I1" s="71" t="inlineStr">
        <is>
          <t>Lower Limit</t>
        </is>
      </c>
      <c r="J1" s="71" t="inlineStr">
        <is>
          <t>Upper Limit</t>
        </is>
      </c>
      <c r="K1" s="71" t="inlineStr">
        <is>
          <t>Value</t>
        </is>
      </c>
      <c r="L1" s="71" t="inlineStr">
        <is>
          <t>Validates</t>
        </is>
      </c>
      <c r="M1" s="71" t="inlineStr">
        <is>
          <t>Notes</t>
        </is>
      </c>
    </row>
    <row r="2">
      <c r="A2" t="inlineStr">
        <is>
          <t>NTC</t>
        </is>
      </c>
      <c r="B2" t="inlineStr">
        <is>
          <t>NTC test for contamination: covN1 (Ct)</t>
        </is>
      </c>
      <c r="C2" t="inlineStr">
        <is>
          <t>Highest</t>
        </is>
      </c>
      <c r="D2" s="91" t="n">
        <v>44418</v>
      </c>
      <c r="E2" t="inlineStr">
        <is>
          <t>nan</t>
        </is>
      </c>
      <c r="F2" t="inlineStr">
        <is>
          <t>covN1</t>
        </is>
      </c>
      <c r="I2">
        <f>44.16+5</f>
        <v>49.16</v>
      </c>
      <c r="L2">
        <f>IF(OR(ISERROR(K2), ISERROR(I2), ISERROR(J2)), FALSE, OR(OR(AND(LEFT(K2, 1)="[", RIGHT(K2, 1)="]"), AND(ISNUMBER(K2), OR(K2&gt;=I2, I2=""), OR(K2&lt;=J2, J2=""))), K2=""))</f>
        <v>1</v>
      </c>
      <c r="M2" t="str">
        <f>"Max Ct="&amp;44.16</f>
        <v>Max Ct=44.16</v>
      </c>
    </row>
    <row r="3">
      <c r="A3" t="inlineStr">
        <is>
          <t>NTC</t>
        </is>
      </c>
      <c r="B3" t="inlineStr">
        <is>
          <t>NTC test for contamination: covN1 (Ct)</t>
        </is>
      </c>
      <c r="C3" t="inlineStr">
        <is>
          <t>Highest</t>
        </is>
      </c>
      <c r="D3" s="91" t="n">
        <v>44418</v>
      </c>
      <c r="E3" t="inlineStr">
        <is>
          <t>nan</t>
        </is>
      </c>
      <c r="F3" t="inlineStr">
        <is>
          <t>covN1</t>
        </is>
      </c>
      <c r="I3">
        <f>44.16+5</f>
        <v>49.16</v>
      </c>
      <c r="L3">
        <f>IF(OR(ISERROR(K3), ISERROR(I3), ISERROR(J3)), FALSE, OR(OR(AND(LEFT(K3, 1)="[", RIGHT(K3, 1)="]"), AND(ISNUMBER(K3), OR(K3&gt;=I3, I3=""), OR(K3&lt;=J3, J3=""))), K3=""))</f>
        <v>1</v>
      </c>
      <c r="M3" t="str">
        <f>"Max Ct="&amp;44.16</f>
        <v>Max Ct=44.16</v>
      </c>
    </row>
    <row r="4">
      <c r="A4" t="inlineStr">
        <is>
          <t>NTC</t>
        </is>
      </c>
      <c r="B4" t="inlineStr">
        <is>
          <t>NTC test for contamination: covN1 (Ct)</t>
        </is>
      </c>
      <c r="C4" t="inlineStr">
        <is>
          <t>Highest</t>
        </is>
      </c>
      <c r="D4" s="91" t="n">
        <v>44418</v>
      </c>
      <c r="E4" t="inlineStr">
        <is>
          <t>nan</t>
        </is>
      </c>
      <c r="F4" t="inlineStr">
        <is>
          <t>covN1</t>
        </is>
      </c>
      <c r="I4">
        <f>44.16+5</f>
        <v>49.16</v>
      </c>
      <c r="L4">
        <f>IF(OR(ISERROR(K4), ISERROR(I4), ISERROR(J4)), FALSE, OR(OR(AND(LEFT(K4, 1)="[", RIGHT(K4, 1)="]"), AND(ISNUMBER(K4), OR(K4&gt;=I4, I4=""), OR(K4&lt;=J4, J4=""))), K4=""))</f>
        <v>1</v>
      </c>
      <c r="M4" t="str">
        <f>"Max Ct="&amp;44.16</f>
        <v>Max Ct=44.16</v>
      </c>
    </row>
    <row r="5">
      <c r="A5" t="inlineStr">
        <is>
          <t>NTC</t>
        </is>
      </c>
      <c r="B5" t="inlineStr">
        <is>
          <t>NTC test for contamination: covN2 (Ct)</t>
        </is>
      </c>
      <c r="C5" t="inlineStr">
        <is>
          <t>Highest</t>
        </is>
      </c>
      <c r="D5" s="91" t="n">
        <v>44418</v>
      </c>
      <c r="E5" t="inlineStr">
        <is>
          <t>nan</t>
        </is>
      </c>
      <c r="F5" t="inlineStr">
        <is>
          <t>covN2</t>
        </is>
      </c>
      <c r="I5">
        <f>42.42+5</f>
        <v>47.42</v>
      </c>
      <c r="L5">
        <f>IF(OR(ISERROR(K5), ISERROR(I5), ISERROR(J5)), FALSE, OR(OR(AND(LEFT(K5, 1)="[", RIGHT(K5, 1)="]"), AND(ISNUMBER(K5), OR(K5&gt;=I5, I5=""), OR(K5&lt;=J5, J5=""))), K5=""))</f>
        <v>1</v>
      </c>
      <c r="M5" t="str">
        <f>"Max Ct="&amp;42.42</f>
        <v>Max Ct=42.42</v>
      </c>
    </row>
    <row r="6">
      <c r="A6" t="inlineStr">
        <is>
          <t>NTC</t>
        </is>
      </c>
      <c r="B6" t="inlineStr">
        <is>
          <t>NTC test for contamination: covN2 (Ct)</t>
        </is>
      </c>
      <c r="C6" t="inlineStr">
        <is>
          <t>Highest</t>
        </is>
      </c>
      <c r="D6" s="91" t="n">
        <v>44418</v>
      </c>
      <c r="E6" t="inlineStr">
        <is>
          <t>nan</t>
        </is>
      </c>
      <c r="F6" t="inlineStr">
        <is>
          <t>covN2</t>
        </is>
      </c>
      <c r="I6">
        <f>42.42+5</f>
        <v>47.42</v>
      </c>
      <c r="L6">
        <f>IF(OR(ISERROR(K6), ISERROR(I6), ISERROR(J6)), FALSE, OR(OR(AND(LEFT(K6, 1)="[", RIGHT(K6, 1)="]"), AND(ISNUMBER(K6), OR(K6&gt;=I6, I6=""), OR(K6&lt;=J6, J6=""))), K6=""))</f>
        <v>1</v>
      </c>
      <c r="M6" t="str">
        <f>"Max Ct="&amp;42.42</f>
        <v>Max Ct=42.42</v>
      </c>
    </row>
    <row r="7">
      <c r="A7" t="inlineStr">
        <is>
          <t>NTC</t>
        </is>
      </c>
      <c r="B7" t="inlineStr">
        <is>
          <t>NTC test for contamination: covN2 (Ct)</t>
        </is>
      </c>
      <c r="C7" t="inlineStr">
        <is>
          <t>Highest</t>
        </is>
      </c>
      <c r="D7" s="91" t="n">
        <v>44418</v>
      </c>
      <c r="E7" t="inlineStr">
        <is>
          <t>nan</t>
        </is>
      </c>
      <c r="F7" t="inlineStr">
        <is>
          <t>covN2</t>
        </is>
      </c>
      <c r="I7">
        <f>42.42+5</f>
        <v>47.42</v>
      </c>
      <c r="L7">
        <f>IF(OR(ISERROR(K7), ISERROR(I7), ISERROR(J7)), FALSE, OR(OR(AND(LEFT(K7, 1)="[", RIGHT(K7, 1)="]"), AND(ISNUMBER(K7), OR(K7&gt;=I7, I7=""), OR(K7&lt;=J7, J7=""))), K7=""))</f>
        <v>1</v>
      </c>
      <c r="M7" t="str">
        <f>"Max Ct="&amp;42.42</f>
        <v>Max Ct=42.42</v>
      </c>
    </row>
    <row r="8">
      <c r="A8" t="inlineStr">
        <is>
          <t>NTC</t>
        </is>
      </c>
      <c r="B8" t="inlineStr">
        <is>
          <t>NTC test for contamination: PMMoV (Ct)</t>
        </is>
      </c>
      <c r="C8" t="inlineStr">
        <is>
          <t>Highest</t>
        </is>
      </c>
      <c r="D8" s="91" t="n">
        <v>44418</v>
      </c>
      <c r="E8" t="inlineStr">
        <is>
          <t>nan</t>
        </is>
      </c>
      <c r="F8" t="inlineStr">
        <is>
          <t>PMMoV</t>
        </is>
      </c>
      <c r="I8">
        <f>MIN(27.29+5, 38)</f>
        <v>32.29</v>
      </c>
      <c r="L8">
        <f>IF(OR(ISERROR(K8), ISERROR(I8), ISERROR(J8)), FALSE, OR(OR(AND(LEFT(K8, 1)="[", RIGHT(K8, 1)="]"), AND(ISNUMBER(K8), OR(K8&gt;=I8, I8=""), OR(K8&lt;=J8, J8=""))), K8=""))</f>
        <v>1</v>
      </c>
      <c r="M8" t="str">
        <f>"Max Ct="&amp;27.29</f>
        <v>Max Ct=27.29</v>
      </c>
    </row>
    <row r="9">
      <c r="A9" t="inlineStr">
        <is>
          <t>NTC</t>
        </is>
      </c>
      <c r="B9" t="inlineStr">
        <is>
          <t>NTC test for contamination: PMMoV (Ct)</t>
        </is>
      </c>
      <c r="C9" t="inlineStr">
        <is>
          <t>Highest</t>
        </is>
      </c>
      <c r="D9" s="91" t="n">
        <v>44418</v>
      </c>
      <c r="E9" t="inlineStr">
        <is>
          <t>nan</t>
        </is>
      </c>
      <c r="F9" t="inlineStr">
        <is>
          <t>PMMoV</t>
        </is>
      </c>
      <c r="I9">
        <f>MIN(27.29+5, 38)</f>
        <v>32.29</v>
      </c>
      <c r="L9">
        <f>IF(OR(ISERROR(K9), ISERROR(I9), ISERROR(J9)), FALSE, OR(OR(AND(LEFT(K9, 1)="[", RIGHT(K9, 1)="]"), AND(ISNUMBER(K9), OR(K9&gt;=I9, I9=""), OR(K9&lt;=J9, J9=""))), K9=""))</f>
        <v>1</v>
      </c>
      <c r="M9" t="str">
        <f>"Max Ct="&amp;27.29</f>
        <v>Max Ct=27.29</v>
      </c>
    </row>
    <row r="10">
      <c r="A10" t="inlineStr">
        <is>
          <t>NTC</t>
        </is>
      </c>
      <c r="B10" t="inlineStr">
        <is>
          <t>NTC test for contamination: PMMoV (Ct)</t>
        </is>
      </c>
      <c r="C10" t="inlineStr">
        <is>
          <t>Highest</t>
        </is>
      </c>
      <c r="D10" s="91" t="n">
        <v>44418</v>
      </c>
      <c r="E10" t="inlineStr">
        <is>
          <t>nan</t>
        </is>
      </c>
      <c r="F10" t="inlineStr">
        <is>
          <t>PMMoV</t>
        </is>
      </c>
      <c r="I10">
        <f>MIN(27.29+5, 38)</f>
        <v>32.29</v>
      </c>
      <c r="L10">
        <f>IF(OR(ISERROR(K10), ISERROR(I10), ISERROR(J10)), FALSE, OR(OR(AND(LEFT(K10, 1)="[", RIGHT(K10, 1)="]"), AND(ISNUMBER(K10), OR(K10&gt;=I10, I10=""), OR(K10&lt;=J10, J10=""))), K10=""))</f>
        <v>1</v>
      </c>
      <c r="M10" t="str">
        <f>"Max Ct="&amp;27.29</f>
        <v>Max Ct=27.29</v>
      </c>
    </row>
    <row r="11">
      <c r="A11" t="inlineStr">
        <is>
          <t>NTC</t>
        </is>
      </c>
      <c r="B11" t="inlineStr">
        <is>
          <t>NTC test for contamination: PMMoV (Ct)</t>
        </is>
      </c>
      <c r="C11" t="inlineStr">
        <is>
          <t>Highest</t>
        </is>
      </c>
      <c r="D11" s="91" t="n">
        <v>44418</v>
      </c>
      <c r="E11" t="inlineStr">
        <is>
          <t>nan</t>
        </is>
      </c>
      <c r="F11" t="inlineStr">
        <is>
          <t>PMMoV</t>
        </is>
      </c>
      <c r="I11">
        <f>MIN(29.37+5, 38)</f>
        <v>34.37</v>
      </c>
      <c r="L11">
        <f>IF(OR(ISERROR(K11), ISERROR(I11), ISERROR(J11)), FALSE, OR(OR(AND(LEFT(K11, 1)="[", RIGHT(K11, 1)="]"), AND(ISNUMBER(K11), OR(K11&gt;=I11, I11=""), OR(K11&lt;=J11, J11=""))), K11=""))</f>
        <v>1</v>
      </c>
      <c r="M11" t="str">
        <f>"Max Ct="&amp;29.37</f>
        <v>Max Ct=29.37</v>
      </c>
    </row>
    <row r="12">
      <c r="A12" t="inlineStr">
        <is>
          <t>NTC</t>
        </is>
      </c>
      <c r="B12" t="inlineStr">
        <is>
          <t>NTC test for contamination: PMMoV (Ct)</t>
        </is>
      </c>
      <c r="C12" t="inlineStr">
        <is>
          <t>Highest</t>
        </is>
      </c>
      <c r="D12" s="91" t="n">
        <v>44418</v>
      </c>
      <c r="E12" t="inlineStr">
        <is>
          <t>nan</t>
        </is>
      </c>
      <c r="F12" t="inlineStr">
        <is>
          <t>PMMoV</t>
        </is>
      </c>
      <c r="I12">
        <f>MIN(29.37+5, 38)</f>
        <v>34.37</v>
      </c>
      <c r="L12">
        <f>IF(OR(ISERROR(K12), ISERROR(I12), ISERROR(J12)), FALSE, OR(OR(AND(LEFT(K12, 1)="[", RIGHT(K12, 1)="]"), AND(ISNUMBER(K12), OR(K12&gt;=I12, I12=""), OR(K12&lt;=J12, J12=""))), K12=""))</f>
        <v>1</v>
      </c>
      <c r="M12" t="str">
        <f>"Max Ct="&amp;29.37</f>
        <v>Max Ct=29.37</v>
      </c>
    </row>
    <row r="13">
      <c r="A13" t="inlineStr">
        <is>
          <t>NTC</t>
        </is>
      </c>
      <c r="B13" t="inlineStr">
        <is>
          <t>NTC test for contamination: PMMoV (Ct)</t>
        </is>
      </c>
      <c r="C13" t="inlineStr">
        <is>
          <t>Highest</t>
        </is>
      </c>
      <c r="D13" s="91" t="n">
        <v>44418</v>
      </c>
      <c r="E13" t="inlineStr">
        <is>
          <t>nan</t>
        </is>
      </c>
      <c r="F13" t="inlineStr">
        <is>
          <t>PMMoV</t>
        </is>
      </c>
      <c r="I13">
        <f>MIN(29.37+5, 38)</f>
        <v>34.37</v>
      </c>
      <c r="L13">
        <f>IF(OR(ISERROR(K13), ISERROR(I13), ISERROR(J13)), FALSE, OR(OR(AND(LEFT(K13, 1)="[", RIGHT(K13, 1)="]"), AND(ISNUMBER(K13), OR(K13&gt;=I13, I13=""), OR(K13&lt;=J13, J13=""))), K13=""))</f>
        <v>1</v>
      </c>
      <c r="M13" t="str">
        <f>"Max Ct="&amp;29.37</f>
        <v>Max Ct=29.37</v>
      </c>
    </row>
    <row r="14">
      <c r="A14" t="inlineStr">
        <is>
          <t>EB</t>
        </is>
      </c>
      <c r="B14" t="inlineStr">
        <is>
          <t>Extraction blank: covN1 (Ct)</t>
        </is>
      </c>
      <c r="C14" t="inlineStr">
        <is>
          <t>Highest</t>
        </is>
      </c>
      <c r="D14" s="91" t="n">
        <v>44418</v>
      </c>
      <c r="E14" t="inlineStr">
        <is>
          <t>eb</t>
        </is>
      </c>
      <c r="F14" t="inlineStr">
        <is>
          <t>covN1</t>
        </is>
      </c>
      <c r="I14">
        <f>44.16+5</f>
        <v>49.16</v>
      </c>
      <c r="L14">
        <f>IF(OR(ISERROR(K14), ISERROR(I14), ISERROR(J14)), FALSE, OR(OR(AND(LEFT(K14, 1)="[", RIGHT(K14, 1)="]"), AND(ISNUMBER(K14), OR(K14&gt;=I14, I14=""), OR(K14&lt;=J14, J14=""))), K14=""))</f>
        <v>1</v>
      </c>
      <c r="M14" t="str">
        <f>"Max Ct="&amp;44.16</f>
        <v>Max Ct=44.16</v>
      </c>
    </row>
    <row r="15">
      <c r="A15" t="inlineStr">
        <is>
          <t>EB</t>
        </is>
      </c>
      <c r="B15" t="inlineStr">
        <is>
          <t>Extraction blank: covN1 (Ct)</t>
        </is>
      </c>
      <c r="C15" t="inlineStr">
        <is>
          <t>Highest</t>
        </is>
      </c>
      <c r="D15" s="91" t="n">
        <v>44418</v>
      </c>
      <c r="E15" t="inlineStr">
        <is>
          <t>eb</t>
        </is>
      </c>
      <c r="F15" t="inlineStr">
        <is>
          <t>covN1</t>
        </is>
      </c>
      <c r="I15">
        <f>44.16+5</f>
        <v>49.16</v>
      </c>
      <c r="L15">
        <f>IF(OR(ISERROR(K15), ISERROR(I15), ISERROR(J15)), FALSE, OR(OR(AND(LEFT(K15, 1)="[", RIGHT(K15, 1)="]"), AND(ISNUMBER(K15), OR(K15&gt;=I15, I15=""), OR(K15&lt;=J15, J15=""))), K15=""))</f>
        <v>1</v>
      </c>
      <c r="M15" t="str">
        <f>"Max Ct="&amp;44.16</f>
        <v>Max Ct=44.16</v>
      </c>
    </row>
    <row r="16">
      <c r="A16" t="inlineStr">
        <is>
          <t>EB</t>
        </is>
      </c>
      <c r="B16" t="inlineStr">
        <is>
          <t>Extraction blank: covN1 (Ct)</t>
        </is>
      </c>
      <c r="C16" t="inlineStr">
        <is>
          <t>Highest</t>
        </is>
      </c>
      <c r="D16" s="91" t="n">
        <v>44418</v>
      </c>
      <c r="E16" t="inlineStr">
        <is>
          <t>eb</t>
        </is>
      </c>
      <c r="F16" t="inlineStr">
        <is>
          <t>covN1</t>
        </is>
      </c>
      <c r="I16">
        <f>44.16+5</f>
        <v>49.16</v>
      </c>
      <c r="L16">
        <f>IF(OR(ISERROR(K16), ISERROR(I16), ISERROR(J16)), FALSE, OR(OR(AND(LEFT(K16, 1)="[", RIGHT(K16, 1)="]"), AND(ISNUMBER(K16), OR(K16&gt;=I16, I16=""), OR(K16&lt;=J16, J16=""))), K16=""))</f>
        <v>1</v>
      </c>
      <c r="M16" t="str">
        <f>"Max Ct="&amp;44.16</f>
        <v>Max Ct=44.16</v>
      </c>
    </row>
    <row r="17">
      <c r="A17" t="inlineStr">
        <is>
          <t>EB</t>
        </is>
      </c>
      <c r="B17" t="inlineStr">
        <is>
          <t>Extraction blank: covN2 (Ct)</t>
        </is>
      </c>
      <c r="C17" t="inlineStr">
        <is>
          <t>Highest</t>
        </is>
      </c>
      <c r="D17" s="91" t="n">
        <v>44418</v>
      </c>
      <c r="E17" t="inlineStr">
        <is>
          <t>eb</t>
        </is>
      </c>
      <c r="F17" t="inlineStr">
        <is>
          <t>covN2</t>
        </is>
      </c>
      <c r="I17">
        <f>42.42+5</f>
        <v>47.42</v>
      </c>
      <c r="L17">
        <f>IF(OR(ISERROR(K17), ISERROR(I17), ISERROR(J17)), FALSE, OR(OR(AND(LEFT(K17, 1)="[", RIGHT(K17, 1)="]"), AND(ISNUMBER(K17), OR(K17&gt;=I17, I17=""), OR(K17&lt;=J17, J17=""))), K17=""))</f>
        <v>1</v>
      </c>
      <c r="M17" t="str">
        <f>"Max Ct="&amp;42.42</f>
        <v>Max Ct=42.42</v>
      </c>
    </row>
    <row r="18">
      <c r="A18" t="inlineStr">
        <is>
          <t>EB</t>
        </is>
      </c>
      <c r="B18" t="inlineStr">
        <is>
          <t>Extraction blank: covN2 (Ct)</t>
        </is>
      </c>
      <c r="C18" t="inlineStr">
        <is>
          <t>Highest</t>
        </is>
      </c>
      <c r="D18" s="91" t="n">
        <v>44418</v>
      </c>
      <c r="E18" t="inlineStr">
        <is>
          <t>eb</t>
        </is>
      </c>
      <c r="F18" t="inlineStr">
        <is>
          <t>covN2</t>
        </is>
      </c>
      <c r="I18">
        <f>42.42+5</f>
        <v>47.42</v>
      </c>
      <c r="L18">
        <f>IF(OR(ISERROR(K18), ISERROR(I18), ISERROR(J18)), FALSE, OR(OR(AND(LEFT(K18, 1)="[", RIGHT(K18, 1)="]"), AND(ISNUMBER(K18), OR(K18&gt;=I18, I18=""), OR(K18&lt;=J18, J18=""))), K18=""))</f>
        <v>1</v>
      </c>
      <c r="M18" t="str">
        <f>"Max Ct="&amp;42.42</f>
        <v>Max Ct=42.42</v>
      </c>
    </row>
    <row r="19">
      <c r="A19" t="inlineStr">
        <is>
          <t>EB</t>
        </is>
      </c>
      <c r="B19" t="inlineStr">
        <is>
          <t>Extraction blank: covN2 (Ct)</t>
        </is>
      </c>
      <c r="C19" t="inlineStr">
        <is>
          <t>Highest</t>
        </is>
      </c>
      <c r="D19" s="91" t="n">
        <v>44418</v>
      </c>
      <c r="E19" t="inlineStr">
        <is>
          <t>eb</t>
        </is>
      </c>
      <c r="F19" t="inlineStr">
        <is>
          <t>covN2</t>
        </is>
      </c>
      <c r="I19">
        <f>42.42+5</f>
        <v>47.42</v>
      </c>
      <c r="L19">
        <f>IF(OR(ISERROR(K19), ISERROR(I19), ISERROR(J19)), FALSE, OR(OR(AND(LEFT(K19, 1)="[", RIGHT(K19, 1)="]"), AND(ISNUMBER(K19), OR(K19&gt;=I19, I19=""), OR(K19&lt;=J19, J19=""))), K19=""))</f>
        <v>1</v>
      </c>
      <c r="M19" t="str">
        <f>"Max Ct="&amp;42.42</f>
        <v>Max Ct=42.42</v>
      </c>
    </row>
    <row r="20">
      <c r="A20" t="inlineStr">
        <is>
          <t>Samples Data</t>
        </is>
      </c>
      <c r="B20" t="inlineStr">
        <is>
          <t>Samples log sheet data available (sample date, tube empty/full weight...)</t>
        </is>
      </c>
      <c r="C20" t="inlineStr">
        <is>
          <t>Very Low</t>
        </is>
      </c>
      <c r="D20" s="91" t="n">
        <v>44418</v>
      </c>
      <c r="E20" t="inlineStr">
        <is>
          <t>ac.08.05.21</t>
        </is>
      </c>
      <c r="F20" t="inlineStr">
        <is>
          <t>covN1</t>
        </is>
      </c>
      <c r="G20" s="73" t="str">
        <f>HYPERLINK("#'Main'!B4", "'Main'!B4")</f>
        <v>'Main'!B4</v>
      </c>
      <c r="I20" t="inlineStr">
        <is>
          <t>NaT, &lt;blank&gt;, 0</t>
        </is>
      </c>
      <c r="K20">
        <f>'Main'!B4</f>
        <v>2021-08-05T00:00:00</v>
      </c>
      <c r="L20">
        <f>IF(OR(ISERROR(K20), ISERROR(I20), ISERROR(J20)), FALSE, AND(NOT(K20="NaT"),NOT(K20=""),NOT(K20=0)))</f>
        <v>1</v>
      </c>
    </row>
    <row r="21">
      <c r="A21" t="inlineStr">
        <is>
          <t>Samples Data</t>
        </is>
      </c>
      <c r="B21" t="inlineStr">
        <is>
          <t>Samples log sheet data available (sample date, tube empty/full weight...)</t>
        </is>
      </c>
      <c r="C21" t="inlineStr">
        <is>
          <t>Very Low</t>
        </is>
      </c>
      <c r="D21" s="91" t="n">
        <v>44418</v>
      </c>
      <c r="E21" t="inlineStr">
        <is>
          <t>h.08.05.21</t>
        </is>
      </c>
      <c r="F21" t="inlineStr">
        <is>
          <t>covN1</t>
        </is>
      </c>
      <c r="G21" s="73" t="str">
        <f>HYPERLINK("#'Main'!B5", "'Main'!B5")</f>
        <v>'Main'!B5</v>
      </c>
      <c r="I21" t="inlineStr">
        <is>
          <t>NaT, &lt;blank&gt;, 0</t>
        </is>
      </c>
      <c r="K21">
        <f>'Main'!B5</f>
        <v>2021-08-05T00:00:00</v>
      </c>
      <c r="L21">
        <f>IF(OR(ISERROR(K21), ISERROR(I21), ISERROR(J21)), FALSE, AND(NOT(K21="NaT"),NOT(K21=""),NOT(K21=0)))</f>
        <v>1</v>
      </c>
    </row>
    <row r="22">
      <c r="A22" t="inlineStr">
        <is>
          <t>Samples Data</t>
        </is>
      </c>
      <c r="B22" t="inlineStr">
        <is>
          <t>Samples log sheet data available (sample date, tube empty/full weight...)</t>
        </is>
      </c>
      <c r="C22" t="inlineStr">
        <is>
          <t>Very Low</t>
        </is>
      </c>
      <c r="D22" s="91" t="n">
        <v>44418</v>
      </c>
      <c r="E22" t="inlineStr">
        <is>
          <t>ac.08.06.21</t>
        </is>
      </c>
      <c r="F22" t="inlineStr">
        <is>
          <t>covN1</t>
        </is>
      </c>
      <c r="G22" s="73" t="str">
        <f>HYPERLINK("#'Main'!B6", "'Main'!B6")</f>
        <v>'Main'!B6</v>
      </c>
      <c r="I22" t="inlineStr">
        <is>
          <t>NaT, &lt;blank&gt;, 0</t>
        </is>
      </c>
      <c r="K22">
        <f>'Main'!B6</f>
        <v>2021-08-06T00:00:00</v>
      </c>
      <c r="L22">
        <f>IF(OR(ISERROR(K22), ISERROR(I22), ISERROR(J22)), FALSE, AND(NOT(K22="NaT"),NOT(K22=""),NOT(K22=0)))</f>
        <v>1</v>
      </c>
    </row>
    <row r="23">
      <c r="A23" t="inlineStr">
        <is>
          <t>Samples Data</t>
        </is>
      </c>
      <c r="B23" t="inlineStr">
        <is>
          <t>Samples log sheet data available (sample date, tube empty/full weight...)</t>
        </is>
      </c>
      <c r="C23" t="inlineStr">
        <is>
          <t>Very Low</t>
        </is>
      </c>
      <c r="D23" s="91" t="n">
        <v>44418</v>
      </c>
      <c r="E23" t="inlineStr">
        <is>
          <t>h_d.08.06.21</t>
        </is>
      </c>
      <c r="F23" t="inlineStr">
        <is>
          <t>covN1</t>
        </is>
      </c>
      <c r="G23" s="73" t="str">
        <f>HYPERLINK("#'Main'!B7", "'Main'!B7")</f>
        <v>'Main'!B7</v>
      </c>
      <c r="I23" t="inlineStr">
        <is>
          <t>NaT, &lt;blank&gt;, 0</t>
        </is>
      </c>
      <c r="K23">
        <f>'Main'!B7</f>
        <v>2021-08-06T00:00:00</v>
      </c>
      <c r="L23">
        <f>IF(OR(ISERROR(K23), ISERROR(I23), ISERROR(J23)), FALSE, AND(NOT(K23="NaT"),NOT(K23=""),NOT(K23=0)))</f>
        <v>1</v>
      </c>
    </row>
    <row r="24">
      <c r="A24" t="inlineStr">
        <is>
          <t>Samples Data</t>
        </is>
      </c>
      <c r="B24" t="inlineStr">
        <is>
          <t>Samples log sheet data available (sample date, tube empty/full weight...)</t>
        </is>
      </c>
      <c r="C24" t="inlineStr">
        <is>
          <t>Very Low</t>
        </is>
      </c>
      <c r="D24" s="91" t="n">
        <v>44418</v>
      </c>
      <c r="E24" t="inlineStr">
        <is>
          <t>h.08.07.21</t>
        </is>
      </c>
      <c r="F24" t="inlineStr">
        <is>
          <t>covN1</t>
        </is>
      </c>
      <c r="G24" s="73" t="str">
        <f>HYPERLINK("#'Main'!B8", "'Main'!B8")</f>
        <v>'Main'!B8</v>
      </c>
      <c r="I24" t="inlineStr">
        <is>
          <t>NaT, &lt;blank&gt;, 0</t>
        </is>
      </c>
      <c r="K24">
        <f>'Main'!B8</f>
        <v>2021-08-07T00:00:00</v>
      </c>
      <c r="L24">
        <f>IF(OR(ISERROR(K24), ISERROR(I24), ISERROR(J24)), FALSE, AND(NOT(K24="NaT"),NOT(K24=""),NOT(K24=0)))</f>
        <v>1</v>
      </c>
    </row>
    <row r="25">
      <c r="A25" t="inlineStr">
        <is>
          <t>Samples Data</t>
        </is>
      </c>
      <c r="B25" t="inlineStr">
        <is>
          <t>Samples log sheet data available (sample date, tube empty/full weight...)</t>
        </is>
      </c>
      <c r="C25" t="inlineStr">
        <is>
          <t>Very Low</t>
        </is>
      </c>
      <c r="D25" s="91" t="n">
        <v>44418</v>
      </c>
      <c r="E25" t="inlineStr">
        <is>
          <t>h.08.08.21</t>
        </is>
      </c>
      <c r="F25" t="inlineStr">
        <is>
          <t>covN1</t>
        </is>
      </c>
      <c r="G25" s="73" t="str">
        <f>HYPERLINK("#'Main'!B9", "'Main'!B9")</f>
        <v>'Main'!B9</v>
      </c>
      <c r="I25" t="inlineStr">
        <is>
          <t>NaT, &lt;blank&gt;, 0</t>
        </is>
      </c>
      <c r="K25">
        <f>'Main'!B9</f>
        <v>2021-08-08T00:00:00</v>
      </c>
      <c r="L25">
        <f>IF(OR(ISERROR(K25), ISERROR(I25), ISERROR(J25)), FALSE, AND(NOT(K25="NaT"),NOT(K25=""),NOT(K25=0)))</f>
        <v>1</v>
      </c>
    </row>
    <row r="26">
      <c r="A26" t="inlineStr">
        <is>
          <t>Samples Data</t>
        </is>
      </c>
      <c r="B26" t="inlineStr">
        <is>
          <t>Samples log sheet data available (sample date, tube empty/full weight...)</t>
        </is>
      </c>
      <c r="C26" t="inlineStr">
        <is>
          <t>Very Low</t>
        </is>
      </c>
      <c r="D26" s="91" t="n">
        <v>44418</v>
      </c>
      <c r="E26" t="inlineStr">
        <is>
          <t>h_d.08.08.21</t>
        </is>
      </c>
      <c r="F26" t="inlineStr">
        <is>
          <t>covN1</t>
        </is>
      </c>
      <c r="G26" s="73" t="str">
        <f>HYPERLINK("#'Main'!B10", "'Main'!B10")</f>
        <v>'Main'!B10</v>
      </c>
      <c r="I26" t="inlineStr">
        <is>
          <t>NaT, &lt;blank&gt;, 0</t>
        </is>
      </c>
      <c r="K26">
        <f>'Main'!B10</f>
        <v>2021-08-08T00:00:00</v>
      </c>
      <c r="L26">
        <f>IF(OR(ISERROR(K26), ISERROR(I26), ISERROR(J26)), FALSE, AND(NOT(K26="NaT"),NOT(K26=""),NOT(K26=0)))</f>
        <v>1</v>
      </c>
    </row>
    <row r="27">
      <c r="A27" t="inlineStr">
        <is>
          <t>Samples Data</t>
        </is>
      </c>
      <c r="B27" t="inlineStr">
        <is>
          <t>Samples log sheet data available (sample date, tube empty/full weight...)</t>
        </is>
      </c>
      <c r="C27" t="inlineStr">
        <is>
          <t>Very Low</t>
        </is>
      </c>
      <c r="D27" s="91" t="n">
        <v>44418</v>
      </c>
      <c r="E27" t="inlineStr">
        <is>
          <t>bmi.08.09.21</t>
        </is>
      </c>
      <c r="F27" t="inlineStr">
        <is>
          <t>covN1</t>
        </is>
      </c>
      <c r="G27" s="73" t="str">
        <f>HYPERLINK("#'Main'!B11", "'Main'!B11")</f>
        <v>'Main'!B11</v>
      </c>
      <c r="I27" t="inlineStr">
        <is>
          <t>NaT, &lt;blank&gt;, 0</t>
        </is>
      </c>
      <c r="K27">
        <f>'Main'!B11</f>
        <v>2021-08-09T00:00:00</v>
      </c>
      <c r="L27">
        <f>IF(OR(ISERROR(K27), ISERROR(I27), ISERROR(J27)), FALSE, AND(NOT(K27="NaT"),NOT(K27=""),NOT(K27=0)))</f>
        <v>1</v>
      </c>
    </row>
    <row r="28">
      <c r="A28" t="inlineStr">
        <is>
          <t>Samples Data</t>
        </is>
      </c>
      <c r="B28" t="inlineStr">
        <is>
          <t>Samples log sheet data available (sample date, tube empty/full weight...)</t>
        </is>
      </c>
      <c r="C28" t="inlineStr">
        <is>
          <t>Very Low</t>
        </is>
      </c>
      <c r="D28" s="91" t="n">
        <v>44418</v>
      </c>
      <c r="E28" t="inlineStr">
        <is>
          <t>mh.08.09.21</t>
        </is>
      </c>
      <c r="F28" t="inlineStr">
        <is>
          <t>covN1</t>
        </is>
      </c>
      <c r="G28" s="73" t="str">
        <f>HYPERLINK("#'Main'!B12", "'Main'!B12")</f>
        <v>'Main'!B12</v>
      </c>
      <c r="I28" t="inlineStr">
        <is>
          <t>NaT, &lt;blank&gt;, 0</t>
        </is>
      </c>
      <c r="K28">
        <f>'Main'!B12</f>
        <v>2021-08-09T00:00:00</v>
      </c>
      <c r="L28">
        <f>IF(OR(ISERROR(K28), ISERROR(I28), ISERROR(J28)), FALSE, AND(NOT(K28="NaT"),NOT(K28=""),NOT(K28=0)))</f>
        <v>1</v>
      </c>
    </row>
    <row r="29">
      <c r="A29" t="inlineStr">
        <is>
          <t>Samples Data</t>
        </is>
      </c>
      <c r="B29" t="inlineStr">
        <is>
          <t>Samples log sheet data available (sample date, tube empty/full weight...)</t>
        </is>
      </c>
      <c r="C29" t="inlineStr">
        <is>
          <t>Very Low</t>
        </is>
      </c>
      <c r="D29" s="91" t="n">
        <v>44418</v>
      </c>
      <c r="E29" t="inlineStr">
        <is>
          <t>o.08.09.21</t>
        </is>
      </c>
      <c r="F29" t="inlineStr">
        <is>
          <t>covN1</t>
        </is>
      </c>
      <c r="G29" s="73" t="str">
        <f>HYPERLINK("#'Main'!B13", "'Main'!B13")</f>
        <v>'Main'!B13</v>
      </c>
      <c r="I29" t="inlineStr">
        <is>
          <t>NaT, &lt;blank&gt;, 0</t>
        </is>
      </c>
      <c r="K29">
        <f>'Main'!B13</f>
        <v>2021-08-09T00:00:00</v>
      </c>
      <c r="L29">
        <f>IF(OR(ISERROR(K29), ISERROR(I29), ISERROR(J29)), FALSE, AND(NOT(K29="NaT"),NOT(K29=""),NOT(K29=0)))</f>
        <v>1</v>
      </c>
    </row>
    <row r="30">
      <c r="A30" t="inlineStr">
        <is>
          <t>Samples Data</t>
        </is>
      </c>
      <c r="B30" t="inlineStr">
        <is>
          <t>Samples log sheet data available (sample date, tube empty/full weight...)</t>
        </is>
      </c>
      <c r="C30" t="inlineStr">
        <is>
          <t>Very Low</t>
        </is>
      </c>
      <c r="D30" s="91" t="n">
        <v>44418</v>
      </c>
      <c r="E30" t="inlineStr">
        <is>
          <t>vc1.08.09.21</t>
        </is>
      </c>
      <c r="F30" t="inlineStr">
        <is>
          <t>covN1</t>
        </is>
      </c>
      <c r="G30" s="73" t="str">
        <f>HYPERLINK("#'Main'!B14", "'Main'!B14")</f>
        <v>'Main'!B14</v>
      </c>
      <c r="I30" t="inlineStr">
        <is>
          <t>NaT, &lt;blank&gt;, 0</t>
        </is>
      </c>
      <c r="K30">
        <f>'Main'!B14</f>
        <v>2021-08-09T00:00:00</v>
      </c>
      <c r="L30">
        <f>IF(OR(ISERROR(K30), ISERROR(I30), ISERROR(J30)), FALSE, AND(NOT(K30="NaT"),NOT(K30=""),NOT(K30=0)))</f>
        <v>1</v>
      </c>
    </row>
    <row r="31">
      <c r="A31" t="inlineStr">
        <is>
          <t>Samples Data</t>
        </is>
      </c>
      <c r="B31" t="inlineStr">
        <is>
          <t>Samples log sheet data available (sample date, tube empty/full weight...)</t>
        </is>
      </c>
      <c r="C31" t="inlineStr">
        <is>
          <t>Very Low</t>
        </is>
      </c>
      <c r="D31" s="91" t="n">
        <v>44418</v>
      </c>
      <c r="E31" t="inlineStr">
        <is>
          <t>vc2.08.09.21</t>
        </is>
      </c>
      <c r="F31" t="inlineStr">
        <is>
          <t>covN1</t>
        </is>
      </c>
      <c r="G31" s="73" t="str">
        <f>HYPERLINK("#'Main'!B15", "'Main'!B15")</f>
        <v>'Main'!B15</v>
      </c>
      <c r="I31" t="inlineStr">
        <is>
          <t>NaT, &lt;blank&gt;, 0</t>
        </is>
      </c>
      <c r="K31">
        <f>'Main'!B15</f>
        <v>2021-08-09T00:00:00</v>
      </c>
      <c r="L31">
        <f>IF(OR(ISERROR(K31), ISERROR(I31), ISERROR(J31)), FALSE, AND(NOT(K31="NaT"),NOT(K31=""),NOT(K31=0)))</f>
        <v>1</v>
      </c>
    </row>
    <row r="32">
      <c r="A32" t="inlineStr">
        <is>
          <t>Samples Data</t>
        </is>
      </c>
      <c r="B32" t="inlineStr">
        <is>
          <t>Samples log sheet data available (sample date, tube empty/full weight...)</t>
        </is>
      </c>
      <c r="C32" t="inlineStr">
        <is>
          <t>Very Low</t>
        </is>
      </c>
      <c r="D32" s="91" t="n">
        <v>44418</v>
      </c>
      <c r="E32" t="inlineStr">
        <is>
          <t>vc3.08.09.21</t>
        </is>
      </c>
      <c r="F32" t="inlineStr">
        <is>
          <t>covN1</t>
        </is>
      </c>
      <c r="G32" s="73" t="str">
        <f>HYPERLINK("#'Main'!B16", "'Main'!B16")</f>
        <v>'Main'!B16</v>
      </c>
      <c r="I32" t="inlineStr">
        <is>
          <t>NaT, &lt;blank&gt;, 0</t>
        </is>
      </c>
      <c r="K32">
        <f>'Main'!B16</f>
        <v>2021-08-09T00:00:00</v>
      </c>
      <c r="L32">
        <f>IF(OR(ISERROR(K32), ISERROR(I32), ISERROR(J32)), FALSE, AND(NOT(K32="NaT"),NOT(K32=""),NOT(K32=0)))</f>
        <v>1</v>
      </c>
    </row>
    <row r="33">
      <c r="A33" t="inlineStr">
        <is>
          <t>Samples Data</t>
        </is>
      </c>
      <c r="B33" t="inlineStr">
        <is>
          <t>Samples log sheet data available (sample date, tube empty/full weight...)</t>
        </is>
      </c>
      <c r="C33" t="inlineStr">
        <is>
          <t>Very Low</t>
        </is>
      </c>
      <c r="D33" s="91" t="n">
        <v>44418</v>
      </c>
      <c r="E33" t="inlineStr">
        <is>
          <t>ac.08.05.21</t>
        </is>
      </c>
      <c r="F33" t="inlineStr">
        <is>
          <t>covN2</t>
        </is>
      </c>
      <c r="G33" s="73" t="str">
        <f>HYPERLINK("#'Main'!B18", "'Main'!B18")</f>
        <v>'Main'!B18</v>
      </c>
      <c r="I33" t="inlineStr">
        <is>
          <t>NaT, &lt;blank&gt;, 0</t>
        </is>
      </c>
      <c r="K33">
        <f>'Main'!B18</f>
        <v>2021-08-05T00:00:00</v>
      </c>
      <c r="L33">
        <f>IF(OR(ISERROR(K33), ISERROR(I33), ISERROR(J33)), FALSE, AND(NOT(K33="NaT"),NOT(K33=""),NOT(K33=0)))</f>
        <v>1</v>
      </c>
    </row>
    <row r="34">
      <c r="A34" t="inlineStr">
        <is>
          <t>Samples Data</t>
        </is>
      </c>
      <c r="B34" t="inlineStr">
        <is>
          <t>Samples log sheet data available (sample date, tube empty/full weight...)</t>
        </is>
      </c>
      <c r="C34" t="inlineStr">
        <is>
          <t>Very Low</t>
        </is>
      </c>
      <c r="D34" s="91" t="n">
        <v>44418</v>
      </c>
      <c r="E34" t="inlineStr">
        <is>
          <t>h.08.05.21</t>
        </is>
      </c>
      <c r="F34" t="inlineStr">
        <is>
          <t>covN2</t>
        </is>
      </c>
      <c r="G34" s="73" t="str">
        <f>HYPERLINK("#'Main'!B19", "'Main'!B19")</f>
        <v>'Main'!B19</v>
      </c>
      <c r="I34" t="inlineStr">
        <is>
          <t>NaT, &lt;blank&gt;, 0</t>
        </is>
      </c>
      <c r="K34">
        <f>'Main'!B19</f>
        <v>2021-08-05T00:00:00</v>
      </c>
      <c r="L34">
        <f>IF(OR(ISERROR(K34), ISERROR(I34), ISERROR(J34)), FALSE, AND(NOT(K34="NaT"),NOT(K34=""),NOT(K34=0)))</f>
        <v>1</v>
      </c>
    </row>
    <row r="35">
      <c r="A35" t="inlineStr">
        <is>
          <t>Samples Data</t>
        </is>
      </c>
      <c r="B35" t="inlineStr">
        <is>
          <t>Samples log sheet data available (sample date, tube empty/full weight...)</t>
        </is>
      </c>
      <c r="C35" t="inlineStr">
        <is>
          <t>Very Low</t>
        </is>
      </c>
      <c r="D35" s="91" t="n">
        <v>44418</v>
      </c>
      <c r="E35" t="inlineStr">
        <is>
          <t>ac.08.06.21</t>
        </is>
      </c>
      <c r="F35" t="inlineStr">
        <is>
          <t>covN2</t>
        </is>
      </c>
      <c r="G35" s="73" t="str">
        <f>HYPERLINK("#'Main'!B20", "'Main'!B20")</f>
        <v>'Main'!B20</v>
      </c>
      <c r="I35" t="inlineStr">
        <is>
          <t>NaT, &lt;blank&gt;, 0</t>
        </is>
      </c>
      <c r="K35">
        <f>'Main'!B20</f>
        <v>2021-08-06T00:00:00</v>
      </c>
      <c r="L35">
        <f>IF(OR(ISERROR(K35), ISERROR(I35), ISERROR(J35)), FALSE, AND(NOT(K35="NaT"),NOT(K35=""),NOT(K35=0)))</f>
        <v>1</v>
      </c>
    </row>
    <row r="36">
      <c r="A36" t="inlineStr">
        <is>
          <t>Samples Data</t>
        </is>
      </c>
      <c r="B36" t="inlineStr">
        <is>
          <t>Samples log sheet data available (sample date, tube empty/full weight...)</t>
        </is>
      </c>
      <c r="C36" t="inlineStr">
        <is>
          <t>Very Low</t>
        </is>
      </c>
      <c r="D36" s="91" t="n">
        <v>44418</v>
      </c>
      <c r="E36" t="inlineStr">
        <is>
          <t>h_d.08.06.21</t>
        </is>
      </c>
      <c r="F36" t="inlineStr">
        <is>
          <t>covN2</t>
        </is>
      </c>
      <c r="G36" s="73" t="str">
        <f>HYPERLINK("#'Main'!B21", "'Main'!B21")</f>
        <v>'Main'!B21</v>
      </c>
      <c r="I36" t="inlineStr">
        <is>
          <t>NaT, &lt;blank&gt;, 0</t>
        </is>
      </c>
      <c r="K36">
        <f>'Main'!B21</f>
        <v>2021-08-06T00:00:00</v>
      </c>
      <c r="L36">
        <f>IF(OR(ISERROR(K36), ISERROR(I36), ISERROR(J36)), FALSE, AND(NOT(K36="NaT"),NOT(K36=""),NOT(K36=0)))</f>
        <v>1</v>
      </c>
    </row>
    <row r="37">
      <c r="A37" t="inlineStr">
        <is>
          <t>Samples Data</t>
        </is>
      </c>
      <c r="B37" t="inlineStr">
        <is>
          <t>Samples log sheet data available (sample date, tube empty/full weight...)</t>
        </is>
      </c>
      <c r="C37" t="inlineStr">
        <is>
          <t>Very Low</t>
        </is>
      </c>
      <c r="D37" s="91" t="n">
        <v>44418</v>
      </c>
      <c r="E37" t="inlineStr">
        <is>
          <t>h.08.07.21</t>
        </is>
      </c>
      <c r="F37" t="inlineStr">
        <is>
          <t>covN2</t>
        </is>
      </c>
      <c r="G37" s="73" t="str">
        <f>HYPERLINK("#'Main'!B22", "'Main'!B22")</f>
        <v>'Main'!B22</v>
      </c>
      <c r="I37" t="inlineStr">
        <is>
          <t>NaT, &lt;blank&gt;, 0</t>
        </is>
      </c>
      <c r="K37">
        <f>'Main'!B22</f>
        <v>2021-08-07T00:00:00</v>
      </c>
      <c r="L37">
        <f>IF(OR(ISERROR(K37), ISERROR(I37), ISERROR(J37)), FALSE, AND(NOT(K37="NaT"),NOT(K37=""),NOT(K37=0)))</f>
        <v>1</v>
      </c>
    </row>
    <row r="38">
      <c r="A38" t="inlineStr">
        <is>
          <t>Samples Data</t>
        </is>
      </c>
      <c r="B38" t="inlineStr">
        <is>
          <t>Samples log sheet data available (sample date, tube empty/full weight...)</t>
        </is>
      </c>
      <c r="C38" t="inlineStr">
        <is>
          <t>Very Low</t>
        </is>
      </c>
      <c r="D38" s="91" t="n">
        <v>44418</v>
      </c>
      <c r="E38" t="inlineStr">
        <is>
          <t>h.08.08.21</t>
        </is>
      </c>
      <c r="F38" t="inlineStr">
        <is>
          <t>covN2</t>
        </is>
      </c>
      <c r="G38" s="73" t="str">
        <f>HYPERLINK("#'Main'!B23", "'Main'!B23")</f>
        <v>'Main'!B23</v>
      </c>
      <c r="I38" t="inlineStr">
        <is>
          <t>NaT, &lt;blank&gt;, 0</t>
        </is>
      </c>
      <c r="K38">
        <f>'Main'!B23</f>
        <v>2021-08-08T00:00:00</v>
      </c>
      <c r="L38">
        <f>IF(OR(ISERROR(K38), ISERROR(I38), ISERROR(J38)), FALSE, AND(NOT(K38="NaT"),NOT(K38=""),NOT(K38=0)))</f>
        <v>1</v>
      </c>
    </row>
    <row r="39">
      <c r="A39" t="inlineStr">
        <is>
          <t>Samples Data</t>
        </is>
      </c>
      <c r="B39" t="inlineStr">
        <is>
          <t>Samples log sheet data available (sample date, tube empty/full weight...)</t>
        </is>
      </c>
      <c r="C39" t="inlineStr">
        <is>
          <t>Very Low</t>
        </is>
      </c>
      <c r="D39" s="91" t="n">
        <v>44418</v>
      </c>
      <c r="E39" t="inlineStr">
        <is>
          <t>h_d.08.08.21</t>
        </is>
      </c>
      <c r="F39" t="inlineStr">
        <is>
          <t>covN2</t>
        </is>
      </c>
      <c r="G39" s="73" t="str">
        <f>HYPERLINK("#'Main'!B24", "'Main'!B24")</f>
        <v>'Main'!B24</v>
      </c>
      <c r="I39" t="inlineStr">
        <is>
          <t>NaT, &lt;blank&gt;, 0</t>
        </is>
      </c>
      <c r="K39">
        <f>'Main'!B24</f>
        <v>2021-08-08T00:00:00</v>
      </c>
      <c r="L39">
        <f>IF(OR(ISERROR(K39), ISERROR(I39), ISERROR(J39)), FALSE, AND(NOT(K39="NaT"),NOT(K39=""),NOT(K39=0)))</f>
        <v>1</v>
      </c>
    </row>
    <row r="40">
      <c r="A40" t="inlineStr">
        <is>
          <t>Samples Data</t>
        </is>
      </c>
      <c r="B40" t="inlineStr">
        <is>
          <t>Samples log sheet data available (sample date, tube empty/full weight...)</t>
        </is>
      </c>
      <c r="C40" t="inlineStr">
        <is>
          <t>Very Low</t>
        </is>
      </c>
      <c r="D40" s="91" t="n">
        <v>44418</v>
      </c>
      <c r="E40" t="inlineStr">
        <is>
          <t>bmi.08.09.21</t>
        </is>
      </c>
      <c r="F40" t="inlineStr">
        <is>
          <t>covN2</t>
        </is>
      </c>
      <c r="G40" s="73" t="str">
        <f>HYPERLINK("#'Main'!B25", "'Main'!B25")</f>
        <v>'Main'!B25</v>
      </c>
      <c r="I40" t="inlineStr">
        <is>
          <t>NaT, &lt;blank&gt;, 0</t>
        </is>
      </c>
      <c r="K40">
        <f>'Main'!B25</f>
        <v>2021-08-09T00:00:00</v>
      </c>
      <c r="L40">
        <f>IF(OR(ISERROR(K40), ISERROR(I40), ISERROR(J40)), FALSE, AND(NOT(K40="NaT"),NOT(K40=""),NOT(K40=0)))</f>
        <v>1</v>
      </c>
    </row>
    <row r="41">
      <c r="A41" t="inlineStr">
        <is>
          <t>Samples Data</t>
        </is>
      </c>
      <c r="B41" t="inlineStr">
        <is>
          <t>Samples log sheet data available (sample date, tube empty/full weight...)</t>
        </is>
      </c>
      <c r="C41" t="inlineStr">
        <is>
          <t>Very Low</t>
        </is>
      </c>
      <c r="D41" s="91" t="n">
        <v>44418</v>
      </c>
      <c r="E41" t="inlineStr">
        <is>
          <t>mh.08.09.21</t>
        </is>
      </c>
      <c r="F41" t="inlineStr">
        <is>
          <t>covN2</t>
        </is>
      </c>
      <c r="G41" s="73" t="str">
        <f>HYPERLINK("#'Main'!B26", "'Main'!B26")</f>
        <v>'Main'!B26</v>
      </c>
      <c r="I41" t="inlineStr">
        <is>
          <t>NaT, &lt;blank&gt;, 0</t>
        </is>
      </c>
      <c r="K41">
        <f>'Main'!B26</f>
        <v>2021-08-09T00:00:00</v>
      </c>
      <c r="L41">
        <f>IF(OR(ISERROR(K41), ISERROR(I41), ISERROR(J41)), FALSE, AND(NOT(K41="NaT"),NOT(K41=""),NOT(K41=0)))</f>
        <v>1</v>
      </c>
    </row>
    <row r="42">
      <c r="A42" t="inlineStr">
        <is>
          <t>Samples Data</t>
        </is>
      </c>
      <c r="B42" t="inlineStr">
        <is>
          <t>Samples log sheet data available (sample date, tube empty/full weight...)</t>
        </is>
      </c>
      <c r="C42" t="inlineStr">
        <is>
          <t>Very Low</t>
        </is>
      </c>
      <c r="D42" s="91" t="n">
        <v>44418</v>
      </c>
      <c r="E42" t="inlineStr">
        <is>
          <t>o.08.09.21</t>
        </is>
      </c>
      <c r="F42" t="inlineStr">
        <is>
          <t>covN2</t>
        </is>
      </c>
      <c r="G42" s="73" t="str">
        <f>HYPERLINK("#'Main'!B27", "'Main'!B27")</f>
        <v>'Main'!B27</v>
      </c>
      <c r="I42" t="inlineStr">
        <is>
          <t>NaT, &lt;blank&gt;, 0</t>
        </is>
      </c>
      <c r="K42">
        <f>'Main'!B27</f>
        <v>2021-08-09T00:00:00</v>
      </c>
      <c r="L42">
        <f>IF(OR(ISERROR(K42), ISERROR(I42), ISERROR(J42)), FALSE, AND(NOT(K42="NaT"),NOT(K42=""),NOT(K42=0)))</f>
        <v>1</v>
      </c>
    </row>
    <row r="43">
      <c r="A43" t="inlineStr">
        <is>
          <t>Samples Data</t>
        </is>
      </c>
      <c r="B43" t="inlineStr">
        <is>
          <t>Samples log sheet data available (sample date, tube empty/full weight...)</t>
        </is>
      </c>
      <c r="C43" t="inlineStr">
        <is>
          <t>Very Low</t>
        </is>
      </c>
      <c r="D43" s="91" t="n">
        <v>44418</v>
      </c>
      <c r="E43" t="inlineStr">
        <is>
          <t>vc1.08.09.21</t>
        </is>
      </c>
      <c r="F43" t="inlineStr">
        <is>
          <t>covN2</t>
        </is>
      </c>
      <c r="G43" s="73" t="str">
        <f>HYPERLINK("#'Main'!B28", "'Main'!B28")</f>
        <v>'Main'!B28</v>
      </c>
      <c r="I43" t="inlineStr">
        <is>
          <t>NaT, &lt;blank&gt;, 0</t>
        </is>
      </c>
      <c r="K43">
        <f>'Main'!B28</f>
        <v>2021-08-09T00:00:00</v>
      </c>
      <c r="L43">
        <f>IF(OR(ISERROR(K43), ISERROR(I43), ISERROR(J43)), FALSE, AND(NOT(K43="NaT"),NOT(K43=""),NOT(K43=0)))</f>
        <v>1</v>
      </c>
    </row>
    <row r="44">
      <c r="A44" t="inlineStr">
        <is>
          <t>Samples Data</t>
        </is>
      </c>
      <c r="B44" t="inlineStr">
        <is>
          <t>Samples log sheet data available (sample date, tube empty/full weight...)</t>
        </is>
      </c>
      <c r="C44" t="inlineStr">
        <is>
          <t>Very Low</t>
        </is>
      </c>
      <c r="D44" s="91" t="n">
        <v>44418</v>
      </c>
      <c r="E44" t="inlineStr">
        <is>
          <t>vc2.08.09.21</t>
        </is>
      </c>
      <c r="F44" t="inlineStr">
        <is>
          <t>covN2</t>
        </is>
      </c>
      <c r="G44" s="73" t="str">
        <f>HYPERLINK("#'Main'!B29", "'Main'!B29")</f>
        <v>'Main'!B29</v>
      </c>
      <c r="I44" t="inlineStr">
        <is>
          <t>NaT, &lt;blank&gt;, 0</t>
        </is>
      </c>
      <c r="K44">
        <f>'Main'!B29</f>
        <v>2021-08-09T00:00:00</v>
      </c>
      <c r="L44">
        <f>IF(OR(ISERROR(K44), ISERROR(I44), ISERROR(J44)), FALSE, AND(NOT(K44="NaT"),NOT(K44=""),NOT(K44=0)))</f>
        <v>1</v>
      </c>
    </row>
    <row r="45">
      <c r="A45" t="inlineStr">
        <is>
          <t>Samples Data</t>
        </is>
      </c>
      <c r="B45" t="inlineStr">
        <is>
          <t>Samples log sheet data available (sample date, tube empty/full weight...)</t>
        </is>
      </c>
      <c r="C45" t="inlineStr">
        <is>
          <t>Very Low</t>
        </is>
      </c>
      <c r="D45" s="91" t="n">
        <v>44418</v>
      </c>
      <c r="E45" t="inlineStr">
        <is>
          <t>vc3.08.09.21</t>
        </is>
      </c>
      <c r="F45" t="inlineStr">
        <is>
          <t>covN2</t>
        </is>
      </c>
      <c r="G45" s="73" t="str">
        <f>HYPERLINK("#'Main'!B30", "'Main'!B30")</f>
        <v>'Main'!B30</v>
      </c>
      <c r="I45" t="inlineStr">
        <is>
          <t>NaT, &lt;blank&gt;, 0</t>
        </is>
      </c>
      <c r="K45">
        <f>'Main'!B30</f>
        <v>2021-08-09T00:00:00</v>
      </c>
      <c r="L45">
        <f>IF(OR(ISERROR(K45), ISERROR(I45), ISERROR(J45)), FALSE, AND(NOT(K45="NaT"),NOT(K45=""),NOT(K45=0)))</f>
        <v>1</v>
      </c>
    </row>
    <row r="46">
      <c r="A46" t="inlineStr">
        <is>
          <t>Calibration Curves</t>
        </is>
      </c>
      <c r="B46" t="inlineStr">
        <is>
          <t>Calibration R-sq in range [covN1]</t>
        </is>
      </c>
      <c r="C46" t="inlineStr">
        <is>
          <t>High</t>
        </is>
      </c>
      <c r="D46" s="91" t="n">
        <v>44418</v>
      </c>
      <c r="F46" t="inlineStr">
        <is>
          <t>covN1</t>
        </is>
      </c>
      <c r="G46" s="73" t="str">
        <f>HYPERLINK("#'Main'!AB54", "'Main'!AB54")</f>
        <v>'Main'!AB54</v>
      </c>
      <c r="I46" t="n">
        <v>0.95</v>
      </c>
      <c r="K46">
        <f>'Main'!AB54</f>
        <v>0.816561492030907</v>
      </c>
      <c r="L46">
        <f>IF(OR(ISERROR(K46), ISERROR(I46), ISERROR(J46)), FALSE, OR(AND(LEFT(K46, 1)="[", RIGHT(K46, 1)="]"), AND(ISNUMBER(K46), OR(K46&gt;=I46, I46=""), OR(K46&lt;=J46, J46=""))))</f>
        <v>0</v>
      </c>
    </row>
    <row r="47">
      <c r="A47" t="inlineStr">
        <is>
          <t>Calibration Curves</t>
        </is>
      </c>
      <c r="B47" t="inlineStr">
        <is>
          <t>Calibration slope in range [covN1]</t>
        </is>
      </c>
      <c r="C47" t="inlineStr">
        <is>
          <t>High</t>
        </is>
      </c>
      <c r="D47" s="91" t="n">
        <v>44418</v>
      </c>
      <c r="F47" t="inlineStr">
        <is>
          <t>covN1</t>
        </is>
      </c>
      <c r="G47" s="73" t="str">
        <f>HYPERLINK("#'Main'!AB51", "'Main'!AB51")</f>
        <v>'Main'!AB51</v>
      </c>
      <c r="I47" t="n">
        <v>-3.74</v>
      </c>
      <c r="J47" t="n">
        <v>-3</v>
      </c>
      <c r="K47">
        <f>'Main'!AB51</f>
        <v>-1.837887078913041</v>
      </c>
      <c r="L47">
        <f>IF(OR(ISERROR(K47), ISERROR(I47), ISERROR(J47)), FALSE, OR(AND(LEFT(K47, 1)="[", RIGHT(K47, 1)="]"), AND(ISNUMBER(K47), OR(K47&gt;=I47, I47=""), OR(K47&lt;=J47, J47=""))))</f>
        <v>0</v>
      </c>
    </row>
    <row r="48">
      <c r="A48" t="inlineStr">
        <is>
          <t>Calibration Curves</t>
        </is>
      </c>
      <c r="B48" t="inlineStr">
        <is>
          <t>Calibration intercept in range [covN1]</t>
        </is>
      </c>
      <c r="C48" t="inlineStr">
        <is>
          <t>High</t>
        </is>
      </c>
      <c r="D48" s="91" t="n">
        <v>44418</v>
      </c>
      <c r="F48" t="inlineStr">
        <is>
          <t>covN1</t>
        </is>
      </c>
      <c r="G48" s="73" t="str">
        <f>HYPERLINK("#'Main'!AB52", "'Main'!AB52")</f>
        <v>'Main'!AB52</v>
      </c>
      <c r="I48" t="n">
        <v>37</v>
      </c>
      <c r="J48" t="n">
        <v>39.45</v>
      </c>
      <c r="K48">
        <f>'Main'!AB52</f>
        <v>34.37875049160768</v>
      </c>
      <c r="L48">
        <f>IF(OR(ISERROR(K48), ISERROR(I48), ISERROR(J48)), FALSE, OR(AND(LEFT(K48, 1)="[", RIGHT(K48, 1)="]"), AND(ISNUMBER(K48), OR(K48&gt;=I48, I48=""), OR(K48&lt;=J48, J48=""))))</f>
        <v>0</v>
      </c>
    </row>
    <row r="49">
      <c r="A49" t="inlineStr">
        <is>
          <t>Calibration Curves</t>
        </is>
      </c>
      <c r="B49" t="inlineStr">
        <is>
          <t>Calibration R-sq in range [covN2]</t>
        </is>
      </c>
      <c r="C49" t="inlineStr">
        <is>
          <t>High</t>
        </is>
      </c>
      <c r="D49" s="91" t="n">
        <v>44418</v>
      </c>
      <c r="F49" t="inlineStr">
        <is>
          <t>covN2</t>
        </is>
      </c>
      <c r="G49" s="73" t="str">
        <f>HYPERLINK("#'Main'!AM54", "'Main'!AM54")</f>
        <v>'Main'!AM54</v>
      </c>
      <c r="I49" t="n">
        <v>0.95</v>
      </c>
      <c r="K49">
        <f>'Main'!AM54</f>
        <v>0.8836616372408652</v>
      </c>
      <c r="L49">
        <f>IF(OR(ISERROR(K49), ISERROR(I49), ISERROR(J49)), FALSE, OR(AND(LEFT(K49, 1)="[", RIGHT(K49, 1)="]"), AND(ISNUMBER(K49), OR(K49&gt;=I49, I49=""), OR(K49&lt;=J49, J49=""))))</f>
        <v>0</v>
      </c>
    </row>
    <row r="50">
      <c r="A50" t="inlineStr">
        <is>
          <t>Calibration Curves</t>
        </is>
      </c>
      <c r="B50" t="inlineStr">
        <is>
          <t>Calibration slope in range [covN2]</t>
        </is>
      </c>
      <c r="C50" t="inlineStr">
        <is>
          <t>High</t>
        </is>
      </c>
      <c r="D50" s="91" t="n">
        <v>44418</v>
      </c>
      <c r="F50" t="inlineStr">
        <is>
          <t>covN2</t>
        </is>
      </c>
      <c r="G50" s="73" t="str">
        <f>HYPERLINK("#'Main'!AM51", "'Main'!AM51")</f>
        <v>'Main'!AM51</v>
      </c>
      <c r="I50" t="n">
        <v>-3.74</v>
      </c>
      <c r="J50" t="n">
        <v>-3</v>
      </c>
      <c r="K50">
        <f>'Main'!AM51</f>
        <v>-1.9690777612427</v>
      </c>
      <c r="L50">
        <f>IF(OR(ISERROR(K50), ISERROR(I50), ISERROR(J50)), FALSE, OR(AND(LEFT(K50, 1)="[", RIGHT(K50, 1)="]"), AND(ISNUMBER(K50), OR(K50&gt;=I50, I50=""), OR(K50&lt;=J50, J50=""))))</f>
        <v>0</v>
      </c>
    </row>
    <row r="51">
      <c r="A51" t="inlineStr">
        <is>
          <t>Calibration Curves</t>
        </is>
      </c>
      <c r="B51" t="inlineStr">
        <is>
          <t>Calibration intercept in range [covN2]</t>
        </is>
      </c>
      <c r="C51" t="inlineStr">
        <is>
          <t>High</t>
        </is>
      </c>
      <c r="D51" s="91" t="n">
        <v>44418</v>
      </c>
      <c r="F51" t="inlineStr">
        <is>
          <t>covN2</t>
        </is>
      </c>
      <c r="G51" s="73" t="str">
        <f>HYPERLINK("#'Main'!AM52", "'Main'!AM52")</f>
        <v>'Main'!AM52</v>
      </c>
      <c r="I51" t="n">
        <v>37</v>
      </c>
      <c r="J51" t="n">
        <v>39.45</v>
      </c>
      <c r="K51">
        <f>'Main'!AM52</f>
        <v>34.84793208694895</v>
      </c>
      <c r="L51">
        <f>IF(OR(ISERROR(K51), ISERROR(I51), ISERROR(J51)), FALSE, OR(AND(LEFT(K51, 1)="[", RIGHT(K51, 1)="]"), AND(ISNUMBER(K51), OR(K51&gt;=I51, I51=""), OR(K51&lt;=J51, J51=""))))</f>
        <v>0</v>
      </c>
    </row>
    <row r="52">
      <c r="A52" t="inlineStr">
        <is>
          <t>Calibration Curves</t>
        </is>
      </c>
      <c r="B52" t="inlineStr">
        <is>
          <t>Calibration R-sq in range [PMMoV]</t>
        </is>
      </c>
      <c r="C52" t="inlineStr">
        <is>
          <t>High</t>
        </is>
      </c>
      <c r="D52" s="91" t="n">
        <v>44418</v>
      </c>
      <c r="F52" t="inlineStr">
        <is>
          <t>PMMoV</t>
        </is>
      </c>
      <c r="G52" s="73" t="str">
        <f>HYPERLINK("#'Main'!F51", "'Main'!F51")</f>
        <v>'Main'!F51</v>
      </c>
      <c r="I52" t="n">
        <v>0.95</v>
      </c>
      <c r="K52">
        <f>'Main'!F51</f>
        <v>0.9952382939747073</v>
      </c>
      <c r="L52">
        <f>IF(OR(ISERROR(K52), ISERROR(I52), ISERROR(J52)), FALSE, OR(AND(LEFT(K52, 1)="[", RIGHT(K52, 1)="]"), AND(ISNUMBER(K52), OR(K52&gt;=I52, I52=""), OR(K52&lt;=J52, J52=""))))</f>
        <v>1</v>
      </c>
    </row>
    <row r="53">
      <c r="A53" t="inlineStr">
        <is>
          <t>Calibration Curves</t>
        </is>
      </c>
      <c r="B53" t="inlineStr">
        <is>
          <t>Calibration slope in range [PMMoV]</t>
        </is>
      </c>
      <c r="C53" t="inlineStr">
        <is>
          <t>High</t>
        </is>
      </c>
      <c r="D53" s="91" t="n">
        <v>44418</v>
      </c>
      <c r="F53" t="inlineStr">
        <is>
          <t>PMMoV</t>
        </is>
      </c>
      <c r="G53" s="73" t="str">
        <f>HYPERLINK("#'Main'!F48", "'Main'!F48")</f>
        <v>'Main'!F48</v>
      </c>
      <c r="I53" t="n">
        <v>-3.5</v>
      </c>
      <c r="J53" t="n">
        <v>-2.78</v>
      </c>
      <c r="K53">
        <f>'Main'!F48</f>
        <v>-3.226170488037694</v>
      </c>
      <c r="L53">
        <f>IF(OR(ISERROR(K53), ISERROR(I53), ISERROR(J53)), FALSE, OR(AND(LEFT(K53, 1)="[", RIGHT(K53, 1)="]"), AND(ISNUMBER(K53), OR(K53&gt;=I53, I53=""), OR(K53&lt;=J53, J53=""))))</f>
        <v>1</v>
      </c>
    </row>
    <row r="54">
      <c r="A54" t="inlineStr">
        <is>
          <t>Calibration Curves</t>
        </is>
      </c>
      <c r="B54" t="inlineStr">
        <is>
          <t>Calibration intercept in range [PMMoV]</t>
        </is>
      </c>
      <c r="C54" t="inlineStr">
        <is>
          <t>High</t>
        </is>
      </c>
      <c r="D54" s="91" t="n">
        <v>44418</v>
      </c>
      <c r="F54" t="inlineStr">
        <is>
          <t>PMMoV</t>
        </is>
      </c>
      <c r="G54" s="73" t="str">
        <f>HYPERLINK("#'Main'!F49", "'Main'!F49")</f>
        <v>'Main'!F49</v>
      </c>
      <c r="I54" t="n">
        <v>37.23</v>
      </c>
      <c r="J54" t="n">
        <v>40.84</v>
      </c>
      <c r="K54">
        <f>'Main'!F49</f>
        <v>39.92863776888073</v>
      </c>
      <c r="L54">
        <f>IF(OR(ISERROR(K54), ISERROR(I54), ISERROR(J54)), FALSE, OR(AND(LEFT(K54, 1)="[", RIGHT(K54, 1)="]"), AND(ISNUMBER(K54), OR(K54&gt;=I54, I54=""), OR(K54&lt;=J54, J54=""))))</f>
        <v>1</v>
      </c>
    </row>
    <row r="55">
      <c r="A55" t="inlineStr">
        <is>
          <t>Calibration Curves</t>
        </is>
      </c>
      <c r="B55" t="inlineStr">
        <is>
          <t>Calibration R-sq in range [PMMoV]</t>
        </is>
      </c>
      <c r="C55" t="inlineStr">
        <is>
          <t>High</t>
        </is>
      </c>
      <c r="D55" s="91" t="n">
        <v>44418</v>
      </c>
      <c r="F55" t="inlineStr">
        <is>
          <t>PMMoV</t>
        </is>
      </c>
      <c r="G55" s="73" t="str">
        <f>HYPERLINK("#'Main'!Q51", "'Main'!Q51")</f>
        <v>'Main'!Q51</v>
      </c>
      <c r="I55" t="n">
        <v>0.95</v>
      </c>
      <c r="K55">
        <f>'Main'!Q51</f>
        <v>0.9983824223592482</v>
      </c>
      <c r="L55">
        <f>IF(OR(ISERROR(K55), ISERROR(I55), ISERROR(J55)), FALSE, OR(AND(LEFT(K55, 1)="[", RIGHT(K55, 1)="]"), AND(ISNUMBER(K55), OR(K55&gt;=I55, I55=""), OR(K55&lt;=J55, J55=""))))</f>
        <v>1</v>
      </c>
    </row>
    <row r="56">
      <c r="A56" t="inlineStr">
        <is>
          <t>Calibration Curves</t>
        </is>
      </c>
      <c r="B56" t="inlineStr">
        <is>
          <t>Calibration slope in range [PMMoV]</t>
        </is>
      </c>
      <c r="C56" t="inlineStr">
        <is>
          <t>High</t>
        </is>
      </c>
      <c r="D56" s="91" t="n">
        <v>44418</v>
      </c>
      <c r="F56" t="inlineStr">
        <is>
          <t>PMMoV</t>
        </is>
      </c>
      <c r="G56" s="73" t="str">
        <f>HYPERLINK("#'Main'!Q48", "'Main'!Q48")</f>
        <v>'Main'!Q48</v>
      </c>
      <c r="I56" t="n">
        <v>-3.5</v>
      </c>
      <c r="J56" t="n">
        <v>-2.78</v>
      </c>
      <c r="K56">
        <f>'Main'!Q48</f>
        <v>-3.341329300031607</v>
      </c>
      <c r="L56">
        <f>IF(OR(ISERROR(K56), ISERROR(I56), ISERROR(J56)), FALSE, OR(AND(LEFT(K56, 1)="[", RIGHT(K56, 1)="]"), AND(ISNUMBER(K56), OR(K56&gt;=I56, I56=""), OR(K56&lt;=J56, J56=""))))</f>
        <v>1</v>
      </c>
    </row>
    <row r="57">
      <c r="A57" t="inlineStr">
        <is>
          <t>Calibration Curves</t>
        </is>
      </c>
      <c r="B57" t="inlineStr">
        <is>
          <t>Calibration intercept in range [PMMoV]</t>
        </is>
      </c>
      <c r="C57" t="inlineStr">
        <is>
          <t>High</t>
        </is>
      </c>
      <c r="D57" s="91" t="n">
        <v>44418</v>
      </c>
      <c r="F57" t="inlineStr">
        <is>
          <t>PMMoV</t>
        </is>
      </c>
      <c r="G57" s="73" t="str">
        <f>HYPERLINK("#'Main'!Q49", "'Main'!Q49")</f>
        <v>'Main'!Q49</v>
      </c>
      <c r="I57" t="n">
        <v>37.23</v>
      </c>
      <c r="J57" t="n">
        <v>40.84</v>
      </c>
      <c r="K57">
        <f>'Main'!Q49</f>
        <v>40.09330242929305</v>
      </c>
      <c r="L57">
        <f>IF(OR(ISERROR(K57), ISERROR(I57), ISERROR(J57)), FALSE, OR(AND(LEFT(K57, 1)="[", RIGHT(K57, 1)="]"), AND(ISNUMBER(K57), OR(K57&gt;=I57, I57=""), OR(K57&lt;=J57, J57=""))))</f>
        <v>1</v>
      </c>
    </row>
    <row r="58">
      <c r="A58" t="inlineStr">
        <is>
          <t>Calibration Curve</t>
        </is>
      </c>
      <c r="B58" t="inlineStr">
        <is>
          <t>covN1, covN2 standards #1 comparable</t>
        </is>
      </c>
      <c r="C58" t="inlineStr">
        <is>
          <t>Medium</t>
        </is>
      </c>
      <c r="D58" s="91" t="n">
        <v>44418</v>
      </c>
      <c r="F58" t="inlineStr">
        <is>
          <t>covN1,covN2</t>
        </is>
      </c>
      <c r="G58" s="73" t="str">
        <f>HYPERLINK("#'Main'!AB35", "'Main'!AB35")</f>
        <v>'Main'!AB35</v>
      </c>
      <c r="H58" s="73" t="str">
        <f>HYPERLINK("#'Main'!AM35", "'Main'!AM35")</f>
        <v>'Main'!AM35</v>
      </c>
      <c r="J58" t="inlineStr">
        <is>
          <t>0.6 0.6 1.0 1.0 1.0</t>
        </is>
      </c>
      <c r="K58">
        <f>ABS('Main'!AB35-'Main'!AM35)</f>
        <v>0.129999999999999</v>
      </c>
      <c r="L58">
        <f>IF(OR(ISERROR(K58), ISERROR(I58), ISERROR(J58)), FALSE, OR(AND(LEFT(K58, 1)="[", RIGHT(K58, 1)="]"), AND(ISNUMBER(K58), OR(K58&gt;=I58, I58=""), OR(K58&lt;=J58, J58=""))))</f>
        <v>1</v>
      </c>
    </row>
    <row r="59">
      <c r="A59" t="inlineStr">
        <is>
          <t>Calibration Curve</t>
        </is>
      </c>
      <c r="B59" t="inlineStr">
        <is>
          <t>Sample Ct values within calibration curve limits [covN1]</t>
        </is>
      </c>
      <c r="C59" t="inlineStr">
        <is>
          <t>High</t>
        </is>
      </c>
      <c r="D59" s="91" t="n">
        <v>44418</v>
      </c>
      <c r="E59" t="inlineStr">
        <is>
          <t>ac.08.05.21</t>
        </is>
      </c>
      <c r="F59" t="inlineStr">
        <is>
          <t>covN1</t>
        </is>
      </c>
      <c r="G59" s="73" t="str">
        <f>HYPERLINK("#'Main'!G4", "'Main'!G4")</f>
        <v>'Main'!G4</v>
      </c>
      <c r="I59">
        <f>'Main'!AB35</f>
        <v>30.84333333333333</v>
      </c>
      <c r="J59">
        <f>'Main'!AB50</f>
        <v>35.465</v>
      </c>
      <c r="K59">
        <f>'Main'!G4</f>
        <v>30.82</v>
      </c>
      <c r="L59">
        <f>IF(OR(ISERROR(K59), ISERROR(I59), ISERROR(J59)), FALSE, OR(AND(LEFT(K59, 1)="[", RIGHT(K59, 1)="]"), AND(ISNUMBER(K59), OR(K59&gt;=I59, I59=""), OR(K59&lt;=J59, J59=""))))</f>
        <v>0</v>
      </c>
    </row>
    <row r="60">
      <c r="A60" t="inlineStr">
        <is>
          <t>Calibration Curve</t>
        </is>
      </c>
      <c r="B60" t="inlineStr">
        <is>
          <t>Sample Ct values within calibration curve limits [covN1]</t>
        </is>
      </c>
      <c r="C60" t="inlineStr">
        <is>
          <t>High</t>
        </is>
      </c>
      <c r="D60" s="91" t="n">
        <v>44418</v>
      </c>
      <c r="E60" t="inlineStr">
        <is>
          <t>ac.08.05.21</t>
        </is>
      </c>
      <c r="F60" t="inlineStr">
        <is>
          <t>covN1</t>
        </is>
      </c>
      <c r="G60" s="73" t="str">
        <f>HYPERLINK("#'Main'!H4", "'Main'!H4")</f>
        <v>'Main'!H4</v>
      </c>
      <c r="I60">
        <f>'Main'!AB35</f>
        <v>30.84333333333333</v>
      </c>
      <c r="J60">
        <f>'Main'!AB50</f>
        <v>35.465</v>
      </c>
      <c r="K60">
        <f>'Main'!H4</f>
        <v>30.97</v>
      </c>
      <c r="L60">
        <f>IF(OR(ISERROR(K60), ISERROR(I60), ISERROR(J60)), FALSE, OR(AND(LEFT(K60, 1)="[", RIGHT(K60, 1)="]"), AND(ISNUMBER(K60), OR(K60&gt;=I60, I60=""), OR(K60&lt;=J60, J60=""))))</f>
        <v>1</v>
      </c>
    </row>
    <row r="61">
      <c r="A61" t="inlineStr">
        <is>
          <t>Calibration Curve</t>
        </is>
      </c>
      <c r="B61" t="inlineStr">
        <is>
          <t>Sample Ct values within calibration curve limits [covN1]</t>
        </is>
      </c>
      <c r="C61" t="inlineStr">
        <is>
          <t>High</t>
        </is>
      </c>
      <c r="D61" s="91" t="n">
        <v>44418</v>
      </c>
      <c r="E61" t="inlineStr">
        <is>
          <t>ac.08.05.21</t>
        </is>
      </c>
      <c r="F61" t="inlineStr">
        <is>
          <t>covN1</t>
        </is>
      </c>
      <c r="G61" s="73" t="str">
        <f>HYPERLINK("#'Main'!I4", "'Main'!I4")</f>
        <v>'Main'!I4</v>
      </c>
      <c r="I61">
        <f>'Main'!AB35</f>
        <v>30.84333333333333</v>
      </c>
      <c r="J61">
        <f>'Main'!AB50</f>
        <v>35.465</v>
      </c>
      <c r="K61">
        <f>'Main'!I4</f>
        <v>31.06</v>
      </c>
      <c r="L61">
        <f>IF(OR(ISERROR(K61), ISERROR(I61), ISERROR(J61)), FALSE, OR(AND(LEFT(K61, 1)="[", RIGHT(K61, 1)="]"), AND(ISNUMBER(K61), OR(K61&gt;=I61, I61=""), OR(K61&lt;=J61, J61=""))))</f>
        <v>1</v>
      </c>
    </row>
    <row r="62">
      <c r="A62" t="inlineStr">
        <is>
          <t>Calibration Curve</t>
        </is>
      </c>
      <c r="B62" t="inlineStr">
        <is>
          <t>Sample Ct values within calibration curve limits [PMMoV:10]</t>
        </is>
      </c>
      <c r="C62" t="inlineStr">
        <is>
          <t>High</t>
        </is>
      </c>
      <c r="D62" s="91" t="n">
        <v>44418</v>
      </c>
      <c r="E62" t="inlineStr">
        <is>
          <t>ac.08.05.21</t>
        </is>
      </c>
      <c r="F62" t="inlineStr">
        <is>
          <t>PMMoV:10</t>
        </is>
      </c>
      <c r="G62" s="73" t="str">
        <f>HYPERLINK("#'Main'!Q4", "'Main'!Q4")</f>
        <v>'Main'!Q4</v>
      </c>
      <c r="I62">
        <f>'Main'!Q35</f>
        <v>24.52</v>
      </c>
      <c r="J62">
        <f>'Main'!Q47</f>
        <v>32.54666666666667</v>
      </c>
      <c r="K62">
        <f>'Main'!Q4</f>
        <v>31.09</v>
      </c>
      <c r="L62">
        <f>IF(OR(ISERROR(K62), ISERROR(I62), ISERROR(J62)), FALSE, OR(AND(LEFT(K62, 1)="[", RIGHT(K62, 1)="]"), AND(ISNUMBER(K62), OR(K62&gt;=I62, I62=""), OR(K62&lt;=J62, J62=""))))</f>
        <v>1</v>
      </c>
    </row>
    <row r="63">
      <c r="A63" t="inlineStr">
        <is>
          <t>Calibration Curve</t>
        </is>
      </c>
      <c r="B63" t="inlineStr">
        <is>
          <t>Sample Ct values within calibration curve limits [PMMoV:10]</t>
        </is>
      </c>
      <c r="C63" t="inlineStr">
        <is>
          <t>High</t>
        </is>
      </c>
      <c r="D63" s="91" t="n">
        <v>44418</v>
      </c>
      <c r="E63" t="inlineStr">
        <is>
          <t>ac.08.05.21</t>
        </is>
      </c>
      <c r="F63" t="inlineStr">
        <is>
          <t>PMMoV:10</t>
        </is>
      </c>
      <c r="G63" s="73" t="str">
        <f>HYPERLINK("#'Main'!R4", "'Main'!R4")</f>
        <v>'Main'!R4</v>
      </c>
      <c r="I63">
        <f>'Main'!Q35</f>
        <v>24.52</v>
      </c>
      <c r="J63">
        <f>'Main'!Q47</f>
        <v>32.54666666666667</v>
      </c>
      <c r="K63">
        <f>'Main'!R4</f>
        <v>31.13</v>
      </c>
      <c r="L63">
        <f>IF(OR(ISERROR(K63), ISERROR(I63), ISERROR(J63)), FALSE, OR(AND(LEFT(K63, 1)="[", RIGHT(K63, 1)="]"), AND(ISNUMBER(K63), OR(K63&gt;=I63, I63=""), OR(K63&lt;=J63, J63=""))))</f>
        <v>1</v>
      </c>
    </row>
    <row r="64">
      <c r="A64" t="inlineStr">
        <is>
          <t>Calibration Curve</t>
        </is>
      </c>
      <c r="B64" t="inlineStr">
        <is>
          <t>Sample Ct values within calibration curve limits [PMMoV:10]</t>
        </is>
      </c>
      <c r="C64" t="inlineStr">
        <is>
          <t>High</t>
        </is>
      </c>
      <c r="D64" s="91" t="n">
        <v>44418</v>
      </c>
      <c r="E64" t="inlineStr">
        <is>
          <t>ac.08.05.21</t>
        </is>
      </c>
      <c r="F64" t="inlineStr">
        <is>
          <t>PMMoV:10</t>
        </is>
      </c>
      <c r="G64" s="73" t="str">
        <f>HYPERLINK("#'Main'!S4", "'Main'!S4")</f>
        <v>'Main'!S4</v>
      </c>
      <c r="I64">
        <f>'Main'!Q35</f>
        <v>24.52</v>
      </c>
      <c r="J64">
        <f>'Main'!Q47</f>
        <v>32.54666666666667</v>
      </c>
      <c r="K64">
        <f>'Main'!S4</f>
        <v>31.01</v>
      </c>
      <c r="L64">
        <f>IF(OR(ISERROR(K64), ISERROR(I64), ISERROR(J64)), FALSE, OR(AND(LEFT(K64, 1)="[", RIGHT(K64, 1)="]"), AND(ISNUMBER(K64), OR(K64&gt;=I64, I64=""), OR(K64&lt;=J64, J64=""))))</f>
        <v>1</v>
      </c>
    </row>
    <row r="65">
      <c r="A65" t="inlineStr">
        <is>
          <t>Calibration Curve</t>
        </is>
      </c>
      <c r="B65" t="inlineStr">
        <is>
          <t>Sample Ct values within calibration curve limits [covN1]</t>
        </is>
      </c>
      <c r="C65" t="inlineStr">
        <is>
          <t>High</t>
        </is>
      </c>
      <c r="D65" s="91" t="n">
        <v>44418</v>
      </c>
      <c r="E65" t="inlineStr">
        <is>
          <t>h.08.05.21</t>
        </is>
      </c>
      <c r="F65" t="inlineStr">
        <is>
          <t>covN1</t>
        </is>
      </c>
      <c r="G65" s="73" t="str">
        <f>HYPERLINK("#'Main'!G5", "'Main'!G5")</f>
        <v>'Main'!G5</v>
      </c>
      <c r="I65">
        <f>'Main'!AB35</f>
        <v>30.84333333333333</v>
      </c>
      <c r="J65">
        <f>'Main'!AB50</f>
        <v>35.465</v>
      </c>
      <c r="K65">
        <f>'Main'!G5</f>
        <v>35.2</v>
      </c>
      <c r="L65">
        <f>IF(OR(ISERROR(K65), ISERROR(I65), ISERROR(J65)), FALSE, OR(AND(LEFT(K65, 1)="[", RIGHT(K65, 1)="]"), AND(ISNUMBER(K65), OR(K65&gt;=I65, I65=""), OR(K65&lt;=J65, J65=""))))</f>
        <v>1</v>
      </c>
    </row>
    <row r="66">
      <c r="A66" t="inlineStr">
        <is>
          <t>Calibration Curve</t>
        </is>
      </c>
      <c r="B66" t="inlineStr">
        <is>
          <t>Sample Ct values within calibration curve limits [covN1]</t>
        </is>
      </c>
      <c r="C66" t="inlineStr">
        <is>
          <t>High</t>
        </is>
      </c>
      <c r="D66" s="91" t="n">
        <v>44418</v>
      </c>
      <c r="E66" t="inlineStr">
        <is>
          <t>h.08.05.21</t>
        </is>
      </c>
      <c r="F66" t="inlineStr">
        <is>
          <t>covN1</t>
        </is>
      </c>
      <c r="G66" s="73" t="str">
        <f>HYPERLINK("#'Main'!H5", "'Main'!H5")</f>
        <v>'Main'!H5</v>
      </c>
      <c r="I66">
        <f>'Main'!AB35</f>
        <v>30.84333333333333</v>
      </c>
      <c r="J66">
        <f>'Main'!AB50</f>
        <v>35.465</v>
      </c>
      <c r="K66" t="str">
        <f>'Main'!H5</f>
        <v>[37.97]</v>
      </c>
      <c r="L66">
        <f>IF(OR(ISERROR(K66), ISERROR(I66), ISERROR(J66)), FALSE, OR(AND(LEFT(K66, 1)="[", RIGHT(K66, 1)="]"), AND(ISNUMBER(K66), OR(K66&gt;=I66, I66=""), OR(K66&lt;=J66, J66=""))))</f>
        <v>1</v>
      </c>
    </row>
    <row r="67">
      <c r="A67" t="inlineStr">
        <is>
          <t>Calibration Curve</t>
        </is>
      </c>
      <c r="B67" t="inlineStr">
        <is>
          <t>Sample Ct values within calibration curve limits [covN1]</t>
        </is>
      </c>
      <c r="C67" t="inlineStr">
        <is>
          <t>High</t>
        </is>
      </c>
      <c r="D67" s="91" t="n">
        <v>44418</v>
      </c>
      <c r="E67" t="inlineStr">
        <is>
          <t>h.08.05.21</t>
        </is>
      </c>
      <c r="F67" t="inlineStr">
        <is>
          <t>covN1</t>
        </is>
      </c>
      <c r="G67" s="73" t="str">
        <f>HYPERLINK("#'Main'!I5", "'Main'!I5")</f>
        <v>'Main'!I5</v>
      </c>
      <c r="I67">
        <f>'Main'!AB35</f>
        <v>30.84333333333333</v>
      </c>
      <c r="J67">
        <f>'Main'!AB50</f>
        <v>35.465</v>
      </c>
      <c r="K67">
        <f>'Main'!I5</f>
        <v>36.21</v>
      </c>
      <c r="L67">
        <f>IF(OR(ISERROR(K67), ISERROR(I67), ISERROR(J67)), FALSE, OR(AND(LEFT(K67, 1)="[", RIGHT(K67, 1)="]"), AND(ISNUMBER(K67), OR(K67&gt;=I67, I67=""), OR(K67&lt;=J67, J67=""))))</f>
        <v>0</v>
      </c>
    </row>
    <row r="68">
      <c r="A68" t="inlineStr">
        <is>
          <t>Calibration Curve</t>
        </is>
      </c>
      <c r="B68" t="inlineStr">
        <is>
          <t>Sample Ct values within calibration curve limits [PMMoV:10]</t>
        </is>
      </c>
      <c r="C68" t="inlineStr">
        <is>
          <t>High</t>
        </is>
      </c>
      <c r="D68" s="91" t="n">
        <v>44418</v>
      </c>
      <c r="E68" t="inlineStr">
        <is>
          <t>h.08.05.21</t>
        </is>
      </c>
      <c r="F68" t="inlineStr">
        <is>
          <t>PMMoV:10</t>
        </is>
      </c>
      <c r="G68" s="73" t="str">
        <f>HYPERLINK("#'Main'!Q5", "'Main'!Q5")</f>
        <v>'Main'!Q5</v>
      </c>
      <c r="I68">
        <f>'Main'!Q35</f>
        <v>24.52</v>
      </c>
      <c r="J68">
        <f>'Main'!Q47</f>
        <v>32.54666666666667</v>
      </c>
      <c r="K68">
        <f>'Main'!Q5</f>
        <v>28.25</v>
      </c>
      <c r="L68">
        <f>IF(OR(ISERROR(K68), ISERROR(I68), ISERROR(J68)), FALSE, OR(AND(LEFT(K68, 1)="[", RIGHT(K68, 1)="]"), AND(ISNUMBER(K68), OR(K68&gt;=I68, I68=""), OR(K68&lt;=J68, J68=""))))</f>
        <v>1</v>
      </c>
    </row>
    <row r="69">
      <c r="A69" t="inlineStr">
        <is>
          <t>Calibration Curve</t>
        </is>
      </c>
      <c r="B69" t="inlineStr">
        <is>
          <t>Sample Ct values within calibration curve limits [PMMoV:10]</t>
        </is>
      </c>
      <c r="C69" t="inlineStr">
        <is>
          <t>High</t>
        </is>
      </c>
      <c r="D69" s="91" t="n">
        <v>44418</v>
      </c>
      <c r="E69" t="inlineStr">
        <is>
          <t>h.08.05.21</t>
        </is>
      </c>
      <c r="F69" t="inlineStr">
        <is>
          <t>PMMoV:10</t>
        </is>
      </c>
      <c r="G69" s="73" t="str">
        <f>HYPERLINK("#'Main'!R5", "'Main'!R5")</f>
        <v>'Main'!R5</v>
      </c>
      <c r="I69">
        <f>'Main'!Q35</f>
        <v>24.52</v>
      </c>
      <c r="J69">
        <f>'Main'!Q47</f>
        <v>32.54666666666667</v>
      </c>
      <c r="K69">
        <f>'Main'!R5</f>
        <v>28.24</v>
      </c>
      <c r="L69">
        <f>IF(OR(ISERROR(K69), ISERROR(I69), ISERROR(J69)), FALSE, OR(AND(LEFT(K69, 1)="[", RIGHT(K69, 1)="]"), AND(ISNUMBER(K69), OR(K69&gt;=I69, I69=""), OR(K69&lt;=J69, J69=""))))</f>
        <v>1</v>
      </c>
    </row>
    <row r="70">
      <c r="A70" t="inlineStr">
        <is>
          <t>Calibration Curve</t>
        </is>
      </c>
      <c r="B70" t="inlineStr">
        <is>
          <t>Sample Ct values within calibration curve limits [PMMoV:10]</t>
        </is>
      </c>
      <c r="C70" t="inlineStr">
        <is>
          <t>High</t>
        </is>
      </c>
      <c r="D70" s="91" t="n">
        <v>44418</v>
      </c>
      <c r="E70" t="inlineStr">
        <is>
          <t>h.08.05.21</t>
        </is>
      </c>
      <c r="F70" t="inlineStr">
        <is>
          <t>PMMoV:10</t>
        </is>
      </c>
      <c r="G70" s="73" t="str">
        <f>HYPERLINK("#'Main'!S5", "'Main'!S5")</f>
        <v>'Main'!S5</v>
      </c>
      <c r="I70">
        <f>'Main'!Q35</f>
        <v>24.52</v>
      </c>
      <c r="J70">
        <f>'Main'!Q47</f>
        <v>32.54666666666667</v>
      </c>
      <c r="K70">
        <f>'Main'!S5</f>
        <v>28.33</v>
      </c>
      <c r="L70">
        <f>IF(OR(ISERROR(K70), ISERROR(I70), ISERROR(J70)), FALSE, OR(AND(LEFT(K70, 1)="[", RIGHT(K70, 1)="]"), AND(ISNUMBER(K70), OR(K70&gt;=I70, I70=""), OR(K70&lt;=J70, J70=""))))</f>
        <v>1</v>
      </c>
    </row>
    <row r="71">
      <c r="A71" t="inlineStr">
        <is>
          <t>Calibration Curve</t>
        </is>
      </c>
      <c r="B71" t="inlineStr">
        <is>
          <t>Sample Ct values within calibration curve limits [covN1]</t>
        </is>
      </c>
      <c r="C71" t="inlineStr">
        <is>
          <t>High</t>
        </is>
      </c>
      <c r="D71" s="91" t="n">
        <v>44418</v>
      </c>
      <c r="E71" t="inlineStr">
        <is>
          <t>ac.08.06.21</t>
        </is>
      </c>
      <c r="F71" t="inlineStr">
        <is>
          <t>covN1</t>
        </is>
      </c>
      <c r="G71" s="73" t="str">
        <f>HYPERLINK("#'Main'!G6", "'Main'!G6")</f>
        <v>'Main'!G6</v>
      </c>
      <c r="I71">
        <f>'Main'!AB35</f>
        <v>30.84333333333333</v>
      </c>
      <c r="J71">
        <f>'Main'!AB50</f>
        <v>35.465</v>
      </c>
      <c r="K71">
        <f>'Main'!G6</f>
        <v>37.46</v>
      </c>
      <c r="L71">
        <f>IF(OR(ISERROR(K71), ISERROR(I71), ISERROR(J71)), FALSE, OR(AND(LEFT(K71, 1)="[", RIGHT(K71, 1)="]"), AND(ISNUMBER(K71), OR(K71&gt;=I71, I71=""), OR(K71&lt;=J71, J71=""))))</f>
        <v>0</v>
      </c>
    </row>
    <row r="72">
      <c r="A72" t="inlineStr">
        <is>
          <t>Calibration Curve</t>
        </is>
      </c>
      <c r="B72" t="inlineStr">
        <is>
          <t>Sample Ct values within calibration curve limits [covN1]</t>
        </is>
      </c>
      <c r="C72" t="inlineStr">
        <is>
          <t>High</t>
        </is>
      </c>
      <c r="D72" s="91" t="n">
        <v>44418</v>
      </c>
      <c r="E72" t="inlineStr">
        <is>
          <t>ac.08.06.21</t>
        </is>
      </c>
      <c r="F72" t="inlineStr">
        <is>
          <t>covN1</t>
        </is>
      </c>
      <c r="G72" s="73" t="str">
        <f>HYPERLINK("#'Main'!H6", "'Main'!H6")</f>
        <v>'Main'!H6</v>
      </c>
      <c r="I72">
        <f>'Main'!AB35</f>
        <v>30.84333333333333</v>
      </c>
      <c r="J72">
        <f>'Main'!AB50</f>
        <v>35.465</v>
      </c>
      <c r="K72">
        <f>'Main'!H6</f>
        <v>37.57</v>
      </c>
      <c r="L72">
        <f>IF(OR(ISERROR(K72), ISERROR(I72), ISERROR(J72)), FALSE, OR(AND(LEFT(K72, 1)="[", RIGHT(K72, 1)="]"), AND(ISNUMBER(K72), OR(K72&gt;=I72, I72=""), OR(K72&lt;=J72, J72=""))))</f>
        <v>0</v>
      </c>
    </row>
    <row r="73">
      <c r="A73" t="inlineStr">
        <is>
          <t>Calibration Curve</t>
        </is>
      </c>
      <c r="B73" t="inlineStr">
        <is>
          <t>Sample Ct values within calibration curve limits [covN1]</t>
        </is>
      </c>
      <c r="C73" t="inlineStr">
        <is>
          <t>High</t>
        </is>
      </c>
      <c r="D73" s="91" t="n">
        <v>44418</v>
      </c>
      <c r="E73" t="inlineStr">
        <is>
          <t>ac.08.06.21</t>
        </is>
      </c>
      <c r="F73" t="inlineStr">
        <is>
          <t>covN1</t>
        </is>
      </c>
      <c r="G73" s="73" t="str">
        <f>HYPERLINK("#'Main'!I6", "'Main'!I6")</f>
        <v>'Main'!I6</v>
      </c>
      <c r="I73">
        <f>'Main'!AB35</f>
        <v>30.84333333333333</v>
      </c>
      <c r="J73">
        <f>'Main'!AB50</f>
        <v>35.465</v>
      </c>
      <c r="K73" t="str">
        <f>'Main'!I6</f>
        <v>[36.06]</v>
      </c>
      <c r="L73">
        <f>IF(OR(ISERROR(K73), ISERROR(I73), ISERROR(J73)), FALSE, OR(AND(LEFT(K73, 1)="[", RIGHT(K73, 1)="]"), AND(ISNUMBER(K73), OR(K73&gt;=I73, I73=""), OR(K73&lt;=J73, J73=""))))</f>
        <v>1</v>
      </c>
    </row>
    <row r="74">
      <c r="A74" t="inlineStr">
        <is>
          <t>Calibration Curve</t>
        </is>
      </c>
      <c r="B74" t="inlineStr">
        <is>
          <t>Sample Ct values within calibration curve limits [PMMoV:10]</t>
        </is>
      </c>
      <c r="C74" t="inlineStr">
        <is>
          <t>High</t>
        </is>
      </c>
      <c r="D74" s="91" t="n">
        <v>44418</v>
      </c>
      <c r="E74" t="inlineStr">
        <is>
          <t>ac.08.06.21</t>
        </is>
      </c>
      <c r="F74" t="inlineStr">
        <is>
          <t>PMMoV:10</t>
        </is>
      </c>
      <c r="G74" s="73" t="str">
        <f>HYPERLINK("#'Main'!Q6", "'Main'!Q6")</f>
        <v>'Main'!Q6</v>
      </c>
      <c r="I74">
        <f>'Main'!Q35</f>
        <v>24.52</v>
      </c>
      <c r="J74">
        <f>'Main'!Q47</f>
        <v>32.54666666666667</v>
      </c>
      <c r="K74">
        <f>'Main'!Q6</f>
        <v>29.16</v>
      </c>
      <c r="L74">
        <f>IF(OR(ISERROR(K74), ISERROR(I74), ISERROR(J74)), FALSE, OR(AND(LEFT(K74, 1)="[", RIGHT(K74, 1)="]"), AND(ISNUMBER(K74), OR(K74&gt;=I74, I74=""), OR(K74&lt;=J74, J74=""))))</f>
        <v>1</v>
      </c>
    </row>
    <row r="75">
      <c r="A75" t="inlineStr">
        <is>
          <t>Calibration Curve</t>
        </is>
      </c>
      <c r="B75" t="inlineStr">
        <is>
          <t>Sample Ct values within calibration curve limits [PMMoV:10]</t>
        </is>
      </c>
      <c r="C75" t="inlineStr">
        <is>
          <t>High</t>
        </is>
      </c>
      <c r="D75" s="91" t="n">
        <v>44418</v>
      </c>
      <c r="E75" t="inlineStr">
        <is>
          <t>ac.08.06.21</t>
        </is>
      </c>
      <c r="F75" t="inlineStr">
        <is>
          <t>PMMoV:10</t>
        </is>
      </c>
      <c r="G75" s="73" t="str">
        <f>HYPERLINK("#'Main'!R6", "'Main'!R6")</f>
        <v>'Main'!R6</v>
      </c>
      <c r="I75">
        <f>'Main'!Q35</f>
        <v>24.52</v>
      </c>
      <c r="J75">
        <f>'Main'!Q47</f>
        <v>32.54666666666667</v>
      </c>
      <c r="K75">
        <f>'Main'!R6</f>
        <v>29.25</v>
      </c>
      <c r="L75">
        <f>IF(OR(ISERROR(K75), ISERROR(I75), ISERROR(J75)), FALSE, OR(AND(LEFT(K75, 1)="[", RIGHT(K75, 1)="]"), AND(ISNUMBER(K75), OR(K75&gt;=I75, I75=""), OR(K75&lt;=J75, J75=""))))</f>
        <v>1</v>
      </c>
    </row>
    <row r="76">
      <c r="A76" t="inlineStr">
        <is>
          <t>Calibration Curve</t>
        </is>
      </c>
      <c r="B76" t="inlineStr">
        <is>
          <t>Sample Ct values within calibration curve limits [PMMoV:10]</t>
        </is>
      </c>
      <c r="C76" t="inlineStr">
        <is>
          <t>High</t>
        </is>
      </c>
      <c r="D76" s="91" t="n">
        <v>44418</v>
      </c>
      <c r="E76" t="inlineStr">
        <is>
          <t>ac.08.06.21</t>
        </is>
      </c>
      <c r="F76" t="inlineStr">
        <is>
          <t>PMMoV:10</t>
        </is>
      </c>
      <c r="G76" s="73" t="str">
        <f>HYPERLINK("#'Main'!S6", "'Main'!S6")</f>
        <v>'Main'!S6</v>
      </c>
      <c r="I76">
        <f>'Main'!Q35</f>
        <v>24.52</v>
      </c>
      <c r="J76">
        <f>'Main'!Q47</f>
        <v>32.54666666666667</v>
      </c>
      <c r="K76">
        <f>'Main'!S6</f>
        <v>29.2</v>
      </c>
      <c r="L76">
        <f>IF(OR(ISERROR(K76), ISERROR(I76), ISERROR(J76)), FALSE, OR(AND(LEFT(K76, 1)="[", RIGHT(K76, 1)="]"), AND(ISNUMBER(K76), OR(K76&gt;=I76, I76=""), OR(K76&lt;=J76, J76=""))))</f>
        <v>1</v>
      </c>
    </row>
    <row r="77">
      <c r="A77" t="inlineStr">
        <is>
          <t>Calibration Curve</t>
        </is>
      </c>
      <c r="B77" t="inlineStr">
        <is>
          <t>Sample Ct values within calibration curve limits [covN1]</t>
        </is>
      </c>
      <c r="C77" t="inlineStr">
        <is>
          <t>High</t>
        </is>
      </c>
      <c r="D77" s="91" t="n">
        <v>44418</v>
      </c>
      <c r="E77" t="inlineStr">
        <is>
          <t>h_d.08.06.21</t>
        </is>
      </c>
      <c r="F77" t="inlineStr">
        <is>
          <t>covN1</t>
        </is>
      </c>
      <c r="G77" s="73" t="str">
        <f>HYPERLINK("#'Main'!G7", "'Main'!G7")</f>
        <v>'Main'!G7</v>
      </c>
      <c r="I77">
        <f>'Main'!AB35</f>
        <v>30.84333333333333</v>
      </c>
      <c r="J77">
        <f>'Main'!AB50</f>
        <v>35.465</v>
      </c>
      <c r="K77" t="str">
        <f>'Main'!G7</f>
        <v>[35.6]</v>
      </c>
      <c r="L77">
        <f>IF(OR(ISERROR(K77), ISERROR(I77), ISERROR(J77)), FALSE, OR(AND(LEFT(K77, 1)="[", RIGHT(K77, 1)="]"), AND(ISNUMBER(K77), OR(K77&gt;=I77, I77=""), OR(K77&lt;=J77, J77=""))))</f>
        <v>1</v>
      </c>
    </row>
    <row r="78">
      <c r="A78" t="inlineStr">
        <is>
          <t>Calibration Curve</t>
        </is>
      </c>
      <c r="B78" t="inlineStr">
        <is>
          <t>Sample Ct values within calibration curve limits [covN1]</t>
        </is>
      </c>
      <c r="C78" t="inlineStr">
        <is>
          <t>High</t>
        </is>
      </c>
      <c r="D78" s="91" t="n">
        <v>44418</v>
      </c>
      <c r="E78" t="inlineStr">
        <is>
          <t>h_d.08.06.21</t>
        </is>
      </c>
      <c r="F78" t="inlineStr">
        <is>
          <t>covN1</t>
        </is>
      </c>
      <c r="G78" s="73" t="str">
        <f>HYPERLINK("#'Main'!H7", "'Main'!H7")</f>
        <v>'Main'!H7</v>
      </c>
      <c r="I78">
        <f>'Main'!AB35</f>
        <v>30.84333333333333</v>
      </c>
      <c r="J78">
        <f>'Main'!AB50</f>
        <v>35.465</v>
      </c>
      <c r="K78">
        <f>'Main'!H7</f>
        <v>34.29</v>
      </c>
      <c r="L78">
        <f>IF(OR(ISERROR(K78), ISERROR(I78), ISERROR(J78)), FALSE, OR(AND(LEFT(K78, 1)="[", RIGHT(K78, 1)="]"), AND(ISNUMBER(K78), OR(K78&gt;=I78, I78=""), OR(K78&lt;=J78, J78=""))))</f>
        <v>1</v>
      </c>
    </row>
    <row r="79">
      <c r="A79" t="inlineStr">
        <is>
          <t>Calibration Curve</t>
        </is>
      </c>
      <c r="B79" t="inlineStr">
        <is>
          <t>Sample Ct values within calibration curve limits [covN1]</t>
        </is>
      </c>
      <c r="C79" t="inlineStr">
        <is>
          <t>High</t>
        </is>
      </c>
      <c r="D79" s="91" t="n">
        <v>44418</v>
      </c>
      <c r="E79" t="inlineStr">
        <is>
          <t>h_d.08.06.21</t>
        </is>
      </c>
      <c r="F79" t="inlineStr">
        <is>
          <t>covN1</t>
        </is>
      </c>
      <c r="G79" s="73" t="str">
        <f>HYPERLINK("#'Main'!I7", "'Main'!I7")</f>
        <v>'Main'!I7</v>
      </c>
      <c r="I79">
        <f>'Main'!AB35</f>
        <v>30.84333333333333</v>
      </c>
      <c r="J79">
        <f>'Main'!AB50</f>
        <v>35.465</v>
      </c>
      <c r="K79">
        <f>'Main'!I7</f>
        <v>34.83</v>
      </c>
      <c r="L79">
        <f>IF(OR(ISERROR(K79), ISERROR(I79), ISERROR(J79)), FALSE, OR(AND(LEFT(K79, 1)="[", RIGHT(K79, 1)="]"), AND(ISNUMBER(K79), OR(K79&gt;=I79, I79=""), OR(K79&lt;=J79, J79=""))))</f>
        <v>1</v>
      </c>
    </row>
    <row r="80">
      <c r="A80" t="inlineStr">
        <is>
          <t>Calibration Curve</t>
        </is>
      </c>
      <c r="B80" t="inlineStr">
        <is>
          <t>Sample Ct values within calibration curve limits [PMMoV:10]</t>
        </is>
      </c>
      <c r="C80" t="inlineStr">
        <is>
          <t>High</t>
        </is>
      </c>
      <c r="D80" s="91" t="n">
        <v>44418</v>
      </c>
      <c r="E80" t="inlineStr">
        <is>
          <t>h_d.08.06.21</t>
        </is>
      </c>
      <c r="F80" t="inlineStr">
        <is>
          <t>PMMoV:10</t>
        </is>
      </c>
      <c r="G80" s="73" t="str">
        <f>HYPERLINK("#'Main'!Q7", "'Main'!Q7")</f>
        <v>'Main'!Q7</v>
      </c>
      <c r="I80">
        <f>'Main'!Q35</f>
        <v>24.52</v>
      </c>
      <c r="J80">
        <f>'Main'!Q47</f>
        <v>32.54666666666667</v>
      </c>
      <c r="K80">
        <f>'Main'!Q7</f>
        <v>27.9</v>
      </c>
      <c r="L80">
        <f>IF(OR(ISERROR(K80), ISERROR(I80), ISERROR(J80)), FALSE, OR(AND(LEFT(K80, 1)="[", RIGHT(K80, 1)="]"), AND(ISNUMBER(K80), OR(K80&gt;=I80, I80=""), OR(K80&lt;=J80, J80=""))))</f>
        <v>1</v>
      </c>
    </row>
    <row r="81">
      <c r="A81" t="inlineStr">
        <is>
          <t>Calibration Curve</t>
        </is>
      </c>
      <c r="B81" t="inlineStr">
        <is>
          <t>Sample Ct values within calibration curve limits [PMMoV:10]</t>
        </is>
      </c>
      <c r="C81" t="inlineStr">
        <is>
          <t>High</t>
        </is>
      </c>
      <c r="D81" s="91" t="n">
        <v>44418</v>
      </c>
      <c r="E81" t="inlineStr">
        <is>
          <t>h_d.08.06.21</t>
        </is>
      </c>
      <c r="F81" t="inlineStr">
        <is>
          <t>PMMoV:10</t>
        </is>
      </c>
      <c r="G81" s="73" t="str">
        <f>HYPERLINK("#'Main'!R7", "'Main'!R7")</f>
        <v>'Main'!R7</v>
      </c>
      <c r="I81">
        <f>'Main'!Q35</f>
        <v>24.52</v>
      </c>
      <c r="J81">
        <f>'Main'!Q47</f>
        <v>32.54666666666667</v>
      </c>
      <c r="K81">
        <f>'Main'!R7</f>
        <v>27.86</v>
      </c>
      <c r="L81">
        <f>IF(OR(ISERROR(K81), ISERROR(I81), ISERROR(J81)), FALSE, OR(AND(LEFT(K81, 1)="[", RIGHT(K81, 1)="]"), AND(ISNUMBER(K81), OR(K81&gt;=I81, I81=""), OR(K81&lt;=J81, J81=""))))</f>
        <v>1</v>
      </c>
    </row>
    <row r="82">
      <c r="A82" t="inlineStr">
        <is>
          <t>Calibration Curve</t>
        </is>
      </c>
      <c r="B82" t="inlineStr">
        <is>
          <t>Sample Ct values within calibration curve limits [PMMoV:10]</t>
        </is>
      </c>
      <c r="C82" t="inlineStr">
        <is>
          <t>High</t>
        </is>
      </c>
      <c r="D82" s="91" t="n">
        <v>44418</v>
      </c>
      <c r="E82" t="inlineStr">
        <is>
          <t>h_d.08.06.21</t>
        </is>
      </c>
      <c r="F82" t="inlineStr">
        <is>
          <t>PMMoV:10</t>
        </is>
      </c>
      <c r="G82" s="73" t="str">
        <f>HYPERLINK("#'Main'!S7", "'Main'!S7")</f>
        <v>'Main'!S7</v>
      </c>
      <c r="I82">
        <f>'Main'!Q35</f>
        <v>24.52</v>
      </c>
      <c r="J82">
        <f>'Main'!Q47</f>
        <v>32.54666666666667</v>
      </c>
      <c r="K82">
        <f>'Main'!S7</f>
        <v>27.88</v>
      </c>
      <c r="L82">
        <f>IF(OR(ISERROR(K82), ISERROR(I82), ISERROR(J82)), FALSE, OR(AND(LEFT(K82, 1)="[", RIGHT(K82, 1)="]"), AND(ISNUMBER(K82), OR(K82&gt;=I82, I82=""), OR(K82&lt;=J82, J82=""))))</f>
        <v>1</v>
      </c>
    </row>
    <row r="83">
      <c r="A83" t="inlineStr">
        <is>
          <t>Calibration Curve</t>
        </is>
      </c>
      <c r="B83" t="inlineStr">
        <is>
          <t>Sample Ct values within calibration curve limits [covN1]</t>
        </is>
      </c>
      <c r="C83" t="inlineStr">
        <is>
          <t>High</t>
        </is>
      </c>
      <c r="D83" s="91" t="n">
        <v>44418</v>
      </c>
      <c r="E83" t="inlineStr">
        <is>
          <t>h.08.07.21</t>
        </is>
      </c>
      <c r="F83" t="inlineStr">
        <is>
          <t>covN1</t>
        </is>
      </c>
      <c r="G83" s="73" t="str">
        <f>HYPERLINK("#'Main'!G8", "'Main'!G8")</f>
        <v>'Main'!G8</v>
      </c>
      <c r="I83">
        <f>'Main'!AB35</f>
        <v>30.84333333333333</v>
      </c>
      <c r="J83">
        <f>'Main'!AB50</f>
        <v>35.465</v>
      </c>
      <c r="K83" t="str">
        <f>'Main'!G8</f>
        <v>[38.16]</v>
      </c>
      <c r="L83">
        <f>IF(OR(ISERROR(K83), ISERROR(I83), ISERROR(J83)), FALSE, OR(AND(LEFT(K83, 1)="[", RIGHT(K83, 1)="]"), AND(ISNUMBER(K83), OR(K83&gt;=I83, I83=""), OR(K83&lt;=J83, J83=""))))</f>
        <v>1</v>
      </c>
    </row>
    <row r="84">
      <c r="A84" t="inlineStr">
        <is>
          <t>Calibration Curve</t>
        </is>
      </c>
      <c r="B84" t="inlineStr">
        <is>
          <t>Sample Ct values within calibration curve limits [covN1]</t>
        </is>
      </c>
      <c r="C84" t="inlineStr">
        <is>
          <t>High</t>
        </is>
      </c>
      <c r="D84" s="91" t="n">
        <v>44418</v>
      </c>
      <c r="E84" t="inlineStr">
        <is>
          <t>h.08.07.21</t>
        </is>
      </c>
      <c r="F84" t="inlineStr">
        <is>
          <t>covN1</t>
        </is>
      </c>
      <c r="G84" s="73" t="str">
        <f>HYPERLINK("#'Main'!H8", "'Main'!H8")</f>
        <v>'Main'!H8</v>
      </c>
      <c r="I84">
        <f>'Main'!AB35</f>
        <v>30.84333333333333</v>
      </c>
      <c r="J84">
        <f>'Main'!AB50</f>
        <v>35.465</v>
      </c>
      <c r="K84">
        <f>'Main'!H8</f>
        <v>35.44</v>
      </c>
      <c r="L84">
        <f>IF(OR(ISERROR(K84), ISERROR(I84), ISERROR(J84)), FALSE, OR(AND(LEFT(K84, 1)="[", RIGHT(K84, 1)="]"), AND(ISNUMBER(K84), OR(K84&gt;=I84, I84=""), OR(K84&lt;=J84, J84=""))))</f>
        <v>1</v>
      </c>
    </row>
    <row r="85">
      <c r="A85" t="inlineStr">
        <is>
          <t>Calibration Curve</t>
        </is>
      </c>
      <c r="B85" t="inlineStr">
        <is>
          <t>Sample Ct values within calibration curve limits [covN1]</t>
        </is>
      </c>
      <c r="C85" t="inlineStr">
        <is>
          <t>High</t>
        </is>
      </c>
      <c r="D85" s="91" t="n">
        <v>44418</v>
      </c>
      <c r="E85" t="inlineStr">
        <is>
          <t>h.08.07.21</t>
        </is>
      </c>
      <c r="F85" t="inlineStr">
        <is>
          <t>covN1</t>
        </is>
      </c>
      <c r="G85" s="73" t="str">
        <f>HYPERLINK("#'Main'!I8", "'Main'!I8")</f>
        <v>'Main'!I8</v>
      </c>
      <c r="I85">
        <f>'Main'!AB35</f>
        <v>30.84333333333333</v>
      </c>
      <c r="J85">
        <f>'Main'!AB50</f>
        <v>35.465</v>
      </c>
      <c r="K85">
        <f>'Main'!I8</f>
        <v>36.61</v>
      </c>
      <c r="L85">
        <f>IF(OR(ISERROR(K85), ISERROR(I85), ISERROR(J85)), FALSE, OR(AND(LEFT(K85, 1)="[", RIGHT(K85, 1)="]"), AND(ISNUMBER(K85), OR(K85&gt;=I85, I85=""), OR(K85&lt;=J85, J85=""))))</f>
        <v>0</v>
      </c>
    </row>
    <row r="86">
      <c r="A86" t="inlineStr">
        <is>
          <t>Calibration Curve</t>
        </is>
      </c>
      <c r="B86" t="inlineStr">
        <is>
          <t>Sample Ct values within calibration curve limits [PMMoV:10]</t>
        </is>
      </c>
      <c r="C86" t="inlineStr">
        <is>
          <t>High</t>
        </is>
      </c>
      <c r="D86" s="91" t="n">
        <v>44418</v>
      </c>
      <c r="E86" t="inlineStr">
        <is>
          <t>h.08.07.21</t>
        </is>
      </c>
      <c r="F86" t="inlineStr">
        <is>
          <t>PMMoV:10</t>
        </is>
      </c>
      <c r="G86" s="73" t="str">
        <f>HYPERLINK("#'Main'!Q8", "'Main'!Q8")</f>
        <v>'Main'!Q8</v>
      </c>
      <c r="I86">
        <f>'Main'!Q35</f>
        <v>24.52</v>
      </c>
      <c r="J86">
        <f>'Main'!Q47</f>
        <v>32.54666666666667</v>
      </c>
      <c r="K86">
        <f>'Main'!Q8</f>
        <v>27.98</v>
      </c>
      <c r="L86">
        <f>IF(OR(ISERROR(K86), ISERROR(I86), ISERROR(J86)), FALSE, OR(AND(LEFT(K86, 1)="[", RIGHT(K86, 1)="]"), AND(ISNUMBER(K86), OR(K86&gt;=I86, I86=""), OR(K86&lt;=J86, J86=""))))</f>
        <v>1</v>
      </c>
    </row>
    <row r="87">
      <c r="A87" t="inlineStr">
        <is>
          <t>Calibration Curve</t>
        </is>
      </c>
      <c r="B87" t="inlineStr">
        <is>
          <t>Sample Ct values within calibration curve limits [PMMoV:10]</t>
        </is>
      </c>
      <c r="C87" t="inlineStr">
        <is>
          <t>High</t>
        </is>
      </c>
      <c r="D87" s="91" t="n">
        <v>44418</v>
      </c>
      <c r="E87" t="inlineStr">
        <is>
          <t>h.08.07.21</t>
        </is>
      </c>
      <c r="F87" t="inlineStr">
        <is>
          <t>PMMoV:10</t>
        </is>
      </c>
      <c r="G87" s="73" t="str">
        <f>HYPERLINK("#'Main'!R8", "'Main'!R8")</f>
        <v>'Main'!R8</v>
      </c>
      <c r="I87">
        <f>'Main'!Q35</f>
        <v>24.52</v>
      </c>
      <c r="J87">
        <f>'Main'!Q47</f>
        <v>32.54666666666667</v>
      </c>
      <c r="K87">
        <f>'Main'!R8</f>
        <v>27.69</v>
      </c>
      <c r="L87">
        <f>IF(OR(ISERROR(K87), ISERROR(I87), ISERROR(J87)), FALSE, OR(AND(LEFT(K87, 1)="[", RIGHT(K87, 1)="]"), AND(ISNUMBER(K87), OR(K87&gt;=I87, I87=""), OR(K87&lt;=J87, J87=""))))</f>
        <v>1</v>
      </c>
    </row>
    <row r="88">
      <c r="A88" t="inlineStr">
        <is>
          <t>Calibration Curve</t>
        </is>
      </c>
      <c r="B88" t="inlineStr">
        <is>
          <t>Sample Ct values within calibration curve limits [PMMoV:10]</t>
        </is>
      </c>
      <c r="C88" t="inlineStr">
        <is>
          <t>High</t>
        </is>
      </c>
      <c r="D88" s="91" t="n">
        <v>44418</v>
      </c>
      <c r="E88" t="inlineStr">
        <is>
          <t>h.08.07.21</t>
        </is>
      </c>
      <c r="F88" t="inlineStr">
        <is>
          <t>PMMoV:10</t>
        </is>
      </c>
      <c r="G88" s="73" t="str">
        <f>HYPERLINK("#'Main'!S8", "'Main'!S8")</f>
        <v>'Main'!S8</v>
      </c>
      <c r="I88">
        <f>'Main'!Q35</f>
        <v>24.52</v>
      </c>
      <c r="J88">
        <f>'Main'!Q47</f>
        <v>32.54666666666667</v>
      </c>
      <c r="K88">
        <f>'Main'!S8</f>
        <v>27.88</v>
      </c>
      <c r="L88">
        <f>IF(OR(ISERROR(K88), ISERROR(I88), ISERROR(J88)), FALSE, OR(AND(LEFT(K88, 1)="[", RIGHT(K88, 1)="]"), AND(ISNUMBER(K88), OR(K88&gt;=I88, I88=""), OR(K88&lt;=J88, J88=""))))</f>
        <v>1</v>
      </c>
    </row>
    <row r="89">
      <c r="A89" t="inlineStr">
        <is>
          <t>Calibration Curve</t>
        </is>
      </c>
      <c r="B89" t="inlineStr">
        <is>
          <t>Sample Ct values within calibration curve limits [covN1]</t>
        </is>
      </c>
      <c r="C89" t="inlineStr">
        <is>
          <t>High</t>
        </is>
      </c>
      <c r="D89" s="91" t="n">
        <v>44418</v>
      </c>
      <c r="E89" t="inlineStr">
        <is>
          <t>h.08.08.21</t>
        </is>
      </c>
      <c r="F89" t="inlineStr">
        <is>
          <t>covN1</t>
        </is>
      </c>
      <c r="G89" s="73" t="str">
        <f>HYPERLINK("#'Main'!G9", "'Main'!G9")</f>
        <v>'Main'!G9</v>
      </c>
      <c r="I89">
        <f>'Main'!AB35</f>
        <v>30.84333333333333</v>
      </c>
      <c r="J89">
        <f>'Main'!AB50</f>
        <v>35.465</v>
      </c>
      <c r="K89">
        <f>'Main'!G9</f>
        <v>35.02</v>
      </c>
      <c r="L89">
        <f>IF(OR(ISERROR(K89), ISERROR(I89), ISERROR(J89)), FALSE, OR(AND(LEFT(K89, 1)="[", RIGHT(K89, 1)="]"), AND(ISNUMBER(K89), OR(K89&gt;=I89, I89=""), OR(K89&lt;=J89, J89=""))))</f>
        <v>1</v>
      </c>
    </row>
    <row r="90">
      <c r="A90" t="inlineStr">
        <is>
          <t>Calibration Curve</t>
        </is>
      </c>
      <c r="B90" t="inlineStr">
        <is>
          <t>Sample Ct values within calibration curve limits [covN1]</t>
        </is>
      </c>
      <c r="C90" t="inlineStr">
        <is>
          <t>High</t>
        </is>
      </c>
      <c r="D90" s="91" t="n">
        <v>44418</v>
      </c>
      <c r="E90" t="inlineStr">
        <is>
          <t>h.08.08.21</t>
        </is>
      </c>
      <c r="F90" t="inlineStr">
        <is>
          <t>covN1</t>
        </is>
      </c>
      <c r="G90" s="73" t="str">
        <f>HYPERLINK("#'Main'!H9", "'Main'!H9")</f>
        <v>'Main'!H9</v>
      </c>
      <c r="I90">
        <f>'Main'!AB35</f>
        <v>30.84333333333333</v>
      </c>
      <c r="J90">
        <f>'Main'!AB50</f>
        <v>35.465</v>
      </c>
      <c r="K90">
        <f>'Main'!H9</f>
        <v>35.1</v>
      </c>
      <c r="L90">
        <f>IF(OR(ISERROR(K90), ISERROR(I90), ISERROR(J90)), FALSE, OR(AND(LEFT(K90, 1)="[", RIGHT(K90, 1)="]"), AND(ISNUMBER(K90), OR(K90&gt;=I90, I90=""), OR(K90&lt;=J90, J90=""))))</f>
        <v>1</v>
      </c>
    </row>
    <row r="91">
      <c r="A91" t="inlineStr">
        <is>
          <t>Calibration Curve</t>
        </is>
      </c>
      <c r="B91" t="inlineStr">
        <is>
          <t>Sample Ct values within calibration curve limits [covN1]</t>
        </is>
      </c>
      <c r="C91" t="inlineStr">
        <is>
          <t>High</t>
        </is>
      </c>
      <c r="D91" s="91" t="n">
        <v>44418</v>
      </c>
      <c r="E91" t="inlineStr">
        <is>
          <t>h.08.08.21</t>
        </is>
      </c>
      <c r="F91" t="inlineStr">
        <is>
          <t>covN1</t>
        </is>
      </c>
      <c r="G91" s="73" t="str">
        <f>HYPERLINK("#'Main'!I9", "'Main'!I9")</f>
        <v>'Main'!I9</v>
      </c>
      <c r="I91">
        <f>'Main'!AB35</f>
        <v>30.84333333333333</v>
      </c>
      <c r="J91">
        <f>'Main'!AB50</f>
        <v>35.465</v>
      </c>
      <c r="K91">
        <f>'Main'!I9</f>
        <v>34.51</v>
      </c>
      <c r="L91">
        <f>IF(OR(ISERROR(K91), ISERROR(I91), ISERROR(J91)), FALSE, OR(AND(LEFT(K91, 1)="[", RIGHT(K91, 1)="]"), AND(ISNUMBER(K91), OR(K91&gt;=I91, I91=""), OR(K91&lt;=J91, J91=""))))</f>
        <v>1</v>
      </c>
    </row>
    <row r="92">
      <c r="A92" t="inlineStr">
        <is>
          <t>Calibration Curve</t>
        </is>
      </c>
      <c r="B92" t="inlineStr">
        <is>
          <t>Sample Ct values within calibration curve limits [PMMoV:10]</t>
        </is>
      </c>
      <c r="C92" t="inlineStr">
        <is>
          <t>High</t>
        </is>
      </c>
      <c r="D92" s="91" t="n">
        <v>44418</v>
      </c>
      <c r="E92" t="inlineStr">
        <is>
          <t>h.08.08.21</t>
        </is>
      </c>
      <c r="F92" t="inlineStr">
        <is>
          <t>PMMoV:10</t>
        </is>
      </c>
      <c r="G92" s="73" t="str">
        <f>HYPERLINK("#'Main'!Q9", "'Main'!Q9")</f>
        <v>'Main'!Q9</v>
      </c>
      <c r="I92">
        <f>'Main'!Q35</f>
        <v>24.52</v>
      </c>
      <c r="J92">
        <f>'Main'!Q47</f>
        <v>32.54666666666667</v>
      </c>
      <c r="K92">
        <f>'Main'!Q9</f>
        <v>28</v>
      </c>
      <c r="L92">
        <f>IF(OR(ISERROR(K92), ISERROR(I92), ISERROR(J92)), FALSE, OR(AND(LEFT(K92, 1)="[", RIGHT(K92, 1)="]"), AND(ISNUMBER(K92), OR(K92&gt;=I92, I92=""), OR(K92&lt;=J92, J92=""))))</f>
        <v>1</v>
      </c>
    </row>
    <row r="93">
      <c r="A93" t="inlineStr">
        <is>
          <t>Calibration Curve</t>
        </is>
      </c>
      <c r="B93" t="inlineStr">
        <is>
          <t>Sample Ct values within calibration curve limits [PMMoV:10]</t>
        </is>
      </c>
      <c r="C93" t="inlineStr">
        <is>
          <t>High</t>
        </is>
      </c>
      <c r="D93" s="91" t="n">
        <v>44418</v>
      </c>
      <c r="E93" t="inlineStr">
        <is>
          <t>h.08.08.21</t>
        </is>
      </c>
      <c r="F93" t="inlineStr">
        <is>
          <t>PMMoV:10</t>
        </is>
      </c>
      <c r="G93" s="73" t="str">
        <f>HYPERLINK("#'Main'!R9", "'Main'!R9")</f>
        <v>'Main'!R9</v>
      </c>
      <c r="I93">
        <f>'Main'!Q35</f>
        <v>24.52</v>
      </c>
      <c r="J93">
        <f>'Main'!Q47</f>
        <v>32.54666666666667</v>
      </c>
      <c r="K93">
        <f>'Main'!R9</f>
        <v>27.95</v>
      </c>
      <c r="L93">
        <f>IF(OR(ISERROR(K93), ISERROR(I93), ISERROR(J93)), FALSE, OR(AND(LEFT(K93, 1)="[", RIGHT(K93, 1)="]"), AND(ISNUMBER(K93), OR(K93&gt;=I93, I93=""), OR(K93&lt;=J93, J93=""))))</f>
        <v>1</v>
      </c>
    </row>
    <row r="94">
      <c r="A94" t="inlineStr">
        <is>
          <t>Calibration Curve</t>
        </is>
      </c>
      <c r="B94" t="inlineStr">
        <is>
          <t>Sample Ct values within calibration curve limits [PMMoV:10]</t>
        </is>
      </c>
      <c r="C94" t="inlineStr">
        <is>
          <t>High</t>
        </is>
      </c>
      <c r="D94" s="91" t="n">
        <v>44418</v>
      </c>
      <c r="E94" t="inlineStr">
        <is>
          <t>h.08.08.21</t>
        </is>
      </c>
      <c r="F94" t="inlineStr">
        <is>
          <t>PMMoV:10</t>
        </is>
      </c>
      <c r="G94" s="73" t="str">
        <f>HYPERLINK("#'Main'!S9", "'Main'!S9")</f>
        <v>'Main'!S9</v>
      </c>
      <c r="I94">
        <f>'Main'!Q35</f>
        <v>24.52</v>
      </c>
      <c r="J94">
        <f>'Main'!Q47</f>
        <v>32.54666666666667</v>
      </c>
      <c r="K94">
        <f>'Main'!S9</f>
        <v>27.77</v>
      </c>
      <c r="L94">
        <f>IF(OR(ISERROR(K94), ISERROR(I94), ISERROR(J94)), FALSE, OR(AND(LEFT(K94, 1)="[", RIGHT(K94, 1)="]"), AND(ISNUMBER(K94), OR(K94&gt;=I94, I94=""), OR(K94&lt;=J94, J94=""))))</f>
        <v>1</v>
      </c>
    </row>
    <row r="95">
      <c r="A95" t="inlineStr">
        <is>
          <t>Calibration Curve</t>
        </is>
      </c>
      <c r="B95" t="inlineStr">
        <is>
          <t>Sample Ct values within calibration curve limits [covN1]</t>
        </is>
      </c>
      <c r="C95" t="inlineStr">
        <is>
          <t>High</t>
        </is>
      </c>
      <c r="D95" s="91" t="n">
        <v>44418</v>
      </c>
      <c r="E95" t="inlineStr">
        <is>
          <t>h_d.08.08.21</t>
        </is>
      </c>
      <c r="F95" t="inlineStr">
        <is>
          <t>covN1</t>
        </is>
      </c>
      <c r="G95" s="73" t="str">
        <f>HYPERLINK("#'Main'!G10", "'Main'!G10")</f>
        <v>'Main'!G10</v>
      </c>
      <c r="I95">
        <f>'Main'!AB35</f>
        <v>30.84333333333333</v>
      </c>
      <c r="J95">
        <f>'Main'!AB50</f>
        <v>35.465</v>
      </c>
      <c r="K95">
        <f>'Main'!G10</f>
        <v>36.65</v>
      </c>
      <c r="L95">
        <f>IF(OR(ISERROR(K95), ISERROR(I95), ISERROR(J95)), FALSE, OR(AND(LEFT(K95, 1)="[", RIGHT(K95, 1)="]"), AND(ISNUMBER(K95), OR(K95&gt;=I95, I95=""), OR(K95&lt;=J95, J95=""))))</f>
        <v>0</v>
      </c>
    </row>
    <row r="96">
      <c r="A96" t="inlineStr">
        <is>
          <t>Calibration Curve</t>
        </is>
      </c>
      <c r="B96" t="inlineStr">
        <is>
          <t>Sample Ct values within calibration curve limits [covN1]</t>
        </is>
      </c>
      <c r="C96" t="inlineStr">
        <is>
          <t>High</t>
        </is>
      </c>
      <c r="D96" s="91" t="n">
        <v>44418</v>
      </c>
      <c r="E96" t="inlineStr">
        <is>
          <t>h_d.08.08.21</t>
        </is>
      </c>
      <c r="F96" t="inlineStr">
        <is>
          <t>covN1</t>
        </is>
      </c>
      <c r="G96" s="73" t="str">
        <f>HYPERLINK("#'Main'!H10", "'Main'!H10")</f>
        <v>'Main'!H10</v>
      </c>
      <c r="I96">
        <f>'Main'!AB35</f>
        <v>30.84333333333333</v>
      </c>
      <c r="J96">
        <f>'Main'!AB50</f>
        <v>35.465</v>
      </c>
      <c r="K96" t="str">
        <f>'Main'!H10</f>
        <v>[34.7]</v>
      </c>
      <c r="L96">
        <f>IF(OR(ISERROR(K96), ISERROR(I96), ISERROR(J96)), FALSE, OR(AND(LEFT(K96, 1)="[", RIGHT(K96, 1)="]"), AND(ISNUMBER(K96), OR(K96&gt;=I96, I96=""), OR(K96&lt;=J96, J96=""))))</f>
        <v>1</v>
      </c>
    </row>
    <row r="97">
      <c r="A97" t="inlineStr">
        <is>
          <t>Calibration Curve</t>
        </is>
      </c>
      <c r="B97" t="inlineStr">
        <is>
          <t>Sample Ct values within calibration curve limits [covN1]</t>
        </is>
      </c>
      <c r="C97" t="inlineStr">
        <is>
          <t>High</t>
        </is>
      </c>
      <c r="D97" s="91" t="n">
        <v>44418</v>
      </c>
      <c r="E97" t="inlineStr">
        <is>
          <t>h_d.08.08.21</t>
        </is>
      </c>
      <c r="F97" t="inlineStr">
        <is>
          <t>covN1</t>
        </is>
      </c>
      <c r="G97" s="73" t="str">
        <f>HYPERLINK("#'Main'!I10", "'Main'!I10")</f>
        <v>'Main'!I10</v>
      </c>
      <c r="I97">
        <f>'Main'!AB35</f>
        <v>30.84333333333333</v>
      </c>
      <c r="J97">
        <f>'Main'!AB50</f>
        <v>35.465</v>
      </c>
      <c r="K97">
        <f>'Main'!I10</f>
        <v>35.92</v>
      </c>
      <c r="L97">
        <f>IF(OR(ISERROR(K97), ISERROR(I97), ISERROR(J97)), FALSE, OR(AND(LEFT(K97, 1)="[", RIGHT(K97, 1)="]"), AND(ISNUMBER(K97), OR(K97&gt;=I97, I97=""), OR(K97&lt;=J97, J97=""))))</f>
        <v>0</v>
      </c>
    </row>
    <row r="98">
      <c r="A98" t="inlineStr">
        <is>
          <t>Calibration Curve</t>
        </is>
      </c>
      <c r="B98" t="inlineStr">
        <is>
          <t>Sample Ct values within calibration curve limits [PMMoV:10]</t>
        </is>
      </c>
      <c r="C98" t="inlineStr">
        <is>
          <t>High</t>
        </is>
      </c>
      <c r="D98" s="91" t="n">
        <v>44418</v>
      </c>
      <c r="E98" t="inlineStr">
        <is>
          <t>h_d.08.08.21</t>
        </is>
      </c>
      <c r="F98" t="inlineStr">
        <is>
          <t>PMMoV:10</t>
        </is>
      </c>
      <c r="G98" s="73" t="str">
        <f>HYPERLINK("#'Main'!Q10", "'Main'!Q10")</f>
        <v>'Main'!Q10</v>
      </c>
      <c r="I98">
        <f>'Main'!Q35</f>
        <v>24.52</v>
      </c>
      <c r="J98">
        <f>'Main'!Q47</f>
        <v>32.54666666666667</v>
      </c>
      <c r="K98">
        <f>'Main'!Q10</f>
        <v>28.37</v>
      </c>
      <c r="L98">
        <f>IF(OR(ISERROR(K98), ISERROR(I98), ISERROR(J98)), FALSE, OR(AND(LEFT(K98, 1)="[", RIGHT(K98, 1)="]"), AND(ISNUMBER(K98), OR(K98&gt;=I98, I98=""), OR(K98&lt;=J98, J98=""))))</f>
        <v>1</v>
      </c>
    </row>
    <row r="99">
      <c r="A99" t="inlineStr">
        <is>
          <t>Calibration Curve</t>
        </is>
      </c>
      <c r="B99" t="inlineStr">
        <is>
          <t>Sample Ct values within calibration curve limits [PMMoV:10]</t>
        </is>
      </c>
      <c r="C99" t="inlineStr">
        <is>
          <t>High</t>
        </is>
      </c>
      <c r="D99" s="91" t="n">
        <v>44418</v>
      </c>
      <c r="E99" t="inlineStr">
        <is>
          <t>h_d.08.08.21</t>
        </is>
      </c>
      <c r="F99" t="inlineStr">
        <is>
          <t>PMMoV:10</t>
        </is>
      </c>
      <c r="G99" s="73" t="str">
        <f>HYPERLINK("#'Main'!R10", "'Main'!R10")</f>
        <v>'Main'!R10</v>
      </c>
      <c r="I99">
        <f>'Main'!Q35</f>
        <v>24.52</v>
      </c>
      <c r="J99">
        <f>'Main'!Q47</f>
        <v>32.54666666666667</v>
      </c>
      <c r="K99">
        <f>'Main'!R10</f>
        <v>28.37</v>
      </c>
      <c r="L99">
        <f>IF(OR(ISERROR(K99), ISERROR(I99), ISERROR(J99)), FALSE, OR(AND(LEFT(K99, 1)="[", RIGHT(K99, 1)="]"), AND(ISNUMBER(K99), OR(K99&gt;=I99, I99=""), OR(K99&lt;=J99, J99=""))))</f>
        <v>1</v>
      </c>
    </row>
    <row r="100">
      <c r="A100" t="inlineStr">
        <is>
          <t>Calibration Curve</t>
        </is>
      </c>
      <c r="B100" t="inlineStr">
        <is>
          <t>Sample Ct values within calibration curve limits [PMMoV:10]</t>
        </is>
      </c>
      <c r="C100" t="inlineStr">
        <is>
          <t>High</t>
        </is>
      </c>
      <c r="D100" s="91" t="n">
        <v>44418</v>
      </c>
      <c r="E100" t="inlineStr">
        <is>
          <t>h_d.08.08.21</t>
        </is>
      </c>
      <c r="F100" t="inlineStr">
        <is>
          <t>PMMoV:10</t>
        </is>
      </c>
      <c r="G100" s="73" t="str">
        <f>HYPERLINK("#'Main'!S10", "'Main'!S10")</f>
        <v>'Main'!S10</v>
      </c>
      <c r="I100">
        <f>'Main'!Q35</f>
        <v>24.52</v>
      </c>
      <c r="J100">
        <f>'Main'!Q47</f>
        <v>32.54666666666667</v>
      </c>
      <c r="K100">
        <f>'Main'!S10</f>
        <v>28.18</v>
      </c>
      <c r="L100">
        <f>IF(OR(ISERROR(K100), ISERROR(I100), ISERROR(J100)), FALSE, OR(AND(LEFT(K100, 1)="[", RIGHT(K100, 1)="]"), AND(ISNUMBER(K100), OR(K100&gt;=I100, I100=""), OR(K100&lt;=J100, J100=""))))</f>
        <v>1</v>
      </c>
    </row>
    <row r="101">
      <c r="A101" t="inlineStr">
        <is>
          <t>Calibration Curve</t>
        </is>
      </c>
      <c r="B101" t="inlineStr">
        <is>
          <t>Sample Ct values within calibration curve limits [covN1]</t>
        </is>
      </c>
      <c r="C101" t="inlineStr">
        <is>
          <t>High</t>
        </is>
      </c>
      <c r="D101" s="91" t="n">
        <v>44418</v>
      </c>
      <c r="E101" t="inlineStr">
        <is>
          <t>bmi.08.09.21</t>
        </is>
      </c>
      <c r="F101" t="inlineStr">
        <is>
          <t>covN1</t>
        </is>
      </c>
      <c r="G101" s="73" t="str">
        <f>HYPERLINK("#'Main'!G11", "'Main'!G11")</f>
        <v>'Main'!G11</v>
      </c>
      <c r="I101">
        <f>'Main'!AB35</f>
        <v>30.84333333333333</v>
      </c>
      <c r="J101">
        <f>'Main'!AB50</f>
        <v>35.465</v>
      </c>
      <c r="K101">
        <f>'Main'!G11</f>
        <v>35.22</v>
      </c>
      <c r="L101">
        <f>IF(OR(ISERROR(K101), ISERROR(I101), ISERROR(J101)), FALSE, OR(AND(LEFT(K101, 1)="[", RIGHT(K101, 1)="]"), AND(ISNUMBER(K101), OR(K101&gt;=I101, I101=""), OR(K101&lt;=J101, J101=""))))</f>
        <v>1</v>
      </c>
    </row>
    <row r="102">
      <c r="A102" t="inlineStr">
        <is>
          <t>Calibration Curve</t>
        </is>
      </c>
      <c r="B102" t="inlineStr">
        <is>
          <t>Sample Ct values within calibration curve limits [covN1]</t>
        </is>
      </c>
      <c r="C102" t="inlineStr">
        <is>
          <t>High</t>
        </is>
      </c>
      <c r="D102" s="91" t="n">
        <v>44418</v>
      </c>
      <c r="E102" t="inlineStr">
        <is>
          <t>bmi.08.09.21</t>
        </is>
      </c>
      <c r="F102" t="inlineStr">
        <is>
          <t>covN1</t>
        </is>
      </c>
      <c r="G102" s="73" t="str">
        <f>HYPERLINK("#'Main'!H11", "'Main'!H11")</f>
        <v>'Main'!H11</v>
      </c>
      <c r="I102">
        <f>'Main'!AB35</f>
        <v>30.84333333333333</v>
      </c>
      <c r="J102">
        <f>'Main'!AB50</f>
        <v>35.465</v>
      </c>
      <c r="K102">
        <f>'Main'!H11</f>
        <v>35</v>
      </c>
      <c r="L102">
        <f>IF(OR(ISERROR(K102), ISERROR(I102), ISERROR(J102)), FALSE, OR(AND(LEFT(K102, 1)="[", RIGHT(K102, 1)="]"), AND(ISNUMBER(K102), OR(K102&gt;=I102, I102=""), OR(K102&lt;=J102, J102=""))))</f>
        <v>1</v>
      </c>
    </row>
    <row r="103">
      <c r="A103" t="inlineStr">
        <is>
          <t>Calibration Curve</t>
        </is>
      </c>
      <c r="B103" t="inlineStr">
        <is>
          <t>Sample Ct values within calibration curve limits [covN1]</t>
        </is>
      </c>
      <c r="C103" t="inlineStr">
        <is>
          <t>High</t>
        </is>
      </c>
      <c r="D103" s="91" t="n">
        <v>44418</v>
      </c>
      <c r="E103" t="inlineStr">
        <is>
          <t>bmi.08.09.21</t>
        </is>
      </c>
      <c r="F103" t="inlineStr">
        <is>
          <t>covN1</t>
        </is>
      </c>
      <c r="G103" s="73" t="str">
        <f>HYPERLINK("#'Main'!I11", "'Main'!I11")</f>
        <v>'Main'!I11</v>
      </c>
      <c r="I103">
        <f>'Main'!AB35</f>
        <v>30.84333333333333</v>
      </c>
      <c r="J103">
        <f>'Main'!AB50</f>
        <v>35.465</v>
      </c>
      <c r="K103">
        <f>'Main'!I11</f>
        <v>35.02</v>
      </c>
      <c r="L103">
        <f>IF(OR(ISERROR(K103), ISERROR(I103), ISERROR(J103)), FALSE, OR(AND(LEFT(K103, 1)="[", RIGHT(K103, 1)="]"), AND(ISNUMBER(K103), OR(K103&gt;=I103, I103=""), OR(K103&lt;=J103, J103=""))))</f>
        <v>1</v>
      </c>
    </row>
    <row r="104">
      <c r="A104" t="inlineStr">
        <is>
          <t>Calibration Curve</t>
        </is>
      </c>
      <c r="B104" t="inlineStr">
        <is>
          <t>Sample Ct values within calibration curve limits [PMMoV:10]</t>
        </is>
      </c>
      <c r="C104" t="inlineStr">
        <is>
          <t>High</t>
        </is>
      </c>
      <c r="D104" s="91" t="n">
        <v>44418</v>
      </c>
      <c r="E104" t="inlineStr">
        <is>
          <t>bmi.08.09.21</t>
        </is>
      </c>
      <c r="F104" t="inlineStr">
        <is>
          <t>PMMoV:10</t>
        </is>
      </c>
      <c r="G104" s="73" t="str">
        <f>HYPERLINK("#'Main'!Q11", "'Main'!Q11")</f>
        <v>'Main'!Q11</v>
      </c>
      <c r="I104">
        <f>'Main'!Q35</f>
        <v>24.52</v>
      </c>
      <c r="J104">
        <f>'Main'!Q47</f>
        <v>32.54666666666667</v>
      </c>
      <c r="K104">
        <f>'Main'!Q11</f>
        <v>28.55</v>
      </c>
      <c r="L104">
        <f>IF(OR(ISERROR(K104), ISERROR(I104), ISERROR(J104)), FALSE, OR(AND(LEFT(K104, 1)="[", RIGHT(K104, 1)="]"), AND(ISNUMBER(K104), OR(K104&gt;=I104, I104=""), OR(K104&lt;=J104, J104=""))))</f>
        <v>1</v>
      </c>
    </row>
    <row r="105">
      <c r="A105" t="inlineStr">
        <is>
          <t>Calibration Curve</t>
        </is>
      </c>
      <c r="B105" t="inlineStr">
        <is>
          <t>Sample Ct values within calibration curve limits [PMMoV:10]</t>
        </is>
      </c>
      <c r="C105" t="inlineStr">
        <is>
          <t>High</t>
        </is>
      </c>
      <c r="D105" s="91" t="n">
        <v>44418</v>
      </c>
      <c r="E105" t="inlineStr">
        <is>
          <t>bmi.08.09.21</t>
        </is>
      </c>
      <c r="F105" t="inlineStr">
        <is>
          <t>PMMoV:10</t>
        </is>
      </c>
      <c r="G105" s="73" t="str">
        <f>HYPERLINK("#'Main'!R11", "'Main'!R11")</f>
        <v>'Main'!R11</v>
      </c>
      <c r="I105">
        <f>'Main'!Q35</f>
        <v>24.52</v>
      </c>
      <c r="J105">
        <f>'Main'!Q47</f>
        <v>32.54666666666667</v>
      </c>
      <c r="K105">
        <f>'Main'!R11</f>
        <v>28.52</v>
      </c>
      <c r="L105">
        <f>IF(OR(ISERROR(K105), ISERROR(I105), ISERROR(J105)), FALSE, OR(AND(LEFT(K105, 1)="[", RIGHT(K105, 1)="]"), AND(ISNUMBER(K105), OR(K105&gt;=I105, I105=""), OR(K105&lt;=J105, J105=""))))</f>
        <v>1</v>
      </c>
    </row>
    <row r="106">
      <c r="A106" t="inlineStr">
        <is>
          <t>Calibration Curve</t>
        </is>
      </c>
      <c r="B106" t="inlineStr">
        <is>
          <t>Sample Ct values within calibration curve limits [PMMoV:10]</t>
        </is>
      </c>
      <c r="C106" t="inlineStr">
        <is>
          <t>High</t>
        </is>
      </c>
      <c r="D106" s="91" t="n">
        <v>44418</v>
      </c>
      <c r="E106" t="inlineStr">
        <is>
          <t>bmi.08.09.21</t>
        </is>
      </c>
      <c r="F106" t="inlineStr">
        <is>
          <t>PMMoV:10</t>
        </is>
      </c>
      <c r="G106" s="73" t="str">
        <f>HYPERLINK("#'Main'!S11", "'Main'!S11")</f>
        <v>'Main'!S11</v>
      </c>
      <c r="I106">
        <f>'Main'!Q35</f>
        <v>24.52</v>
      </c>
      <c r="J106">
        <f>'Main'!Q47</f>
        <v>32.54666666666667</v>
      </c>
      <c r="K106">
        <f>'Main'!S11</f>
        <v>28.38</v>
      </c>
      <c r="L106">
        <f>IF(OR(ISERROR(K106), ISERROR(I106), ISERROR(J106)), FALSE, OR(AND(LEFT(K106, 1)="[", RIGHT(K106, 1)="]"), AND(ISNUMBER(K106), OR(K106&gt;=I106, I106=""), OR(K106&lt;=J106, J106=""))))</f>
        <v>1</v>
      </c>
    </row>
    <row r="107">
      <c r="A107" t="inlineStr">
        <is>
          <t>Calibration Curve</t>
        </is>
      </c>
      <c r="B107" t="inlineStr">
        <is>
          <t>Sample Ct values within calibration curve limits [covN1]</t>
        </is>
      </c>
      <c r="C107" t="inlineStr">
        <is>
          <t>High</t>
        </is>
      </c>
      <c r="D107" s="91" t="n">
        <v>44418</v>
      </c>
      <c r="E107" t="inlineStr">
        <is>
          <t>mh.08.09.21</t>
        </is>
      </c>
      <c r="F107" t="inlineStr">
        <is>
          <t>covN1</t>
        </is>
      </c>
      <c r="G107" s="73" t="str">
        <f>HYPERLINK("#'Main'!G12", "'Main'!G12")</f>
        <v>'Main'!G12</v>
      </c>
      <c r="I107">
        <f>'Main'!AB35</f>
        <v>30.84333333333333</v>
      </c>
      <c r="J107">
        <f>'Main'!AB50</f>
        <v>35.465</v>
      </c>
      <c r="K107">
        <f>'Main'!G12</f>
        <v>34.41</v>
      </c>
      <c r="L107">
        <f>IF(OR(ISERROR(K107), ISERROR(I107), ISERROR(J107)), FALSE, OR(AND(LEFT(K107, 1)="[", RIGHT(K107, 1)="]"), AND(ISNUMBER(K107), OR(K107&gt;=I107, I107=""), OR(K107&lt;=J107, J107=""))))</f>
        <v>1</v>
      </c>
    </row>
    <row r="108">
      <c r="A108" t="inlineStr">
        <is>
          <t>Calibration Curve</t>
        </is>
      </c>
      <c r="B108" t="inlineStr">
        <is>
          <t>Sample Ct values within calibration curve limits [covN1]</t>
        </is>
      </c>
      <c r="C108" t="inlineStr">
        <is>
          <t>High</t>
        </is>
      </c>
      <c r="D108" s="91" t="n">
        <v>44418</v>
      </c>
      <c r="E108" t="inlineStr">
        <is>
          <t>mh.08.09.21</t>
        </is>
      </c>
      <c r="F108" t="inlineStr">
        <is>
          <t>covN1</t>
        </is>
      </c>
      <c r="G108" s="73" t="str">
        <f>HYPERLINK("#'Main'!H12", "'Main'!H12")</f>
        <v>'Main'!H12</v>
      </c>
      <c r="I108">
        <f>'Main'!AB35</f>
        <v>30.84333333333333</v>
      </c>
      <c r="J108">
        <f>'Main'!AB50</f>
        <v>35.465</v>
      </c>
      <c r="K108">
        <f>'Main'!H12</f>
        <v>34.08</v>
      </c>
      <c r="L108">
        <f>IF(OR(ISERROR(K108), ISERROR(I108), ISERROR(J108)), FALSE, OR(AND(LEFT(K108, 1)="[", RIGHT(K108, 1)="]"), AND(ISNUMBER(K108), OR(K108&gt;=I108, I108=""), OR(K108&lt;=J108, J108=""))))</f>
        <v>1</v>
      </c>
    </row>
    <row r="109">
      <c r="A109" t="inlineStr">
        <is>
          <t>Calibration Curve</t>
        </is>
      </c>
      <c r="B109" t="inlineStr">
        <is>
          <t>Sample Ct values within calibration curve limits [covN1]</t>
        </is>
      </c>
      <c r="C109" t="inlineStr">
        <is>
          <t>High</t>
        </is>
      </c>
      <c r="D109" s="91" t="n">
        <v>44418</v>
      </c>
      <c r="E109" t="inlineStr">
        <is>
          <t>mh.08.09.21</t>
        </is>
      </c>
      <c r="F109" t="inlineStr">
        <is>
          <t>covN1</t>
        </is>
      </c>
      <c r="G109" s="73" t="str">
        <f>HYPERLINK("#'Main'!I12", "'Main'!I12")</f>
        <v>'Main'!I12</v>
      </c>
      <c r="I109">
        <f>'Main'!AB35</f>
        <v>30.84333333333333</v>
      </c>
      <c r="J109">
        <f>'Main'!AB50</f>
        <v>35.465</v>
      </c>
      <c r="K109">
        <f>'Main'!I12</f>
        <v>33.83</v>
      </c>
      <c r="L109">
        <f>IF(OR(ISERROR(K109), ISERROR(I109), ISERROR(J109)), FALSE, OR(AND(LEFT(K109, 1)="[", RIGHT(K109, 1)="]"), AND(ISNUMBER(K109), OR(K109&gt;=I109, I109=""), OR(K109&lt;=J109, J109=""))))</f>
        <v>1</v>
      </c>
    </row>
    <row r="110">
      <c r="A110" t="inlineStr">
        <is>
          <t>Calibration Curve</t>
        </is>
      </c>
      <c r="B110" t="inlineStr">
        <is>
          <t>Sample Ct values within calibration curve limits [PMMoV:10]</t>
        </is>
      </c>
      <c r="C110" t="inlineStr">
        <is>
          <t>High</t>
        </is>
      </c>
      <c r="D110" s="91" t="n">
        <v>44418</v>
      </c>
      <c r="E110" t="inlineStr">
        <is>
          <t>mh.08.09.21</t>
        </is>
      </c>
      <c r="F110" t="inlineStr">
        <is>
          <t>PMMoV:10</t>
        </is>
      </c>
      <c r="G110" s="73" t="str">
        <f>HYPERLINK("#'Main'!Q12", "'Main'!Q12")</f>
        <v>'Main'!Q12</v>
      </c>
      <c r="I110">
        <f>'Main'!Q35</f>
        <v>24.52</v>
      </c>
      <c r="J110">
        <f>'Main'!Q47</f>
        <v>32.54666666666667</v>
      </c>
      <c r="K110">
        <f>'Main'!Q12</f>
        <v>30.33</v>
      </c>
      <c r="L110">
        <f>IF(OR(ISERROR(K110), ISERROR(I110), ISERROR(J110)), FALSE, OR(AND(LEFT(K110, 1)="[", RIGHT(K110, 1)="]"), AND(ISNUMBER(K110), OR(K110&gt;=I110, I110=""), OR(K110&lt;=J110, J110=""))))</f>
        <v>1</v>
      </c>
    </row>
    <row r="111">
      <c r="A111" t="inlineStr">
        <is>
          <t>Calibration Curve</t>
        </is>
      </c>
      <c r="B111" t="inlineStr">
        <is>
          <t>Sample Ct values within calibration curve limits [PMMoV:10]</t>
        </is>
      </c>
      <c r="C111" t="inlineStr">
        <is>
          <t>High</t>
        </is>
      </c>
      <c r="D111" s="91" t="n">
        <v>44418</v>
      </c>
      <c r="E111" t="inlineStr">
        <is>
          <t>mh.08.09.21</t>
        </is>
      </c>
      <c r="F111" t="inlineStr">
        <is>
          <t>PMMoV:10</t>
        </is>
      </c>
      <c r="G111" s="73" t="str">
        <f>HYPERLINK("#'Main'!R12", "'Main'!R12")</f>
        <v>'Main'!R12</v>
      </c>
      <c r="I111">
        <f>'Main'!Q35</f>
        <v>24.52</v>
      </c>
      <c r="J111">
        <f>'Main'!Q47</f>
        <v>32.54666666666667</v>
      </c>
      <c r="K111">
        <f>'Main'!R12</f>
        <v>30.33</v>
      </c>
      <c r="L111">
        <f>IF(OR(ISERROR(K111), ISERROR(I111), ISERROR(J111)), FALSE, OR(AND(LEFT(K111, 1)="[", RIGHT(K111, 1)="]"), AND(ISNUMBER(K111), OR(K111&gt;=I111, I111=""), OR(K111&lt;=J111, J111=""))))</f>
        <v>1</v>
      </c>
    </row>
    <row r="112">
      <c r="A112" t="inlineStr">
        <is>
          <t>Calibration Curve</t>
        </is>
      </c>
      <c r="B112" t="inlineStr">
        <is>
          <t>Sample Ct values within calibration curve limits [PMMoV:10]</t>
        </is>
      </c>
      <c r="C112" t="inlineStr">
        <is>
          <t>High</t>
        </is>
      </c>
      <c r="D112" s="91" t="n">
        <v>44418</v>
      </c>
      <c r="E112" t="inlineStr">
        <is>
          <t>mh.08.09.21</t>
        </is>
      </c>
      <c r="F112" t="inlineStr">
        <is>
          <t>PMMoV:10</t>
        </is>
      </c>
      <c r="G112" s="73" t="str">
        <f>HYPERLINK("#'Main'!S12", "'Main'!S12")</f>
        <v>'Main'!S12</v>
      </c>
      <c r="I112">
        <f>'Main'!Q35</f>
        <v>24.52</v>
      </c>
      <c r="J112">
        <f>'Main'!Q47</f>
        <v>32.54666666666667</v>
      </c>
      <c r="K112">
        <f>'Main'!S12</f>
        <v>30.21</v>
      </c>
      <c r="L112">
        <f>IF(OR(ISERROR(K112), ISERROR(I112), ISERROR(J112)), FALSE, OR(AND(LEFT(K112, 1)="[", RIGHT(K112, 1)="]"), AND(ISNUMBER(K112), OR(K112&gt;=I112, I112=""), OR(K112&lt;=J112, J112=""))))</f>
        <v>1</v>
      </c>
    </row>
    <row r="113">
      <c r="A113" t="inlineStr">
        <is>
          <t>Calibration Curve</t>
        </is>
      </c>
      <c r="B113" t="inlineStr">
        <is>
          <t>Sample Ct values within calibration curve limits [covN1]</t>
        </is>
      </c>
      <c r="C113" t="inlineStr">
        <is>
          <t>High</t>
        </is>
      </c>
      <c r="D113" s="91" t="n">
        <v>44418</v>
      </c>
      <c r="E113" t="inlineStr">
        <is>
          <t>o.08.09.21</t>
        </is>
      </c>
      <c r="F113" t="inlineStr">
        <is>
          <t>covN1</t>
        </is>
      </c>
      <c r="G113" s="73" t="str">
        <f>HYPERLINK("#'Main'!G13", "'Main'!G13")</f>
        <v>'Main'!G13</v>
      </c>
      <c r="I113">
        <f>'Main'!AB35</f>
        <v>30.84333333333333</v>
      </c>
      <c r="J113">
        <f>'Main'!AB50</f>
        <v>35.465</v>
      </c>
      <c r="K113">
        <f>'Main'!G13</f>
        <v>35.85</v>
      </c>
      <c r="L113">
        <f>IF(OR(ISERROR(K113), ISERROR(I113), ISERROR(J113)), FALSE, OR(AND(LEFT(K113, 1)="[", RIGHT(K113, 1)="]"), AND(ISNUMBER(K113), OR(K113&gt;=I113, I113=""), OR(K113&lt;=J113, J113=""))))</f>
        <v>0</v>
      </c>
    </row>
    <row r="114">
      <c r="A114" t="inlineStr">
        <is>
          <t>Calibration Curve</t>
        </is>
      </c>
      <c r="B114" t="inlineStr">
        <is>
          <t>Sample Ct values within calibration curve limits [covN1]</t>
        </is>
      </c>
      <c r="C114" t="inlineStr">
        <is>
          <t>High</t>
        </is>
      </c>
      <c r="D114" s="91" t="n">
        <v>44418</v>
      </c>
      <c r="E114" t="inlineStr">
        <is>
          <t>o.08.09.21</t>
        </is>
      </c>
      <c r="F114" t="inlineStr">
        <is>
          <t>covN1</t>
        </is>
      </c>
      <c r="G114" s="73" t="str">
        <f>HYPERLINK("#'Main'!H13", "'Main'!H13")</f>
        <v>'Main'!H13</v>
      </c>
      <c r="I114">
        <f>'Main'!AB35</f>
        <v>30.84333333333333</v>
      </c>
      <c r="J114">
        <f>'Main'!AB50</f>
        <v>35.465</v>
      </c>
      <c r="K114" t="str">
        <f>'Main'!H13</f>
        <v>[36.96]</v>
      </c>
      <c r="L114">
        <f>IF(OR(ISERROR(K114), ISERROR(I114), ISERROR(J114)), FALSE, OR(AND(LEFT(K114, 1)="[", RIGHT(K114, 1)="]"), AND(ISNUMBER(K114), OR(K114&gt;=I114, I114=""), OR(K114&lt;=J114, J114=""))))</f>
        <v>1</v>
      </c>
    </row>
    <row r="115">
      <c r="A115" t="inlineStr">
        <is>
          <t>Calibration Curve</t>
        </is>
      </c>
      <c r="B115" t="inlineStr">
        <is>
          <t>Sample Ct values within calibration curve limits [covN1]</t>
        </is>
      </c>
      <c r="C115" t="inlineStr">
        <is>
          <t>High</t>
        </is>
      </c>
      <c r="D115" s="91" t="n">
        <v>44418</v>
      </c>
      <c r="E115" t="inlineStr">
        <is>
          <t>o.08.09.21</t>
        </is>
      </c>
      <c r="F115" t="inlineStr">
        <is>
          <t>covN1</t>
        </is>
      </c>
      <c r="G115" s="73" t="str">
        <f>HYPERLINK("#'Main'!I13", "'Main'!I13")</f>
        <v>'Main'!I13</v>
      </c>
      <c r="I115">
        <f>'Main'!AB35</f>
        <v>30.84333333333333</v>
      </c>
      <c r="J115">
        <f>'Main'!AB50</f>
        <v>35.465</v>
      </c>
      <c r="K115">
        <f>'Main'!I13</f>
        <v>35.02</v>
      </c>
      <c r="L115">
        <f>IF(OR(ISERROR(K115), ISERROR(I115), ISERROR(J115)), FALSE, OR(AND(LEFT(K115, 1)="[", RIGHT(K115, 1)="]"), AND(ISNUMBER(K115), OR(K115&gt;=I115, I115=""), OR(K115&lt;=J115, J115=""))))</f>
        <v>1</v>
      </c>
    </row>
    <row r="116">
      <c r="A116" t="inlineStr">
        <is>
          <t>Calibration Curve</t>
        </is>
      </c>
      <c r="B116" t="inlineStr">
        <is>
          <t>Sample Ct values within calibration curve limits [PMMoV:10]</t>
        </is>
      </c>
      <c r="C116" t="inlineStr">
        <is>
          <t>High</t>
        </is>
      </c>
      <c r="D116" s="91" t="n">
        <v>44418</v>
      </c>
      <c r="E116" t="inlineStr">
        <is>
          <t>o.08.09.21</t>
        </is>
      </c>
      <c r="F116" t="inlineStr">
        <is>
          <t>PMMoV:10</t>
        </is>
      </c>
      <c r="G116" s="73" t="str">
        <f>HYPERLINK("#'Main'!Q13", "'Main'!Q13")</f>
        <v>'Main'!Q13</v>
      </c>
      <c r="I116">
        <f>'Main'!Q35</f>
        <v>24.52</v>
      </c>
      <c r="J116">
        <f>'Main'!Q47</f>
        <v>32.54666666666667</v>
      </c>
      <c r="K116">
        <f>'Main'!Q13</f>
        <v>28.49</v>
      </c>
      <c r="L116">
        <f>IF(OR(ISERROR(K116), ISERROR(I116), ISERROR(J116)), FALSE, OR(AND(LEFT(K116, 1)="[", RIGHT(K116, 1)="]"), AND(ISNUMBER(K116), OR(K116&gt;=I116, I116=""), OR(K116&lt;=J116, J116=""))))</f>
        <v>1</v>
      </c>
    </row>
    <row r="117">
      <c r="A117" t="inlineStr">
        <is>
          <t>Calibration Curve</t>
        </is>
      </c>
      <c r="B117" t="inlineStr">
        <is>
          <t>Sample Ct values within calibration curve limits [PMMoV:10]</t>
        </is>
      </c>
      <c r="C117" t="inlineStr">
        <is>
          <t>High</t>
        </is>
      </c>
      <c r="D117" s="91" t="n">
        <v>44418</v>
      </c>
      <c r="E117" t="inlineStr">
        <is>
          <t>o.08.09.21</t>
        </is>
      </c>
      <c r="F117" t="inlineStr">
        <is>
          <t>PMMoV:10</t>
        </is>
      </c>
      <c r="G117" s="73" t="str">
        <f>HYPERLINK("#'Main'!R13", "'Main'!R13")</f>
        <v>'Main'!R13</v>
      </c>
      <c r="I117">
        <f>'Main'!Q35</f>
        <v>24.52</v>
      </c>
      <c r="J117">
        <f>'Main'!Q47</f>
        <v>32.54666666666667</v>
      </c>
      <c r="K117">
        <f>'Main'!R13</f>
        <v>28.38</v>
      </c>
      <c r="L117">
        <f>IF(OR(ISERROR(K117), ISERROR(I117), ISERROR(J117)), FALSE, OR(AND(LEFT(K117, 1)="[", RIGHT(K117, 1)="]"), AND(ISNUMBER(K117), OR(K117&gt;=I117, I117=""), OR(K117&lt;=J117, J117=""))))</f>
        <v>1</v>
      </c>
    </row>
    <row r="118">
      <c r="A118" t="inlineStr">
        <is>
          <t>Calibration Curve</t>
        </is>
      </c>
      <c r="B118" t="inlineStr">
        <is>
          <t>Sample Ct values within calibration curve limits [PMMoV:10]</t>
        </is>
      </c>
      <c r="C118" t="inlineStr">
        <is>
          <t>High</t>
        </is>
      </c>
      <c r="D118" s="91" t="n">
        <v>44418</v>
      </c>
      <c r="E118" t="inlineStr">
        <is>
          <t>o.08.09.21</t>
        </is>
      </c>
      <c r="F118" t="inlineStr">
        <is>
          <t>PMMoV:10</t>
        </is>
      </c>
      <c r="G118" s="73" t="str">
        <f>HYPERLINK("#'Main'!S13", "'Main'!S13")</f>
        <v>'Main'!S13</v>
      </c>
      <c r="I118">
        <f>'Main'!Q35</f>
        <v>24.52</v>
      </c>
      <c r="J118">
        <f>'Main'!Q47</f>
        <v>32.54666666666667</v>
      </c>
      <c r="K118">
        <f>'Main'!S13</f>
        <v>28.43</v>
      </c>
      <c r="L118">
        <f>IF(OR(ISERROR(K118), ISERROR(I118), ISERROR(J118)), FALSE, OR(AND(LEFT(K118, 1)="[", RIGHT(K118, 1)="]"), AND(ISNUMBER(K118), OR(K118&gt;=I118, I118=""), OR(K118&lt;=J118, J118=""))))</f>
        <v>1</v>
      </c>
    </row>
    <row r="119">
      <c r="A119" t="inlineStr">
        <is>
          <t>Calibration Curve</t>
        </is>
      </c>
      <c r="B119" t="inlineStr">
        <is>
          <t>Sample Ct values within calibration curve limits [covN1]</t>
        </is>
      </c>
      <c r="C119" t="inlineStr">
        <is>
          <t>High</t>
        </is>
      </c>
      <c r="D119" s="91" t="n">
        <v>44418</v>
      </c>
      <c r="E119" t="inlineStr">
        <is>
          <t>vc1.08.09.21</t>
        </is>
      </c>
      <c r="F119" t="inlineStr">
        <is>
          <t>covN1</t>
        </is>
      </c>
      <c r="G119" s="73" t="str">
        <f>HYPERLINK("#'Main'!G14", "'Main'!G14")</f>
        <v>'Main'!G14</v>
      </c>
      <c r="I119">
        <f>'Main'!AB35</f>
        <v>30.84333333333333</v>
      </c>
      <c r="J119">
        <f>'Main'!AB50</f>
        <v>35.465</v>
      </c>
      <c r="K119" t="str">
        <f>'Main'!G14</f>
        <v>&lt;ND&gt;</v>
      </c>
      <c r="L119">
        <f>IF(OR(ISERROR(K119), ISERROR(I119), ISERROR(J119)), FALSE, OR(AND(LEFT(K119, 1)="[", RIGHT(K119, 1)="]"), AND(ISNUMBER(K119), OR(K119&gt;=I119, I119=""), OR(K119&lt;=J119, J119=""))))</f>
        <v>0</v>
      </c>
    </row>
    <row r="120">
      <c r="A120" t="inlineStr">
        <is>
          <t>Calibration Curve</t>
        </is>
      </c>
      <c r="B120" t="inlineStr">
        <is>
          <t>Sample Ct values within calibration curve limits [covN1]</t>
        </is>
      </c>
      <c r="C120" t="inlineStr">
        <is>
          <t>High</t>
        </is>
      </c>
      <c r="D120" s="91" t="n">
        <v>44418</v>
      </c>
      <c r="E120" t="inlineStr">
        <is>
          <t>vc1.08.09.21</t>
        </is>
      </c>
      <c r="F120" t="inlineStr">
        <is>
          <t>covN1</t>
        </is>
      </c>
      <c r="G120" s="73" t="str">
        <f>HYPERLINK("#'Main'!H14", "'Main'!H14")</f>
        <v>'Main'!H14</v>
      </c>
      <c r="I120">
        <f>'Main'!AB35</f>
        <v>30.84333333333333</v>
      </c>
      <c r="J120">
        <f>'Main'!AB50</f>
        <v>35.465</v>
      </c>
      <c r="K120" t="str">
        <f>'Main'!H14</f>
        <v>&lt;ND&gt;</v>
      </c>
      <c r="L120">
        <f>IF(OR(ISERROR(K120), ISERROR(I120), ISERROR(J120)), FALSE, OR(AND(LEFT(K120, 1)="[", RIGHT(K120, 1)="]"), AND(ISNUMBER(K120), OR(K120&gt;=I120, I120=""), OR(K120&lt;=J120, J120=""))))</f>
        <v>0</v>
      </c>
    </row>
    <row r="121">
      <c r="A121" t="inlineStr">
        <is>
          <t>Calibration Curve</t>
        </is>
      </c>
      <c r="B121" t="inlineStr">
        <is>
          <t>Sample Ct values within calibration curve limits [covN1]</t>
        </is>
      </c>
      <c r="C121" t="inlineStr">
        <is>
          <t>High</t>
        </is>
      </c>
      <c r="D121" s="91" t="n">
        <v>44418</v>
      </c>
      <c r="E121" t="inlineStr">
        <is>
          <t>vc1.08.09.21</t>
        </is>
      </c>
      <c r="F121" t="inlineStr">
        <is>
          <t>covN1</t>
        </is>
      </c>
      <c r="G121" s="73" t="str">
        <f>HYPERLINK("#'Main'!I14", "'Main'!I14")</f>
        <v>'Main'!I14</v>
      </c>
      <c r="I121">
        <f>'Main'!AB35</f>
        <v>30.84333333333333</v>
      </c>
      <c r="J121">
        <f>'Main'!AB50</f>
        <v>35.465</v>
      </c>
      <c r="K121" t="str">
        <f>'Main'!I14</f>
        <v>&lt;ND&gt;</v>
      </c>
      <c r="L121">
        <f>IF(OR(ISERROR(K121), ISERROR(I121), ISERROR(J121)), FALSE, OR(AND(LEFT(K121, 1)="[", RIGHT(K121, 1)="]"), AND(ISNUMBER(K121), OR(K121&gt;=I121, I121=""), OR(K121&lt;=J121, J121=""))))</f>
        <v>0</v>
      </c>
    </row>
    <row r="122">
      <c r="A122" t="inlineStr">
        <is>
          <t>Calibration Curve</t>
        </is>
      </c>
      <c r="B122" t="inlineStr">
        <is>
          <t>Sample Ct values within calibration curve limits [covN1]</t>
        </is>
      </c>
      <c r="C122" t="inlineStr">
        <is>
          <t>High</t>
        </is>
      </c>
      <c r="D122" s="91" t="n">
        <v>44418</v>
      </c>
      <c r="E122" t="inlineStr">
        <is>
          <t>vc2.08.09.21</t>
        </is>
      </c>
      <c r="F122" t="inlineStr">
        <is>
          <t>covN1</t>
        </is>
      </c>
      <c r="G122" s="73" t="str">
        <f>HYPERLINK("#'Main'!G15", "'Main'!G15")</f>
        <v>'Main'!G15</v>
      </c>
      <c r="I122">
        <f>'Main'!AB35</f>
        <v>30.84333333333333</v>
      </c>
      <c r="J122">
        <f>'Main'!AB50</f>
        <v>35.465</v>
      </c>
      <c r="K122">
        <f>'Main'!G15</f>
        <v>38.56</v>
      </c>
      <c r="L122">
        <f>IF(OR(ISERROR(K122), ISERROR(I122), ISERROR(J122)), FALSE, OR(AND(LEFT(K122, 1)="[", RIGHT(K122, 1)="]"), AND(ISNUMBER(K122), OR(K122&gt;=I122, I122=""), OR(K122&lt;=J122, J122=""))))</f>
        <v>0</v>
      </c>
    </row>
    <row r="123">
      <c r="A123" t="inlineStr">
        <is>
          <t>Calibration Curve</t>
        </is>
      </c>
      <c r="B123" t="inlineStr">
        <is>
          <t>Sample Ct values within calibration curve limits [covN1]</t>
        </is>
      </c>
      <c r="C123" t="inlineStr">
        <is>
          <t>High</t>
        </is>
      </c>
      <c r="D123" s="91" t="n">
        <v>44418</v>
      </c>
      <c r="E123" t="inlineStr">
        <is>
          <t>vc2.08.09.21</t>
        </is>
      </c>
      <c r="F123" t="inlineStr">
        <is>
          <t>covN1</t>
        </is>
      </c>
      <c r="G123" s="73" t="str">
        <f>HYPERLINK("#'Main'!H15", "'Main'!H15")</f>
        <v>'Main'!H15</v>
      </c>
      <c r="I123">
        <f>'Main'!AB35</f>
        <v>30.84333333333333</v>
      </c>
      <c r="J123">
        <f>'Main'!AB50</f>
        <v>35.465</v>
      </c>
      <c r="K123" t="str">
        <f>'Main'!H15</f>
        <v>[36.82]</v>
      </c>
      <c r="L123">
        <f>IF(OR(ISERROR(K123), ISERROR(I123), ISERROR(J123)), FALSE, OR(AND(LEFT(K123, 1)="[", RIGHT(K123, 1)="]"), AND(ISNUMBER(K123), OR(K123&gt;=I123, I123=""), OR(K123&lt;=J123, J123=""))))</f>
        <v>1</v>
      </c>
    </row>
    <row r="124">
      <c r="A124" t="inlineStr">
        <is>
          <t>Calibration Curve</t>
        </is>
      </c>
      <c r="B124" t="inlineStr">
        <is>
          <t>Sample Ct values within calibration curve limits [covN1]</t>
        </is>
      </c>
      <c r="C124" t="inlineStr">
        <is>
          <t>High</t>
        </is>
      </c>
      <c r="D124" s="91" t="n">
        <v>44418</v>
      </c>
      <c r="E124" t="inlineStr">
        <is>
          <t>vc2.08.09.21</t>
        </is>
      </c>
      <c r="F124" t="inlineStr">
        <is>
          <t>covN1</t>
        </is>
      </c>
      <c r="G124" s="73" t="str">
        <f>HYPERLINK("#'Main'!I15", "'Main'!I15")</f>
        <v>'Main'!I15</v>
      </c>
      <c r="I124">
        <f>'Main'!AB35</f>
        <v>30.84333333333333</v>
      </c>
      <c r="J124">
        <f>'Main'!AB50</f>
        <v>35.465</v>
      </c>
      <c r="K124">
        <f>'Main'!I15</f>
        <v>38.01</v>
      </c>
      <c r="L124">
        <f>IF(OR(ISERROR(K124), ISERROR(I124), ISERROR(J124)), FALSE, OR(AND(LEFT(K124, 1)="[", RIGHT(K124, 1)="]"), AND(ISNUMBER(K124), OR(K124&gt;=I124, I124=""), OR(K124&lt;=J124, J124=""))))</f>
        <v>0</v>
      </c>
    </row>
    <row r="125">
      <c r="A125" t="inlineStr">
        <is>
          <t>Calibration Curve</t>
        </is>
      </c>
      <c r="B125" t="inlineStr">
        <is>
          <t>Sample Ct values within calibration curve limits [PMMoV:10]</t>
        </is>
      </c>
      <c r="C125" t="inlineStr">
        <is>
          <t>High</t>
        </is>
      </c>
      <c r="D125" s="91" t="n">
        <v>44418</v>
      </c>
      <c r="E125" t="inlineStr">
        <is>
          <t>vc2.08.09.21</t>
        </is>
      </c>
      <c r="F125" t="inlineStr">
        <is>
          <t>PMMoV:10</t>
        </is>
      </c>
      <c r="G125" s="73" t="str">
        <f>HYPERLINK("#'Main'!Q15", "'Main'!Q15")</f>
        <v>'Main'!Q15</v>
      </c>
      <c r="I125">
        <f>'Main'!F35</f>
        <v>24.99666666666667</v>
      </c>
      <c r="J125">
        <f>'Main'!F47</f>
        <v>32.69333333333334</v>
      </c>
      <c r="K125">
        <f>'Main'!Q15</f>
        <v>29.95</v>
      </c>
      <c r="L125">
        <f>IF(OR(ISERROR(K125), ISERROR(I125), ISERROR(J125)), FALSE, OR(AND(LEFT(K125, 1)="[", RIGHT(K125, 1)="]"), AND(ISNUMBER(K125), OR(K125&gt;=I125, I125=""), OR(K125&lt;=J125, J125=""))))</f>
        <v>1</v>
      </c>
    </row>
    <row r="126">
      <c r="A126" t="inlineStr">
        <is>
          <t>Calibration Curve</t>
        </is>
      </c>
      <c r="B126" t="inlineStr">
        <is>
          <t>Sample Ct values within calibration curve limits [PMMoV:10]</t>
        </is>
      </c>
      <c r="C126" t="inlineStr">
        <is>
          <t>High</t>
        </is>
      </c>
      <c r="D126" s="91" t="n">
        <v>44418</v>
      </c>
      <c r="E126" t="inlineStr">
        <is>
          <t>vc2.08.09.21</t>
        </is>
      </c>
      <c r="F126" t="inlineStr">
        <is>
          <t>PMMoV:10</t>
        </is>
      </c>
      <c r="G126" s="73" t="str">
        <f>HYPERLINK("#'Main'!R15", "'Main'!R15")</f>
        <v>'Main'!R15</v>
      </c>
      <c r="I126">
        <f>'Main'!F35</f>
        <v>24.99666666666667</v>
      </c>
      <c r="J126">
        <f>'Main'!F47</f>
        <v>32.69333333333334</v>
      </c>
      <c r="K126">
        <f>'Main'!R15</f>
        <v>29.81</v>
      </c>
      <c r="L126">
        <f>IF(OR(ISERROR(K126), ISERROR(I126), ISERROR(J126)), FALSE, OR(AND(LEFT(K126, 1)="[", RIGHT(K126, 1)="]"), AND(ISNUMBER(K126), OR(K126&gt;=I126, I126=""), OR(K126&lt;=J126, J126=""))))</f>
        <v>1</v>
      </c>
    </row>
    <row r="127">
      <c r="A127" t="inlineStr">
        <is>
          <t>Calibration Curve</t>
        </is>
      </c>
      <c r="B127" t="inlineStr">
        <is>
          <t>Sample Ct values within calibration curve limits [PMMoV:10]</t>
        </is>
      </c>
      <c r="C127" t="inlineStr">
        <is>
          <t>High</t>
        </is>
      </c>
      <c r="D127" s="91" t="n">
        <v>44418</v>
      </c>
      <c r="E127" t="inlineStr">
        <is>
          <t>vc2.08.09.21</t>
        </is>
      </c>
      <c r="F127" t="inlineStr">
        <is>
          <t>PMMoV:10</t>
        </is>
      </c>
      <c r="G127" s="73" t="str">
        <f>HYPERLINK("#'Main'!S15", "'Main'!S15")</f>
        <v>'Main'!S15</v>
      </c>
      <c r="I127">
        <f>'Main'!F35</f>
        <v>24.99666666666667</v>
      </c>
      <c r="J127">
        <f>'Main'!F47</f>
        <v>32.69333333333334</v>
      </c>
      <c r="K127">
        <f>'Main'!S15</f>
        <v>29.7</v>
      </c>
      <c r="L127">
        <f>IF(OR(ISERROR(K127), ISERROR(I127), ISERROR(J127)), FALSE, OR(AND(LEFT(K127, 1)="[", RIGHT(K127, 1)="]"), AND(ISNUMBER(K127), OR(K127&gt;=I127, I127=""), OR(K127&lt;=J127, J127=""))))</f>
        <v>1</v>
      </c>
    </row>
    <row r="128">
      <c r="A128" t="inlineStr">
        <is>
          <t>Calibration Curve</t>
        </is>
      </c>
      <c r="B128" t="inlineStr">
        <is>
          <t>Sample Ct values within calibration curve limits [covN1]</t>
        </is>
      </c>
      <c r="C128" t="inlineStr">
        <is>
          <t>High</t>
        </is>
      </c>
      <c r="D128" s="91" t="n">
        <v>44418</v>
      </c>
      <c r="E128" t="inlineStr">
        <is>
          <t>vc3.08.09.21</t>
        </is>
      </c>
      <c r="F128" t="inlineStr">
        <is>
          <t>covN1</t>
        </is>
      </c>
      <c r="G128" s="73" t="str">
        <f>HYPERLINK("#'Main'!G16", "'Main'!G16")</f>
        <v>'Main'!G16</v>
      </c>
      <c r="I128">
        <f>'Main'!AB35</f>
        <v>30.84333333333333</v>
      </c>
      <c r="J128">
        <f>'Main'!AB50</f>
        <v>35.465</v>
      </c>
      <c r="K128">
        <f>'Main'!G16</f>
        <v>36.35</v>
      </c>
      <c r="L128">
        <f>IF(OR(ISERROR(K128), ISERROR(I128), ISERROR(J128)), FALSE, OR(AND(LEFT(K128, 1)="[", RIGHT(K128, 1)="]"), AND(ISNUMBER(K128), OR(K128&gt;=I128, I128=""), OR(K128&lt;=J128, J128=""))))</f>
        <v>0</v>
      </c>
    </row>
    <row r="129">
      <c r="A129" t="inlineStr">
        <is>
          <t>Calibration Curve</t>
        </is>
      </c>
      <c r="B129" t="inlineStr">
        <is>
          <t>Sample Ct values within calibration curve limits [covN1]</t>
        </is>
      </c>
      <c r="C129" t="inlineStr">
        <is>
          <t>High</t>
        </is>
      </c>
      <c r="D129" s="91" t="n">
        <v>44418</v>
      </c>
      <c r="E129" t="inlineStr">
        <is>
          <t>vc3.08.09.21</t>
        </is>
      </c>
      <c r="F129" t="inlineStr">
        <is>
          <t>covN1</t>
        </is>
      </c>
      <c r="G129" s="73" t="str">
        <f>HYPERLINK("#'Main'!H16", "'Main'!H16")</f>
        <v>'Main'!H16</v>
      </c>
      <c r="I129">
        <f>'Main'!AB35</f>
        <v>30.84333333333333</v>
      </c>
      <c r="J129">
        <f>'Main'!AB50</f>
        <v>35.465</v>
      </c>
      <c r="K129">
        <f>'Main'!H16</f>
        <v>38.9</v>
      </c>
      <c r="L129">
        <f>IF(OR(ISERROR(K129), ISERROR(I129), ISERROR(J129)), FALSE, OR(AND(LEFT(K129, 1)="[", RIGHT(K129, 1)="]"), AND(ISNUMBER(K129), OR(K129&gt;=I129, I129=""), OR(K129&lt;=J129, J129=""))))</f>
        <v>0</v>
      </c>
    </row>
    <row r="130">
      <c r="A130" t="inlineStr">
        <is>
          <t>Calibration Curve</t>
        </is>
      </c>
      <c r="B130" t="inlineStr">
        <is>
          <t>Sample Ct values within calibration curve limits [covN1]</t>
        </is>
      </c>
      <c r="C130" t="inlineStr">
        <is>
          <t>High</t>
        </is>
      </c>
      <c r="D130" s="91" t="n">
        <v>44418</v>
      </c>
      <c r="E130" t="inlineStr">
        <is>
          <t>vc3.08.09.21</t>
        </is>
      </c>
      <c r="F130" t="inlineStr">
        <is>
          <t>covN1</t>
        </is>
      </c>
      <c r="G130" s="73" t="str">
        <f>HYPERLINK("#'Main'!I16", "'Main'!I16")</f>
        <v>'Main'!I16</v>
      </c>
      <c r="I130">
        <f>'Main'!AB35</f>
        <v>30.84333333333333</v>
      </c>
      <c r="J130">
        <f>'Main'!AB50</f>
        <v>35.465</v>
      </c>
      <c r="K130" t="str">
        <f>'Main'!I16</f>
        <v>&lt;ND&gt;</v>
      </c>
      <c r="L130">
        <f>IF(OR(ISERROR(K130), ISERROR(I130), ISERROR(J130)), FALSE, OR(AND(LEFT(K130, 1)="[", RIGHT(K130, 1)="]"), AND(ISNUMBER(K130), OR(K130&gt;=I130, I130=""), OR(K130&lt;=J130, J130=""))))</f>
        <v>0</v>
      </c>
    </row>
    <row r="131">
      <c r="A131" t="inlineStr">
        <is>
          <t>Calibration Curve</t>
        </is>
      </c>
      <c r="B131" t="inlineStr">
        <is>
          <t>Sample Ct values within calibration curve limits [PMMoV:10]</t>
        </is>
      </c>
      <c r="C131" t="inlineStr">
        <is>
          <t>High</t>
        </is>
      </c>
      <c r="D131" s="91" t="n">
        <v>44418</v>
      </c>
      <c r="E131" t="inlineStr">
        <is>
          <t>vc3.08.09.21</t>
        </is>
      </c>
      <c r="F131" t="inlineStr">
        <is>
          <t>PMMoV:10</t>
        </is>
      </c>
      <c r="G131" s="73" t="str">
        <f>HYPERLINK("#'Main'!Q16", "'Main'!Q16")</f>
        <v>'Main'!Q16</v>
      </c>
      <c r="I131">
        <f>'Main'!F35</f>
        <v>24.99666666666667</v>
      </c>
      <c r="J131">
        <f>'Main'!F47</f>
        <v>32.69333333333334</v>
      </c>
      <c r="K131">
        <f>'Main'!Q16</f>
        <v>28.66</v>
      </c>
      <c r="L131">
        <f>IF(OR(ISERROR(K131), ISERROR(I131), ISERROR(J131)), FALSE, OR(AND(LEFT(K131, 1)="[", RIGHT(K131, 1)="]"), AND(ISNUMBER(K131), OR(K131&gt;=I131, I131=""), OR(K131&lt;=J131, J131=""))))</f>
        <v>1</v>
      </c>
    </row>
    <row r="132">
      <c r="A132" t="inlineStr">
        <is>
          <t>Calibration Curve</t>
        </is>
      </c>
      <c r="B132" t="inlineStr">
        <is>
          <t>Sample Ct values within calibration curve limits [PMMoV:10]</t>
        </is>
      </c>
      <c r="C132" t="inlineStr">
        <is>
          <t>High</t>
        </is>
      </c>
      <c r="D132" s="91" t="n">
        <v>44418</v>
      </c>
      <c r="E132" t="inlineStr">
        <is>
          <t>vc3.08.09.21</t>
        </is>
      </c>
      <c r="F132" t="inlineStr">
        <is>
          <t>PMMoV:10</t>
        </is>
      </c>
      <c r="G132" s="73" t="str">
        <f>HYPERLINK("#'Main'!R16", "'Main'!R16")</f>
        <v>'Main'!R16</v>
      </c>
      <c r="I132">
        <f>'Main'!F35</f>
        <v>24.99666666666667</v>
      </c>
      <c r="J132">
        <f>'Main'!F47</f>
        <v>32.69333333333334</v>
      </c>
      <c r="K132">
        <f>'Main'!R16</f>
        <v>28.68</v>
      </c>
      <c r="L132">
        <f>IF(OR(ISERROR(K132), ISERROR(I132), ISERROR(J132)), FALSE, OR(AND(LEFT(K132, 1)="[", RIGHT(K132, 1)="]"), AND(ISNUMBER(K132), OR(K132&gt;=I132, I132=""), OR(K132&lt;=J132, J132=""))))</f>
        <v>1</v>
      </c>
    </row>
    <row r="133">
      <c r="A133" t="inlineStr">
        <is>
          <t>Calibration Curve</t>
        </is>
      </c>
      <c r="B133" t="inlineStr">
        <is>
          <t>Sample Ct values within calibration curve limits [PMMoV:10]</t>
        </is>
      </c>
      <c r="C133" t="inlineStr">
        <is>
          <t>High</t>
        </is>
      </c>
      <c r="D133" s="91" t="n">
        <v>44418</v>
      </c>
      <c r="E133" t="inlineStr">
        <is>
          <t>vc3.08.09.21</t>
        </is>
      </c>
      <c r="F133" t="inlineStr">
        <is>
          <t>PMMoV:10</t>
        </is>
      </c>
      <c r="G133" s="73" t="str">
        <f>HYPERLINK("#'Main'!S16", "'Main'!S16")</f>
        <v>'Main'!S16</v>
      </c>
      <c r="I133">
        <f>'Main'!F35</f>
        <v>24.99666666666667</v>
      </c>
      <c r="J133">
        <f>'Main'!F47</f>
        <v>32.69333333333334</v>
      </c>
      <c r="K133">
        <f>'Main'!S16</f>
        <v>28.53</v>
      </c>
      <c r="L133">
        <f>IF(OR(ISERROR(K133), ISERROR(I133), ISERROR(J133)), FALSE, OR(AND(LEFT(K133, 1)="[", RIGHT(K133, 1)="]"), AND(ISNUMBER(K133), OR(K133&gt;=I133, I133=""), OR(K133&lt;=J133, J133=""))))</f>
        <v>1</v>
      </c>
    </row>
    <row r="134">
      <c r="A134" t="inlineStr">
        <is>
          <t>Calibration Curve</t>
        </is>
      </c>
      <c r="B134" t="inlineStr">
        <is>
          <t>Sample Ct values within calibration curve limits [covN2]</t>
        </is>
      </c>
      <c r="C134" t="inlineStr">
        <is>
          <t>High</t>
        </is>
      </c>
      <c r="D134" s="91" t="n">
        <v>44418</v>
      </c>
      <c r="E134" t="inlineStr">
        <is>
          <t>ac.08.05.21</t>
        </is>
      </c>
      <c r="F134" t="inlineStr">
        <is>
          <t>covN2</t>
        </is>
      </c>
      <c r="G134" s="73" t="str">
        <f>HYPERLINK("#'Main'!G18", "'Main'!G18")</f>
        <v>'Main'!G18</v>
      </c>
      <c r="I134">
        <f>'Main'!AM35</f>
        <v>30.71333333333333</v>
      </c>
      <c r="J134">
        <f>'Main'!AM50</f>
        <v>35.28666666666666</v>
      </c>
      <c r="K134">
        <f>'Main'!G18</f>
        <v>30.83</v>
      </c>
      <c r="L134">
        <f>IF(OR(ISERROR(K134), ISERROR(I134), ISERROR(J134)), FALSE, OR(AND(LEFT(K134, 1)="[", RIGHT(K134, 1)="]"), AND(ISNUMBER(K134), OR(K134&gt;=I134, I134=""), OR(K134&lt;=J134, J134=""))))</f>
        <v>1</v>
      </c>
    </row>
    <row r="135">
      <c r="A135" t="inlineStr">
        <is>
          <t>Calibration Curve</t>
        </is>
      </c>
      <c r="B135" t="inlineStr">
        <is>
          <t>Sample Ct values within calibration curve limits [covN2]</t>
        </is>
      </c>
      <c r="C135" t="inlineStr">
        <is>
          <t>High</t>
        </is>
      </c>
      <c r="D135" s="91" t="n">
        <v>44418</v>
      </c>
      <c r="E135" t="inlineStr">
        <is>
          <t>ac.08.05.21</t>
        </is>
      </c>
      <c r="F135" t="inlineStr">
        <is>
          <t>covN2</t>
        </is>
      </c>
      <c r="G135" s="73" t="str">
        <f>HYPERLINK("#'Main'!H18", "'Main'!H18")</f>
        <v>'Main'!H18</v>
      </c>
      <c r="I135">
        <f>'Main'!AM35</f>
        <v>30.71333333333333</v>
      </c>
      <c r="J135">
        <f>'Main'!AM50</f>
        <v>35.28666666666666</v>
      </c>
      <c r="K135">
        <f>'Main'!H18</f>
        <v>30.79</v>
      </c>
      <c r="L135">
        <f>IF(OR(ISERROR(K135), ISERROR(I135), ISERROR(J135)), FALSE, OR(AND(LEFT(K135, 1)="[", RIGHT(K135, 1)="]"), AND(ISNUMBER(K135), OR(K135&gt;=I135, I135=""), OR(K135&lt;=J135, J135=""))))</f>
        <v>1</v>
      </c>
    </row>
    <row r="136">
      <c r="A136" t="inlineStr">
        <is>
          <t>Calibration Curve</t>
        </is>
      </c>
      <c r="B136" t="inlineStr">
        <is>
          <t>Sample Ct values within calibration curve limits [covN2]</t>
        </is>
      </c>
      <c r="C136" t="inlineStr">
        <is>
          <t>High</t>
        </is>
      </c>
      <c r="D136" s="91" t="n">
        <v>44418</v>
      </c>
      <c r="E136" t="inlineStr">
        <is>
          <t>ac.08.05.21</t>
        </is>
      </c>
      <c r="F136" t="inlineStr">
        <is>
          <t>covN2</t>
        </is>
      </c>
      <c r="G136" s="73" t="str">
        <f>HYPERLINK("#'Main'!I18", "'Main'!I18")</f>
        <v>'Main'!I18</v>
      </c>
      <c r="I136">
        <f>'Main'!AM35</f>
        <v>30.71333333333333</v>
      </c>
      <c r="J136">
        <f>'Main'!AM50</f>
        <v>35.28666666666666</v>
      </c>
      <c r="K136">
        <f>'Main'!I18</f>
        <v>31.34</v>
      </c>
      <c r="L136">
        <f>IF(OR(ISERROR(K136), ISERROR(I136), ISERROR(J136)), FALSE, OR(AND(LEFT(K136, 1)="[", RIGHT(K136, 1)="]"), AND(ISNUMBER(K136), OR(K136&gt;=I136, I136=""), OR(K136&lt;=J136, J136=""))))</f>
        <v>1</v>
      </c>
    </row>
    <row r="137">
      <c r="A137" t="inlineStr">
        <is>
          <t>Calibration Curve</t>
        </is>
      </c>
      <c r="B137" t="inlineStr">
        <is>
          <t>Sample Ct values within calibration curve limits [PMMoV:10]</t>
        </is>
      </c>
      <c r="C137" t="inlineStr">
        <is>
          <t>High</t>
        </is>
      </c>
      <c r="D137" s="91" t="n">
        <v>44418</v>
      </c>
      <c r="E137" t="inlineStr">
        <is>
          <t>ac.08.05.21</t>
        </is>
      </c>
      <c r="F137" t="inlineStr">
        <is>
          <t>PMMoV:10</t>
        </is>
      </c>
      <c r="G137" s="73" t="str">
        <f>HYPERLINK("#'Main'!Q18", "'Main'!Q18")</f>
        <v>'Main'!Q18</v>
      </c>
      <c r="I137">
        <f>'Main'!Q35</f>
        <v>24.52</v>
      </c>
      <c r="J137">
        <f>'Main'!Q47</f>
        <v>32.54666666666667</v>
      </c>
      <c r="K137">
        <f>'Main'!Q18</f>
        <v>31.09</v>
      </c>
      <c r="L137">
        <f>IF(OR(ISERROR(K137), ISERROR(I137), ISERROR(J137)), FALSE, OR(AND(LEFT(K137, 1)="[", RIGHT(K137, 1)="]"), AND(ISNUMBER(K137), OR(K137&gt;=I137, I137=""), OR(K137&lt;=J137, J137=""))))</f>
        <v>1</v>
      </c>
    </row>
    <row r="138">
      <c r="A138" t="inlineStr">
        <is>
          <t>Calibration Curve</t>
        </is>
      </c>
      <c r="B138" t="inlineStr">
        <is>
          <t>Sample Ct values within calibration curve limits [PMMoV:10]</t>
        </is>
      </c>
      <c r="C138" t="inlineStr">
        <is>
          <t>High</t>
        </is>
      </c>
      <c r="D138" s="91" t="n">
        <v>44418</v>
      </c>
      <c r="E138" t="inlineStr">
        <is>
          <t>ac.08.05.21</t>
        </is>
      </c>
      <c r="F138" t="inlineStr">
        <is>
          <t>PMMoV:10</t>
        </is>
      </c>
      <c r="G138" s="73" t="str">
        <f>HYPERLINK("#'Main'!R18", "'Main'!R18")</f>
        <v>'Main'!R18</v>
      </c>
      <c r="I138">
        <f>'Main'!Q35</f>
        <v>24.52</v>
      </c>
      <c r="J138">
        <f>'Main'!Q47</f>
        <v>32.54666666666667</v>
      </c>
      <c r="K138">
        <f>'Main'!R18</f>
        <v>31.13</v>
      </c>
      <c r="L138">
        <f>IF(OR(ISERROR(K138), ISERROR(I138), ISERROR(J138)), FALSE, OR(AND(LEFT(K138, 1)="[", RIGHT(K138, 1)="]"), AND(ISNUMBER(K138), OR(K138&gt;=I138, I138=""), OR(K138&lt;=J138, J138=""))))</f>
        <v>1</v>
      </c>
    </row>
    <row r="139">
      <c r="A139" t="inlineStr">
        <is>
          <t>Calibration Curve</t>
        </is>
      </c>
      <c r="B139" t="inlineStr">
        <is>
          <t>Sample Ct values within calibration curve limits [PMMoV:10]</t>
        </is>
      </c>
      <c r="C139" t="inlineStr">
        <is>
          <t>High</t>
        </is>
      </c>
      <c r="D139" s="91" t="n">
        <v>44418</v>
      </c>
      <c r="E139" t="inlineStr">
        <is>
          <t>ac.08.05.21</t>
        </is>
      </c>
      <c r="F139" t="inlineStr">
        <is>
          <t>PMMoV:10</t>
        </is>
      </c>
      <c r="G139" s="73" t="str">
        <f>HYPERLINK("#'Main'!S18", "'Main'!S18")</f>
        <v>'Main'!S18</v>
      </c>
      <c r="I139">
        <f>'Main'!Q35</f>
        <v>24.52</v>
      </c>
      <c r="J139">
        <f>'Main'!Q47</f>
        <v>32.54666666666667</v>
      </c>
      <c r="K139">
        <f>'Main'!S18</f>
        <v>31.01</v>
      </c>
      <c r="L139">
        <f>IF(OR(ISERROR(K139), ISERROR(I139), ISERROR(J139)), FALSE, OR(AND(LEFT(K139, 1)="[", RIGHT(K139, 1)="]"), AND(ISNUMBER(K139), OR(K139&gt;=I139, I139=""), OR(K139&lt;=J139, J139=""))))</f>
        <v>1</v>
      </c>
    </row>
    <row r="140">
      <c r="A140" t="inlineStr">
        <is>
          <t>Calibration Curve</t>
        </is>
      </c>
      <c r="B140" t="inlineStr">
        <is>
          <t>Sample Ct values within calibration curve limits [covN2]</t>
        </is>
      </c>
      <c r="C140" t="inlineStr">
        <is>
          <t>High</t>
        </is>
      </c>
      <c r="D140" s="91" t="n">
        <v>44418</v>
      </c>
      <c r="E140" t="inlineStr">
        <is>
          <t>h.08.05.21</t>
        </is>
      </c>
      <c r="F140" t="inlineStr">
        <is>
          <t>covN2</t>
        </is>
      </c>
      <c r="G140" s="73" t="str">
        <f>HYPERLINK("#'Main'!G19", "'Main'!G19")</f>
        <v>'Main'!G19</v>
      </c>
      <c r="I140">
        <f>'Main'!AM35</f>
        <v>30.71333333333333</v>
      </c>
      <c r="J140">
        <f>'Main'!AM50</f>
        <v>35.28666666666666</v>
      </c>
      <c r="K140">
        <f>'Main'!G19</f>
        <v>34.98</v>
      </c>
      <c r="L140">
        <f>IF(OR(ISERROR(K140), ISERROR(I140), ISERROR(J140)), FALSE, OR(AND(LEFT(K140, 1)="[", RIGHT(K140, 1)="]"), AND(ISNUMBER(K140), OR(K140&gt;=I140, I140=""), OR(K140&lt;=J140, J140=""))))</f>
        <v>1</v>
      </c>
    </row>
    <row r="141">
      <c r="A141" t="inlineStr">
        <is>
          <t>Calibration Curve</t>
        </is>
      </c>
      <c r="B141" t="inlineStr">
        <is>
          <t>Sample Ct values within calibration curve limits [covN2]</t>
        </is>
      </c>
      <c r="C141" t="inlineStr">
        <is>
          <t>High</t>
        </is>
      </c>
      <c r="D141" s="91" t="n">
        <v>44418</v>
      </c>
      <c r="E141" t="inlineStr">
        <is>
          <t>h.08.05.21</t>
        </is>
      </c>
      <c r="F141" t="inlineStr">
        <is>
          <t>covN2</t>
        </is>
      </c>
      <c r="G141" s="73" t="str">
        <f>HYPERLINK("#'Main'!H19", "'Main'!H19")</f>
        <v>'Main'!H19</v>
      </c>
      <c r="I141">
        <f>'Main'!AM35</f>
        <v>30.71333333333333</v>
      </c>
      <c r="J141">
        <f>'Main'!AM50</f>
        <v>35.28666666666666</v>
      </c>
      <c r="K141">
        <f>'Main'!H19</f>
        <v>35.17</v>
      </c>
      <c r="L141">
        <f>IF(OR(ISERROR(K141), ISERROR(I141), ISERROR(J141)), FALSE, OR(AND(LEFT(K141, 1)="[", RIGHT(K141, 1)="]"), AND(ISNUMBER(K141), OR(K141&gt;=I141, I141=""), OR(K141&lt;=J141, J141=""))))</f>
        <v>1</v>
      </c>
    </row>
    <row r="142">
      <c r="A142" t="inlineStr">
        <is>
          <t>Calibration Curve</t>
        </is>
      </c>
      <c r="B142" t="inlineStr">
        <is>
          <t>Sample Ct values within calibration curve limits [covN2]</t>
        </is>
      </c>
      <c r="C142" t="inlineStr">
        <is>
          <t>High</t>
        </is>
      </c>
      <c r="D142" s="91" t="n">
        <v>44418</v>
      </c>
      <c r="E142" t="inlineStr">
        <is>
          <t>h.08.05.21</t>
        </is>
      </c>
      <c r="F142" t="inlineStr">
        <is>
          <t>covN2</t>
        </is>
      </c>
      <c r="G142" s="73" t="str">
        <f>HYPERLINK("#'Main'!I19", "'Main'!I19")</f>
        <v>'Main'!I19</v>
      </c>
      <c r="I142">
        <f>'Main'!AM35</f>
        <v>30.71333333333333</v>
      </c>
      <c r="J142">
        <f>'Main'!AM50</f>
        <v>35.28666666666666</v>
      </c>
      <c r="K142">
        <f>'Main'!I19</f>
        <v>34.81</v>
      </c>
      <c r="L142">
        <f>IF(OR(ISERROR(K142), ISERROR(I142), ISERROR(J142)), FALSE, OR(AND(LEFT(K142, 1)="[", RIGHT(K142, 1)="]"), AND(ISNUMBER(K142), OR(K142&gt;=I142, I142=""), OR(K142&lt;=J142, J142=""))))</f>
        <v>1</v>
      </c>
    </row>
    <row r="143">
      <c r="A143" t="inlineStr">
        <is>
          <t>Calibration Curve</t>
        </is>
      </c>
      <c r="B143" t="inlineStr">
        <is>
          <t>Sample Ct values within calibration curve limits [PMMoV:10]</t>
        </is>
      </c>
      <c r="C143" t="inlineStr">
        <is>
          <t>High</t>
        </is>
      </c>
      <c r="D143" s="91" t="n">
        <v>44418</v>
      </c>
      <c r="E143" t="inlineStr">
        <is>
          <t>h.08.05.21</t>
        </is>
      </c>
      <c r="F143" t="inlineStr">
        <is>
          <t>PMMoV:10</t>
        </is>
      </c>
      <c r="G143" s="73" t="str">
        <f>HYPERLINK("#'Main'!Q19", "'Main'!Q19")</f>
        <v>'Main'!Q19</v>
      </c>
      <c r="I143">
        <f>'Main'!Q35</f>
        <v>24.52</v>
      </c>
      <c r="J143">
        <f>'Main'!Q47</f>
        <v>32.54666666666667</v>
      </c>
      <c r="K143">
        <f>'Main'!Q19</f>
        <v>28.25</v>
      </c>
      <c r="L143">
        <f>IF(OR(ISERROR(K143), ISERROR(I143), ISERROR(J143)), FALSE, OR(AND(LEFT(K143, 1)="[", RIGHT(K143, 1)="]"), AND(ISNUMBER(K143), OR(K143&gt;=I143, I143=""), OR(K143&lt;=J143, J143=""))))</f>
        <v>1</v>
      </c>
    </row>
    <row r="144">
      <c r="A144" t="inlineStr">
        <is>
          <t>Calibration Curve</t>
        </is>
      </c>
      <c r="B144" t="inlineStr">
        <is>
          <t>Sample Ct values within calibration curve limits [PMMoV:10]</t>
        </is>
      </c>
      <c r="C144" t="inlineStr">
        <is>
          <t>High</t>
        </is>
      </c>
      <c r="D144" s="91" t="n">
        <v>44418</v>
      </c>
      <c r="E144" t="inlineStr">
        <is>
          <t>h.08.05.21</t>
        </is>
      </c>
      <c r="F144" t="inlineStr">
        <is>
          <t>PMMoV:10</t>
        </is>
      </c>
      <c r="G144" s="73" t="str">
        <f>HYPERLINK("#'Main'!R19", "'Main'!R19")</f>
        <v>'Main'!R19</v>
      </c>
      <c r="I144">
        <f>'Main'!Q35</f>
        <v>24.52</v>
      </c>
      <c r="J144">
        <f>'Main'!Q47</f>
        <v>32.54666666666667</v>
      </c>
      <c r="K144">
        <f>'Main'!R19</f>
        <v>28.24</v>
      </c>
      <c r="L144">
        <f>IF(OR(ISERROR(K144), ISERROR(I144), ISERROR(J144)), FALSE, OR(AND(LEFT(K144, 1)="[", RIGHT(K144, 1)="]"), AND(ISNUMBER(K144), OR(K144&gt;=I144, I144=""), OR(K144&lt;=J144, J144=""))))</f>
        <v>1</v>
      </c>
    </row>
    <row r="145">
      <c r="A145" t="inlineStr">
        <is>
          <t>Calibration Curve</t>
        </is>
      </c>
      <c r="B145" t="inlineStr">
        <is>
          <t>Sample Ct values within calibration curve limits [PMMoV:10]</t>
        </is>
      </c>
      <c r="C145" t="inlineStr">
        <is>
          <t>High</t>
        </is>
      </c>
      <c r="D145" s="91" t="n">
        <v>44418</v>
      </c>
      <c r="E145" t="inlineStr">
        <is>
          <t>h.08.05.21</t>
        </is>
      </c>
      <c r="F145" t="inlineStr">
        <is>
          <t>PMMoV:10</t>
        </is>
      </c>
      <c r="G145" s="73" t="str">
        <f>HYPERLINK("#'Main'!S19", "'Main'!S19")</f>
        <v>'Main'!S19</v>
      </c>
      <c r="I145">
        <f>'Main'!Q35</f>
        <v>24.52</v>
      </c>
      <c r="J145">
        <f>'Main'!Q47</f>
        <v>32.54666666666667</v>
      </c>
      <c r="K145">
        <f>'Main'!S19</f>
        <v>28.33</v>
      </c>
      <c r="L145">
        <f>IF(OR(ISERROR(K145), ISERROR(I145), ISERROR(J145)), FALSE, OR(AND(LEFT(K145, 1)="[", RIGHT(K145, 1)="]"), AND(ISNUMBER(K145), OR(K145&gt;=I145, I145=""), OR(K145&lt;=J145, J145=""))))</f>
        <v>1</v>
      </c>
    </row>
    <row r="146">
      <c r="A146" t="inlineStr">
        <is>
          <t>Calibration Curve</t>
        </is>
      </c>
      <c r="B146" t="inlineStr">
        <is>
          <t>Sample Ct values within calibration curve limits [covN2]</t>
        </is>
      </c>
      <c r="C146" t="inlineStr">
        <is>
          <t>High</t>
        </is>
      </c>
      <c r="D146" s="91" t="n">
        <v>44418</v>
      </c>
      <c r="E146" t="inlineStr">
        <is>
          <t>ac.08.06.21</t>
        </is>
      </c>
      <c r="F146" t="inlineStr">
        <is>
          <t>covN2</t>
        </is>
      </c>
      <c r="G146" s="73" t="str">
        <f>HYPERLINK("#'Main'!G20", "'Main'!G20")</f>
        <v>'Main'!G20</v>
      </c>
      <c r="I146">
        <f>'Main'!AM35</f>
        <v>30.71333333333333</v>
      </c>
      <c r="J146">
        <f>'Main'!AM50</f>
        <v>35.28666666666666</v>
      </c>
      <c r="K146">
        <f>'Main'!G20</f>
        <v>34.97</v>
      </c>
      <c r="L146">
        <f>IF(OR(ISERROR(K146), ISERROR(I146), ISERROR(J146)), FALSE, OR(AND(LEFT(K146, 1)="[", RIGHT(K146, 1)="]"), AND(ISNUMBER(K146), OR(K146&gt;=I146, I146=""), OR(K146&lt;=J146, J146=""))))</f>
        <v>1</v>
      </c>
    </row>
    <row r="147">
      <c r="A147" t="inlineStr">
        <is>
          <t>Calibration Curve</t>
        </is>
      </c>
      <c r="B147" t="inlineStr">
        <is>
          <t>Sample Ct values within calibration curve limits [covN2]</t>
        </is>
      </c>
      <c r="C147" t="inlineStr">
        <is>
          <t>High</t>
        </is>
      </c>
      <c r="D147" s="91" t="n">
        <v>44418</v>
      </c>
      <c r="E147" t="inlineStr">
        <is>
          <t>ac.08.06.21</t>
        </is>
      </c>
      <c r="F147" t="inlineStr">
        <is>
          <t>covN2</t>
        </is>
      </c>
      <c r="G147" s="73" t="str">
        <f>HYPERLINK("#'Main'!H20", "'Main'!H20")</f>
        <v>'Main'!H20</v>
      </c>
      <c r="I147">
        <f>'Main'!AM35</f>
        <v>30.71333333333333</v>
      </c>
      <c r="J147">
        <f>'Main'!AM50</f>
        <v>35.28666666666666</v>
      </c>
      <c r="K147">
        <f>'Main'!H20</f>
        <v>35.56</v>
      </c>
      <c r="L147">
        <f>IF(OR(ISERROR(K147), ISERROR(I147), ISERROR(J147)), FALSE, OR(AND(LEFT(K147, 1)="[", RIGHT(K147, 1)="]"), AND(ISNUMBER(K147), OR(K147&gt;=I147, I147=""), OR(K147&lt;=J147, J147=""))))</f>
        <v>0</v>
      </c>
    </row>
    <row r="148">
      <c r="A148" t="inlineStr">
        <is>
          <t>Calibration Curve</t>
        </is>
      </c>
      <c r="B148" t="inlineStr">
        <is>
          <t>Sample Ct values within calibration curve limits [covN2]</t>
        </is>
      </c>
      <c r="C148" t="inlineStr">
        <is>
          <t>High</t>
        </is>
      </c>
      <c r="D148" s="91" t="n">
        <v>44418</v>
      </c>
      <c r="E148" t="inlineStr">
        <is>
          <t>ac.08.06.21</t>
        </is>
      </c>
      <c r="F148" t="inlineStr">
        <is>
          <t>covN2</t>
        </is>
      </c>
      <c r="G148" s="73" t="str">
        <f>HYPERLINK("#'Main'!I20", "'Main'!I20")</f>
        <v>'Main'!I20</v>
      </c>
      <c r="I148">
        <f>'Main'!AM35</f>
        <v>30.71333333333333</v>
      </c>
      <c r="J148">
        <f>'Main'!AM50</f>
        <v>35.28666666666666</v>
      </c>
      <c r="K148" t="str">
        <f>'Main'!I20</f>
        <v>[34.35]</v>
      </c>
      <c r="L148">
        <f>IF(OR(ISERROR(K148), ISERROR(I148), ISERROR(J148)), FALSE, OR(AND(LEFT(K148, 1)="[", RIGHT(K148, 1)="]"), AND(ISNUMBER(K148), OR(K148&gt;=I148, I148=""), OR(K148&lt;=J148, J148=""))))</f>
        <v>1</v>
      </c>
    </row>
    <row r="149">
      <c r="A149" t="inlineStr">
        <is>
          <t>Calibration Curve</t>
        </is>
      </c>
      <c r="B149" t="inlineStr">
        <is>
          <t>Sample Ct values within calibration curve limits [PMMoV:10]</t>
        </is>
      </c>
      <c r="C149" t="inlineStr">
        <is>
          <t>High</t>
        </is>
      </c>
      <c r="D149" s="91" t="n">
        <v>44418</v>
      </c>
      <c r="E149" t="inlineStr">
        <is>
          <t>ac.08.06.21</t>
        </is>
      </c>
      <c r="F149" t="inlineStr">
        <is>
          <t>PMMoV:10</t>
        </is>
      </c>
      <c r="G149" s="73" t="str">
        <f>HYPERLINK("#'Main'!Q20", "'Main'!Q20")</f>
        <v>'Main'!Q20</v>
      </c>
      <c r="I149">
        <f>'Main'!Q35</f>
        <v>24.52</v>
      </c>
      <c r="J149">
        <f>'Main'!Q47</f>
        <v>32.54666666666667</v>
      </c>
      <c r="K149">
        <f>'Main'!Q20</f>
        <v>29.16</v>
      </c>
      <c r="L149">
        <f>IF(OR(ISERROR(K149), ISERROR(I149), ISERROR(J149)), FALSE, OR(AND(LEFT(K149, 1)="[", RIGHT(K149, 1)="]"), AND(ISNUMBER(K149), OR(K149&gt;=I149, I149=""), OR(K149&lt;=J149, J149=""))))</f>
        <v>1</v>
      </c>
    </row>
    <row r="150">
      <c r="A150" t="inlineStr">
        <is>
          <t>Calibration Curve</t>
        </is>
      </c>
      <c r="B150" t="inlineStr">
        <is>
          <t>Sample Ct values within calibration curve limits [PMMoV:10]</t>
        </is>
      </c>
      <c r="C150" t="inlineStr">
        <is>
          <t>High</t>
        </is>
      </c>
      <c r="D150" s="91" t="n">
        <v>44418</v>
      </c>
      <c r="E150" t="inlineStr">
        <is>
          <t>ac.08.06.21</t>
        </is>
      </c>
      <c r="F150" t="inlineStr">
        <is>
          <t>PMMoV:10</t>
        </is>
      </c>
      <c r="G150" s="73" t="str">
        <f>HYPERLINK("#'Main'!R20", "'Main'!R20")</f>
        <v>'Main'!R20</v>
      </c>
      <c r="I150">
        <f>'Main'!Q35</f>
        <v>24.52</v>
      </c>
      <c r="J150">
        <f>'Main'!Q47</f>
        <v>32.54666666666667</v>
      </c>
      <c r="K150">
        <f>'Main'!R20</f>
        <v>29.25</v>
      </c>
      <c r="L150">
        <f>IF(OR(ISERROR(K150), ISERROR(I150), ISERROR(J150)), FALSE, OR(AND(LEFT(K150, 1)="[", RIGHT(K150, 1)="]"), AND(ISNUMBER(K150), OR(K150&gt;=I150, I150=""), OR(K150&lt;=J150, J150=""))))</f>
        <v>1</v>
      </c>
    </row>
    <row r="151">
      <c r="A151" t="inlineStr">
        <is>
          <t>Calibration Curve</t>
        </is>
      </c>
      <c r="B151" t="inlineStr">
        <is>
          <t>Sample Ct values within calibration curve limits [PMMoV:10]</t>
        </is>
      </c>
      <c r="C151" t="inlineStr">
        <is>
          <t>High</t>
        </is>
      </c>
      <c r="D151" s="91" t="n">
        <v>44418</v>
      </c>
      <c r="E151" t="inlineStr">
        <is>
          <t>ac.08.06.21</t>
        </is>
      </c>
      <c r="F151" t="inlineStr">
        <is>
          <t>PMMoV:10</t>
        </is>
      </c>
      <c r="G151" s="73" t="str">
        <f>HYPERLINK("#'Main'!S20", "'Main'!S20")</f>
        <v>'Main'!S20</v>
      </c>
      <c r="I151">
        <f>'Main'!Q35</f>
        <v>24.52</v>
      </c>
      <c r="J151">
        <f>'Main'!Q47</f>
        <v>32.54666666666667</v>
      </c>
      <c r="K151">
        <f>'Main'!S20</f>
        <v>29.2</v>
      </c>
      <c r="L151">
        <f>IF(OR(ISERROR(K151), ISERROR(I151), ISERROR(J151)), FALSE, OR(AND(LEFT(K151, 1)="[", RIGHT(K151, 1)="]"), AND(ISNUMBER(K151), OR(K151&gt;=I151, I151=""), OR(K151&lt;=J151, J151=""))))</f>
        <v>1</v>
      </c>
    </row>
    <row r="152">
      <c r="A152" t="inlineStr">
        <is>
          <t>Calibration Curve</t>
        </is>
      </c>
      <c r="B152" t="inlineStr">
        <is>
          <t>Sample Ct values within calibration curve limits [covN2]</t>
        </is>
      </c>
      <c r="C152" t="inlineStr">
        <is>
          <t>High</t>
        </is>
      </c>
      <c r="D152" s="91" t="n">
        <v>44418</v>
      </c>
      <c r="E152" t="inlineStr">
        <is>
          <t>h_d.08.06.21</t>
        </is>
      </c>
      <c r="F152" t="inlineStr">
        <is>
          <t>covN2</t>
        </is>
      </c>
      <c r="G152" s="73" t="str">
        <f>HYPERLINK("#'Main'!G21", "'Main'!G21")</f>
        <v>'Main'!G21</v>
      </c>
      <c r="I152">
        <f>'Main'!AM35</f>
        <v>30.71333333333333</v>
      </c>
      <c r="J152">
        <f>'Main'!AM50</f>
        <v>35.28666666666666</v>
      </c>
      <c r="K152" t="str">
        <f>'Main'!G21</f>
        <v>[34.92]</v>
      </c>
      <c r="L152">
        <f>IF(OR(ISERROR(K152), ISERROR(I152), ISERROR(J152)), FALSE, OR(AND(LEFT(K152, 1)="[", RIGHT(K152, 1)="]"), AND(ISNUMBER(K152), OR(K152&gt;=I152, I152=""), OR(K152&lt;=J152, J152=""))))</f>
        <v>1</v>
      </c>
    </row>
    <row r="153">
      <c r="A153" t="inlineStr">
        <is>
          <t>Calibration Curve</t>
        </is>
      </c>
      <c r="B153" t="inlineStr">
        <is>
          <t>Sample Ct values within calibration curve limits [covN2]</t>
        </is>
      </c>
      <c r="C153" t="inlineStr">
        <is>
          <t>High</t>
        </is>
      </c>
      <c r="D153" s="91" t="n">
        <v>44418</v>
      </c>
      <c r="E153" t="inlineStr">
        <is>
          <t>h_d.08.06.21</t>
        </is>
      </c>
      <c r="F153" t="inlineStr">
        <is>
          <t>covN2</t>
        </is>
      </c>
      <c r="G153" s="73" t="str">
        <f>HYPERLINK("#'Main'!H21", "'Main'!H21")</f>
        <v>'Main'!H21</v>
      </c>
      <c r="I153">
        <f>'Main'!AM35</f>
        <v>30.71333333333333</v>
      </c>
      <c r="J153">
        <f>'Main'!AM50</f>
        <v>35.28666666666666</v>
      </c>
      <c r="K153">
        <f>'Main'!H21</f>
        <v>34.12</v>
      </c>
      <c r="L153">
        <f>IF(OR(ISERROR(K153), ISERROR(I153), ISERROR(J153)), FALSE, OR(AND(LEFT(K153, 1)="[", RIGHT(K153, 1)="]"), AND(ISNUMBER(K153), OR(K153&gt;=I153, I153=""), OR(K153&lt;=J153, J153=""))))</f>
        <v>1</v>
      </c>
    </row>
    <row r="154">
      <c r="A154" t="inlineStr">
        <is>
          <t>Calibration Curve</t>
        </is>
      </c>
      <c r="B154" t="inlineStr">
        <is>
          <t>Sample Ct values within calibration curve limits [covN2]</t>
        </is>
      </c>
      <c r="C154" t="inlineStr">
        <is>
          <t>High</t>
        </is>
      </c>
      <c r="D154" s="91" t="n">
        <v>44418</v>
      </c>
      <c r="E154" t="inlineStr">
        <is>
          <t>h_d.08.06.21</t>
        </is>
      </c>
      <c r="F154" t="inlineStr">
        <is>
          <t>covN2</t>
        </is>
      </c>
      <c r="G154" s="73" t="str">
        <f>HYPERLINK("#'Main'!I21", "'Main'!I21")</f>
        <v>'Main'!I21</v>
      </c>
      <c r="I154">
        <f>'Main'!AM35</f>
        <v>30.71333333333333</v>
      </c>
      <c r="J154">
        <f>'Main'!AM50</f>
        <v>35.28666666666666</v>
      </c>
      <c r="K154">
        <f>'Main'!I21</f>
        <v>33.61</v>
      </c>
      <c r="L154">
        <f>IF(OR(ISERROR(K154), ISERROR(I154), ISERROR(J154)), FALSE, OR(AND(LEFT(K154, 1)="[", RIGHT(K154, 1)="]"), AND(ISNUMBER(K154), OR(K154&gt;=I154, I154=""), OR(K154&lt;=J154, J154=""))))</f>
        <v>1</v>
      </c>
    </row>
    <row r="155">
      <c r="A155" t="inlineStr">
        <is>
          <t>Calibration Curve</t>
        </is>
      </c>
      <c r="B155" t="inlineStr">
        <is>
          <t>Sample Ct values within calibration curve limits [PMMoV:10]</t>
        </is>
      </c>
      <c r="C155" t="inlineStr">
        <is>
          <t>High</t>
        </is>
      </c>
      <c r="D155" s="91" t="n">
        <v>44418</v>
      </c>
      <c r="E155" t="inlineStr">
        <is>
          <t>h_d.08.06.21</t>
        </is>
      </c>
      <c r="F155" t="inlineStr">
        <is>
          <t>PMMoV:10</t>
        </is>
      </c>
      <c r="G155" s="73" t="str">
        <f>HYPERLINK("#'Main'!Q21", "'Main'!Q21")</f>
        <v>'Main'!Q21</v>
      </c>
      <c r="I155">
        <f>'Main'!Q35</f>
        <v>24.52</v>
      </c>
      <c r="J155">
        <f>'Main'!Q47</f>
        <v>32.54666666666667</v>
      </c>
      <c r="K155">
        <f>'Main'!Q21</f>
        <v>27.9</v>
      </c>
      <c r="L155">
        <f>IF(OR(ISERROR(K155), ISERROR(I155), ISERROR(J155)), FALSE, OR(AND(LEFT(K155, 1)="[", RIGHT(K155, 1)="]"), AND(ISNUMBER(K155), OR(K155&gt;=I155, I155=""), OR(K155&lt;=J155, J155=""))))</f>
        <v>1</v>
      </c>
    </row>
    <row r="156">
      <c r="A156" t="inlineStr">
        <is>
          <t>Calibration Curve</t>
        </is>
      </c>
      <c r="B156" t="inlineStr">
        <is>
          <t>Sample Ct values within calibration curve limits [PMMoV:10]</t>
        </is>
      </c>
      <c r="C156" t="inlineStr">
        <is>
          <t>High</t>
        </is>
      </c>
      <c r="D156" s="91" t="n">
        <v>44418</v>
      </c>
      <c r="E156" t="inlineStr">
        <is>
          <t>h_d.08.06.21</t>
        </is>
      </c>
      <c r="F156" t="inlineStr">
        <is>
          <t>PMMoV:10</t>
        </is>
      </c>
      <c r="G156" s="73" t="str">
        <f>HYPERLINK("#'Main'!R21", "'Main'!R21")</f>
        <v>'Main'!R21</v>
      </c>
      <c r="I156">
        <f>'Main'!Q35</f>
        <v>24.52</v>
      </c>
      <c r="J156">
        <f>'Main'!Q47</f>
        <v>32.54666666666667</v>
      </c>
      <c r="K156">
        <f>'Main'!R21</f>
        <v>27.86</v>
      </c>
      <c r="L156">
        <f>IF(OR(ISERROR(K156), ISERROR(I156), ISERROR(J156)), FALSE, OR(AND(LEFT(K156, 1)="[", RIGHT(K156, 1)="]"), AND(ISNUMBER(K156), OR(K156&gt;=I156, I156=""), OR(K156&lt;=J156, J156=""))))</f>
        <v>1</v>
      </c>
    </row>
    <row r="157">
      <c r="A157" t="inlineStr">
        <is>
          <t>Calibration Curve</t>
        </is>
      </c>
      <c r="B157" t="inlineStr">
        <is>
          <t>Sample Ct values within calibration curve limits [PMMoV:10]</t>
        </is>
      </c>
      <c r="C157" t="inlineStr">
        <is>
          <t>High</t>
        </is>
      </c>
      <c r="D157" s="91" t="n">
        <v>44418</v>
      </c>
      <c r="E157" t="inlineStr">
        <is>
          <t>h_d.08.06.21</t>
        </is>
      </c>
      <c r="F157" t="inlineStr">
        <is>
          <t>PMMoV:10</t>
        </is>
      </c>
      <c r="G157" s="73" t="str">
        <f>HYPERLINK("#'Main'!S21", "'Main'!S21")</f>
        <v>'Main'!S21</v>
      </c>
      <c r="I157">
        <f>'Main'!Q35</f>
        <v>24.52</v>
      </c>
      <c r="J157">
        <f>'Main'!Q47</f>
        <v>32.54666666666667</v>
      </c>
      <c r="K157">
        <f>'Main'!S21</f>
        <v>27.88</v>
      </c>
      <c r="L157">
        <f>IF(OR(ISERROR(K157), ISERROR(I157), ISERROR(J157)), FALSE, OR(AND(LEFT(K157, 1)="[", RIGHT(K157, 1)="]"), AND(ISNUMBER(K157), OR(K157&gt;=I157, I157=""), OR(K157&lt;=J157, J157=""))))</f>
        <v>1</v>
      </c>
    </row>
    <row r="158">
      <c r="A158" t="inlineStr">
        <is>
          <t>Calibration Curve</t>
        </is>
      </c>
      <c r="B158" t="inlineStr">
        <is>
          <t>Sample Ct values within calibration curve limits [covN2]</t>
        </is>
      </c>
      <c r="C158" t="inlineStr">
        <is>
          <t>High</t>
        </is>
      </c>
      <c r="D158" s="91" t="n">
        <v>44418</v>
      </c>
      <c r="E158" t="inlineStr">
        <is>
          <t>h.08.07.21</t>
        </is>
      </c>
      <c r="F158" t="inlineStr">
        <is>
          <t>covN2</t>
        </is>
      </c>
      <c r="G158" s="73" t="str">
        <f>HYPERLINK("#'Main'!G22", "'Main'!G22")</f>
        <v>'Main'!G22</v>
      </c>
      <c r="I158">
        <f>'Main'!AM35</f>
        <v>30.71333333333333</v>
      </c>
      <c r="J158">
        <f>'Main'!AM50</f>
        <v>35.28666666666666</v>
      </c>
      <c r="K158">
        <f>'Main'!G22</f>
        <v>35.6</v>
      </c>
      <c r="L158">
        <f>IF(OR(ISERROR(K158), ISERROR(I158), ISERROR(J158)), FALSE, OR(AND(LEFT(K158, 1)="[", RIGHT(K158, 1)="]"), AND(ISNUMBER(K158), OR(K158&gt;=I158, I158=""), OR(K158&lt;=J158, J158=""))))</f>
        <v>0</v>
      </c>
    </row>
    <row r="159">
      <c r="A159" t="inlineStr">
        <is>
          <t>Calibration Curve</t>
        </is>
      </c>
      <c r="B159" t="inlineStr">
        <is>
          <t>Sample Ct values within calibration curve limits [covN2]</t>
        </is>
      </c>
      <c r="C159" t="inlineStr">
        <is>
          <t>High</t>
        </is>
      </c>
      <c r="D159" s="91" t="n">
        <v>44418</v>
      </c>
      <c r="E159" t="inlineStr">
        <is>
          <t>h.08.07.21</t>
        </is>
      </c>
      <c r="F159" t="inlineStr">
        <is>
          <t>covN2</t>
        </is>
      </c>
      <c r="G159" s="73" t="str">
        <f>HYPERLINK("#'Main'!H22", "'Main'!H22")</f>
        <v>'Main'!H22</v>
      </c>
      <c r="I159">
        <f>'Main'!AM35</f>
        <v>30.71333333333333</v>
      </c>
      <c r="J159">
        <f>'Main'!AM50</f>
        <v>35.28666666666666</v>
      </c>
      <c r="K159">
        <f>'Main'!H22</f>
        <v>34.37</v>
      </c>
      <c r="L159">
        <f>IF(OR(ISERROR(K159), ISERROR(I159), ISERROR(J159)), FALSE, OR(AND(LEFT(K159, 1)="[", RIGHT(K159, 1)="]"), AND(ISNUMBER(K159), OR(K159&gt;=I159, I159=""), OR(K159&lt;=J159, J159=""))))</f>
        <v>1</v>
      </c>
    </row>
    <row r="160">
      <c r="A160" t="inlineStr">
        <is>
          <t>Calibration Curve</t>
        </is>
      </c>
      <c r="B160" t="inlineStr">
        <is>
          <t>Sample Ct values within calibration curve limits [covN2]</t>
        </is>
      </c>
      <c r="C160" t="inlineStr">
        <is>
          <t>High</t>
        </is>
      </c>
      <c r="D160" s="91" t="n">
        <v>44418</v>
      </c>
      <c r="E160" t="inlineStr">
        <is>
          <t>h.08.07.21</t>
        </is>
      </c>
      <c r="F160" t="inlineStr">
        <is>
          <t>covN2</t>
        </is>
      </c>
      <c r="G160" s="73" t="str">
        <f>HYPERLINK("#'Main'!I22", "'Main'!I22")</f>
        <v>'Main'!I22</v>
      </c>
      <c r="I160">
        <f>'Main'!AM35</f>
        <v>30.71333333333333</v>
      </c>
      <c r="J160">
        <f>'Main'!AM50</f>
        <v>35.28666666666666</v>
      </c>
      <c r="K160" t="str">
        <f>'Main'!I22</f>
        <v>[37.19]</v>
      </c>
      <c r="L160">
        <f>IF(OR(ISERROR(K160), ISERROR(I160), ISERROR(J160)), FALSE, OR(AND(LEFT(K160, 1)="[", RIGHT(K160, 1)="]"), AND(ISNUMBER(K160), OR(K160&gt;=I160, I160=""), OR(K160&lt;=J160, J160=""))))</f>
        <v>1</v>
      </c>
    </row>
    <row r="161">
      <c r="A161" t="inlineStr">
        <is>
          <t>Calibration Curve</t>
        </is>
      </c>
      <c r="B161" t="inlineStr">
        <is>
          <t>Sample Ct values within calibration curve limits [PMMoV:10]</t>
        </is>
      </c>
      <c r="C161" t="inlineStr">
        <is>
          <t>High</t>
        </is>
      </c>
      <c r="D161" s="91" t="n">
        <v>44418</v>
      </c>
      <c r="E161" t="inlineStr">
        <is>
          <t>h.08.07.21</t>
        </is>
      </c>
      <c r="F161" t="inlineStr">
        <is>
          <t>PMMoV:10</t>
        </is>
      </c>
      <c r="G161" s="73" t="str">
        <f>HYPERLINK("#'Main'!Q22", "'Main'!Q22")</f>
        <v>'Main'!Q22</v>
      </c>
      <c r="I161">
        <f>'Main'!Q35</f>
        <v>24.52</v>
      </c>
      <c r="J161">
        <f>'Main'!Q47</f>
        <v>32.54666666666667</v>
      </c>
      <c r="K161">
        <f>'Main'!Q22</f>
        <v>27.98</v>
      </c>
      <c r="L161">
        <f>IF(OR(ISERROR(K161), ISERROR(I161), ISERROR(J161)), FALSE, OR(AND(LEFT(K161, 1)="[", RIGHT(K161, 1)="]"), AND(ISNUMBER(K161), OR(K161&gt;=I161, I161=""), OR(K161&lt;=J161, J161=""))))</f>
        <v>1</v>
      </c>
    </row>
    <row r="162">
      <c r="A162" t="inlineStr">
        <is>
          <t>Calibration Curve</t>
        </is>
      </c>
      <c r="B162" t="inlineStr">
        <is>
          <t>Sample Ct values within calibration curve limits [PMMoV:10]</t>
        </is>
      </c>
      <c r="C162" t="inlineStr">
        <is>
          <t>High</t>
        </is>
      </c>
      <c r="D162" s="91" t="n">
        <v>44418</v>
      </c>
      <c r="E162" t="inlineStr">
        <is>
          <t>h.08.07.21</t>
        </is>
      </c>
      <c r="F162" t="inlineStr">
        <is>
          <t>PMMoV:10</t>
        </is>
      </c>
      <c r="G162" s="73" t="str">
        <f>HYPERLINK("#'Main'!R22", "'Main'!R22")</f>
        <v>'Main'!R22</v>
      </c>
      <c r="I162">
        <f>'Main'!Q35</f>
        <v>24.52</v>
      </c>
      <c r="J162">
        <f>'Main'!Q47</f>
        <v>32.54666666666667</v>
      </c>
      <c r="K162">
        <f>'Main'!R22</f>
        <v>27.69</v>
      </c>
      <c r="L162">
        <f>IF(OR(ISERROR(K162), ISERROR(I162), ISERROR(J162)), FALSE, OR(AND(LEFT(K162, 1)="[", RIGHT(K162, 1)="]"), AND(ISNUMBER(K162), OR(K162&gt;=I162, I162=""), OR(K162&lt;=J162, J162=""))))</f>
        <v>1</v>
      </c>
    </row>
    <row r="163">
      <c r="A163" t="inlineStr">
        <is>
          <t>Calibration Curve</t>
        </is>
      </c>
      <c r="B163" t="inlineStr">
        <is>
          <t>Sample Ct values within calibration curve limits [PMMoV:10]</t>
        </is>
      </c>
      <c r="C163" t="inlineStr">
        <is>
          <t>High</t>
        </is>
      </c>
      <c r="D163" s="91" t="n">
        <v>44418</v>
      </c>
      <c r="E163" t="inlineStr">
        <is>
          <t>h.08.07.21</t>
        </is>
      </c>
      <c r="F163" t="inlineStr">
        <is>
          <t>PMMoV:10</t>
        </is>
      </c>
      <c r="G163" s="73" t="str">
        <f>HYPERLINK("#'Main'!S22", "'Main'!S22")</f>
        <v>'Main'!S22</v>
      </c>
      <c r="I163">
        <f>'Main'!Q35</f>
        <v>24.52</v>
      </c>
      <c r="J163">
        <f>'Main'!Q47</f>
        <v>32.54666666666667</v>
      </c>
      <c r="K163">
        <f>'Main'!S22</f>
        <v>27.88</v>
      </c>
      <c r="L163">
        <f>IF(OR(ISERROR(K163), ISERROR(I163), ISERROR(J163)), FALSE, OR(AND(LEFT(K163, 1)="[", RIGHT(K163, 1)="]"), AND(ISNUMBER(K163), OR(K163&gt;=I163, I163=""), OR(K163&lt;=J163, J163=""))))</f>
        <v>1</v>
      </c>
    </row>
    <row r="164">
      <c r="A164" t="inlineStr">
        <is>
          <t>Calibration Curve</t>
        </is>
      </c>
      <c r="B164" t="inlineStr">
        <is>
          <t>Sample Ct values within calibration curve limits [covN2]</t>
        </is>
      </c>
      <c r="C164" t="inlineStr">
        <is>
          <t>High</t>
        </is>
      </c>
      <c r="D164" s="91" t="n">
        <v>44418</v>
      </c>
      <c r="E164" t="inlineStr">
        <is>
          <t>h.08.08.21</t>
        </is>
      </c>
      <c r="F164" t="inlineStr">
        <is>
          <t>covN2</t>
        </is>
      </c>
      <c r="G164" s="73" t="str">
        <f>HYPERLINK("#'Main'!G23", "'Main'!G23")</f>
        <v>'Main'!G23</v>
      </c>
      <c r="I164">
        <f>'Main'!AM35</f>
        <v>30.71333333333333</v>
      </c>
      <c r="J164">
        <f>'Main'!AM50</f>
        <v>35.28666666666666</v>
      </c>
      <c r="K164" t="str">
        <f>'Main'!G23</f>
        <v>[34.0]</v>
      </c>
      <c r="L164">
        <f>IF(OR(ISERROR(K164), ISERROR(I164), ISERROR(J164)), FALSE, OR(AND(LEFT(K164, 1)="[", RIGHT(K164, 1)="]"), AND(ISNUMBER(K164), OR(K164&gt;=I164, I164=""), OR(K164&lt;=J164, J164=""))))</f>
        <v>1</v>
      </c>
    </row>
    <row r="165">
      <c r="A165" t="inlineStr">
        <is>
          <t>Calibration Curve</t>
        </is>
      </c>
      <c r="B165" t="inlineStr">
        <is>
          <t>Sample Ct values within calibration curve limits [covN2]</t>
        </is>
      </c>
      <c r="C165" t="inlineStr">
        <is>
          <t>High</t>
        </is>
      </c>
      <c r="D165" s="91" t="n">
        <v>44418</v>
      </c>
      <c r="E165" t="inlineStr">
        <is>
          <t>h.08.08.21</t>
        </is>
      </c>
      <c r="F165" t="inlineStr">
        <is>
          <t>covN2</t>
        </is>
      </c>
      <c r="G165" s="73" t="str">
        <f>HYPERLINK("#'Main'!H23", "'Main'!H23")</f>
        <v>'Main'!H23</v>
      </c>
      <c r="I165">
        <f>'Main'!AM35</f>
        <v>30.71333333333333</v>
      </c>
      <c r="J165">
        <f>'Main'!AM50</f>
        <v>35.28666666666666</v>
      </c>
      <c r="K165">
        <f>'Main'!H23</f>
        <v>35.12</v>
      </c>
      <c r="L165">
        <f>IF(OR(ISERROR(K165), ISERROR(I165), ISERROR(J165)), FALSE, OR(AND(LEFT(K165, 1)="[", RIGHT(K165, 1)="]"), AND(ISNUMBER(K165), OR(K165&gt;=I165, I165=""), OR(K165&lt;=J165, J165=""))))</f>
        <v>1</v>
      </c>
    </row>
    <row r="166">
      <c r="A166" t="inlineStr">
        <is>
          <t>Calibration Curve</t>
        </is>
      </c>
      <c r="B166" t="inlineStr">
        <is>
          <t>Sample Ct values within calibration curve limits [covN2]</t>
        </is>
      </c>
      <c r="C166" t="inlineStr">
        <is>
          <t>High</t>
        </is>
      </c>
      <c r="D166" s="91" t="n">
        <v>44418</v>
      </c>
      <c r="E166" t="inlineStr">
        <is>
          <t>h.08.08.21</t>
        </is>
      </c>
      <c r="F166" t="inlineStr">
        <is>
          <t>covN2</t>
        </is>
      </c>
      <c r="G166" s="73" t="str">
        <f>HYPERLINK("#'Main'!I23", "'Main'!I23")</f>
        <v>'Main'!I23</v>
      </c>
      <c r="I166">
        <f>'Main'!AM35</f>
        <v>30.71333333333333</v>
      </c>
      <c r="J166">
        <f>'Main'!AM50</f>
        <v>35.28666666666666</v>
      </c>
      <c r="K166">
        <f>'Main'!I23</f>
        <v>35.35</v>
      </c>
      <c r="L166">
        <f>IF(OR(ISERROR(K166), ISERROR(I166), ISERROR(J166)), FALSE, OR(AND(LEFT(K166, 1)="[", RIGHT(K166, 1)="]"), AND(ISNUMBER(K166), OR(K166&gt;=I166, I166=""), OR(K166&lt;=J166, J166=""))))</f>
        <v>0</v>
      </c>
    </row>
    <row r="167">
      <c r="A167" t="inlineStr">
        <is>
          <t>Calibration Curve</t>
        </is>
      </c>
      <c r="B167" t="inlineStr">
        <is>
          <t>Sample Ct values within calibration curve limits [PMMoV:10]</t>
        </is>
      </c>
      <c r="C167" t="inlineStr">
        <is>
          <t>High</t>
        </is>
      </c>
      <c r="D167" s="91" t="n">
        <v>44418</v>
      </c>
      <c r="E167" t="inlineStr">
        <is>
          <t>h.08.08.21</t>
        </is>
      </c>
      <c r="F167" t="inlineStr">
        <is>
          <t>PMMoV:10</t>
        </is>
      </c>
      <c r="G167" s="73" t="str">
        <f>HYPERLINK("#'Main'!Q23", "'Main'!Q23")</f>
        <v>'Main'!Q23</v>
      </c>
      <c r="I167">
        <f>'Main'!Q35</f>
        <v>24.52</v>
      </c>
      <c r="J167">
        <f>'Main'!Q47</f>
        <v>32.54666666666667</v>
      </c>
      <c r="K167">
        <f>'Main'!Q23</f>
        <v>28</v>
      </c>
      <c r="L167">
        <f>IF(OR(ISERROR(K167), ISERROR(I167), ISERROR(J167)), FALSE, OR(AND(LEFT(K167, 1)="[", RIGHT(K167, 1)="]"), AND(ISNUMBER(K167), OR(K167&gt;=I167, I167=""), OR(K167&lt;=J167, J167=""))))</f>
        <v>1</v>
      </c>
    </row>
    <row r="168">
      <c r="A168" t="inlineStr">
        <is>
          <t>Calibration Curve</t>
        </is>
      </c>
      <c r="B168" t="inlineStr">
        <is>
          <t>Sample Ct values within calibration curve limits [PMMoV:10]</t>
        </is>
      </c>
      <c r="C168" t="inlineStr">
        <is>
          <t>High</t>
        </is>
      </c>
      <c r="D168" s="91" t="n">
        <v>44418</v>
      </c>
      <c r="E168" t="inlineStr">
        <is>
          <t>h.08.08.21</t>
        </is>
      </c>
      <c r="F168" t="inlineStr">
        <is>
          <t>PMMoV:10</t>
        </is>
      </c>
      <c r="G168" s="73" t="str">
        <f>HYPERLINK("#'Main'!R23", "'Main'!R23")</f>
        <v>'Main'!R23</v>
      </c>
      <c r="I168">
        <f>'Main'!Q35</f>
        <v>24.52</v>
      </c>
      <c r="J168">
        <f>'Main'!Q47</f>
        <v>32.54666666666667</v>
      </c>
      <c r="K168">
        <f>'Main'!R23</f>
        <v>27.95</v>
      </c>
      <c r="L168">
        <f>IF(OR(ISERROR(K168), ISERROR(I168), ISERROR(J168)), FALSE, OR(AND(LEFT(K168, 1)="[", RIGHT(K168, 1)="]"), AND(ISNUMBER(K168), OR(K168&gt;=I168, I168=""), OR(K168&lt;=J168, J168=""))))</f>
        <v>1</v>
      </c>
    </row>
    <row r="169">
      <c r="A169" t="inlineStr">
        <is>
          <t>Calibration Curve</t>
        </is>
      </c>
      <c r="B169" t="inlineStr">
        <is>
          <t>Sample Ct values within calibration curve limits [PMMoV:10]</t>
        </is>
      </c>
      <c r="C169" t="inlineStr">
        <is>
          <t>High</t>
        </is>
      </c>
      <c r="D169" s="91" t="n">
        <v>44418</v>
      </c>
      <c r="E169" t="inlineStr">
        <is>
          <t>h.08.08.21</t>
        </is>
      </c>
      <c r="F169" t="inlineStr">
        <is>
          <t>PMMoV:10</t>
        </is>
      </c>
      <c r="G169" s="73" t="str">
        <f>HYPERLINK("#'Main'!S23", "'Main'!S23")</f>
        <v>'Main'!S23</v>
      </c>
      <c r="I169">
        <f>'Main'!Q35</f>
        <v>24.52</v>
      </c>
      <c r="J169">
        <f>'Main'!Q47</f>
        <v>32.54666666666667</v>
      </c>
      <c r="K169">
        <f>'Main'!S23</f>
        <v>27.77</v>
      </c>
      <c r="L169">
        <f>IF(OR(ISERROR(K169), ISERROR(I169), ISERROR(J169)), FALSE, OR(AND(LEFT(K169, 1)="[", RIGHT(K169, 1)="]"), AND(ISNUMBER(K169), OR(K169&gt;=I169, I169=""), OR(K169&lt;=J169, J169=""))))</f>
        <v>1</v>
      </c>
    </row>
    <row r="170">
      <c r="A170" t="inlineStr">
        <is>
          <t>Calibration Curve</t>
        </is>
      </c>
      <c r="B170" t="inlineStr">
        <is>
          <t>Sample Ct values within calibration curve limits [covN2]</t>
        </is>
      </c>
      <c r="C170" t="inlineStr">
        <is>
          <t>High</t>
        </is>
      </c>
      <c r="D170" s="91" t="n">
        <v>44418</v>
      </c>
      <c r="E170" t="inlineStr">
        <is>
          <t>h_d.08.08.21</t>
        </is>
      </c>
      <c r="F170" t="inlineStr">
        <is>
          <t>covN2</t>
        </is>
      </c>
      <c r="G170" s="73" t="str">
        <f>HYPERLINK("#'Main'!G24", "'Main'!G24")</f>
        <v>'Main'!G24</v>
      </c>
      <c r="I170">
        <f>'Main'!AM35</f>
        <v>30.71333333333333</v>
      </c>
      <c r="J170">
        <f>'Main'!AM50</f>
        <v>35.28666666666666</v>
      </c>
      <c r="K170">
        <f>'Main'!G24</f>
        <v>35.35</v>
      </c>
      <c r="L170">
        <f>IF(OR(ISERROR(K170), ISERROR(I170), ISERROR(J170)), FALSE, OR(AND(LEFT(K170, 1)="[", RIGHT(K170, 1)="]"), AND(ISNUMBER(K170), OR(K170&gt;=I170, I170=""), OR(K170&lt;=J170, J170=""))))</f>
        <v>0</v>
      </c>
    </row>
    <row r="171">
      <c r="A171" t="inlineStr">
        <is>
          <t>Calibration Curve</t>
        </is>
      </c>
      <c r="B171" t="inlineStr">
        <is>
          <t>Sample Ct values within calibration curve limits [covN2]</t>
        </is>
      </c>
      <c r="C171" t="inlineStr">
        <is>
          <t>High</t>
        </is>
      </c>
      <c r="D171" s="91" t="n">
        <v>44418</v>
      </c>
      <c r="E171" t="inlineStr">
        <is>
          <t>h_d.08.08.21</t>
        </is>
      </c>
      <c r="F171" t="inlineStr">
        <is>
          <t>covN2</t>
        </is>
      </c>
      <c r="G171" s="73" t="str">
        <f>HYPERLINK("#'Main'!H24", "'Main'!H24")</f>
        <v>'Main'!H24</v>
      </c>
      <c r="I171">
        <f>'Main'!AM35</f>
        <v>30.71333333333333</v>
      </c>
      <c r="J171">
        <f>'Main'!AM50</f>
        <v>35.28666666666666</v>
      </c>
      <c r="K171">
        <f>'Main'!H24</f>
        <v>35.57</v>
      </c>
      <c r="L171">
        <f>IF(OR(ISERROR(K171), ISERROR(I171), ISERROR(J171)), FALSE, OR(AND(LEFT(K171, 1)="[", RIGHT(K171, 1)="]"), AND(ISNUMBER(K171), OR(K171&gt;=I171, I171=""), OR(K171&lt;=J171, J171=""))))</f>
        <v>0</v>
      </c>
    </row>
    <row r="172">
      <c r="A172" t="inlineStr">
        <is>
          <t>Calibration Curve</t>
        </is>
      </c>
      <c r="B172" t="inlineStr">
        <is>
          <t>Sample Ct values within calibration curve limits [covN2]</t>
        </is>
      </c>
      <c r="C172" t="inlineStr">
        <is>
          <t>High</t>
        </is>
      </c>
      <c r="D172" s="91" t="n">
        <v>44418</v>
      </c>
      <c r="E172" t="inlineStr">
        <is>
          <t>h_d.08.08.21</t>
        </is>
      </c>
      <c r="F172" t="inlineStr">
        <is>
          <t>covN2</t>
        </is>
      </c>
      <c r="G172" s="73" t="str">
        <f>HYPERLINK("#'Main'!I24", "'Main'!I24")</f>
        <v>'Main'!I24</v>
      </c>
      <c r="I172">
        <f>'Main'!AM35</f>
        <v>30.71333333333333</v>
      </c>
      <c r="J172">
        <f>'Main'!AM50</f>
        <v>35.28666666666666</v>
      </c>
      <c r="K172">
        <f>'Main'!I24</f>
        <v>35.14</v>
      </c>
      <c r="L172">
        <f>IF(OR(ISERROR(K172), ISERROR(I172), ISERROR(J172)), FALSE, OR(AND(LEFT(K172, 1)="[", RIGHT(K172, 1)="]"), AND(ISNUMBER(K172), OR(K172&gt;=I172, I172=""), OR(K172&lt;=J172, J172=""))))</f>
        <v>1</v>
      </c>
    </row>
    <row r="173">
      <c r="A173" t="inlineStr">
        <is>
          <t>Calibration Curve</t>
        </is>
      </c>
      <c r="B173" t="inlineStr">
        <is>
          <t>Sample Ct values within calibration curve limits [PMMoV:10]</t>
        </is>
      </c>
      <c r="C173" t="inlineStr">
        <is>
          <t>High</t>
        </is>
      </c>
      <c r="D173" s="91" t="n">
        <v>44418</v>
      </c>
      <c r="E173" t="inlineStr">
        <is>
          <t>h_d.08.08.21</t>
        </is>
      </c>
      <c r="F173" t="inlineStr">
        <is>
          <t>PMMoV:10</t>
        </is>
      </c>
      <c r="G173" s="73" t="str">
        <f>HYPERLINK("#'Main'!Q24", "'Main'!Q24")</f>
        <v>'Main'!Q24</v>
      </c>
      <c r="I173">
        <f>'Main'!Q35</f>
        <v>24.52</v>
      </c>
      <c r="J173">
        <f>'Main'!Q47</f>
        <v>32.54666666666667</v>
      </c>
      <c r="K173">
        <f>'Main'!Q24</f>
        <v>28.37</v>
      </c>
      <c r="L173">
        <f>IF(OR(ISERROR(K173), ISERROR(I173), ISERROR(J173)), FALSE, OR(AND(LEFT(K173, 1)="[", RIGHT(K173, 1)="]"), AND(ISNUMBER(K173), OR(K173&gt;=I173, I173=""), OR(K173&lt;=J173, J173=""))))</f>
        <v>1</v>
      </c>
    </row>
    <row r="174">
      <c r="A174" t="inlineStr">
        <is>
          <t>Calibration Curve</t>
        </is>
      </c>
      <c r="B174" t="inlineStr">
        <is>
          <t>Sample Ct values within calibration curve limits [PMMoV:10]</t>
        </is>
      </c>
      <c r="C174" t="inlineStr">
        <is>
          <t>High</t>
        </is>
      </c>
      <c r="D174" s="91" t="n">
        <v>44418</v>
      </c>
      <c r="E174" t="inlineStr">
        <is>
          <t>h_d.08.08.21</t>
        </is>
      </c>
      <c r="F174" t="inlineStr">
        <is>
          <t>PMMoV:10</t>
        </is>
      </c>
      <c r="G174" s="73" t="str">
        <f>HYPERLINK("#'Main'!R24", "'Main'!R24")</f>
        <v>'Main'!R24</v>
      </c>
      <c r="I174">
        <f>'Main'!Q35</f>
        <v>24.52</v>
      </c>
      <c r="J174">
        <f>'Main'!Q47</f>
        <v>32.54666666666667</v>
      </c>
      <c r="K174">
        <f>'Main'!R24</f>
        <v>28.37</v>
      </c>
      <c r="L174">
        <f>IF(OR(ISERROR(K174), ISERROR(I174), ISERROR(J174)), FALSE, OR(AND(LEFT(K174, 1)="[", RIGHT(K174, 1)="]"), AND(ISNUMBER(K174), OR(K174&gt;=I174, I174=""), OR(K174&lt;=J174, J174=""))))</f>
        <v>1</v>
      </c>
    </row>
    <row r="175">
      <c r="A175" t="inlineStr">
        <is>
          <t>Calibration Curve</t>
        </is>
      </c>
      <c r="B175" t="inlineStr">
        <is>
          <t>Sample Ct values within calibration curve limits [PMMoV:10]</t>
        </is>
      </c>
      <c r="C175" t="inlineStr">
        <is>
          <t>High</t>
        </is>
      </c>
      <c r="D175" s="91" t="n">
        <v>44418</v>
      </c>
      <c r="E175" t="inlineStr">
        <is>
          <t>h_d.08.08.21</t>
        </is>
      </c>
      <c r="F175" t="inlineStr">
        <is>
          <t>PMMoV:10</t>
        </is>
      </c>
      <c r="G175" s="73" t="str">
        <f>HYPERLINK("#'Main'!S24", "'Main'!S24")</f>
        <v>'Main'!S24</v>
      </c>
      <c r="I175">
        <f>'Main'!Q35</f>
        <v>24.52</v>
      </c>
      <c r="J175">
        <f>'Main'!Q47</f>
        <v>32.54666666666667</v>
      </c>
      <c r="K175">
        <f>'Main'!S24</f>
        <v>28.18</v>
      </c>
      <c r="L175">
        <f>IF(OR(ISERROR(K175), ISERROR(I175), ISERROR(J175)), FALSE, OR(AND(LEFT(K175, 1)="[", RIGHT(K175, 1)="]"), AND(ISNUMBER(K175), OR(K175&gt;=I175, I175=""), OR(K175&lt;=J175, J175=""))))</f>
        <v>1</v>
      </c>
    </row>
    <row r="176">
      <c r="A176" t="inlineStr">
        <is>
          <t>Calibration Curve</t>
        </is>
      </c>
      <c r="B176" t="inlineStr">
        <is>
          <t>Sample Ct values within calibration curve limits [covN2]</t>
        </is>
      </c>
      <c r="C176" t="inlineStr">
        <is>
          <t>High</t>
        </is>
      </c>
      <c r="D176" s="91" t="n">
        <v>44418</v>
      </c>
      <c r="E176" t="inlineStr">
        <is>
          <t>bmi.08.09.21</t>
        </is>
      </c>
      <c r="F176" t="inlineStr">
        <is>
          <t>covN2</t>
        </is>
      </c>
      <c r="G176" s="73" t="str">
        <f>HYPERLINK("#'Main'!G25", "'Main'!G25")</f>
        <v>'Main'!G25</v>
      </c>
      <c r="I176">
        <f>'Main'!AM35</f>
        <v>30.71333333333333</v>
      </c>
      <c r="J176">
        <f>'Main'!AM50</f>
        <v>35.28666666666666</v>
      </c>
      <c r="K176">
        <f>'Main'!G25</f>
        <v>35.29</v>
      </c>
      <c r="L176">
        <f>IF(OR(ISERROR(K176), ISERROR(I176), ISERROR(J176)), FALSE, OR(AND(LEFT(K176, 1)="[", RIGHT(K176, 1)="]"), AND(ISNUMBER(K176), OR(K176&gt;=I176, I176=""), OR(K176&lt;=J176, J176=""))))</f>
        <v>0</v>
      </c>
    </row>
    <row r="177">
      <c r="A177" t="inlineStr">
        <is>
          <t>Calibration Curve</t>
        </is>
      </c>
      <c r="B177" t="inlineStr">
        <is>
          <t>Sample Ct values within calibration curve limits [covN2]</t>
        </is>
      </c>
      <c r="C177" t="inlineStr">
        <is>
          <t>High</t>
        </is>
      </c>
      <c r="D177" s="91" t="n">
        <v>44418</v>
      </c>
      <c r="E177" t="inlineStr">
        <is>
          <t>bmi.08.09.21</t>
        </is>
      </c>
      <c r="F177" t="inlineStr">
        <is>
          <t>covN2</t>
        </is>
      </c>
      <c r="G177" s="73" t="str">
        <f>HYPERLINK("#'Main'!H25", "'Main'!H25")</f>
        <v>'Main'!H25</v>
      </c>
      <c r="I177">
        <f>'Main'!AM35</f>
        <v>30.71333333333333</v>
      </c>
      <c r="J177">
        <f>'Main'!AM50</f>
        <v>35.28666666666666</v>
      </c>
      <c r="K177" t="str">
        <f>'Main'!H25</f>
        <v>[34.01]</v>
      </c>
      <c r="L177">
        <f>IF(OR(ISERROR(K177), ISERROR(I177), ISERROR(J177)), FALSE, OR(AND(LEFT(K177, 1)="[", RIGHT(K177, 1)="]"), AND(ISNUMBER(K177), OR(K177&gt;=I177, I177=""), OR(K177&lt;=J177, J177=""))))</f>
        <v>1</v>
      </c>
    </row>
    <row r="178">
      <c r="A178" t="inlineStr">
        <is>
          <t>Calibration Curve</t>
        </is>
      </c>
      <c r="B178" t="inlineStr">
        <is>
          <t>Sample Ct values within calibration curve limits [covN2]</t>
        </is>
      </c>
      <c r="C178" t="inlineStr">
        <is>
          <t>High</t>
        </is>
      </c>
      <c r="D178" s="91" t="n">
        <v>44418</v>
      </c>
      <c r="E178" t="inlineStr">
        <is>
          <t>bmi.08.09.21</t>
        </is>
      </c>
      <c r="F178" t="inlineStr">
        <is>
          <t>covN2</t>
        </is>
      </c>
      <c r="G178" s="73" t="str">
        <f>HYPERLINK("#'Main'!I25", "'Main'!I25")</f>
        <v>'Main'!I25</v>
      </c>
      <c r="I178">
        <f>'Main'!AM35</f>
        <v>30.71333333333333</v>
      </c>
      <c r="J178">
        <f>'Main'!AM50</f>
        <v>35.28666666666666</v>
      </c>
      <c r="K178">
        <f>'Main'!I25</f>
        <v>35.33</v>
      </c>
      <c r="L178">
        <f>IF(OR(ISERROR(K178), ISERROR(I178), ISERROR(J178)), FALSE, OR(AND(LEFT(K178, 1)="[", RIGHT(K178, 1)="]"), AND(ISNUMBER(K178), OR(K178&gt;=I178, I178=""), OR(K178&lt;=J178, J178=""))))</f>
        <v>0</v>
      </c>
    </row>
    <row r="179">
      <c r="A179" t="inlineStr">
        <is>
          <t>Calibration Curve</t>
        </is>
      </c>
      <c r="B179" t="inlineStr">
        <is>
          <t>Sample Ct values within calibration curve limits [PMMoV:10]</t>
        </is>
      </c>
      <c r="C179" t="inlineStr">
        <is>
          <t>High</t>
        </is>
      </c>
      <c r="D179" s="91" t="n">
        <v>44418</v>
      </c>
      <c r="E179" t="inlineStr">
        <is>
          <t>bmi.08.09.21</t>
        </is>
      </c>
      <c r="F179" t="inlineStr">
        <is>
          <t>PMMoV:10</t>
        </is>
      </c>
      <c r="G179" s="73" t="str">
        <f>HYPERLINK("#'Main'!Q25", "'Main'!Q25")</f>
        <v>'Main'!Q25</v>
      </c>
      <c r="I179">
        <f>'Main'!Q35</f>
        <v>24.52</v>
      </c>
      <c r="J179">
        <f>'Main'!Q47</f>
        <v>32.54666666666667</v>
      </c>
      <c r="K179">
        <f>'Main'!Q25</f>
        <v>28.55</v>
      </c>
      <c r="L179">
        <f>IF(OR(ISERROR(K179), ISERROR(I179), ISERROR(J179)), FALSE, OR(AND(LEFT(K179, 1)="[", RIGHT(K179, 1)="]"), AND(ISNUMBER(K179), OR(K179&gt;=I179, I179=""), OR(K179&lt;=J179, J179=""))))</f>
        <v>1</v>
      </c>
    </row>
    <row r="180">
      <c r="A180" t="inlineStr">
        <is>
          <t>Calibration Curve</t>
        </is>
      </c>
      <c r="B180" t="inlineStr">
        <is>
          <t>Sample Ct values within calibration curve limits [PMMoV:10]</t>
        </is>
      </c>
      <c r="C180" t="inlineStr">
        <is>
          <t>High</t>
        </is>
      </c>
      <c r="D180" s="91" t="n">
        <v>44418</v>
      </c>
      <c r="E180" t="inlineStr">
        <is>
          <t>bmi.08.09.21</t>
        </is>
      </c>
      <c r="F180" t="inlineStr">
        <is>
          <t>PMMoV:10</t>
        </is>
      </c>
      <c r="G180" s="73" t="str">
        <f>HYPERLINK("#'Main'!R25", "'Main'!R25")</f>
        <v>'Main'!R25</v>
      </c>
      <c r="I180">
        <f>'Main'!Q35</f>
        <v>24.52</v>
      </c>
      <c r="J180">
        <f>'Main'!Q47</f>
        <v>32.54666666666667</v>
      </c>
      <c r="K180">
        <f>'Main'!R25</f>
        <v>28.52</v>
      </c>
      <c r="L180">
        <f>IF(OR(ISERROR(K180), ISERROR(I180), ISERROR(J180)), FALSE, OR(AND(LEFT(K180, 1)="[", RIGHT(K180, 1)="]"), AND(ISNUMBER(K180), OR(K180&gt;=I180, I180=""), OR(K180&lt;=J180, J180=""))))</f>
        <v>1</v>
      </c>
    </row>
    <row r="181">
      <c r="A181" t="inlineStr">
        <is>
          <t>Calibration Curve</t>
        </is>
      </c>
      <c r="B181" t="inlineStr">
        <is>
          <t>Sample Ct values within calibration curve limits [PMMoV:10]</t>
        </is>
      </c>
      <c r="C181" t="inlineStr">
        <is>
          <t>High</t>
        </is>
      </c>
      <c r="D181" s="91" t="n">
        <v>44418</v>
      </c>
      <c r="E181" t="inlineStr">
        <is>
          <t>bmi.08.09.21</t>
        </is>
      </c>
      <c r="F181" t="inlineStr">
        <is>
          <t>PMMoV:10</t>
        </is>
      </c>
      <c r="G181" s="73" t="str">
        <f>HYPERLINK("#'Main'!S25", "'Main'!S25")</f>
        <v>'Main'!S25</v>
      </c>
      <c r="I181">
        <f>'Main'!Q35</f>
        <v>24.52</v>
      </c>
      <c r="J181">
        <f>'Main'!Q47</f>
        <v>32.54666666666667</v>
      </c>
      <c r="K181">
        <f>'Main'!S25</f>
        <v>28.38</v>
      </c>
      <c r="L181">
        <f>IF(OR(ISERROR(K181), ISERROR(I181), ISERROR(J181)), FALSE, OR(AND(LEFT(K181, 1)="[", RIGHT(K181, 1)="]"), AND(ISNUMBER(K181), OR(K181&gt;=I181, I181=""), OR(K181&lt;=J181, J181=""))))</f>
        <v>1</v>
      </c>
    </row>
    <row r="182">
      <c r="A182" t="inlineStr">
        <is>
          <t>Calibration Curve</t>
        </is>
      </c>
      <c r="B182" t="inlineStr">
        <is>
          <t>Sample Ct values within calibration curve limits [covN2]</t>
        </is>
      </c>
      <c r="C182" t="inlineStr">
        <is>
          <t>High</t>
        </is>
      </c>
      <c r="D182" s="91" t="n">
        <v>44418</v>
      </c>
      <c r="E182" t="inlineStr">
        <is>
          <t>mh.08.09.21</t>
        </is>
      </c>
      <c r="F182" t="inlineStr">
        <is>
          <t>covN2</t>
        </is>
      </c>
      <c r="G182" s="73" t="str">
        <f>HYPERLINK("#'Main'!G26", "'Main'!G26")</f>
        <v>'Main'!G26</v>
      </c>
      <c r="I182">
        <f>'Main'!AM35</f>
        <v>30.71333333333333</v>
      </c>
      <c r="J182">
        <f>'Main'!AM50</f>
        <v>35.28666666666666</v>
      </c>
      <c r="K182">
        <f>'Main'!G26</f>
        <v>33.78</v>
      </c>
      <c r="L182">
        <f>IF(OR(ISERROR(K182), ISERROR(I182), ISERROR(J182)), FALSE, OR(AND(LEFT(K182, 1)="[", RIGHT(K182, 1)="]"), AND(ISNUMBER(K182), OR(K182&gt;=I182, I182=""), OR(K182&lt;=J182, J182=""))))</f>
        <v>1</v>
      </c>
    </row>
    <row r="183">
      <c r="A183" t="inlineStr">
        <is>
          <t>Calibration Curve</t>
        </is>
      </c>
      <c r="B183" t="inlineStr">
        <is>
          <t>Sample Ct values within calibration curve limits [covN2]</t>
        </is>
      </c>
      <c r="C183" t="inlineStr">
        <is>
          <t>High</t>
        </is>
      </c>
      <c r="D183" s="91" t="n">
        <v>44418</v>
      </c>
      <c r="E183" t="inlineStr">
        <is>
          <t>mh.08.09.21</t>
        </is>
      </c>
      <c r="F183" t="inlineStr">
        <is>
          <t>covN2</t>
        </is>
      </c>
      <c r="G183" s="73" t="str">
        <f>HYPERLINK("#'Main'!H26", "'Main'!H26")</f>
        <v>'Main'!H26</v>
      </c>
      <c r="I183">
        <f>'Main'!AM35</f>
        <v>30.71333333333333</v>
      </c>
      <c r="J183">
        <f>'Main'!AM50</f>
        <v>35.28666666666666</v>
      </c>
      <c r="K183">
        <f>'Main'!H26</f>
        <v>33.86</v>
      </c>
      <c r="L183">
        <f>IF(OR(ISERROR(K183), ISERROR(I183), ISERROR(J183)), FALSE, OR(AND(LEFT(K183, 1)="[", RIGHT(K183, 1)="]"), AND(ISNUMBER(K183), OR(K183&gt;=I183, I183=""), OR(K183&lt;=J183, J183=""))))</f>
        <v>1</v>
      </c>
    </row>
    <row r="184">
      <c r="A184" t="inlineStr">
        <is>
          <t>Calibration Curve</t>
        </is>
      </c>
      <c r="B184" t="inlineStr">
        <is>
          <t>Sample Ct values within calibration curve limits [covN2]</t>
        </is>
      </c>
      <c r="C184" t="inlineStr">
        <is>
          <t>High</t>
        </is>
      </c>
      <c r="D184" s="91" t="n">
        <v>44418</v>
      </c>
      <c r="E184" t="inlineStr">
        <is>
          <t>mh.08.09.21</t>
        </is>
      </c>
      <c r="F184" t="inlineStr">
        <is>
          <t>covN2</t>
        </is>
      </c>
      <c r="G184" s="73" t="str">
        <f>HYPERLINK("#'Main'!I26", "'Main'!I26")</f>
        <v>'Main'!I26</v>
      </c>
      <c r="I184">
        <f>'Main'!AM35</f>
        <v>30.71333333333333</v>
      </c>
      <c r="J184">
        <f>'Main'!AM50</f>
        <v>35.28666666666666</v>
      </c>
      <c r="K184">
        <f>'Main'!I26</f>
        <v>33.21</v>
      </c>
      <c r="L184">
        <f>IF(OR(ISERROR(K184), ISERROR(I184), ISERROR(J184)), FALSE, OR(AND(LEFT(K184, 1)="[", RIGHT(K184, 1)="]"), AND(ISNUMBER(K184), OR(K184&gt;=I184, I184=""), OR(K184&lt;=J184, J184=""))))</f>
        <v>1</v>
      </c>
    </row>
    <row r="185">
      <c r="A185" t="inlineStr">
        <is>
          <t>Calibration Curve</t>
        </is>
      </c>
      <c r="B185" t="inlineStr">
        <is>
          <t>Sample Ct values within calibration curve limits [PMMoV:10]</t>
        </is>
      </c>
      <c r="C185" t="inlineStr">
        <is>
          <t>High</t>
        </is>
      </c>
      <c r="D185" s="91" t="n">
        <v>44418</v>
      </c>
      <c r="E185" t="inlineStr">
        <is>
          <t>mh.08.09.21</t>
        </is>
      </c>
      <c r="F185" t="inlineStr">
        <is>
          <t>PMMoV:10</t>
        </is>
      </c>
      <c r="G185" s="73" t="str">
        <f>HYPERLINK("#'Main'!Q26", "'Main'!Q26")</f>
        <v>'Main'!Q26</v>
      </c>
      <c r="I185">
        <f>'Main'!Q35</f>
        <v>24.52</v>
      </c>
      <c r="J185">
        <f>'Main'!Q47</f>
        <v>32.54666666666667</v>
      </c>
      <c r="K185">
        <f>'Main'!Q26</f>
        <v>30.33</v>
      </c>
      <c r="L185">
        <f>IF(OR(ISERROR(K185), ISERROR(I185), ISERROR(J185)), FALSE, OR(AND(LEFT(K185, 1)="[", RIGHT(K185, 1)="]"), AND(ISNUMBER(K185), OR(K185&gt;=I185, I185=""), OR(K185&lt;=J185, J185=""))))</f>
        <v>1</v>
      </c>
    </row>
    <row r="186">
      <c r="A186" t="inlineStr">
        <is>
          <t>Calibration Curve</t>
        </is>
      </c>
      <c r="B186" t="inlineStr">
        <is>
          <t>Sample Ct values within calibration curve limits [PMMoV:10]</t>
        </is>
      </c>
      <c r="C186" t="inlineStr">
        <is>
          <t>High</t>
        </is>
      </c>
      <c r="D186" s="91" t="n">
        <v>44418</v>
      </c>
      <c r="E186" t="inlineStr">
        <is>
          <t>mh.08.09.21</t>
        </is>
      </c>
      <c r="F186" t="inlineStr">
        <is>
          <t>PMMoV:10</t>
        </is>
      </c>
      <c r="G186" s="73" t="str">
        <f>HYPERLINK("#'Main'!R26", "'Main'!R26")</f>
        <v>'Main'!R26</v>
      </c>
      <c r="I186">
        <f>'Main'!Q35</f>
        <v>24.52</v>
      </c>
      <c r="J186">
        <f>'Main'!Q47</f>
        <v>32.54666666666667</v>
      </c>
      <c r="K186">
        <f>'Main'!R26</f>
        <v>30.33</v>
      </c>
      <c r="L186">
        <f>IF(OR(ISERROR(K186), ISERROR(I186), ISERROR(J186)), FALSE, OR(AND(LEFT(K186, 1)="[", RIGHT(K186, 1)="]"), AND(ISNUMBER(K186), OR(K186&gt;=I186, I186=""), OR(K186&lt;=J186, J186=""))))</f>
        <v>1</v>
      </c>
    </row>
    <row r="187">
      <c r="A187" t="inlineStr">
        <is>
          <t>Calibration Curve</t>
        </is>
      </c>
      <c r="B187" t="inlineStr">
        <is>
          <t>Sample Ct values within calibration curve limits [PMMoV:10]</t>
        </is>
      </c>
      <c r="C187" t="inlineStr">
        <is>
          <t>High</t>
        </is>
      </c>
      <c r="D187" s="91" t="n">
        <v>44418</v>
      </c>
      <c r="E187" t="inlineStr">
        <is>
          <t>mh.08.09.21</t>
        </is>
      </c>
      <c r="F187" t="inlineStr">
        <is>
          <t>PMMoV:10</t>
        </is>
      </c>
      <c r="G187" s="73" t="str">
        <f>HYPERLINK("#'Main'!S26", "'Main'!S26")</f>
        <v>'Main'!S26</v>
      </c>
      <c r="I187">
        <f>'Main'!Q35</f>
        <v>24.52</v>
      </c>
      <c r="J187">
        <f>'Main'!Q47</f>
        <v>32.54666666666667</v>
      </c>
      <c r="K187">
        <f>'Main'!S26</f>
        <v>30.21</v>
      </c>
      <c r="L187">
        <f>IF(OR(ISERROR(K187), ISERROR(I187), ISERROR(J187)), FALSE, OR(AND(LEFT(K187, 1)="[", RIGHT(K187, 1)="]"), AND(ISNUMBER(K187), OR(K187&gt;=I187, I187=""), OR(K187&lt;=J187, J187=""))))</f>
        <v>1</v>
      </c>
    </row>
    <row r="188">
      <c r="A188" t="inlineStr">
        <is>
          <t>Calibration Curve</t>
        </is>
      </c>
      <c r="B188" t="inlineStr">
        <is>
          <t>Sample Ct values within calibration curve limits [covN2]</t>
        </is>
      </c>
      <c r="C188" t="inlineStr">
        <is>
          <t>High</t>
        </is>
      </c>
      <c r="D188" s="91" t="n">
        <v>44418</v>
      </c>
      <c r="E188" t="inlineStr">
        <is>
          <t>o.08.09.21</t>
        </is>
      </c>
      <c r="F188" t="inlineStr">
        <is>
          <t>covN2</t>
        </is>
      </c>
      <c r="G188" s="73" t="str">
        <f>HYPERLINK("#'Main'!G27", "'Main'!G27")</f>
        <v>'Main'!G27</v>
      </c>
      <c r="I188">
        <f>'Main'!AM35</f>
        <v>30.71333333333333</v>
      </c>
      <c r="J188">
        <f>'Main'!AM50</f>
        <v>35.28666666666666</v>
      </c>
      <c r="K188">
        <f>'Main'!G27</f>
        <v>35.6</v>
      </c>
      <c r="L188">
        <f>IF(OR(ISERROR(K188), ISERROR(I188), ISERROR(J188)), FALSE, OR(AND(LEFT(K188, 1)="[", RIGHT(K188, 1)="]"), AND(ISNUMBER(K188), OR(K188&gt;=I188, I188=""), OR(K188&lt;=J188, J188=""))))</f>
        <v>0</v>
      </c>
    </row>
    <row r="189">
      <c r="A189" t="inlineStr">
        <is>
          <t>Calibration Curve</t>
        </is>
      </c>
      <c r="B189" t="inlineStr">
        <is>
          <t>Sample Ct values within calibration curve limits [covN2]</t>
        </is>
      </c>
      <c r="C189" t="inlineStr">
        <is>
          <t>High</t>
        </is>
      </c>
      <c r="D189" s="91" t="n">
        <v>44418</v>
      </c>
      <c r="E189" t="inlineStr">
        <is>
          <t>o.08.09.21</t>
        </is>
      </c>
      <c r="F189" t="inlineStr">
        <is>
          <t>covN2</t>
        </is>
      </c>
      <c r="G189" s="73" t="str">
        <f>HYPERLINK("#'Main'!H27", "'Main'!H27")</f>
        <v>'Main'!H27</v>
      </c>
      <c r="I189">
        <f>'Main'!AM35</f>
        <v>30.71333333333333</v>
      </c>
      <c r="J189">
        <f>'Main'!AM50</f>
        <v>35.28666666666666</v>
      </c>
      <c r="K189" t="str">
        <f>'Main'!H27</f>
        <v>[34.09]</v>
      </c>
      <c r="L189">
        <f>IF(OR(ISERROR(K189), ISERROR(I189), ISERROR(J189)), FALSE, OR(AND(LEFT(K189, 1)="[", RIGHT(K189, 1)="]"), AND(ISNUMBER(K189), OR(K189&gt;=I189, I189=""), OR(K189&lt;=J189, J189=""))))</f>
        <v>1</v>
      </c>
    </row>
    <row r="190">
      <c r="A190" t="inlineStr">
        <is>
          <t>Calibration Curve</t>
        </is>
      </c>
      <c r="B190" t="inlineStr">
        <is>
          <t>Sample Ct values within calibration curve limits [covN2]</t>
        </is>
      </c>
      <c r="C190" t="inlineStr">
        <is>
          <t>High</t>
        </is>
      </c>
      <c r="D190" s="91" t="n">
        <v>44418</v>
      </c>
      <c r="E190" t="inlineStr">
        <is>
          <t>o.08.09.21</t>
        </is>
      </c>
      <c r="F190" t="inlineStr">
        <is>
          <t>covN2</t>
        </is>
      </c>
      <c r="G190" s="73" t="str">
        <f>HYPERLINK("#'Main'!I27", "'Main'!I27")</f>
        <v>'Main'!I27</v>
      </c>
      <c r="I190">
        <f>'Main'!AM35</f>
        <v>30.71333333333333</v>
      </c>
      <c r="J190">
        <f>'Main'!AM50</f>
        <v>35.28666666666666</v>
      </c>
      <c r="K190">
        <f>'Main'!I27</f>
        <v>35.71</v>
      </c>
      <c r="L190">
        <f>IF(OR(ISERROR(K190), ISERROR(I190), ISERROR(J190)), FALSE, OR(AND(LEFT(K190, 1)="[", RIGHT(K190, 1)="]"), AND(ISNUMBER(K190), OR(K190&gt;=I190, I190=""), OR(K190&lt;=J190, J190=""))))</f>
        <v>0</v>
      </c>
    </row>
    <row r="191">
      <c r="A191" t="inlineStr">
        <is>
          <t>Calibration Curve</t>
        </is>
      </c>
      <c r="B191" t="inlineStr">
        <is>
          <t>Sample Ct values within calibration curve limits [PMMoV:10]</t>
        </is>
      </c>
      <c r="C191" t="inlineStr">
        <is>
          <t>High</t>
        </is>
      </c>
      <c r="D191" s="91" t="n">
        <v>44418</v>
      </c>
      <c r="E191" t="inlineStr">
        <is>
          <t>o.08.09.21</t>
        </is>
      </c>
      <c r="F191" t="inlineStr">
        <is>
          <t>PMMoV:10</t>
        </is>
      </c>
      <c r="G191" s="73" t="str">
        <f>HYPERLINK("#'Main'!Q27", "'Main'!Q27")</f>
        <v>'Main'!Q27</v>
      </c>
      <c r="I191">
        <f>'Main'!Q35</f>
        <v>24.52</v>
      </c>
      <c r="J191">
        <f>'Main'!Q47</f>
        <v>32.54666666666667</v>
      </c>
      <c r="K191">
        <f>'Main'!Q27</f>
        <v>28.49</v>
      </c>
      <c r="L191">
        <f>IF(OR(ISERROR(K191), ISERROR(I191), ISERROR(J191)), FALSE, OR(AND(LEFT(K191, 1)="[", RIGHT(K191, 1)="]"), AND(ISNUMBER(K191), OR(K191&gt;=I191, I191=""), OR(K191&lt;=J191, J191=""))))</f>
        <v>1</v>
      </c>
    </row>
    <row r="192">
      <c r="A192" t="inlineStr">
        <is>
          <t>Calibration Curve</t>
        </is>
      </c>
      <c r="B192" t="inlineStr">
        <is>
          <t>Sample Ct values within calibration curve limits [PMMoV:10]</t>
        </is>
      </c>
      <c r="C192" t="inlineStr">
        <is>
          <t>High</t>
        </is>
      </c>
      <c r="D192" s="91" t="n">
        <v>44418</v>
      </c>
      <c r="E192" t="inlineStr">
        <is>
          <t>o.08.09.21</t>
        </is>
      </c>
      <c r="F192" t="inlineStr">
        <is>
          <t>PMMoV:10</t>
        </is>
      </c>
      <c r="G192" s="73" t="str">
        <f>HYPERLINK("#'Main'!R27", "'Main'!R27")</f>
        <v>'Main'!R27</v>
      </c>
      <c r="I192">
        <f>'Main'!Q35</f>
        <v>24.52</v>
      </c>
      <c r="J192">
        <f>'Main'!Q47</f>
        <v>32.54666666666667</v>
      </c>
      <c r="K192">
        <f>'Main'!R27</f>
        <v>28.38</v>
      </c>
      <c r="L192">
        <f>IF(OR(ISERROR(K192), ISERROR(I192), ISERROR(J192)), FALSE, OR(AND(LEFT(K192, 1)="[", RIGHT(K192, 1)="]"), AND(ISNUMBER(K192), OR(K192&gt;=I192, I192=""), OR(K192&lt;=J192, J192=""))))</f>
        <v>1</v>
      </c>
    </row>
    <row r="193">
      <c r="A193" t="inlineStr">
        <is>
          <t>Calibration Curve</t>
        </is>
      </c>
      <c r="B193" t="inlineStr">
        <is>
          <t>Sample Ct values within calibration curve limits [PMMoV:10]</t>
        </is>
      </c>
      <c r="C193" t="inlineStr">
        <is>
          <t>High</t>
        </is>
      </c>
      <c r="D193" s="91" t="n">
        <v>44418</v>
      </c>
      <c r="E193" t="inlineStr">
        <is>
          <t>o.08.09.21</t>
        </is>
      </c>
      <c r="F193" t="inlineStr">
        <is>
          <t>PMMoV:10</t>
        </is>
      </c>
      <c r="G193" s="73" t="str">
        <f>HYPERLINK("#'Main'!S27", "'Main'!S27")</f>
        <v>'Main'!S27</v>
      </c>
      <c r="I193">
        <f>'Main'!Q35</f>
        <v>24.52</v>
      </c>
      <c r="J193">
        <f>'Main'!Q47</f>
        <v>32.54666666666667</v>
      </c>
      <c r="K193">
        <f>'Main'!S27</f>
        <v>28.43</v>
      </c>
      <c r="L193">
        <f>IF(OR(ISERROR(K193), ISERROR(I193), ISERROR(J193)), FALSE, OR(AND(LEFT(K193, 1)="[", RIGHT(K193, 1)="]"), AND(ISNUMBER(K193), OR(K193&gt;=I193, I193=""), OR(K193&lt;=J193, J193=""))))</f>
        <v>1</v>
      </c>
    </row>
    <row r="194">
      <c r="A194" t="inlineStr">
        <is>
          <t>Calibration Curve</t>
        </is>
      </c>
      <c r="B194" t="inlineStr">
        <is>
          <t>Sample Ct values within calibration curve limits [covN2]</t>
        </is>
      </c>
      <c r="C194" t="inlineStr">
        <is>
          <t>High</t>
        </is>
      </c>
      <c r="D194" s="91" t="n">
        <v>44418</v>
      </c>
      <c r="E194" t="inlineStr">
        <is>
          <t>vc1.08.09.21</t>
        </is>
      </c>
      <c r="F194" t="inlineStr">
        <is>
          <t>covN2</t>
        </is>
      </c>
      <c r="G194" s="73" t="str">
        <f>HYPERLINK("#'Main'!G28", "'Main'!G28")</f>
        <v>'Main'!G28</v>
      </c>
      <c r="I194">
        <f>'Main'!AM35</f>
        <v>30.71333333333333</v>
      </c>
      <c r="J194">
        <f>'Main'!AM50</f>
        <v>35.28666666666666</v>
      </c>
      <c r="K194">
        <f>'Main'!G28</f>
        <v>42.42</v>
      </c>
      <c r="L194">
        <f>IF(OR(ISERROR(K194), ISERROR(I194), ISERROR(J194)), FALSE, OR(AND(LEFT(K194, 1)="[", RIGHT(K194, 1)="]"), AND(ISNUMBER(K194), OR(K194&gt;=I194, I194=""), OR(K194&lt;=J194, J194=""))))</f>
        <v>0</v>
      </c>
    </row>
    <row r="195">
      <c r="A195" t="inlineStr">
        <is>
          <t>Calibration Curve</t>
        </is>
      </c>
      <c r="B195" t="inlineStr">
        <is>
          <t>Sample Ct values within calibration curve limits [covN2]</t>
        </is>
      </c>
      <c r="C195" t="inlineStr">
        <is>
          <t>High</t>
        </is>
      </c>
      <c r="D195" s="91" t="n">
        <v>44418</v>
      </c>
      <c r="E195" t="inlineStr">
        <is>
          <t>vc1.08.09.21</t>
        </is>
      </c>
      <c r="F195" t="inlineStr">
        <is>
          <t>covN2</t>
        </is>
      </c>
      <c r="G195" s="73" t="str">
        <f>HYPERLINK("#'Main'!H28", "'Main'!H28")</f>
        <v>'Main'!H28</v>
      </c>
      <c r="I195">
        <f>'Main'!AM35</f>
        <v>30.71333333333333</v>
      </c>
      <c r="J195">
        <f>'Main'!AM50</f>
        <v>35.28666666666666</v>
      </c>
      <c r="K195" t="str">
        <f>'Main'!H28</f>
        <v>&lt;ND&gt;</v>
      </c>
      <c r="L195">
        <f>IF(OR(ISERROR(K195), ISERROR(I195), ISERROR(J195)), FALSE, OR(AND(LEFT(K195, 1)="[", RIGHT(K195, 1)="]"), AND(ISNUMBER(K195), OR(K195&gt;=I195, I195=""), OR(K195&lt;=J195, J195=""))))</f>
        <v>0</v>
      </c>
    </row>
    <row r="196">
      <c r="A196" t="inlineStr">
        <is>
          <t>Calibration Curve</t>
        </is>
      </c>
      <c r="B196" t="inlineStr">
        <is>
          <t>Sample Ct values within calibration curve limits [covN2]</t>
        </is>
      </c>
      <c r="C196" t="inlineStr">
        <is>
          <t>High</t>
        </is>
      </c>
      <c r="D196" s="91" t="n">
        <v>44418</v>
      </c>
      <c r="E196" t="inlineStr">
        <is>
          <t>vc1.08.09.21</t>
        </is>
      </c>
      <c r="F196" t="inlineStr">
        <is>
          <t>covN2</t>
        </is>
      </c>
      <c r="G196" s="73" t="str">
        <f>HYPERLINK("#'Main'!I28", "'Main'!I28")</f>
        <v>'Main'!I28</v>
      </c>
      <c r="I196">
        <f>'Main'!AM35</f>
        <v>30.71333333333333</v>
      </c>
      <c r="J196">
        <f>'Main'!AM50</f>
        <v>35.28666666666666</v>
      </c>
      <c r="K196">
        <f>'Main'!I28</f>
        <v>38.49</v>
      </c>
      <c r="L196">
        <f>IF(OR(ISERROR(K196), ISERROR(I196), ISERROR(J196)), FALSE, OR(AND(LEFT(K196, 1)="[", RIGHT(K196, 1)="]"), AND(ISNUMBER(K196), OR(K196&gt;=I196, I196=""), OR(K196&lt;=J196, J196=""))))</f>
        <v>0</v>
      </c>
    </row>
    <row r="197">
      <c r="A197" t="inlineStr">
        <is>
          <t>Calibration Curve</t>
        </is>
      </c>
      <c r="B197" t="inlineStr">
        <is>
          <t>Sample Ct values within calibration curve limits [covN2]</t>
        </is>
      </c>
      <c r="C197" t="inlineStr">
        <is>
          <t>High</t>
        </is>
      </c>
      <c r="D197" s="91" t="n">
        <v>44418</v>
      </c>
      <c r="E197" t="inlineStr">
        <is>
          <t>vc2.08.09.21</t>
        </is>
      </c>
      <c r="F197" t="inlineStr">
        <is>
          <t>covN2</t>
        </is>
      </c>
      <c r="G197" s="73" t="str">
        <f>HYPERLINK("#'Main'!G29", "'Main'!G29")</f>
        <v>'Main'!G29</v>
      </c>
      <c r="I197">
        <f>'Main'!AM35</f>
        <v>30.71333333333333</v>
      </c>
      <c r="J197">
        <f>'Main'!AM50</f>
        <v>35.28666666666666</v>
      </c>
      <c r="K197">
        <f>'Main'!G29</f>
        <v>35.64</v>
      </c>
      <c r="L197">
        <f>IF(OR(ISERROR(K197), ISERROR(I197), ISERROR(J197)), FALSE, OR(AND(LEFT(K197, 1)="[", RIGHT(K197, 1)="]"), AND(ISNUMBER(K197), OR(K197&gt;=I197, I197=""), OR(K197&lt;=J197, J197=""))))</f>
        <v>0</v>
      </c>
    </row>
    <row r="198">
      <c r="A198" t="inlineStr">
        <is>
          <t>Calibration Curve</t>
        </is>
      </c>
      <c r="B198" t="inlineStr">
        <is>
          <t>Sample Ct values within calibration curve limits [covN2]</t>
        </is>
      </c>
      <c r="C198" t="inlineStr">
        <is>
          <t>High</t>
        </is>
      </c>
      <c r="D198" s="91" t="n">
        <v>44418</v>
      </c>
      <c r="E198" t="inlineStr">
        <is>
          <t>vc2.08.09.21</t>
        </is>
      </c>
      <c r="F198" t="inlineStr">
        <is>
          <t>covN2</t>
        </is>
      </c>
      <c r="G198" s="73" t="str">
        <f>HYPERLINK("#'Main'!H29", "'Main'!H29")</f>
        <v>'Main'!H29</v>
      </c>
      <c r="I198">
        <f>'Main'!AM35</f>
        <v>30.71333333333333</v>
      </c>
      <c r="J198">
        <f>'Main'!AM50</f>
        <v>35.28666666666666</v>
      </c>
      <c r="K198" t="str">
        <f>'Main'!H29</f>
        <v>&lt;ND&gt;</v>
      </c>
      <c r="L198">
        <f>IF(OR(ISERROR(K198), ISERROR(I198), ISERROR(J198)), FALSE, OR(AND(LEFT(K198, 1)="[", RIGHT(K198, 1)="]"), AND(ISNUMBER(K198), OR(K198&gt;=I198, I198=""), OR(K198&lt;=J198, J198=""))))</f>
        <v>0</v>
      </c>
    </row>
    <row r="199">
      <c r="A199" t="inlineStr">
        <is>
          <t>Calibration Curve</t>
        </is>
      </c>
      <c r="B199" t="inlineStr">
        <is>
          <t>Sample Ct values within calibration curve limits [covN2]</t>
        </is>
      </c>
      <c r="C199" t="inlineStr">
        <is>
          <t>High</t>
        </is>
      </c>
      <c r="D199" s="91" t="n">
        <v>44418</v>
      </c>
      <c r="E199" t="inlineStr">
        <is>
          <t>vc2.08.09.21</t>
        </is>
      </c>
      <c r="F199" t="inlineStr">
        <is>
          <t>covN2</t>
        </is>
      </c>
      <c r="G199" s="73" t="str">
        <f>HYPERLINK("#'Main'!I29", "'Main'!I29")</f>
        <v>'Main'!I29</v>
      </c>
      <c r="I199">
        <f>'Main'!AM35</f>
        <v>30.71333333333333</v>
      </c>
      <c r="J199">
        <f>'Main'!AM50</f>
        <v>35.28666666666666</v>
      </c>
      <c r="K199" t="str">
        <f>'Main'!I29</f>
        <v>&lt;ND&gt;</v>
      </c>
      <c r="L199">
        <f>IF(OR(ISERROR(K199), ISERROR(I199), ISERROR(J199)), FALSE, OR(AND(LEFT(K199, 1)="[", RIGHT(K199, 1)="]"), AND(ISNUMBER(K199), OR(K199&gt;=I199, I199=""), OR(K199&lt;=J199, J199=""))))</f>
        <v>0</v>
      </c>
    </row>
    <row r="200">
      <c r="A200" t="inlineStr">
        <is>
          <t>Calibration Curve</t>
        </is>
      </c>
      <c r="B200" t="inlineStr">
        <is>
          <t>Sample Ct values within calibration curve limits [PMMoV:10]</t>
        </is>
      </c>
      <c r="C200" t="inlineStr">
        <is>
          <t>High</t>
        </is>
      </c>
      <c r="D200" s="91" t="n">
        <v>44418</v>
      </c>
      <c r="E200" t="inlineStr">
        <is>
          <t>vc2.08.09.21</t>
        </is>
      </c>
      <c r="F200" t="inlineStr">
        <is>
          <t>PMMoV:10</t>
        </is>
      </c>
      <c r="G200" s="73" t="str">
        <f>HYPERLINK("#'Main'!Q29", "'Main'!Q29")</f>
        <v>'Main'!Q29</v>
      </c>
      <c r="I200">
        <f>'Main'!F35</f>
        <v>24.99666666666667</v>
      </c>
      <c r="J200">
        <f>'Main'!F47</f>
        <v>32.69333333333334</v>
      </c>
      <c r="K200">
        <f>'Main'!Q29</f>
        <v>29.95</v>
      </c>
      <c r="L200">
        <f>IF(OR(ISERROR(K200), ISERROR(I200), ISERROR(J200)), FALSE, OR(AND(LEFT(K200, 1)="[", RIGHT(K200, 1)="]"), AND(ISNUMBER(K200), OR(K200&gt;=I200, I200=""), OR(K200&lt;=J200, J200=""))))</f>
        <v>1</v>
      </c>
    </row>
    <row r="201">
      <c r="A201" t="inlineStr">
        <is>
          <t>Calibration Curve</t>
        </is>
      </c>
      <c r="B201" t="inlineStr">
        <is>
          <t>Sample Ct values within calibration curve limits [PMMoV:10]</t>
        </is>
      </c>
      <c r="C201" t="inlineStr">
        <is>
          <t>High</t>
        </is>
      </c>
      <c r="D201" s="91" t="n">
        <v>44418</v>
      </c>
      <c r="E201" t="inlineStr">
        <is>
          <t>vc2.08.09.21</t>
        </is>
      </c>
      <c r="F201" t="inlineStr">
        <is>
          <t>PMMoV:10</t>
        </is>
      </c>
      <c r="G201" s="73" t="str">
        <f>HYPERLINK("#'Main'!R29", "'Main'!R29")</f>
        <v>'Main'!R29</v>
      </c>
      <c r="I201">
        <f>'Main'!F35</f>
        <v>24.99666666666667</v>
      </c>
      <c r="J201">
        <f>'Main'!F47</f>
        <v>32.69333333333334</v>
      </c>
      <c r="K201">
        <f>'Main'!R29</f>
        <v>29.81</v>
      </c>
      <c r="L201">
        <f>IF(OR(ISERROR(K201), ISERROR(I201), ISERROR(J201)), FALSE, OR(AND(LEFT(K201, 1)="[", RIGHT(K201, 1)="]"), AND(ISNUMBER(K201), OR(K201&gt;=I201, I201=""), OR(K201&lt;=J201, J201=""))))</f>
        <v>1</v>
      </c>
    </row>
    <row r="202">
      <c r="A202" t="inlineStr">
        <is>
          <t>Calibration Curve</t>
        </is>
      </c>
      <c r="B202" t="inlineStr">
        <is>
          <t>Sample Ct values within calibration curve limits [PMMoV:10]</t>
        </is>
      </c>
      <c r="C202" t="inlineStr">
        <is>
          <t>High</t>
        </is>
      </c>
      <c r="D202" s="91" t="n">
        <v>44418</v>
      </c>
      <c r="E202" t="inlineStr">
        <is>
          <t>vc2.08.09.21</t>
        </is>
      </c>
      <c r="F202" t="inlineStr">
        <is>
          <t>PMMoV:10</t>
        </is>
      </c>
      <c r="G202" s="73" t="str">
        <f>HYPERLINK("#'Main'!S29", "'Main'!S29")</f>
        <v>'Main'!S29</v>
      </c>
      <c r="I202">
        <f>'Main'!F35</f>
        <v>24.99666666666667</v>
      </c>
      <c r="J202">
        <f>'Main'!F47</f>
        <v>32.69333333333334</v>
      </c>
      <c r="K202">
        <f>'Main'!S29</f>
        <v>29.7</v>
      </c>
      <c r="L202">
        <f>IF(OR(ISERROR(K202), ISERROR(I202), ISERROR(J202)), FALSE, OR(AND(LEFT(K202, 1)="[", RIGHT(K202, 1)="]"), AND(ISNUMBER(K202), OR(K202&gt;=I202, I202=""), OR(K202&lt;=J202, J202=""))))</f>
        <v>1</v>
      </c>
    </row>
    <row r="203">
      <c r="A203" t="inlineStr">
        <is>
          <t>Calibration Curve</t>
        </is>
      </c>
      <c r="B203" t="inlineStr">
        <is>
          <t>Sample Ct values within calibration curve limits [covN2]</t>
        </is>
      </c>
      <c r="C203" t="inlineStr">
        <is>
          <t>High</t>
        </is>
      </c>
      <c r="D203" s="91" t="n">
        <v>44418</v>
      </c>
      <c r="E203" t="inlineStr">
        <is>
          <t>vc3.08.09.21</t>
        </is>
      </c>
      <c r="F203" t="inlineStr">
        <is>
          <t>covN2</t>
        </is>
      </c>
      <c r="G203" s="73" t="str">
        <f>HYPERLINK("#'Main'!G30", "'Main'!G30")</f>
        <v>'Main'!G30</v>
      </c>
      <c r="I203">
        <f>'Main'!AM35</f>
        <v>30.71333333333333</v>
      </c>
      <c r="J203">
        <f>'Main'!AM50</f>
        <v>35.28666666666666</v>
      </c>
      <c r="K203" t="str">
        <f>'Main'!G30</f>
        <v>[36.25]</v>
      </c>
      <c r="L203">
        <f>IF(OR(ISERROR(K203), ISERROR(I203), ISERROR(J203)), FALSE, OR(AND(LEFT(K203, 1)="[", RIGHT(K203, 1)="]"), AND(ISNUMBER(K203), OR(K203&gt;=I203, I203=""), OR(K203&lt;=J203, J203=""))))</f>
        <v>1</v>
      </c>
    </row>
    <row r="204">
      <c r="A204" t="inlineStr">
        <is>
          <t>Calibration Curve</t>
        </is>
      </c>
      <c r="B204" t="inlineStr">
        <is>
          <t>Sample Ct values within calibration curve limits [covN2]</t>
        </is>
      </c>
      <c r="C204" t="inlineStr">
        <is>
          <t>High</t>
        </is>
      </c>
      <c r="D204" s="91" t="n">
        <v>44418</v>
      </c>
      <c r="E204" t="inlineStr">
        <is>
          <t>vc3.08.09.21</t>
        </is>
      </c>
      <c r="F204" t="inlineStr">
        <is>
          <t>covN2</t>
        </is>
      </c>
      <c r="G204" s="73" t="str">
        <f>HYPERLINK("#'Main'!H30", "'Main'!H30")</f>
        <v>'Main'!H30</v>
      </c>
      <c r="I204">
        <f>'Main'!AM35</f>
        <v>30.71333333333333</v>
      </c>
      <c r="J204">
        <f>'Main'!AM50</f>
        <v>35.28666666666666</v>
      </c>
      <c r="K204">
        <f>'Main'!H30</f>
        <v>39.81</v>
      </c>
      <c r="L204">
        <f>IF(OR(ISERROR(K204), ISERROR(I204), ISERROR(J204)), FALSE, OR(AND(LEFT(K204, 1)="[", RIGHT(K204, 1)="]"), AND(ISNUMBER(K204), OR(K204&gt;=I204, I204=""), OR(K204&lt;=J204, J204=""))))</f>
        <v>0</v>
      </c>
    </row>
    <row r="205">
      <c r="A205" t="inlineStr">
        <is>
          <t>Calibration Curve</t>
        </is>
      </c>
      <c r="B205" t="inlineStr">
        <is>
          <t>Sample Ct values within calibration curve limits [covN2]</t>
        </is>
      </c>
      <c r="C205" t="inlineStr">
        <is>
          <t>High</t>
        </is>
      </c>
      <c r="D205" s="91" t="n">
        <v>44418</v>
      </c>
      <c r="E205" t="inlineStr">
        <is>
          <t>vc3.08.09.21</t>
        </is>
      </c>
      <c r="F205" t="inlineStr">
        <is>
          <t>covN2</t>
        </is>
      </c>
      <c r="G205" s="73" t="str">
        <f>HYPERLINK("#'Main'!I30", "'Main'!I30")</f>
        <v>'Main'!I30</v>
      </c>
      <c r="I205">
        <f>'Main'!AM35</f>
        <v>30.71333333333333</v>
      </c>
      <c r="J205">
        <f>'Main'!AM50</f>
        <v>35.28666666666666</v>
      </c>
      <c r="K205">
        <f>'Main'!I30</f>
        <v>38.52</v>
      </c>
      <c r="L205">
        <f>IF(OR(ISERROR(K205), ISERROR(I205), ISERROR(J205)), FALSE, OR(AND(LEFT(K205, 1)="[", RIGHT(K205, 1)="]"), AND(ISNUMBER(K205), OR(K205&gt;=I205, I205=""), OR(K205&lt;=J205, J205=""))))</f>
        <v>0</v>
      </c>
    </row>
    <row r="206">
      <c r="A206" t="inlineStr">
        <is>
          <t>Calibration Curve</t>
        </is>
      </c>
      <c r="B206" t="inlineStr">
        <is>
          <t>Sample Ct values within calibration curve limits [PMMoV:10]</t>
        </is>
      </c>
      <c r="C206" t="inlineStr">
        <is>
          <t>High</t>
        </is>
      </c>
      <c r="D206" s="91" t="n">
        <v>44418</v>
      </c>
      <c r="E206" t="inlineStr">
        <is>
          <t>vc3.08.09.21</t>
        </is>
      </c>
      <c r="F206" t="inlineStr">
        <is>
          <t>PMMoV:10</t>
        </is>
      </c>
      <c r="G206" s="73" t="str">
        <f>HYPERLINK("#'Main'!Q30", "'Main'!Q30")</f>
        <v>'Main'!Q30</v>
      </c>
      <c r="I206">
        <f>'Main'!F35</f>
        <v>24.99666666666667</v>
      </c>
      <c r="J206">
        <f>'Main'!F47</f>
        <v>32.69333333333334</v>
      </c>
      <c r="K206">
        <f>'Main'!Q30</f>
        <v>28.66</v>
      </c>
      <c r="L206">
        <f>IF(OR(ISERROR(K206), ISERROR(I206), ISERROR(J206)), FALSE, OR(AND(LEFT(K206, 1)="[", RIGHT(K206, 1)="]"), AND(ISNUMBER(K206), OR(K206&gt;=I206, I206=""), OR(K206&lt;=J206, J206=""))))</f>
        <v>1</v>
      </c>
    </row>
    <row r="207">
      <c r="A207" t="inlineStr">
        <is>
          <t>Calibration Curve</t>
        </is>
      </c>
      <c r="B207" t="inlineStr">
        <is>
          <t>Sample Ct values within calibration curve limits [PMMoV:10]</t>
        </is>
      </c>
      <c r="C207" t="inlineStr">
        <is>
          <t>High</t>
        </is>
      </c>
      <c r="D207" s="91" t="n">
        <v>44418</v>
      </c>
      <c r="E207" t="inlineStr">
        <is>
          <t>vc3.08.09.21</t>
        </is>
      </c>
      <c r="F207" t="inlineStr">
        <is>
          <t>PMMoV:10</t>
        </is>
      </c>
      <c r="G207" s="73" t="str">
        <f>HYPERLINK("#'Main'!R30", "'Main'!R30")</f>
        <v>'Main'!R30</v>
      </c>
      <c r="I207">
        <f>'Main'!F35</f>
        <v>24.99666666666667</v>
      </c>
      <c r="J207">
        <f>'Main'!F47</f>
        <v>32.69333333333334</v>
      </c>
      <c r="K207">
        <f>'Main'!R30</f>
        <v>28.68</v>
      </c>
      <c r="L207">
        <f>IF(OR(ISERROR(K207), ISERROR(I207), ISERROR(J207)), FALSE, OR(AND(LEFT(K207, 1)="[", RIGHT(K207, 1)="]"), AND(ISNUMBER(K207), OR(K207&gt;=I207, I207=""), OR(K207&lt;=J207, J207=""))))</f>
        <v>1</v>
      </c>
    </row>
    <row r="208">
      <c r="A208" t="inlineStr">
        <is>
          <t>Calibration Curve</t>
        </is>
      </c>
      <c r="B208" t="inlineStr">
        <is>
          <t>Sample Ct values within calibration curve limits [PMMoV:10]</t>
        </is>
      </c>
      <c r="C208" t="inlineStr">
        <is>
          <t>High</t>
        </is>
      </c>
      <c r="D208" s="91" t="n">
        <v>44418</v>
      </c>
      <c r="E208" t="inlineStr">
        <is>
          <t>vc3.08.09.21</t>
        </is>
      </c>
      <c r="F208" t="inlineStr">
        <is>
          <t>PMMoV:10</t>
        </is>
      </c>
      <c r="G208" s="73" t="str">
        <f>HYPERLINK("#'Main'!S30", "'Main'!S30")</f>
        <v>'Main'!S30</v>
      </c>
      <c r="I208">
        <f>'Main'!F35</f>
        <v>24.99666666666667</v>
      </c>
      <c r="J208">
        <f>'Main'!F47</f>
        <v>32.69333333333334</v>
      </c>
      <c r="K208">
        <f>'Main'!S30</f>
        <v>28.53</v>
      </c>
      <c r="L208">
        <f>IF(OR(ISERROR(K208), ISERROR(I208), ISERROR(J208)), FALSE, OR(AND(LEFT(K208, 1)="[", RIGHT(K208, 1)="]"), AND(ISNUMBER(K208), OR(K208&gt;=I208, I208=""), OR(K208&lt;=J208, J208=""))))</f>
        <v>1</v>
      </c>
    </row>
    <row r="209">
      <c r="A209" t="inlineStr">
        <is>
          <t>LOQ</t>
        </is>
      </c>
      <c r="B209" t="inlineStr">
        <is>
          <t>Test above LOQ [copies per well, covN1]</t>
        </is>
      </c>
      <c r="C209" t="inlineStr">
        <is>
          <t>High</t>
        </is>
      </c>
      <c r="D209" s="91" t="n">
        <v>44418</v>
      </c>
      <c r="E209" t="inlineStr">
        <is>
          <t>ac.08.05.21</t>
        </is>
      </c>
      <c r="F209" t="inlineStr">
        <is>
          <t>covN1</t>
        </is>
      </c>
      <c r="G209" s="73" t="str">
        <f>HYPERLINK("#'Main'!L4", "'Main'!L4")</f>
        <v>'Main'!L4</v>
      </c>
      <c r="I209" t="n">
        <v>4</v>
      </c>
      <c r="K209">
        <f>'Main'!L4</f>
        <v>86.362869552695</v>
      </c>
      <c r="L209">
        <f>IF(OR(ISERROR(K209), ISERROR(I209), ISERROR(J209)), FALSE, OR(OR(AND(LEFT(K209, 1)="[", RIGHT(K209, 1)="]"), AND(ISNUMBER(K209), OR(K209&gt;=I209, I209=""), OR(K209&lt;=J209, J209=""))), K209=""))</f>
        <v>1</v>
      </c>
    </row>
    <row r="210">
      <c r="A210" t="inlineStr">
        <is>
          <t>LOQ</t>
        </is>
      </c>
      <c r="B210" t="inlineStr">
        <is>
          <t>Test above LOQ [copies per well, covN1]</t>
        </is>
      </c>
      <c r="C210" t="inlineStr">
        <is>
          <t>High</t>
        </is>
      </c>
      <c r="D210" s="91" t="n">
        <v>44418</v>
      </c>
      <c r="E210" t="inlineStr">
        <is>
          <t>ac.08.05.21</t>
        </is>
      </c>
      <c r="F210" t="inlineStr">
        <is>
          <t>covN1</t>
        </is>
      </c>
      <c r="G210" s="73" t="str">
        <f>HYPERLINK("#'Main'!M4", "'Main'!M4")</f>
        <v>'Main'!M4</v>
      </c>
      <c r="I210" t="n">
        <v>4</v>
      </c>
      <c r="K210">
        <f>'Main'!M4</f>
        <v>71.56680080691095</v>
      </c>
      <c r="L210">
        <f>IF(OR(ISERROR(K210), ISERROR(I210), ISERROR(J210)), FALSE, OR(OR(AND(LEFT(K210, 1)="[", RIGHT(K210, 1)="]"), AND(ISNUMBER(K210), OR(K210&gt;=I210, I210=""), OR(K210&lt;=J210, J210=""))), K210=""))</f>
        <v>1</v>
      </c>
    </row>
    <row r="211">
      <c r="A211" t="inlineStr">
        <is>
          <t>LOQ</t>
        </is>
      </c>
      <c r="B211" t="inlineStr">
        <is>
          <t>Test above LOQ [copies per well, covN1]</t>
        </is>
      </c>
      <c r="C211" t="inlineStr">
        <is>
          <t>High</t>
        </is>
      </c>
      <c r="D211" s="91" t="n">
        <v>44418</v>
      </c>
      <c r="E211" t="inlineStr">
        <is>
          <t>ac.08.05.21</t>
        </is>
      </c>
      <c r="F211" t="inlineStr">
        <is>
          <t>covN1</t>
        </is>
      </c>
      <c r="G211" s="73" t="str">
        <f>HYPERLINK("#'Main'!N4", "'Main'!N4")</f>
        <v>'Main'!N4</v>
      </c>
      <c r="I211" t="n">
        <v>4</v>
      </c>
      <c r="K211">
        <f>'Main'!N4</f>
        <v>63.93553851962582</v>
      </c>
      <c r="L211">
        <f>IF(OR(ISERROR(K211), ISERROR(I211), ISERROR(J211)), FALSE, OR(OR(AND(LEFT(K211, 1)="[", RIGHT(K211, 1)="]"), AND(ISNUMBER(K211), OR(K211&gt;=I211, I211=""), OR(K211&lt;=J211, J211=""))), K211=""))</f>
        <v>1</v>
      </c>
    </row>
    <row r="212">
      <c r="A212" t="inlineStr">
        <is>
          <t>LOQ</t>
        </is>
      </c>
      <c r="B212" t="inlineStr">
        <is>
          <t>Test above LOQ [copies per well, covN1]</t>
        </is>
      </c>
      <c r="C212" t="inlineStr">
        <is>
          <t>High</t>
        </is>
      </c>
      <c r="D212" s="91" t="n">
        <v>44418</v>
      </c>
      <c r="E212" t="inlineStr">
        <is>
          <t>h.08.05.21</t>
        </is>
      </c>
      <c r="F212" t="inlineStr">
        <is>
          <t>covN1</t>
        </is>
      </c>
      <c r="G212" s="73" t="str">
        <f>HYPERLINK("#'Main'!L5", "'Main'!L5")</f>
        <v>'Main'!L5</v>
      </c>
      <c r="I212" t="n">
        <v>4</v>
      </c>
      <c r="K212">
        <f>'Main'!L5</f>
        <v>0.3574008838012369</v>
      </c>
      <c r="L212">
        <f>IF(OR(ISERROR(K212), ISERROR(I212), ISERROR(J212)), FALSE, OR(OR(AND(LEFT(K212, 1)="[", RIGHT(K212, 1)="]"), AND(ISNUMBER(K212), OR(K212&gt;=I212, I212=""), OR(K212&lt;=J212, J212=""))), K212=""))</f>
        <v>0</v>
      </c>
    </row>
    <row r="213">
      <c r="A213" t="inlineStr">
        <is>
          <t>LOQ</t>
        </is>
      </c>
      <c r="B213" t="inlineStr">
        <is>
          <t>Test above LOQ [copies per well, covN1]</t>
        </is>
      </c>
      <c r="C213" t="inlineStr">
        <is>
          <t>High</t>
        </is>
      </c>
      <c r="D213" s="91" t="n">
        <v>44418</v>
      </c>
      <c r="E213" t="inlineStr">
        <is>
          <t>h.08.05.21</t>
        </is>
      </c>
      <c r="F213" t="inlineStr">
        <is>
          <t>covN1</t>
        </is>
      </c>
      <c r="G213" s="73" t="str">
        <f>HYPERLINK("#'Main'!M5", "'Main'!M5")</f>
        <v>'Main'!M5</v>
      </c>
      <c r="I213" t="n">
        <v>4</v>
      </c>
      <c r="K213" t="str">
        <f>'Main'!M5</f>
        <v/>
      </c>
      <c r="L213">
        <f>IF(OR(ISERROR(K213), ISERROR(I213), ISERROR(J213)), FALSE, OR(OR(AND(LEFT(K213, 1)="[", RIGHT(K213, 1)="]"), AND(ISNUMBER(K213), OR(K213&gt;=I213, I213=""), OR(K213&lt;=J213, J213=""))), K213=""))</f>
        <v>1</v>
      </c>
    </row>
    <row r="214">
      <c r="A214" t="inlineStr">
        <is>
          <t>LOQ</t>
        </is>
      </c>
      <c r="B214" t="inlineStr">
        <is>
          <t>Test above LOQ [copies per well, covN1]</t>
        </is>
      </c>
      <c r="C214" t="inlineStr">
        <is>
          <t>High</t>
        </is>
      </c>
      <c r="D214" s="91" t="n">
        <v>44418</v>
      </c>
      <c r="E214" t="inlineStr">
        <is>
          <t>h.08.05.21</t>
        </is>
      </c>
      <c r="F214" t="inlineStr">
        <is>
          <t>covN1</t>
        </is>
      </c>
      <c r="G214" s="73" t="str">
        <f>HYPERLINK("#'Main'!N5", "'Main'!N5")</f>
        <v>'Main'!N5</v>
      </c>
      <c r="I214" t="n">
        <v>4</v>
      </c>
      <c r="K214">
        <f>'Main'!N5</f>
        <v>0.1008350510473487</v>
      </c>
      <c r="L214">
        <f>IF(OR(ISERROR(K214), ISERROR(I214), ISERROR(J214)), FALSE, OR(OR(AND(LEFT(K214, 1)="[", RIGHT(K214, 1)="]"), AND(ISNUMBER(K214), OR(K214&gt;=I214, I214=""), OR(K214&lt;=J214, J214=""))), K214=""))</f>
        <v>0</v>
      </c>
    </row>
    <row r="215">
      <c r="A215" t="inlineStr">
        <is>
          <t>LOQ</t>
        </is>
      </c>
      <c r="B215" t="inlineStr">
        <is>
          <t>Test above LOQ [copies per well, covN1]</t>
        </is>
      </c>
      <c r="C215" t="inlineStr">
        <is>
          <t>High</t>
        </is>
      </c>
      <c r="D215" s="91" t="n">
        <v>44418</v>
      </c>
      <c r="E215" t="inlineStr">
        <is>
          <t>ac.08.06.21</t>
        </is>
      </c>
      <c r="F215" t="inlineStr">
        <is>
          <t>covN1</t>
        </is>
      </c>
      <c r="G215" s="73" t="str">
        <f>HYPERLINK("#'Main'!L6", "'Main'!L6")</f>
        <v>'Main'!L6</v>
      </c>
      <c r="I215" t="n">
        <v>4</v>
      </c>
      <c r="K215">
        <f>'Main'!L6</f>
        <v>0.0210611793433812</v>
      </c>
      <c r="L215">
        <f>IF(OR(ISERROR(K215), ISERROR(I215), ISERROR(J215)), FALSE, OR(OR(AND(LEFT(K215, 1)="[", RIGHT(K215, 1)="]"), AND(ISNUMBER(K215), OR(K215&gt;=I215, I215=""), OR(K215&lt;=J215, J215=""))), K215=""))</f>
        <v>0</v>
      </c>
    </row>
    <row r="216">
      <c r="A216" t="inlineStr">
        <is>
          <t>LOQ</t>
        </is>
      </c>
      <c r="B216" t="inlineStr">
        <is>
          <t>Test above LOQ [copies per well, covN1]</t>
        </is>
      </c>
      <c r="C216" t="inlineStr">
        <is>
          <t>High</t>
        </is>
      </c>
      <c r="D216" s="91" t="n">
        <v>44418</v>
      </c>
      <c r="E216" t="inlineStr">
        <is>
          <t>ac.08.06.21</t>
        </is>
      </c>
      <c r="F216" t="inlineStr">
        <is>
          <t>covN1</t>
        </is>
      </c>
      <c r="G216" s="73" t="str">
        <f>HYPERLINK("#'Main'!M6", "'Main'!M6")</f>
        <v>'Main'!M6</v>
      </c>
      <c r="I216" t="n">
        <v>4</v>
      </c>
      <c r="K216">
        <f>'Main'!M6</f>
        <v>0.01834980057572766</v>
      </c>
      <c r="L216">
        <f>IF(OR(ISERROR(K216), ISERROR(I216), ISERROR(J216)), FALSE, OR(OR(AND(LEFT(K216, 1)="[", RIGHT(K216, 1)="]"), AND(ISNUMBER(K216), OR(K216&gt;=I216, I216=""), OR(K216&lt;=J216, J216=""))), K216=""))</f>
        <v>0</v>
      </c>
    </row>
    <row r="217">
      <c r="A217" t="inlineStr">
        <is>
          <t>LOQ</t>
        </is>
      </c>
      <c r="B217" t="inlineStr">
        <is>
          <t>Test above LOQ [copies per well, covN1]</t>
        </is>
      </c>
      <c r="C217" t="inlineStr">
        <is>
          <t>High</t>
        </is>
      </c>
      <c r="D217" s="91" t="n">
        <v>44418</v>
      </c>
      <c r="E217" t="inlineStr">
        <is>
          <t>ac.08.06.21</t>
        </is>
      </c>
      <c r="F217" t="inlineStr">
        <is>
          <t>covN1</t>
        </is>
      </c>
      <c r="G217" s="73" t="str">
        <f>HYPERLINK("#'Main'!N6", "'Main'!N6")</f>
        <v>'Main'!N6</v>
      </c>
      <c r="I217" t="n">
        <v>4</v>
      </c>
      <c r="K217" t="str">
        <f>'Main'!N6</f>
        <v/>
      </c>
      <c r="L217">
        <f>IF(OR(ISERROR(K217), ISERROR(I217), ISERROR(J217)), FALSE, OR(OR(AND(LEFT(K217, 1)="[", RIGHT(K217, 1)="]"), AND(ISNUMBER(K217), OR(K217&gt;=I217, I217=""), OR(K217&lt;=J217, J217=""))), K217=""))</f>
        <v>1</v>
      </c>
    </row>
    <row r="218">
      <c r="A218" t="inlineStr">
        <is>
          <t>LOQ</t>
        </is>
      </c>
      <c r="B218" t="inlineStr">
        <is>
          <t>Test above LOQ [copies per well, covN1]</t>
        </is>
      </c>
      <c r="C218" t="inlineStr">
        <is>
          <t>High</t>
        </is>
      </c>
      <c r="D218" s="91" t="n">
        <v>44418</v>
      </c>
      <c r="E218" t="inlineStr">
        <is>
          <t>h_d.08.06.21</t>
        </is>
      </c>
      <c r="F218" t="inlineStr">
        <is>
          <t>covN1</t>
        </is>
      </c>
      <c r="G218" s="73" t="str">
        <f>HYPERLINK("#'Main'!L7", "'Main'!L7")</f>
        <v>'Main'!L7</v>
      </c>
      <c r="I218" t="n">
        <v>4</v>
      </c>
      <c r="K218" t="str">
        <f>'Main'!L7</f>
        <v/>
      </c>
      <c r="L218">
        <f>IF(OR(ISERROR(K218), ISERROR(I218), ISERROR(J218)), FALSE, OR(OR(AND(LEFT(K218, 1)="[", RIGHT(K218, 1)="]"), AND(ISNUMBER(K218), OR(K218&gt;=I218, I218=""), OR(K218&lt;=J218, J218=""))), K218=""))</f>
        <v>1</v>
      </c>
    </row>
    <row r="219">
      <c r="A219" t="inlineStr">
        <is>
          <t>LOQ</t>
        </is>
      </c>
      <c r="B219" t="inlineStr">
        <is>
          <t>Test above LOQ [copies per well, covN1]</t>
        </is>
      </c>
      <c r="C219" t="inlineStr">
        <is>
          <t>High</t>
        </is>
      </c>
      <c r="D219" s="91" t="n">
        <v>44418</v>
      </c>
      <c r="E219" t="inlineStr">
        <is>
          <t>h_d.08.06.21</t>
        </is>
      </c>
      <c r="F219" t="inlineStr">
        <is>
          <t>covN1</t>
        </is>
      </c>
      <c r="G219" s="73" t="str">
        <f>HYPERLINK("#'Main'!M7", "'Main'!M7")</f>
        <v>'Main'!M7</v>
      </c>
      <c r="I219" t="n">
        <v>4</v>
      </c>
      <c r="K219">
        <f>'Main'!M7</f>
        <v>1.117607776098594</v>
      </c>
      <c r="L219">
        <f>IF(OR(ISERROR(K219), ISERROR(I219), ISERROR(J219)), FALSE, OR(OR(AND(LEFT(K219, 1)="[", RIGHT(K219, 1)="]"), AND(ISNUMBER(K219), OR(K219&gt;=I219, I219=""), OR(K219&lt;=J219, J219=""))), K219=""))</f>
        <v>0</v>
      </c>
    </row>
    <row r="220">
      <c r="A220" t="inlineStr">
        <is>
          <t>LOQ</t>
        </is>
      </c>
      <c r="B220" t="inlineStr">
        <is>
          <t>Test above LOQ [copies per well, covN1]</t>
        </is>
      </c>
      <c r="C220" t="inlineStr">
        <is>
          <t>High</t>
        </is>
      </c>
      <c r="D220" s="91" t="n">
        <v>44418</v>
      </c>
      <c r="E220" t="inlineStr">
        <is>
          <t>h_d.08.06.21</t>
        </is>
      </c>
      <c r="F220" t="inlineStr">
        <is>
          <t>covN1</t>
        </is>
      </c>
      <c r="G220" s="73" t="str">
        <f>HYPERLINK("#'Main'!N7", "'Main'!N7")</f>
        <v>'Main'!N7</v>
      </c>
      <c r="I220" t="n">
        <v>4</v>
      </c>
      <c r="K220">
        <f>'Main'!N7</f>
        <v>0.5681640590400476</v>
      </c>
      <c r="L220">
        <f>IF(OR(ISERROR(K220), ISERROR(I220), ISERROR(J220)), FALSE, OR(OR(AND(LEFT(K220, 1)="[", RIGHT(K220, 1)="]"), AND(ISNUMBER(K220), OR(K220&gt;=I220, I220=""), OR(K220&lt;=J220, J220=""))), K220=""))</f>
        <v>0</v>
      </c>
    </row>
    <row r="221">
      <c r="A221" t="inlineStr">
        <is>
          <t>LOQ</t>
        </is>
      </c>
      <c r="B221" t="inlineStr">
        <is>
          <t>Test above LOQ [copies per well, covN1]</t>
        </is>
      </c>
      <c r="C221" t="inlineStr">
        <is>
          <t>High</t>
        </is>
      </c>
      <c r="D221" s="91" t="n">
        <v>44418</v>
      </c>
      <c r="E221" t="inlineStr">
        <is>
          <t>h.08.07.21</t>
        </is>
      </c>
      <c r="F221" t="inlineStr">
        <is>
          <t>covN1</t>
        </is>
      </c>
      <c r="G221" s="73" t="str">
        <f>HYPERLINK("#'Main'!L8", "'Main'!L8")</f>
        <v>'Main'!L8</v>
      </c>
      <c r="I221" t="n">
        <v>4</v>
      </c>
      <c r="K221" t="str">
        <f>'Main'!L8</f>
        <v/>
      </c>
      <c r="L221">
        <f>IF(OR(ISERROR(K221), ISERROR(I221), ISERROR(J221)), FALSE, OR(OR(AND(LEFT(K221, 1)="[", RIGHT(K221, 1)="]"), AND(ISNUMBER(K221), OR(K221&gt;=I221, I221=""), OR(K221&lt;=J221, J221=""))), K221=""))</f>
        <v>1</v>
      </c>
    </row>
    <row r="222">
      <c r="A222" t="inlineStr">
        <is>
          <t>LOQ</t>
        </is>
      </c>
      <c r="B222" t="inlineStr">
        <is>
          <t>Test above LOQ [copies per well, covN1]</t>
        </is>
      </c>
      <c r="C222" t="inlineStr">
        <is>
          <t>High</t>
        </is>
      </c>
      <c r="D222" s="91" t="n">
        <v>44418</v>
      </c>
      <c r="E222" t="inlineStr">
        <is>
          <t>h.08.07.21</t>
        </is>
      </c>
      <c r="F222" t="inlineStr">
        <is>
          <t>covN1</t>
        </is>
      </c>
      <c r="G222" s="73" t="str">
        <f>HYPERLINK("#'Main'!M8", "'Main'!M8")</f>
        <v>'Main'!M8</v>
      </c>
      <c r="I222" t="n">
        <v>4</v>
      </c>
      <c r="K222">
        <f>'Main'!M8</f>
        <v>0.2645884520925964</v>
      </c>
      <c r="L222">
        <f>IF(OR(ISERROR(K222), ISERROR(I222), ISERROR(J222)), FALSE, OR(OR(AND(LEFT(K222, 1)="[", RIGHT(K222, 1)="]"), AND(ISNUMBER(K222), OR(K222&gt;=I222, I222=""), OR(K222&lt;=J222, J222=""))), K222=""))</f>
        <v>0</v>
      </c>
    </row>
    <row r="223">
      <c r="A223" t="inlineStr">
        <is>
          <t>LOQ</t>
        </is>
      </c>
      <c r="B223" t="inlineStr">
        <is>
          <t>Test above LOQ [copies per well, covN1]</t>
        </is>
      </c>
      <c r="C223" t="inlineStr">
        <is>
          <t>High</t>
        </is>
      </c>
      <c r="D223" s="91" t="n">
        <v>44418</v>
      </c>
      <c r="E223" t="inlineStr">
        <is>
          <t>h.08.07.21</t>
        </is>
      </c>
      <c r="F223" t="inlineStr">
        <is>
          <t>covN1</t>
        </is>
      </c>
      <c r="G223" s="73" t="str">
        <f>HYPERLINK("#'Main'!N8", "'Main'!N8")</f>
        <v>'Main'!N8</v>
      </c>
      <c r="I223" t="n">
        <v>4</v>
      </c>
      <c r="K223">
        <f>'Main'!N8</f>
        <v>0.06109002388251657</v>
      </c>
      <c r="L223">
        <f>IF(OR(ISERROR(K223), ISERROR(I223), ISERROR(J223)), FALSE, OR(OR(AND(LEFT(K223, 1)="[", RIGHT(K223, 1)="]"), AND(ISNUMBER(K223), OR(K223&gt;=I223, I223=""), OR(K223&lt;=J223, J223=""))), K223=""))</f>
        <v>0</v>
      </c>
    </row>
    <row r="224">
      <c r="A224" t="inlineStr">
        <is>
          <t>LOQ</t>
        </is>
      </c>
      <c r="B224" t="inlineStr">
        <is>
          <t>Test above LOQ [copies per well, covN1]</t>
        </is>
      </c>
      <c r="C224" t="inlineStr">
        <is>
          <t>High</t>
        </is>
      </c>
      <c r="D224" s="91" t="n">
        <v>44418</v>
      </c>
      <c r="E224" t="inlineStr">
        <is>
          <t>h.08.08.21</t>
        </is>
      </c>
      <c r="F224" t="inlineStr">
        <is>
          <t>covN1</t>
        </is>
      </c>
      <c r="G224" s="73" t="str">
        <f>HYPERLINK("#'Main'!L9", "'Main'!L9")</f>
        <v>'Main'!L9</v>
      </c>
      <c r="I224" t="n">
        <v>4</v>
      </c>
      <c r="K224">
        <f>'Main'!L9</f>
        <v>0.4478103990340218</v>
      </c>
      <c r="L224">
        <f>IF(OR(ISERROR(K224), ISERROR(I224), ISERROR(J224)), FALSE, OR(OR(AND(LEFT(K224, 1)="[", RIGHT(K224, 1)="]"), AND(ISNUMBER(K224), OR(K224&gt;=I224, I224=""), OR(K224&lt;=J224, J224=""))), K224=""))</f>
        <v>0</v>
      </c>
    </row>
    <row r="225">
      <c r="A225" t="inlineStr">
        <is>
          <t>LOQ</t>
        </is>
      </c>
      <c r="B225" t="inlineStr">
        <is>
          <t>Test above LOQ [copies per well, covN1]</t>
        </is>
      </c>
      <c r="C225" t="inlineStr">
        <is>
          <t>High</t>
        </is>
      </c>
      <c r="D225" s="91" t="n">
        <v>44418</v>
      </c>
      <c r="E225" t="inlineStr">
        <is>
          <t>h.08.08.21</t>
        </is>
      </c>
      <c r="F225" t="inlineStr">
        <is>
          <t>covN1</t>
        </is>
      </c>
      <c r="G225" s="73" t="str">
        <f>HYPERLINK("#'Main'!M9", "'Main'!M9")</f>
        <v>'Main'!M9</v>
      </c>
      <c r="I225" t="n">
        <v>4</v>
      </c>
      <c r="K225">
        <f>'Main'!M9</f>
        <v>0.4051034380722675</v>
      </c>
      <c r="L225">
        <f>IF(OR(ISERROR(K225), ISERROR(I225), ISERROR(J225)), FALSE, OR(OR(AND(LEFT(K225, 1)="[", RIGHT(K225, 1)="]"), AND(ISNUMBER(K225), OR(K225&gt;=I225, I225=""), OR(K225&lt;=J225, J225=""))), K225=""))</f>
        <v>0</v>
      </c>
    </row>
    <row r="226">
      <c r="A226" t="inlineStr">
        <is>
          <t>LOQ</t>
        </is>
      </c>
      <c r="B226" t="inlineStr">
        <is>
          <t>Test above LOQ [copies per well, covN1]</t>
        </is>
      </c>
      <c r="C226" t="inlineStr">
        <is>
          <t>High</t>
        </is>
      </c>
      <c r="D226" s="91" t="n">
        <v>44418</v>
      </c>
      <c r="E226" t="inlineStr">
        <is>
          <t>h.08.08.21</t>
        </is>
      </c>
      <c r="F226" t="inlineStr">
        <is>
          <t>covN1</t>
        </is>
      </c>
      <c r="G226" s="73" t="str">
        <f>HYPERLINK("#'Main'!N9", "'Main'!N9")</f>
        <v>'Main'!N9</v>
      </c>
      <c r="I226" t="n">
        <v>4</v>
      </c>
      <c r="K226">
        <f>'Main'!N9</f>
        <v>0.8483728072244211</v>
      </c>
      <c r="L226">
        <f>IF(OR(ISERROR(K226), ISERROR(I226), ISERROR(J226)), FALSE, OR(OR(AND(LEFT(K226, 1)="[", RIGHT(K226, 1)="]"), AND(ISNUMBER(K226), OR(K226&gt;=I226, I226=""), OR(K226&lt;=J226, J226=""))), K226=""))</f>
        <v>0</v>
      </c>
    </row>
    <row r="227">
      <c r="A227" t="inlineStr">
        <is>
          <t>LOQ</t>
        </is>
      </c>
      <c r="B227" t="inlineStr">
        <is>
          <t>Test above LOQ [copies per well, covN1]</t>
        </is>
      </c>
      <c r="C227" t="inlineStr">
        <is>
          <t>High</t>
        </is>
      </c>
      <c r="D227" s="91" t="n">
        <v>44418</v>
      </c>
      <c r="E227" t="inlineStr">
        <is>
          <t>h_d.08.08.21</t>
        </is>
      </c>
      <c r="F227" t="inlineStr">
        <is>
          <t>covN1</t>
        </is>
      </c>
      <c r="G227" s="73" t="str">
        <f>HYPERLINK("#'Main'!L10", "'Main'!L10")</f>
        <v>'Main'!L10</v>
      </c>
      <c r="I227" t="n">
        <v>4</v>
      </c>
      <c r="K227">
        <f>'Main'!L10</f>
        <v>0.05810401886485814</v>
      </c>
      <c r="L227">
        <f>IF(OR(ISERROR(K227), ISERROR(I227), ISERROR(J227)), FALSE, OR(OR(AND(LEFT(K227, 1)="[", RIGHT(K227, 1)="]"), AND(ISNUMBER(K227), OR(K227&gt;=I227, I227=""), OR(K227&lt;=J227, J227=""))), K227=""))</f>
        <v>0</v>
      </c>
    </row>
    <row r="228">
      <c r="A228" t="inlineStr">
        <is>
          <t>LOQ</t>
        </is>
      </c>
      <c r="B228" t="inlineStr">
        <is>
          <t>Test above LOQ [copies per well, covN1]</t>
        </is>
      </c>
      <c r="C228" t="inlineStr">
        <is>
          <t>High</t>
        </is>
      </c>
      <c r="D228" s="91" t="n">
        <v>44418</v>
      </c>
      <c r="E228" t="inlineStr">
        <is>
          <t>h_d.08.08.21</t>
        </is>
      </c>
      <c r="F228" t="inlineStr">
        <is>
          <t>covN1</t>
        </is>
      </c>
      <c r="G228" s="73" t="str">
        <f>HYPERLINK("#'Main'!M10", "'Main'!M10")</f>
        <v>'Main'!M10</v>
      </c>
      <c r="I228" t="n">
        <v>4</v>
      </c>
      <c r="K228" t="str">
        <f>'Main'!M10</f>
        <v/>
      </c>
      <c r="L228">
        <f>IF(OR(ISERROR(K228), ISERROR(I228), ISERROR(J228)), FALSE, OR(OR(AND(LEFT(K228, 1)="[", RIGHT(K228, 1)="]"), AND(ISNUMBER(K228), OR(K228&gt;=I228, I228=""), OR(K228&lt;=J228, J228=""))), K228=""))</f>
        <v>1</v>
      </c>
    </row>
    <row r="229">
      <c r="A229" t="inlineStr">
        <is>
          <t>LOQ</t>
        </is>
      </c>
      <c r="B229" t="inlineStr">
        <is>
          <t>Test above LOQ [copies per well, covN1]</t>
        </is>
      </c>
      <c r="C229" t="inlineStr">
        <is>
          <t>High</t>
        </is>
      </c>
      <c r="D229" s="91" t="n">
        <v>44418</v>
      </c>
      <c r="E229" t="inlineStr">
        <is>
          <t>h_d.08.08.21</t>
        </is>
      </c>
      <c r="F229" t="inlineStr">
        <is>
          <t>covN1</t>
        </is>
      </c>
      <c r="G229" s="73" t="str">
        <f>HYPERLINK("#'Main'!N10", "'Main'!N10")</f>
        <v>'Main'!N10</v>
      </c>
      <c r="I229" t="n">
        <v>4</v>
      </c>
      <c r="K229">
        <f>'Main'!N10</f>
        <v>0.1450111552702257</v>
      </c>
      <c r="L229">
        <f>IF(OR(ISERROR(K229), ISERROR(I229), ISERROR(J229)), FALSE, OR(OR(AND(LEFT(K229, 1)="[", RIGHT(K229, 1)="]"), AND(ISNUMBER(K229), OR(K229&gt;=I229, I229=""), OR(K229&lt;=J229, J229=""))), K229=""))</f>
        <v>0</v>
      </c>
    </row>
    <row r="230">
      <c r="A230" t="inlineStr">
        <is>
          <t>LOQ</t>
        </is>
      </c>
      <c r="B230" t="inlineStr">
        <is>
          <t>Test above LOQ [copies per well, covN1]</t>
        </is>
      </c>
      <c r="C230" t="inlineStr">
        <is>
          <t>High</t>
        </is>
      </c>
      <c r="D230" s="91" t="n">
        <v>44418</v>
      </c>
      <c r="E230" t="inlineStr">
        <is>
          <t>bmi.08.09.21</t>
        </is>
      </c>
      <c r="F230" t="inlineStr">
        <is>
          <t>covN1</t>
        </is>
      </c>
      <c r="G230" s="73" t="str">
        <f>HYPERLINK("#'Main'!L11", "'Main'!L11")</f>
        <v>'Main'!L11</v>
      </c>
      <c r="I230" t="n">
        <v>4</v>
      </c>
      <c r="K230">
        <f>'Main'!L11</f>
        <v>0.3485568007442659</v>
      </c>
      <c r="L230">
        <f>IF(OR(ISERROR(K230), ISERROR(I230), ISERROR(J230)), FALSE, OR(OR(AND(LEFT(K230, 1)="[", RIGHT(K230, 1)="]"), AND(ISNUMBER(K230), OR(K230&gt;=I230, I230=""), OR(K230&lt;=J230, J230=""))), K230=""))</f>
        <v>0</v>
      </c>
    </row>
    <row r="231">
      <c r="A231" t="inlineStr">
        <is>
          <t>LOQ</t>
        </is>
      </c>
      <c r="B231" t="inlineStr">
        <is>
          <t>Test above LOQ [copies per well, covN1]</t>
        </is>
      </c>
      <c r="C231" t="inlineStr">
        <is>
          <t>High</t>
        </is>
      </c>
      <c r="D231" s="91" t="n">
        <v>44418</v>
      </c>
      <c r="E231" t="inlineStr">
        <is>
          <t>bmi.08.09.21</t>
        </is>
      </c>
      <c r="F231" t="inlineStr">
        <is>
          <t>covN1</t>
        </is>
      </c>
      <c r="G231" s="73" t="str">
        <f>HYPERLINK("#'Main'!M11", "'Main'!M11")</f>
        <v>'Main'!M11</v>
      </c>
      <c r="I231" t="n">
        <v>4</v>
      </c>
      <c r="K231">
        <f>'Main'!M11</f>
        <v>0.4591728867386855</v>
      </c>
      <c r="L231">
        <f>IF(OR(ISERROR(K231), ISERROR(I231), ISERROR(J231)), FALSE, OR(OR(AND(LEFT(K231, 1)="[", RIGHT(K231, 1)="]"), AND(ISNUMBER(K231), OR(K231&gt;=I231, I231=""), OR(K231&lt;=J231, J231=""))), K231=""))</f>
        <v>0</v>
      </c>
    </row>
    <row r="232">
      <c r="A232" t="inlineStr">
        <is>
          <t>LOQ</t>
        </is>
      </c>
      <c r="B232" t="inlineStr">
        <is>
          <t>Test above LOQ [copies per well, covN1]</t>
        </is>
      </c>
      <c r="C232" t="inlineStr">
        <is>
          <t>High</t>
        </is>
      </c>
      <c r="D232" s="91" t="n">
        <v>44418</v>
      </c>
      <c r="E232" t="inlineStr">
        <is>
          <t>bmi.08.09.21</t>
        </is>
      </c>
      <c r="F232" t="inlineStr">
        <is>
          <t>covN1</t>
        </is>
      </c>
      <c r="G232" s="73" t="str">
        <f>HYPERLINK("#'Main'!N11", "'Main'!N11")</f>
        <v>'Main'!N11</v>
      </c>
      <c r="I232" t="n">
        <v>4</v>
      </c>
      <c r="K232">
        <f>'Main'!N11</f>
        <v>0.4478103990340218</v>
      </c>
      <c r="L232">
        <f>IF(OR(ISERROR(K232), ISERROR(I232), ISERROR(J232)), FALSE, OR(OR(AND(LEFT(K232, 1)="[", RIGHT(K232, 1)="]"), AND(ISNUMBER(K232), OR(K232&gt;=I232, I232=""), OR(K232&lt;=J232, J232=""))), K232=""))</f>
        <v>0</v>
      </c>
    </row>
    <row r="233">
      <c r="A233" t="inlineStr">
        <is>
          <t>LOQ</t>
        </is>
      </c>
      <c r="B233" t="inlineStr">
        <is>
          <t>Test above LOQ [copies per well, covN1]</t>
        </is>
      </c>
      <c r="C233" t="inlineStr">
        <is>
          <t>High</t>
        </is>
      </c>
      <c r="D233" s="91" t="n">
        <v>44418</v>
      </c>
      <c r="E233" t="inlineStr">
        <is>
          <t>mh.08.09.21</t>
        </is>
      </c>
      <c r="F233" t="inlineStr">
        <is>
          <t>covN1</t>
        </is>
      </c>
      <c r="G233" s="73" t="str">
        <f>HYPERLINK("#'Main'!L12", "'Main'!L12")</f>
        <v>'Main'!L12</v>
      </c>
      <c r="I233" t="n">
        <v>4</v>
      </c>
      <c r="K233">
        <f>'Main'!L12</f>
        <v>0.9616057389627657</v>
      </c>
      <c r="L233">
        <f>IF(OR(ISERROR(K233), ISERROR(I233), ISERROR(J233)), FALSE, OR(OR(AND(LEFT(K233, 1)="[", RIGHT(K233, 1)="]"), AND(ISNUMBER(K233), OR(K233&gt;=I233, I233=""), OR(K233&lt;=J233, J233=""))), K233=""))</f>
        <v>0</v>
      </c>
    </row>
    <row r="234">
      <c r="A234" t="inlineStr">
        <is>
          <t>LOQ</t>
        </is>
      </c>
      <c r="B234" t="inlineStr">
        <is>
          <t>Test above LOQ [copies per well, covN1]</t>
        </is>
      </c>
      <c r="C234" t="inlineStr">
        <is>
          <t>High</t>
        </is>
      </c>
      <c r="D234" s="91" t="n">
        <v>44418</v>
      </c>
      <c r="E234" t="inlineStr">
        <is>
          <t>mh.08.09.21</t>
        </is>
      </c>
      <c r="F234" t="inlineStr">
        <is>
          <t>covN1</t>
        </is>
      </c>
      <c r="G234" s="73" t="str">
        <f>HYPERLINK("#'Main'!M12", "'Main'!M12")</f>
        <v>'Main'!M12</v>
      </c>
      <c r="I234" t="n">
        <v>4</v>
      </c>
      <c r="K234">
        <f>'Main'!M12</f>
        <v>1.453955314837963</v>
      </c>
      <c r="L234">
        <f>IF(OR(ISERROR(K234), ISERROR(I234), ISERROR(J234)), FALSE, OR(OR(AND(LEFT(K234, 1)="[", RIGHT(K234, 1)="]"), AND(ISNUMBER(K234), OR(K234&gt;=I234, I234=""), OR(K234&lt;=J234, J234=""))), K234=""))</f>
        <v>0</v>
      </c>
    </row>
    <row r="235">
      <c r="A235" t="inlineStr">
        <is>
          <t>LOQ</t>
        </is>
      </c>
      <c r="B235" t="inlineStr">
        <is>
          <t>Test above LOQ [copies per well, covN1]</t>
        </is>
      </c>
      <c r="C235" t="inlineStr">
        <is>
          <t>High</t>
        </is>
      </c>
      <c r="D235" s="91" t="n">
        <v>44418</v>
      </c>
      <c r="E235" t="inlineStr">
        <is>
          <t>mh.08.09.21</t>
        </is>
      </c>
      <c r="F235" t="inlineStr">
        <is>
          <t>covN1</t>
        </is>
      </c>
      <c r="G235" s="73" t="str">
        <f>HYPERLINK("#'Main'!N12", "'Main'!N12")</f>
        <v>'Main'!N12</v>
      </c>
      <c r="I235" t="n">
        <v>4</v>
      </c>
      <c r="K235">
        <f>'Main'!N12</f>
        <v>1.988734585842056</v>
      </c>
      <c r="L235">
        <f>IF(OR(ISERROR(K235), ISERROR(I235), ISERROR(J235)), FALSE, OR(OR(AND(LEFT(K235, 1)="[", RIGHT(K235, 1)="]"), AND(ISNUMBER(K235), OR(K235&gt;=I235, I235=""), OR(K235&lt;=J235, J235=""))), K235=""))</f>
        <v>0</v>
      </c>
    </row>
    <row r="236">
      <c r="A236" t="inlineStr">
        <is>
          <t>LOQ</t>
        </is>
      </c>
      <c r="B236" t="inlineStr">
        <is>
          <t>Test above LOQ [copies per well, covN1]</t>
        </is>
      </c>
      <c r="C236" t="inlineStr">
        <is>
          <t>High</t>
        </is>
      </c>
      <c r="D236" s="91" t="n">
        <v>44418</v>
      </c>
      <c r="E236" t="inlineStr">
        <is>
          <t>o.08.09.21</t>
        </is>
      </c>
      <c r="F236" t="inlineStr">
        <is>
          <t>covN1</t>
        </is>
      </c>
      <c r="G236" s="73" t="str">
        <f>HYPERLINK("#'Main'!L13", "'Main'!L13")</f>
        <v>'Main'!L13</v>
      </c>
      <c r="I236" t="n">
        <v>4</v>
      </c>
      <c r="K236">
        <f>'Main'!L13</f>
        <v>0.1583028112056312</v>
      </c>
      <c r="L236">
        <f>IF(OR(ISERROR(K236), ISERROR(I236), ISERROR(J236)), FALSE, OR(OR(AND(LEFT(K236, 1)="[", RIGHT(K236, 1)="]"), AND(ISNUMBER(K236), OR(K236&gt;=I236, I236=""), OR(K236&lt;=J236, J236=""))), K236=""))</f>
        <v>0</v>
      </c>
    </row>
    <row r="237">
      <c r="A237" t="inlineStr">
        <is>
          <t>LOQ</t>
        </is>
      </c>
      <c r="B237" t="inlineStr">
        <is>
          <t>Test above LOQ [copies per well, covN1]</t>
        </is>
      </c>
      <c r="C237" t="inlineStr">
        <is>
          <t>High</t>
        </is>
      </c>
      <c r="D237" s="91" t="n">
        <v>44418</v>
      </c>
      <c r="E237" t="inlineStr">
        <is>
          <t>o.08.09.21</t>
        </is>
      </c>
      <c r="F237" t="inlineStr">
        <is>
          <t>covN1</t>
        </is>
      </c>
      <c r="G237" s="73" t="str">
        <f>HYPERLINK("#'Main'!M13", "'Main'!M13")</f>
        <v>'Main'!M13</v>
      </c>
      <c r="I237" t="n">
        <v>4</v>
      </c>
      <c r="K237" t="str">
        <f>'Main'!M13</f>
        <v/>
      </c>
      <c r="L237">
        <f>IF(OR(ISERROR(K237), ISERROR(I237), ISERROR(J237)), FALSE, OR(OR(AND(LEFT(K237, 1)="[", RIGHT(K237, 1)="]"), AND(ISNUMBER(K237), OR(K237&gt;=I237, I237=""), OR(K237&lt;=J237, J237=""))), K237=""))</f>
        <v>1</v>
      </c>
    </row>
    <row r="238">
      <c r="A238" t="inlineStr">
        <is>
          <t>LOQ</t>
        </is>
      </c>
      <c r="B238" t="inlineStr">
        <is>
          <t>Test above LOQ [copies per well, covN1]</t>
        </is>
      </c>
      <c r="C238" t="inlineStr">
        <is>
          <t>High</t>
        </is>
      </c>
      <c r="D238" s="91" t="n">
        <v>44418</v>
      </c>
      <c r="E238" t="inlineStr">
        <is>
          <t>o.08.09.21</t>
        </is>
      </c>
      <c r="F238" t="inlineStr">
        <is>
          <t>covN1</t>
        </is>
      </c>
      <c r="G238" s="73" t="str">
        <f>HYPERLINK("#'Main'!N13", "'Main'!N13")</f>
        <v>'Main'!N13</v>
      </c>
      <c r="I238" t="n">
        <v>4</v>
      </c>
      <c r="K238">
        <f>'Main'!N13</f>
        <v>0.4478103990340218</v>
      </c>
      <c r="L238">
        <f>IF(OR(ISERROR(K238), ISERROR(I238), ISERROR(J238)), FALSE, OR(OR(AND(LEFT(K238, 1)="[", RIGHT(K238, 1)="]"), AND(ISNUMBER(K238), OR(K238&gt;=I238, I238=""), OR(K238&lt;=J238, J238=""))), K238=""))</f>
        <v>0</v>
      </c>
    </row>
    <row r="239">
      <c r="A239" t="inlineStr">
        <is>
          <t>LOQ</t>
        </is>
      </c>
      <c r="B239" t="inlineStr">
        <is>
          <t>Test above LOQ [copies per well, covN1]</t>
        </is>
      </c>
      <c r="C239" t="inlineStr">
        <is>
          <t>High</t>
        </is>
      </c>
      <c r="D239" s="91" t="n">
        <v>44418</v>
      </c>
      <c r="E239" t="inlineStr">
        <is>
          <t>vc1.08.09.21</t>
        </is>
      </c>
      <c r="F239" t="inlineStr">
        <is>
          <t>covN1</t>
        </is>
      </c>
      <c r="G239" s="73" t="str">
        <f>HYPERLINK("#'Main'!L14", "'Main'!L14")</f>
        <v>'Main'!L14</v>
      </c>
      <c r="I239" t="n">
        <v>4</v>
      </c>
      <c r="K239" t="str">
        <f>'Main'!L14</f>
        <v/>
      </c>
      <c r="L239">
        <f>IF(OR(ISERROR(K239), ISERROR(I239), ISERROR(J239)), FALSE, OR(OR(AND(LEFT(K239, 1)="[", RIGHT(K239, 1)="]"), AND(ISNUMBER(K239), OR(K239&gt;=I239, I239=""), OR(K239&lt;=J239, J239=""))), K239=""))</f>
        <v>1</v>
      </c>
    </row>
    <row r="240">
      <c r="A240" t="inlineStr">
        <is>
          <t>LOQ</t>
        </is>
      </c>
      <c r="B240" t="inlineStr">
        <is>
          <t>Test above LOQ [copies per well, covN1]</t>
        </is>
      </c>
      <c r="C240" t="inlineStr">
        <is>
          <t>High</t>
        </is>
      </c>
      <c r="D240" s="91" t="n">
        <v>44418</v>
      </c>
      <c r="E240" t="inlineStr">
        <is>
          <t>vc1.08.09.21</t>
        </is>
      </c>
      <c r="F240" t="inlineStr">
        <is>
          <t>covN1</t>
        </is>
      </c>
      <c r="G240" s="73" t="str">
        <f>HYPERLINK("#'Main'!M14", "'Main'!M14")</f>
        <v>'Main'!M14</v>
      </c>
      <c r="I240" t="n">
        <v>4</v>
      </c>
      <c r="K240" t="str">
        <f>'Main'!M14</f>
        <v/>
      </c>
      <c r="L240">
        <f>IF(OR(ISERROR(K240), ISERROR(I240), ISERROR(J240)), FALSE, OR(OR(AND(LEFT(K240, 1)="[", RIGHT(K240, 1)="]"), AND(ISNUMBER(K240), OR(K240&gt;=I240, I240=""), OR(K240&lt;=J240, J240=""))), K240=""))</f>
        <v>1</v>
      </c>
    </row>
    <row r="241">
      <c r="A241" t="inlineStr">
        <is>
          <t>LOQ</t>
        </is>
      </c>
      <c r="B241" t="inlineStr">
        <is>
          <t>Test above LOQ [copies per well, covN1]</t>
        </is>
      </c>
      <c r="C241" t="inlineStr">
        <is>
          <t>High</t>
        </is>
      </c>
      <c r="D241" s="91" t="n">
        <v>44418</v>
      </c>
      <c r="E241" t="inlineStr">
        <is>
          <t>vc1.08.09.21</t>
        </is>
      </c>
      <c r="F241" t="inlineStr">
        <is>
          <t>covN1</t>
        </is>
      </c>
      <c r="G241" s="73" t="str">
        <f>HYPERLINK("#'Main'!N14", "'Main'!N14")</f>
        <v>'Main'!N14</v>
      </c>
      <c r="I241" t="n">
        <v>4</v>
      </c>
      <c r="K241" t="str">
        <f>'Main'!N14</f>
        <v/>
      </c>
      <c r="L241">
        <f>IF(OR(ISERROR(K241), ISERROR(I241), ISERROR(J241)), FALSE, OR(OR(AND(LEFT(K241, 1)="[", RIGHT(K241, 1)="]"), AND(ISNUMBER(K241), OR(K241&gt;=I241, I241=""), OR(K241&lt;=J241, J241=""))), K241=""))</f>
        <v>1</v>
      </c>
    </row>
    <row r="242">
      <c r="A242" t="inlineStr">
        <is>
          <t>LOQ</t>
        </is>
      </c>
      <c r="B242" t="inlineStr">
        <is>
          <t>Test above LOQ [copies per well, covN1]</t>
        </is>
      </c>
      <c r="C242" t="inlineStr">
        <is>
          <t>High</t>
        </is>
      </c>
      <c r="D242" s="91" t="n">
        <v>44418</v>
      </c>
      <c r="E242" t="inlineStr">
        <is>
          <t>vc2.08.09.21</t>
        </is>
      </c>
      <c r="F242" t="inlineStr">
        <is>
          <t>covN1</t>
        </is>
      </c>
      <c r="G242" s="73" t="str">
        <f>HYPERLINK("#'Main'!L15", "'Main'!L15")</f>
        <v>'Main'!L15</v>
      </c>
      <c r="I242" t="n">
        <v>4</v>
      </c>
      <c r="K242">
        <f>'Main'!L15</f>
        <v>0.005308469304891642</v>
      </c>
      <c r="L242">
        <f>IF(OR(ISERROR(K242), ISERROR(I242), ISERROR(J242)), FALSE, OR(OR(AND(LEFT(K242, 1)="[", RIGHT(K242, 1)="]"), AND(ISNUMBER(K242), OR(K242&gt;=I242, I242=""), OR(K242&lt;=J242, J242=""))), K242=""))</f>
        <v>0</v>
      </c>
    </row>
    <row r="243">
      <c r="A243" t="inlineStr">
        <is>
          <t>LOQ</t>
        </is>
      </c>
      <c r="B243" t="inlineStr">
        <is>
          <t>Test above LOQ [copies per well, covN1]</t>
        </is>
      </c>
      <c r="C243" t="inlineStr">
        <is>
          <t>High</t>
        </is>
      </c>
      <c r="D243" s="91" t="n">
        <v>44418</v>
      </c>
      <c r="E243" t="inlineStr">
        <is>
          <t>vc2.08.09.21</t>
        </is>
      </c>
      <c r="F243" t="inlineStr">
        <is>
          <t>covN1</t>
        </is>
      </c>
      <c r="G243" s="73" t="str">
        <f>HYPERLINK("#'Main'!M15", "'Main'!M15")</f>
        <v>'Main'!M15</v>
      </c>
      <c r="I243" t="n">
        <v>4</v>
      </c>
      <c r="K243" t="str">
        <f>'Main'!M15</f>
        <v/>
      </c>
      <c r="L243">
        <f>IF(OR(ISERROR(K243), ISERROR(I243), ISERROR(J243)), FALSE, OR(OR(AND(LEFT(K243, 1)="[", RIGHT(K243, 1)="]"), AND(ISNUMBER(K243), OR(K243&gt;=I243, I243=""), OR(K243&lt;=J243, J243=""))), K243=""))</f>
        <v>1</v>
      </c>
    </row>
    <row r="244">
      <c r="A244" t="inlineStr">
        <is>
          <t>LOQ</t>
        </is>
      </c>
      <c r="B244" t="inlineStr">
        <is>
          <t>Test above LOQ [copies per well, covN1]</t>
        </is>
      </c>
      <c r="C244" t="inlineStr">
        <is>
          <t>High</t>
        </is>
      </c>
      <c r="D244" s="91" t="n">
        <v>44418</v>
      </c>
      <c r="E244" t="inlineStr">
        <is>
          <t>vc2.08.09.21</t>
        </is>
      </c>
      <c r="F244" t="inlineStr">
        <is>
          <t>covN1</t>
        </is>
      </c>
      <c r="G244" s="73" t="str">
        <f>HYPERLINK("#'Main'!N15", "'Main'!N15")</f>
        <v>'Main'!N15</v>
      </c>
      <c r="I244" t="n">
        <v>4</v>
      </c>
      <c r="K244">
        <f>'Main'!N15</f>
        <v>0.01057367599603648</v>
      </c>
      <c r="L244">
        <f>IF(OR(ISERROR(K244), ISERROR(I244), ISERROR(J244)), FALSE, OR(OR(AND(LEFT(K244, 1)="[", RIGHT(K244, 1)="]"), AND(ISNUMBER(K244), OR(K244&gt;=I244, I244=""), OR(K244&lt;=J244, J244=""))), K244=""))</f>
        <v>0</v>
      </c>
    </row>
    <row r="245">
      <c r="A245" t="inlineStr">
        <is>
          <t>LOQ</t>
        </is>
      </c>
      <c r="B245" t="inlineStr">
        <is>
          <t>Test above LOQ [copies per well, covN1]</t>
        </is>
      </c>
      <c r="C245" t="inlineStr">
        <is>
          <t>High</t>
        </is>
      </c>
      <c r="D245" s="91" t="n">
        <v>44418</v>
      </c>
      <c r="E245" t="inlineStr">
        <is>
          <t>vc3.08.09.21</t>
        </is>
      </c>
      <c r="F245" t="inlineStr">
        <is>
          <t>covN1</t>
        </is>
      </c>
      <c r="G245" s="73" t="str">
        <f>HYPERLINK("#'Main'!L16", "'Main'!L16")</f>
        <v>'Main'!L16</v>
      </c>
      <c r="I245" t="n">
        <v>4</v>
      </c>
      <c r="K245">
        <f>'Main'!L16</f>
        <v>0.08461299987693792</v>
      </c>
      <c r="L245">
        <f>IF(OR(ISERROR(K245), ISERROR(I245), ISERROR(J245)), FALSE, OR(OR(AND(LEFT(K245, 1)="[", RIGHT(K245, 1)="]"), AND(ISNUMBER(K245), OR(K245&gt;=I245, I245=""), OR(K245&lt;=J245, J245=""))), K245=""))</f>
        <v>0</v>
      </c>
    </row>
    <row r="246">
      <c r="A246" t="inlineStr">
        <is>
          <t>LOQ</t>
        </is>
      </c>
      <c r="B246" t="inlineStr">
        <is>
          <t>Test above LOQ [copies per well, covN1]</t>
        </is>
      </c>
      <c r="C246" t="inlineStr">
        <is>
          <t>High</t>
        </is>
      </c>
      <c r="D246" s="91" t="n">
        <v>44418</v>
      </c>
      <c r="E246" t="inlineStr">
        <is>
          <t>vc3.08.09.21</t>
        </is>
      </c>
      <c r="F246" t="inlineStr">
        <is>
          <t>covN1</t>
        </is>
      </c>
      <c r="G246" s="73" t="str">
        <f>HYPERLINK("#'Main'!M16", "'Main'!M16")</f>
        <v>'Main'!M16</v>
      </c>
      <c r="I246" t="n">
        <v>4</v>
      </c>
      <c r="K246">
        <f>'Main'!M16</f>
        <v>0.003467163060985371</v>
      </c>
      <c r="L246">
        <f>IF(OR(ISERROR(K246), ISERROR(I246), ISERROR(J246)), FALSE, OR(OR(AND(LEFT(K246, 1)="[", RIGHT(K246, 1)="]"), AND(ISNUMBER(K246), OR(K246&gt;=I246, I246=""), OR(K246&lt;=J246, J246=""))), K246=""))</f>
        <v>0</v>
      </c>
    </row>
    <row r="247">
      <c r="A247" t="inlineStr">
        <is>
          <t>LOQ</t>
        </is>
      </c>
      <c r="B247" t="inlineStr">
        <is>
          <t>Test above LOQ [copies per well, covN1]</t>
        </is>
      </c>
      <c r="C247" t="inlineStr">
        <is>
          <t>High</t>
        </is>
      </c>
      <c r="D247" s="91" t="n">
        <v>44418</v>
      </c>
      <c r="E247" t="inlineStr">
        <is>
          <t>vc3.08.09.21</t>
        </is>
      </c>
      <c r="F247" t="inlineStr">
        <is>
          <t>covN1</t>
        </is>
      </c>
      <c r="G247" s="73" t="str">
        <f>HYPERLINK("#'Main'!N16", "'Main'!N16")</f>
        <v>'Main'!N16</v>
      </c>
      <c r="I247" t="n">
        <v>4</v>
      </c>
      <c r="K247" t="str">
        <f>'Main'!N16</f>
        <v/>
      </c>
      <c r="L247">
        <f>IF(OR(ISERROR(K247), ISERROR(I247), ISERROR(J247)), FALSE, OR(OR(AND(LEFT(K247, 1)="[", RIGHT(K247, 1)="]"), AND(ISNUMBER(K247), OR(K247&gt;=I247, I247=""), OR(K247&lt;=J247, J247=""))), K247=""))</f>
        <v>1</v>
      </c>
    </row>
    <row r="248">
      <c r="A248" t="inlineStr">
        <is>
          <t>LOQ</t>
        </is>
      </c>
      <c r="B248" t="inlineStr">
        <is>
          <t>Test above LOQ [copies per well, covN2]</t>
        </is>
      </c>
      <c r="C248" t="inlineStr">
        <is>
          <t>High</t>
        </is>
      </c>
      <c r="D248" s="91" t="n">
        <v>44418</v>
      </c>
      <c r="E248" t="inlineStr">
        <is>
          <t>ac.08.05.21</t>
        </is>
      </c>
      <c r="F248" t="inlineStr">
        <is>
          <t>covN2</t>
        </is>
      </c>
      <c r="G248" s="73" t="str">
        <f>HYPERLINK("#'Main'!L18", "'Main'!L18")</f>
        <v>'Main'!L18</v>
      </c>
      <c r="I248" t="n">
        <v>6</v>
      </c>
      <c r="K248">
        <f>'Main'!L18</f>
        <v>109.7778408341568</v>
      </c>
      <c r="L248">
        <f>IF(OR(ISERROR(K248), ISERROR(I248), ISERROR(J248)), FALSE, OR(OR(AND(LEFT(K248, 1)="[", RIGHT(K248, 1)="]"), AND(ISNUMBER(K248), OR(K248&gt;=I248, I248=""), OR(K248&lt;=J248, J248=""))), K248=""))</f>
        <v>1</v>
      </c>
    </row>
    <row r="249">
      <c r="A249" t="inlineStr">
        <is>
          <t>LOQ</t>
        </is>
      </c>
      <c r="B249" t="inlineStr">
        <is>
          <t>Test above LOQ [copies per well, covN2]</t>
        </is>
      </c>
      <c r="C249" t="inlineStr">
        <is>
          <t>High</t>
        </is>
      </c>
      <c r="D249" s="91" t="n">
        <v>44418</v>
      </c>
      <c r="E249" t="inlineStr">
        <is>
          <t>ac.08.05.21</t>
        </is>
      </c>
      <c r="F249" t="inlineStr">
        <is>
          <t>covN2</t>
        </is>
      </c>
      <c r="G249" s="73" t="str">
        <f>HYPERLINK("#'Main'!M18", "'Main'!M18")</f>
        <v>'Main'!M18</v>
      </c>
      <c r="I249" t="n">
        <v>6</v>
      </c>
      <c r="K249">
        <f>'Main'!M18</f>
        <v>115.0346731869448</v>
      </c>
      <c r="L249">
        <f>IF(OR(ISERROR(K249), ISERROR(I249), ISERROR(J249)), FALSE, OR(OR(AND(LEFT(K249, 1)="[", RIGHT(K249, 1)="]"), AND(ISNUMBER(K249), OR(K249&gt;=I249, I249=""), OR(K249&lt;=J249, J249=""))), K249=""))</f>
        <v>1</v>
      </c>
    </row>
    <row r="250">
      <c r="A250" t="inlineStr">
        <is>
          <t>LOQ</t>
        </is>
      </c>
      <c r="B250" t="inlineStr">
        <is>
          <t>Test above LOQ [copies per well, covN2]</t>
        </is>
      </c>
      <c r="C250" t="inlineStr">
        <is>
          <t>High</t>
        </is>
      </c>
      <c r="D250" s="91" t="n">
        <v>44418</v>
      </c>
      <c r="E250" t="inlineStr">
        <is>
          <t>ac.08.05.21</t>
        </is>
      </c>
      <c r="F250" t="inlineStr">
        <is>
          <t>covN2</t>
        </is>
      </c>
      <c r="G250" s="73" t="str">
        <f>HYPERLINK("#'Main'!N18", "'Main'!N18")</f>
        <v>'Main'!N18</v>
      </c>
      <c r="I250" t="n">
        <v>6</v>
      </c>
      <c r="K250">
        <f>'Main'!N18</f>
        <v>60.4658531695414</v>
      </c>
      <c r="L250">
        <f>IF(OR(ISERROR(K250), ISERROR(I250), ISERROR(J250)), FALSE, OR(OR(AND(LEFT(K250, 1)="[", RIGHT(K250, 1)="]"), AND(ISNUMBER(K250), OR(K250&gt;=I250, I250=""), OR(K250&lt;=J250, J250=""))), K250=""))</f>
        <v>1</v>
      </c>
    </row>
    <row r="251">
      <c r="A251" t="inlineStr">
        <is>
          <t>LOQ</t>
        </is>
      </c>
      <c r="B251" t="inlineStr">
        <is>
          <t>Test above LOQ [copies per well, covN2]</t>
        </is>
      </c>
      <c r="C251" t="inlineStr">
        <is>
          <t>High</t>
        </is>
      </c>
      <c r="D251" s="91" t="n">
        <v>44418</v>
      </c>
      <c r="E251" t="inlineStr">
        <is>
          <t>h.08.05.21</t>
        </is>
      </c>
      <c r="F251" t="inlineStr">
        <is>
          <t>covN2</t>
        </is>
      </c>
      <c r="G251" s="73" t="str">
        <f>HYPERLINK("#'Main'!L19", "'Main'!L19")</f>
        <v>'Main'!L19</v>
      </c>
      <c r="I251" t="n">
        <v>6</v>
      </c>
      <c r="K251">
        <f>'Main'!L19</f>
        <v>0.8568978467800058</v>
      </c>
      <c r="L251">
        <f>IF(OR(ISERROR(K251), ISERROR(I251), ISERROR(J251)), FALSE, OR(OR(AND(LEFT(K251, 1)="[", RIGHT(K251, 1)="]"), AND(ISNUMBER(K251), OR(K251&gt;=I251, I251=""), OR(K251&lt;=J251, J251=""))), K251=""))</f>
        <v>0</v>
      </c>
    </row>
    <row r="252">
      <c r="A252" t="inlineStr">
        <is>
          <t>LOQ</t>
        </is>
      </c>
      <c r="B252" t="inlineStr">
        <is>
          <t>Test above LOQ [copies per well, covN2]</t>
        </is>
      </c>
      <c r="C252" t="inlineStr">
        <is>
          <t>High</t>
        </is>
      </c>
      <c r="D252" s="91" t="n">
        <v>44418</v>
      </c>
      <c r="E252" t="inlineStr">
        <is>
          <t>h.08.05.21</t>
        </is>
      </c>
      <c r="F252" t="inlineStr">
        <is>
          <t>covN2</t>
        </is>
      </c>
      <c r="G252" s="73" t="str">
        <f>HYPERLINK("#'Main'!M19", "'Main'!M19")</f>
        <v>'Main'!M19</v>
      </c>
      <c r="I252" t="n">
        <v>6</v>
      </c>
      <c r="K252">
        <f>'Main'!M19</f>
        <v>0.6861786152944509</v>
      </c>
      <c r="L252">
        <f>IF(OR(ISERROR(K252), ISERROR(I252), ISERROR(J252)), FALSE, OR(OR(AND(LEFT(K252, 1)="[", RIGHT(K252, 1)="]"), AND(ISNUMBER(K252), OR(K252&gt;=I252, I252=""), OR(K252&lt;=J252, J252=""))), K252=""))</f>
        <v>0</v>
      </c>
    </row>
    <row r="253">
      <c r="A253" t="inlineStr">
        <is>
          <t>LOQ</t>
        </is>
      </c>
      <c r="B253" t="inlineStr">
        <is>
          <t>Test above LOQ [copies per well, covN2]</t>
        </is>
      </c>
      <c r="C253" t="inlineStr">
        <is>
          <t>High</t>
        </is>
      </c>
      <c r="D253" s="91" t="n">
        <v>44418</v>
      </c>
      <c r="E253" t="inlineStr">
        <is>
          <t>h.08.05.21</t>
        </is>
      </c>
      <c r="F253" t="inlineStr">
        <is>
          <t>covN2</t>
        </is>
      </c>
      <c r="G253" s="73" t="str">
        <f>HYPERLINK("#'Main'!N19", "'Main'!N19")</f>
        <v>'Main'!N19</v>
      </c>
      <c r="I253" t="n">
        <v>6</v>
      </c>
      <c r="K253">
        <f>'Main'!N19</f>
        <v>1.0453552018443</v>
      </c>
      <c r="L253">
        <f>IF(OR(ISERROR(K253), ISERROR(I253), ISERROR(J253)), FALSE, OR(OR(AND(LEFT(K253, 1)="[", RIGHT(K253, 1)="]"), AND(ISNUMBER(K253), OR(K253&gt;=I253, I253=""), OR(K253&lt;=J253, J253=""))), K253=""))</f>
        <v>0</v>
      </c>
    </row>
    <row r="254">
      <c r="A254" t="inlineStr">
        <is>
          <t>LOQ</t>
        </is>
      </c>
      <c r="B254" t="inlineStr">
        <is>
          <t>Test above LOQ [copies per well, covN2]</t>
        </is>
      </c>
      <c r="C254" t="inlineStr">
        <is>
          <t>High</t>
        </is>
      </c>
      <c r="D254" s="91" t="n">
        <v>44418</v>
      </c>
      <c r="E254" t="inlineStr">
        <is>
          <t>ac.08.06.21</t>
        </is>
      </c>
      <c r="F254" t="inlineStr">
        <is>
          <t>covN2</t>
        </is>
      </c>
      <c r="G254" s="73" t="str">
        <f>HYPERLINK("#'Main'!L20", "'Main'!L20")</f>
        <v>'Main'!L20</v>
      </c>
      <c r="I254" t="n">
        <v>6</v>
      </c>
      <c r="K254">
        <f>'Main'!L20</f>
        <v>0.8669769897869756</v>
      </c>
      <c r="L254">
        <f>IF(OR(ISERROR(K254), ISERROR(I254), ISERROR(J254)), FALSE, OR(OR(AND(LEFT(K254, 1)="[", RIGHT(K254, 1)="]"), AND(ISNUMBER(K254), OR(K254&gt;=I254, I254=""), OR(K254&lt;=J254, J254=""))), K254=""))</f>
        <v>0</v>
      </c>
    </row>
    <row r="255">
      <c r="A255" t="inlineStr">
        <is>
          <t>LOQ</t>
        </is>
      </c>
      <c r="B255" t="inlineStr">
        <is>
          <t>Test above LOQ [copies per well, covN2]</t>
        </is>
      </c>
      <c r="C255" t="inlineStr">
        <is>
          <t>High</t>
        </is>
      </c>
      <c r="D255" s="91" t="n">
        <v>44418</v>
      </c>
      <c r="E255" t="inlineStr">
        <is>
          <t>ac.08.06.21</t>
        </is>
      </c>
      <c r="F255" t="inlineStr">
        <is>
          <t>covN2</t>
        </is>
      </c>
      <c r="G255" s="73" t="str">
        <f>HYPERLINK("#'Main'!M20", "'Main'!M20")</f>
        <v>'Main'!M20</v>
      </c>
      <c r="I255" t="n">
        <v>6</v>
      </c>
      <c r="K255">
        <f>'Main'!M20</f>
        <v>0.4348854872329816</v>
      </c>
      <c r="L255">
        <f>IF(OR(ISERROR(K255), ISERROR(I255), ISERROR(J255)), FALSE, OR(OR(AND(LEFT(K255, 1)="[", RIGHT(K255, 1)="]"), AND(ISNUMBER(K255), OR(K255&gt;=I255, I255=""), OR(K255&lt;=J255, J255=""))), K255=""))</f>
        <v>0</v>
      </c>
    </row>
    <row r="256">
      <c r="A256" t="inlineStr">
        <is>
          <t>LOQ</t>
        </is>
      </c>
      <c r="B256" t="inlineStr">
        <is>
          <t>Test above LOQ [copies per well, covN2]</t>
        </is>
      </c>
      <c r="C256" t="inlineStr">
        <is>
          <t>High</t>
        </is>
      </c>
      <c r="D256" s="91" t="n">
        <v>44418</v>
      </c>
      <c r="E256" t="inlineStr">
        <is>
          <t>ac.08.06.21</t>
        </is>
      </c>
      <c r="F256" t="inlineStr">
        <is>
          <t>covN2</t>
        </is>
      </c>
      <c r="G256" s="73" t="str">
        <f>HYPERLINK("#'Main'!N20", "'Main'!N20")</f>
        <v>'Main'!N20</v>
      </c>
      <c r="I256" t="n">
        <v>6</v>
      </c>
      <c r="K256" t="str">
        <f>'Main'!N20</f>
        <v/>
      </c>
      <c r="L256">
        <f>IF(OR(ISERROR(K256), ISERROR(I256), ISERROR(J256)), FALSE, OR(OR(AND(LEFT(K256, 1)="[", RIGHT(K256, 1)="]"), AND(ISNUMBER(K256), OR(K256&gt;=I256, I256=""), OR(K256&lt;=J256, J256=""))), K256=""))</f>
        <v>1</v>
      </c>
    </row>
    <row r="257">
      <c r="A257" t="inlineStr">
        <is>
          <t>LOQ</t>
        </is>
      </c>
      <c r="B257" t="inlineStr">
        <is>
          <t>Test above LOQ [copies per well, covN2]</t>
        </is>
      </c>
      <c r="C257" t="inlineStr">
        <is>
          <t>High</t>
        </is>
      </c>
      <c r="D257" s="91" t="n">
        <v>44418</v>
      </c>
      <c r="E257" t="inlineStr">
        <is>
          <t>h_d.08.06.21</t>
        </is>
      </c>
      <c r="F257" t="inlineStr">
        <is>
          <t>covN2</t>
        </is>
      </c>
      <c r="G257" s="73" t="str">
        <f>HYPERLINK("#'Main'!L21", "'Main'!L21")</f>
        <v>'Main'!L21</v>
      </c>
      <c r="I257" t="n">
        <v>6</v>
      </c>
      <c r="K257" t="str">
        <f>'Main'!L21</f>
        <v/>
      </c>
      <c r="L257">
        <f>IF(OR(ISERROR(K257), ISERROR(I257), ISERROR(J257)), FALSE, OR(OR(AND(LEFT(K257, 1)="[", RIGHT(K257, 1)="]"), AND(ISNUMBER(K257), OR(K257&gt;=I257, I257=""), OR(K257&lt;=J257, J257=""))), K257=""))</f>
        <v>1</v>
      </c>
    </row>
    <row r="258">
      <c r="A258" t="inlineStr">
        <is>
          <t>LOQ</t>
        </is>
      </c>
      <c r="B258" t="inlineStr">
        <is>
          <t>Test above LOQ [copies per well, covN2]</t>
        </is>
      </c>
      <c r="C258" t="inlineStr">
        <is>
          <t>High</t>
        </is>
      </c>
      <c r="D258" s="91" t="n">
        <v>44418</v>
      </c>
      <c r="E258" t="inlineStr">
        <is>
          <t>h_d.08.06.21</t>
        </is>
      </c>
      <c r="F258" t="inlineStr">
        <is>
          <t>covN2</t>
        </is>
      </c>
      <c r="G258" s="73" t="str">
        <f>HYPERLINK("#'Main'!M21", "'Main'!M21")</f>
        <v>'Main'!M21</v>
      </c>
      <c r="I258" t="n">
        <v>6</v>
      </c>
      <c r="K258">
        <f>'Main'!M21</f>
        <v>2.342511528649275</v>
      </c>
      <c r="L258">
        <f>IF(OR(ISERROR(K258), ISERROR(I258), ISERROR(J258)), FALSE, OR(OR(AND(LEFT(K258, 1)="[", RIGHT(K258, 1)="]"), AND(ISNUMBER(K258), OR(K258&gt;=I258, I258=""), OR(K258&lt;=J258, J258=""))), K258=""))</f>
        <v>0</v>
      </c>
    </row>
    <row r="259">
      <c r="A259" t="inlineStr">
        <is>
          <t>LOQ</t>
        </is>
      </c>
      <c r="B259" t="inlineStr">
        <is>
          <t>Test above LOQ [copies per well, covN2]</t>
        </is>
      </c>
      <c r="C259" t="inlineStr">
        <is>
          <t>High</t>
        </is>
      </c>
      <c r="D259" s="91" t="n">
        <v>44418</v>
      </c>
      <c r="E259" t="inlineStr">
        <is>
          <t>h_d.08.06.21</t>
        </is>
      </c>
      <c r="F259" t="inlineStr">
        <is>
          <t>covN2</t>
        </is>
      </c>
      <c r="G259" s="73" t="str">
        <f>HYPERLINK("#'Main'!N21", "'Main'!N21")</f>
        <v>'Main'!N21</v>
      </c>
      <c r="I259" t="n">
        <v>6</v>
      </c>
      <c r="K259">
        <f>'Main'!N21</f>
        <v>4.252910432326028</v>
      </c>
      <c r="L259">
        <f>IF(OR(ISERROR(K259), ISERROR(I259), ISERROR(J259)), FALSE, OR(OR(AND(LEFT(K259, 1)="[", RIGHT(K259, 1)="]"), AND(ISNUMBER(K259), OR(K259&gt;=I259, I259=""), OR(K259&lt;=J259, J259=""))), K259=""))</f>
        <v>0</v>
      </c>
    </row>
    <row r="260">
      <c r="A260" t="inlineStr">
        <is>
          <t>LOQ</t>
        </is>
      </c>
      <c r="B260" t="inlineStr">
        <is>
          <t>Test above LOQ [copies per well, covN2]</t>
        </is>
      </c>
      <c r="C260" t="inlineStr">
        <is>
          <t>High</t>
        </is>
      </c>
      <c r="D260" s="91" t="n">
        <v>44418</v>
      </c>
      <c r="E260" t="inlineStr">
        <is>
          <t>h.08.07.21</t>
        </is>
      </c>
      <c r="F260" t="inlineStr">
        <is>
          <t>covN2</t>
        </is>
      </c>
      <c r="G260" s="73" t="str">
        <f>HYPERLINK("#'Main'!L22", "'Main'!L22")</f>
        <v>'Main'!L22</v>
      </c>
      <c r="I260" t="n">
        <v>6</v>
      </c>
      <c r="K260">
        <f>'Main'!L22</f>
        <v>0.4150121739465689</v>
      </c>
      <c r="L260">
        <f>IF(OR(ISERROR(K260), ISERROR(I260), ISERROR(J260)), FALSE, OR(OR(AND(LEFT(K260, 1)="[", RIGHT(K260, 1)="]"), AND(ISNUMBER(K260), OR(K260&gt;=I260, I260=""), OR(K260&lt;=J260, J260=""))), K260=""))</f>
        <v>0</v>
      </c>
    </row>
    <row r="261">
      <c r="A261" t="inlineStr">
        <is>
          <t>LOQ</t>
        </is>
      </c>
      <c r="B261" t="inlineStr">
        <is>
          <t>Test above LOQ [copies per well, covN2]</t>
        </is>
      </c>
      <c r="C261" t="inlineStr">
        <is>
          <t>High</t>
        </is>
      </c>
      <c r="D261" s="91" t="n">
        <v>44418</v>
      </c>
      <c r="E261" t="inlineStr">
        <is>
          <t>h.08.07.21</t>
        </is>
      </c>
      <c r="F261" t="inlineStr">
        <is>
          <t>covN2</t>
        </is>
      </c>
      <c r="G261" s="73" t="str">
        <f>HYPERLINK("#'Main'!M22", "'Main'!M22")</f>
        <v>'Main'!M22</v>
      </c>
      <c r="I261" t="n">
        <v>6</v>
      </c>
      <c r="K261">
        <f>'Main'!M22</f>
        <v>1.748713839071678</v>
      </c>
      <c r="L261">
        <f>IF(OR(ISERROR(K261), ISERROR(I261), ISERROR(J261)), FALSE, OR(OR(AND(LEFT(K261, 1)="[", RIGHT(K261, 1)="]"), AND(ISNUMBER(K261), OR(K261&gt;=I261, I261=""), OR(K261&lt;=J261, J261=""))), K261=""))</f>
        <v>0</v>
      </c>
    </row>
    <row r="262">
      <c r="A262" t="inlineStr">
        <is>
          <t>LOQ</t>
        </is>
      </c>
      <c r="B262" t="inlineStr">
        <is>
          <t>Test above LOQ [copies per well, covN2]</t>
        </is>
      </c>
      <c r="C262" t="inlineStr">
        <is>
          <t>High</t>
        </is>
      </c>
      <c r="D262" s="91" t="n">
        <v>44418</v>
      </c>
      <c r="E262" t="inlineStr">
        <is>
          <t>h.08.07.21</t>
        </is>
      </c>
      <c r="F262" t="inlineStr">
        <is>
          <t>covN2</t>
        </is>
      </c>
      <c r="G262" s="73" t="str">
        <f>HYPERLINK("#'Main'!N22", "'Main'!N22")</f>
        <v>'Main'!N22</v>
      </c>
      <c r="I262" t="n">
        <v>6</v>
      </c>
      <c r="K262" t="str">
        <f>'Main'!N22</f>
        <v/>
      </c>
      <c r="L262">
        <f>IF(OR(ISERROR(K262), ISERROR(I262), ISERROR(J262)), FALSE, OR(OR(AND(LEFT(K262, 1)="[", RIGHT(K262, 1)="]"), AND(ISNUMBER(K262), OR(K262&gt;=I262, I262=""), OR(K262&lt;=J262, J262=""))), K262=""))</f>
        <v>1</v>
      </c>
    </row>
    <row r="263">
      <c r="A263" t="inlineStr">
        <is>
          <t>LOQ</t>
        </is>
      </c>
      <c r="B263" t="inlineStr">
        <is>
          <t>Test above LOQ [copies per well, covN2]</t>
        </is>
      </c>
      <c r="C263" t="inlineStr">
        <is>
          <t>High</t>
        </is>
      </c>
      <c r="D263" s="91" t="n">
        <v>44418</v>
      </c>
      <c r="E263" t="inlineStr">
        <is>
          <t>h.08.08.21</t>
        </is>
      </c>
      <c r="F263" t="inlineStr">
        <is>
          <t>covN2</t>
        </is>
      </c>
      <c r="G263" s="73" t="str">
        <f>HYPERLINK("#'Main'!L23", "'Main'!L23")</f>
        <v>'Main'!L23</v>
      </c>
      <c r="I263" t="n">
        <v>6</v>
      </c>
      <c r="K263" t="str">
        <f>'Main'!L23</f>
        <v/>
      </c>
      <c r="L263">
        <f>IF(OR(ISERROR(K263), ISERROR(I263), ISERROR(J263)), FALSE, OR(OR(AND(LEFT(K263, 1)="[", RIGHT(K263, 1)="]"), AND(ISNUMBER(K263), OR(K263&gt;=I263, I263=""), OR(K263&lt;=J263, J263=""))), K263=""))</f>
        <v>1</v>
      </c>
    </row>
    <row r="264">
      <c r="A264" t="inlineStr">
        <is>
          <t>LOQ</t>
        </is>
      </c>
      <c r="B264" t="inlineStr">
        <is>
          <t>Test above LOQ [copies per well, covN2]</t>
        </is>
      </c>
      <c r="C264" t="inlineStr">
        <is>
          <t>High</t>
        </is>
      </c>
      <c r="D264" s="91" t="n">
        <v>44418</v>
      </c>
      <c r="E264" t="inlineStr">
        <is>
          <t>h.08.08.21</t>
        </is>
      </c>
      <c r="F264" t="inlineStr">
        <is>
          <t>covN2</t>
        </is>
      </c>
      <c r="G264" s="73" t="str">
        <f>HYPERLINK("#'Main'!M23", "'Main'!M23")</f>
        <v>'Main'!M23</v>
      </c>
      <c r="I264" t="n">
        <v>6</v>
      </c>
      <c r="K264">
        <f>'Main'!M23</f>
        <v>0.7274946052729505</v>
      </c>
      <c r="L264">
        <f>IF(OR(ISERROR(K264), ISERROR(I264), ISERROR(J264)), FALSE, OR(OR(AND(LEFT(K264, 1)="[", RIGHT(K264, 1)="]"), AND(ISNUMBER(K264), OR(K264&gt;=I264, I264=""), OR(K264&lt;=J264, J264=""))), K264=""))</f>
        <v>0</v>
      </c>
    </row>
    <row r="265">
      <c r="A265" t="inlineStr">
        <is>
          <t>LOQ</t>
        </is>
      </c>
      <c r="B265" t="inlineStr">
        <is>
          <t>Test above LOQ [copies per well, covN2]</t>
        </is>
      </c>
      <c r="C265" t="inlineStr">
        <is>
          <t>High</t>
        </is>
      </c>
      <c r="D265" s="91" t="n">
        <v>44418</v>
      </c>
      <c r="E265" t="inlineStr">
        <is>
          <t>h.08.08.21</t>
        </is>
      </c>
      <c r="F265" t="inlineStr">
        <is>
          <t>covN2</t>
        </is>
      </c>
      <c r="G265" s="73" t="str">
        <f>HYPERLINK("#'Main'!N23", "'Main'!N23")</f>
        <v>'Main'!N23</v>
      </c>
      <c r="I265" t="n">
        <v>6</v>
      </c>
      <c r="K265">
        <f>'Main'!N23</f>
        <v>0.5559347563210926</v>
      </c>
      <c r="L265">
        <f>IF(OR(ISERROR(K265), ISERROR(I265), ISERROR(J265)), FALSE, OR(OR(AND(LEFT(K265, 1)="[", RIGHT(K265, 1)="]"), AND(ISNUMBER(K265), OR(K265&gt;=I265, I265=""), OR(K265&lt;=J265, J265=""))), K265=""))</f>
        <v>0</v>
      </c>
    </row>
    <row r="266">
      <c r="A266" t="inlineStr">
        <is>
          <t>LOQ</t>
        </is>
      </c>
      <c r="B266" t="inlineStr">
        <is>
          <t>Test above LOQ [copies per well, covN2]</t>
        </is>
      </c>
      <c r="C266" t="inlineStr">
        <is>
          <t>High</t>
        </is>
      </c>
      <c r="D266" s="91" t="n">
        <v>44418</v>
      </c>
      <c r="E266" t="inlineStr">
        <is>
          <t>h_d.08.08.21</t>
        </is>
      </c>
      <c r="F266" t="inlineStr">
        <is>
          <t>covN2</t>
        </is>
      </c>
      <c r="G266" s="73" t="str">
        <f>HYPERLINK("#'Main'!L24", "'Main'!L24")</f>
        <v>'Main'!L24</v>
      </c>
      <c r="I266" t="n">
        <v>6</v>
      </c>
      <c r="K266">
        <f>'Main'!L24</f>
        <v>0.5559347563210926</v>
      </c>
      <c r="L266">
        <f>IF(OR(ISERROR(K266), ISERROR(I266), ISERROR(J266)), FALSE, OR(OR(AND(LEFT(K266, 1)="[", RIGHT(K266, 1)="]"), AND(ISNUMBER(K266), OR(K266&gt;=I266, I266=""), OR(K266&lt;=J266, J266=""))), K266=""))</f>
        <v>0</v>
      </c>
    </row>
    <row r="267">
      <c r="A267" t="inlineStr">
        <is>
          <t>LOQ</t>
        </is>
      </c>
      <c r="B267" t="inlineStr">
        <is>
          <t>Test above LOQ [copies per well, covN2]</t>
        </is>
      </c>
      <c r="C267" t="inlineStr">
        <is>
          <t>High</t>
        </is>
      </c>
      <c r="D267" s="91" t="n">
        <v>44418</v>
      </c>
      <c r="E267" t="inlineStr">
        <is>
          <t>h_d.08.08.21</t>
        </is>
      </c>
      <c r="F267" t="inlineStr">
        <is>
          <t>covN2</t>
        </is>
      </c>
      <c r="G267" s="73" t="str">
        <f>HYPERLINK("#'Main'!M24", "'Main'!M24")</f>
        <v>'Main'!M24</v>
      </c>
      <c r="I267" t="n">
        <v>6</v>
      </c>
      <c r="K267">
        <f>'Main'!M24</f>
        <v>0.4298296748306779</v>
      </c>
      <c r="L267">
        <f>IF(OR(ISERROR(K267), ISERROR(I267), ISERROR(J267)), FALSE, OR(OR(AND(LEFT(K267, 1)="[", RIGHT(K267, 1)="]"), AND(ISNUMBER(K267), OR(K267&gt;=I267, I267=""), OR(K267&lt;=J267, J267=""))), K267=""))</f>
        <v>0</v>
      </c>
    </row>
    <row r="268">
      <c r="A268" t="inlineStr">
        <is>
          <t>LOQ</t>
        </is>
      </c>
      <c r="B268" t="inlineStr">
        <is>
          <t>Test above LOQ [copies per well, covN2]</t>
        </is>
      </c>
      <c r="C268" t="inlineStr">
        <is>
          <t>High</t>
        </is>
      </c>
      <c r="D268" s="91" t="n">
        <v>44418</v>
      </c>
      <c r="E268" t="inlineStr">
        <is>
          <t>h_d.08.08.21</t>
        </is>
      </c>
      <c r="F268" t="inlineStr">
        <is>
          <t>covN2</t>
        </is>
      </c>
      <c r="G268" s="73" t="str">
        <f>HYPERLINK("#'Main'!N24", "'Main'!N24")</f>
        <v>'Main'!N24</v>
      </c>
      <c r="I268" t="n">
        <v>6</v>
      </c>
      <c r="K268">
        <f>'Main'!N24</f>
        <v>0.7106777815287678</v>
      </c>
      <c r="L268">
        <f>IF(OR(ISERROR(K268), ISERROR(I268), ISERROR(J268)), FALSE, OR(OR(AND(LEFT(K268, 1)="[", RIGHT(K268, 1)="]"), AND(ISNUMBER(K268), OR(K268&gt;=I268, I268=""), OR(K268&lt;=J268, J268=""))), K268=""))</f>
        <v>0</v>
      </c>
    </row>
    <row r="269">
      <c r="A269" t="inlineStr">
        <is>
          <t>LOQ</t>
        </is>
      </c>
      <c r="B269" t="inlineStr">
        <is>
          <t>Test above LOQ [copies per well, covN2]</t>
        </is>
      </c>
      <c r="C269" t="inlineStr">
        <is>
          <t>High</t>
        </is>
      </c>
      <c r="D269" s="91" t="n">
        <v>44418</v>
      </c>
      <c r="E269" t="inlineStr">
        <is>
          <t>bmi.08.09.21</t>
        </is>
      </c>
      <c r="F269" t="inlineStr">
        <is>
          <t>covN2</t>
        </is>
      </c>
      <c r="G269" s="73" t="str">
        <f>HYPERLINK("#'Main'!L25", "'Main'!L25")</f>
        <v>'Main'!L25</v>
      </c>
      <c r="I269" t="n">
        <v>6</v>
      </c>
      <c r="K269">
        <f>'Main'!L25</f>
        <v>0.5963413772683429</v>
      </c>
      <c r="L269">
        <f>IF(OR(ISERROR(K269), ISERROR(I269), ISERROR(J269)), FALSE, OR(OR(AND(LEFT(K269, 1)="[", RIGHT(K269, 1)="]"), AND(ISNUMBER(K269), OR(K269&gt;=I269, I269=""), OR(K269&lt;=J269, J269=""))), K269=""))</f>
        <v>0</v>
      </c>
    </row>
    <row r="270">
      <c r="A270" t="inlineStr">
        <is>
          <t>LOQ</t>
        </is>
      </c>
      <c r="B270" t="inlineStr">
        <is>
          <t>Test above LOQ [copies per well, covN2]</t>
        </is>
      </c>
      <c r="C270" t="inlineStr">
        <is>
          <t>High</t>
        </is>
      </c>
      <c r="D270" s="91" t="n">
        <v>44418</v>
      </c>
      <c r="E270" t="inlineStr">
        <is>
          <t>bmi.08.09.21</t>
        </is>
      </c>
      <c r="F270" t="inlineStr">
        <is>
          <t>covN2</t>
        </is>
      </c>
      <c r="G270" s="73" t="str">
        <f>HYPERLINK("#'Main'!M25", "'Main'!M25")</f>
        <v>'Main'!M25</v>
      </c>
      <c r="I270" t="n">
        <v>6</v>
      </c>
      <c r="K270" t="str">
        <f>'Main'!M25</f>
        <v/>
      </c>
      <c r="L270">
        <f>IF(OR(ISERROR(K270), ISERROR(I270), ISERROR(J270)), FALSE, OR(OR(AND(LEFT(K270, 1)="[", RIGHT(K270, 1)="]"), AND(ISNUMBER(K270), OR(K270&gt;=I270, I270=""), OR(K270&lt;=J270, J270=""))), K270=""))</f>
        <v>1</v>
      </c>
    </row>
    <row r="271">
      <c r="A271" t="inlineStr">
        <is>
          <t>LOQ</t>
        </is>
      </c>
      <c r="B271" t="inlineStr">
        <is>
          <t>Test above LOQ [copies per well, covN2]</t>
        </is>
      </c>
      <c r="C271" t="inlineStr">
        <is>
          <t>High</t>
        </is>
      </c>
      <c r="D271" s="91" t="n">
        <v>44418</v>
      </c>
      <c r="E271" t="inlineStr">
        <is>
          <t>bmi.08.09.21</t>
        </is>
      </c>
      <c r="F271" t="inlineStr">
        <is>
          <t>covN2</t>
        </is>
      </c>
      <c r="G271" s="73" t="str">
        <f>HYPERLINK("#'Main'!N25", "'Main'!N25")</f>
        <v>'Main'!N25</v>
      </c>
      <c r="I271" t="n">
        <v>6</v>
      </c>
      <c r="K271">
        <f>'Main'!N25</f>
        <v>0.5690898837970155</v>
      </c>
      <c r="L271">
        <f>IF(OR(ISERROR(K271), ISERROR(I271), ISERROR(J271)), FALSE, OR(OR(AND(LEFT(K271, 1)="[", RIGHT(K271, 1)="]"), AND(ISNUMBER(K271), OR(K271&gt;=I271, I271=""), OR(K271&lt;=J271, J271=""))), K271=""))</f>
        <v>0</v>
      </c>
    </row>
    <row r="272">
      <c r="A272" t="inlineStr">
        <is>
          <t>LOQ</t>
        </is>
      </c>
      <c r="B272" t="inlineStr">
        <is>
          <t>Test above LOQ [copies per well, covN2]</t>
        </is>
      </c>
      <c r="C272" t="inlineStr">
        <is>
          <t>High</t>
        </is>
      </c>
      <c r="D272" s="91" t="n">
        <v>44418</v>
      </c>
      <c r="E272" t="inlineStr">
        <is>
          <t>mh.08.09.21</t>
        </is>
      </c>
      <c r="F272" t="inlineStr">
        <is>
          <t>covN2</t>
        </is>
      </c>
      <c r="G272" s="73" t="str">
        <f>HYPERLINK("#'Main'!L26", "'Main'!L26")</f>
        <v>'Main'!L26</v>
      </c>
      <c r="I272" t="n">
        <v>6</v>
      </c>
      <c r="K272">
        <f>'Main'!L26</f>
        <v>3.486192813293302</v>
      </c>
      <c r="L272">
        <f>IF(OR(ISERROR(K272), ISERROR(I272), ISERROR(J272)), FALSE, OR(OR(AND(LEFT(K272, 1)="[", RIGHT(K272, 1)="]"), AND(ISNUMBER(K272), OR(K272&gt;=I272, I272=""), OR(K272&lt;=J272, J272=""))), K272=""))</f>
        <v>0</v>
      </c>
    </row>
    <row r="273">
      <c r="A273" t="inlineStr">
        <is>
          <t>LOQ</t>
        </is>
      </c>
      <c r="B273" t="inlineStr">
        <is>
          <t>Test above LOQ [copies per well, covN2]</t>
        </is>
      </c>
      <c r="C273" t="inlineStr">
        <is>
          <t>High</t>
        </is>
      </c>
      <c r="D273" s="91" t="n">
        <v>44418</v>
      </c>
      <c r="E273" t="inlineStr">
        <is>
          <t>mh.08.09.21</t>
        </is>
      </c>
      <c r="F273" t="inlineStr">
        <is>
          <t>covN2</t>
        </is>
      </c>
      <c r="G273" s="73" t="str">
        <f>HYPERLINK("#'Main'!M26", "'Main'!M26")</f>
        <v>'Main'!M26</v>
      </c>
      <c r="I273" t="n">
        <v>6</v>
      </c>
      <c r="K273">
        <f>'Main'!M26</f>
        <v>3.174850257248975</v>
      </c>
      <c r="L273">
        <f>IF(OR(ISERROR(K273), ISERROR(I273), ISERROR(J273)), FALSE, OR(OR(AND(LEFT(K273, 1)="[", RIGHT(K273, 1)="]"), AND(ISNUMBER(K273), OR(K273&gt;=I273, I273=""), OR(K273&lt;=J273, J273=""))), K273=""))</f>
        <v>0</v>
      </c>
    </row>
    <row r="274">
      <c r="A274" t="inlineStr">
        <is>
          <t>LOQ</t>
        </is>
      </c>
      <c r="B274" t="inlineStr">
        <is>
          <t>Test above LOQ [copies per well, covN2]</t>
        </is>
      </c>
      <c r="C274" t="inlineStr">
        <is>
          <t>High</t>
        </is>
      </c>
      <c r="D274" s="91" t="n">
        <v>44418</v>
      </c>
      <c r="E274" t="inlineStr">
        <is>
          <t>mh.08.09.21</t>
        </is>
      </c>
      <c r="F274" t="inlineStr">
        <is>
          <t>covN2</t>
        </is>
      </c>
      <c r="G274" s="73" t="str">
        <f>HYPERLINK("#'Main'!N26", "'Main'!N26")</f>
        <v>'Main'!N26</v>
      </c>
      <c r="I274" t="n">
        <v>6</v>
      </c>
      <c r="K274">
        <f>'Main'!N26</f>
        <v>6.789331594135242</v>
      </c>
      <c r="L274">
        <f>IF(OR(ISERROR(K274), ISERROR(I274), ISERROR(J274)), FALSE, OR(OR(AND(LEFT(K274, 1)="[", RIGHT(K274, 1)="]"), AND(ISNUMBER(K274), OR(K274&gt;=I274, I274=""), OR(K274&lt;=J274, J274=""))), K274=""))</f>
        <v>1</v>
      </c>
    </row>
    <row r="275">
      <c r="A275" t="inlineStr">
        <is>
          <t>LOQ</t>
        </is>
      </c>
      <c r="B275" t="inlineStr">
        <is>
          <t>Test above LOQ [copies per well, covN2]</t>
        </is>
      </c>
      <c r="C275" t="inlineStr">
        <is>
          <t>High</t>
        </is>
      </c>
      <c r="D275" s="91" t="n">
        <v>44418</v>
      </c>
      <c r="E275" t="inlineStr">
        <is>
          <t>o.08.09.21</t>
        </is>
      </c>
      <c r="F275" t="inlineStr">
        <is>
          <t>covN2</t>
        </is>
      </c>
      <c r="G275" s="73" t="str">
        <f>HYPERLINK("#'Main'!L27", "'Main'!L27")</f>
        <v>'Main'!L27</v>
      </c>
      <c r="I275" t="n">
        <v>6</v>
      </c>
      <c r="K275">
        <f>'Main'!L27</f>
        <v>0.4150121739465689</v>
      </c>
      <c r="L275">
        <f>IF(OR(ISERROR(K275), ISERROR(I275), ISERROR(J275)), FALSE, OR(OR(AND(LEFT(K275, 1)="[", RIGHT(K275, 1)="]"), AND(ISNUMBER(K275), OR(K275&gt;=I275, I275=""), OR(K275&lt;=J275, J275=""))), K275=""))</f>
        <v>0</v>
      </c>
    </row>
    <row r="276">
      <c r="A276" t="inlineStr">
        <is>
          <t>LOQ</t>
        </is>
      </c>
      <c r="B276" t="inlineStr">
        <is>
          <t>Test above LOQ [copies per well, covN2]</t>
        </is>
      </c>
      <c r="C276" t="inlineStr">
        <is>
          <t>High</t>
        </is>
      </c>
      <c r="D276" s="91" t="n">
        <v>44418</v>
      </c>
      <c r="E276" t="inlineStr">
        <is>
          <t>o.08.09.21</t>
        </is>
      </c>
      <c r="F276" t="inlineStr">
        <is>
          <t>covN2</t>
        </is>
      </c>
      <c r="G276" s="73" t="str">
        <f>HYPERLINK("#'Main'!M27", "'Main'!M27")</f>
        <v>'Main'!M27</v>
      </c>
      <c r="I276" t="n">
        <v>6</v>
      </c>
      <c r="K276" t="str">
        <f>'Main'!M27</f>
        <v/>
      </c>
      <c r="L276">
        <f>IF(OR(ISERROR(K276), ISERROR(I276), ISERROR(J276)), FALSE, OR(OR(AND(LEFT(K276, 1)="[", RIGHT(K276, 1)="]"), AND(ISNUMBER(K276), OR(K276&gt;=I276, I276=""), OR(K276&lt;=J276, J276=""))), K276=""))</f>
        <v>1</v>
      </c>
    </row>
    <row r="277">
      <c r="A277" t="inlineStr">
        <is>
          <t>LOQ</t>
        </is>
      </c>
      <c r="B277" t="inlineStr">
        <is>
          <t>Test above LOQ [copies per well, covN2]</t>
        </is>
      </c>
      <c r="C277" t="inlineStr">
        <is>
          <t>High</t>
        </is>
      </c>
      <c r="D277" s="91" t="n">
        <v>44418</v>
      </c>
      <c r="E277" t="inlineStr">
        <is>
          <t>o.08.09.21</t>
        </is>
      </c>
      <c r="F277" t="inlineStr">
        <is>
          <t>covN2</t>
        </is>
      </c>
      <c r="G277" s="73" t="str">
        <f>HYPERLINK("#'Main'!N27", "'Main'!N27")</f>
        <v>'Main'!N27</v>
      </c>
      <c r="I277" t="n">
        <v>6</v>
      </c>
      <c r="K277">
        <f>'Main'!N27</f>
        <v>0.3649195418107111</v>
      </c>
      <c r="L277">
        <f>IF(OR(ISERROR(K277), ISERROR(I277), ISERROR(J277)), FALSE, OR(OR(AND(LEFT(K277, 1)="[", RIGHT(K277, 1)="]"), AND(ISNUMBER(K277), OR(K277&gt;=I277, I277=""), OR(K277&lt;=J277, J277=""))), K277=""))</f>
        <v>0</v>
      </c>
    </row>
    <row r="278">
      <c r="A278" t="inlineStr">
        <is>
          <t>LOQ</t>
        </is>
      </c>
      <c r="B278" t="inlineStr">
        <is>
          <t>Test above LOQ [copies per well, covN2]</t>
        </is>
      </c>
      <c r="C278" t="inlineStr">
        <is>
          <t>High</t>
        </is>
      </c>
      <c r="D278" s="91" t="n">
        <v>44418</v>
      </c>
      <c r="E278" t="inlineStr">
        <is>
          <t>vc1.08.09.21</t>
        </is>
      </c>
      <c r="F278" t="inlineStr">
        <is>
          <t>covN2</t>
        </is>
      </c>
      <c r="G278" s="73" t="str">
        <f>HYPERLINK("#'Main'!L28", "'Main'!L28")</f>
        <v>'Main'!L28</v>
      </c>
      <c r="I278" t="n">
        <v>6</v>
      </c>
      <c r="K278">
        <f>'Main'!L28</f>
        <v>0.0001427284241422325</v>
      </c>
      <c r="L278">
        <f>IF(OR(ISERROR(K278), ISERROR(I278), ISERROR(J278)), FALSE, OR(OR(AND(LEFT(K278, 1)="[", RIGHT(K278, 1)="]"), AND(ISNUMBER(K278), OR(K278&gt;=I278, I278=""), OR(K278&lt;=J278, J278=""))), K278=""))</f>
        <v>0</v>
      </c>
    </row>
    <row r="279">
      <c r="A279" t="inlineStr">
        <is>
          <t>LOQ</t>
        </is>
      </c>
      <c r="B279" t="inlineStr">
        <is>
          <t>Test above LOQ [copies per well, covN2]</t>
        </is>
      </c>
      <c r="C279" t="inlineStr">
        <is>
          <t>High</t>
        </is>
      </c>
      <c r="D279" s="91" t="n">
        <v>44418</v>
      </c>
      <c r="E279" t="inlineStr">
        <is>
          <t>vc1.08.09.21</t>
        </is>
      </c>
      <c r="F279" t="inlineStr">
        <is>
          <t>covN2</t>
        </is>
      </c>
      <c r="G279" s="73" t="str">
        <f>HYPERLINK("#'Main'!M28", "'Main'!M28")</f>
        <v>'Main'!M28</v>
      </c>
      <c r="I279" t="n">
        <v>6</v>
      </c>
      <c r="K279" t="str">
        <f>'Main'!M28</f>
        <v/>
      </c>
      <c r="L279">
        <f>IF(OR(ISERROR(K279), ISERROR(I279), ISERROR(J279)), FALSE, OR(OR(AND(LEFT(K279, 1)="[", RIGHT(K279, 1)="]"), AND(ISNUMBER(K279), OR(K279&gt;=I279, I279=""), OR(K279&lt;=J279, J279=""))), K279=""))</f>
        <v>1</v>
      </c>
    </row>
    <row r="280">
      <c r="A280" t="inlineStr">
        <is>
          <t>LOQ</t>
        </is>
      </c>
      <c r="B280" t="inlineStr">
        <is>
          <t>Test above LOQ [copies per well, covN2]</t>
        </is>
      </c>
      <c r="C280" t="inlineStr">
        <is>
          <t>High</t>
        </is>
      </c>
      <c r="D280" s="91" t="n">
        <v>44418</v>
      </c>
      <c r="E280" t="inlineStr">
        <is>
          <t>vc1.08.09.21</t>
        </is>
      </c>
      <c r="F280" t="inlineStr">
        <is>
          <t>covN2</t>
        </is>
      </c>
      <c r="G280" s="73" t="str">
        <f>HYPERLINK("#'Main'!N28", "'Main'!N28")</f>
        <v>'Main'!N28</v>
      </c>
      <c r="I280" t="n">
        <v>6</v>
      </c>
      <c r="K280">
        <f>'Main'!N28</f>
        <v>0.01413737157274749</v>
      </c>
      <c r="L280">
        <f>IF(OR(ISERROR(K280), ISERROR(I280), ISERROR(J280)), FALSE, OR(OR(AND(LEFT(K280, 1)="[", RIGHT(K280, 1)="]"), AND(ISNUMBER(K280), OR(K280&gt;=I280, I280=""), OR(K280&lt;=J280, J280=""))), K280=""))</f>
        <v>0</v>
      </c>
    </row>
    <row r="281">
      <c r="A281" t="inlineStr">
        <is>
          <t>LOQ</t>
        </is>
      </c>
      <c r="B281" t="inlineStr">
        <is>
          <t>Test above LOQ [copies per well, covN2]</t>
        </is>
      </c>
      <c r="C281" t="inlineStr">
        <is>
          <t>High</t>
        </is>
      </c>
      <c r="D281" s="91" t="n">
        <v>44418</v>
      </c>
      <c r="E281" t="inlineStr">
        <is>
          <t>vc2.08.09.21</t>
        </is>
      </c>
      <c r="F281" t="inlineStr">
        <is>
          <t>covN2</t>
        </is>
      </c>
      <c r="G281" s="73" t="str">
        <f>HYPERLINK("#'Main'!L29", "'Main'!L29")</f>
        <v>'Main'!L29</v>
      </c>
      <c r="I281" t="n">
        <v>6</v>
      </c>
      <c r="K281">
        <f>'Main'!L29</f>
        <v>0.3960470275053935</v>
      </c>
      <c r="L281">
        <f>IF(OR(ISERROR(K281), ISERROR(I281), ISERROR(J281)), FALSE, OR(OR(AND(LEFT(K281, 1)="[", RIGHT(K281, 1)="]"), AND(ISNUMBER(K281), OR(K281&gt;=I281, I281=""), OR(K281&lt;=J281, J281=""))), K281=""))</f>
        <v>0</v>
      </c>
    </row>
    <row r="282">
      <c r="A282" t="inlineStr">
        <is>
          <t>LOQ</t>
        </is>
      </c>
      <c r="B282" t="inlineStr">
        <is>
          <t>Test above LOQ [copies per well, covN2]</t>
        </is>
      </c>
      <c r="C282" t="inlineStr">
        <is>
          <t>High</t>
        </is>
      </c>
      <c r="D282" s="91" t="n">
        <v>44418</v>
      </c>
      <c r="E282" t="inlineStr">
        <is>
          <t>vc2.08.09.21</t>
        </is>
      </c>
      <c r="F282" t="inlineStr">
        <is>
          <t>covN2</t>
        </is>
      </c>
      <c r="G282" s="73" t="str">
        <f>HYPERLINK("#'Main'!M29", "'Main'!M29")</f>
        <v>'Main'!M29</v>
      </c>
      <c r="I282" t="n">
        <v>6</v>
      </c>
      <c r="K282" t="str">
        <f>'Main'!M29</f>
        <v/>
      </c>
      <c r="L282">
        <f>IF(OR(ISERROR(K282), ISERROR(I282), ISERROR(J282)), FALSE, OR(OR(AND(LEFT(K282, 1)="[", RIGHT(K282, 1)="]"), AND(ISNUMBER(K282), OR(K282&gt;=I282, I282=""), OR(K282&lt;=J282, J282=""))), K282=""))</f>
        <v>1</v>
      </c>
    </row>
    <row r="283">
      <c r="A283" t="inlineStr">
        <is>
          <t>LOQ</t>
        </is>
      </c>
      <c r="B283" t="inlineStr">
        <is>
          <t>Test above LOQ [copies per well, covN2]</t>
        </is>
      </c>
      <c r="C283" t="inlineStr">
        <is>
          <t>High</t>
        </is>
      </c>
      <c r="D283" s="91" t="n">
        <v>44418</v>
      </c>
      <c r="E283" t="inlineStr">
        <is>
          <t>vc2.08.09.21</t>
        </is>
      </c>
      <c r="F283" t="inlineStr">
        <is>
          <t>covN2</t>
        </is>
      </c>
      <c r="G283" s="73" t="str">
        <f>HYPERLINK("#'Main'!N29", "'Main'!N29")</f>
        <v>'Main'!N29</v>
      </c>
      <c r="I283" t="n">
        <v>6</v>
      </c>
      <c r="K283" t="str">
        <f>'Main'!N29</f>
        <v/>
      </c>
      <c r="L283">
        <f>IF(OR(ISERROR(K283), ISERROR(I283), ISERROR(J283)), FALSE, OR(OR(AND(LEFT(K283, 1)="[", RIGHT(K283, 1)="]"), AND(ISNUMBER(K283), OR(K283&gt;=I283, I283=""), OR(K283&lt;=J283, J283=""))), K283=""))</f>
        <v>1</v>
      </c>
    </row>
    <row r="284">
      <c r="A284" t="inlineStr">
        <is>
          <t>LOQ</t>
        </is>
      </c>
      <c r="B284" t="inlineStr">
        <is>
          <t>Test above LOQ [copies per well, covN2]</t>
        </is>
      </c>
      <c r="C284" t="inlineStr">
        <is>
          <t>High</t>
        </is>
      </c>
      <c r="D284" s="91" t="n">
        <v>44418</v>
      </c>
      <c r="E284" t="inlineStr">
        <is>
          <t>vc3.08.09.21</t>
        </is>
      </c>
      <c r="F284" t="inlineStr">
        <is>
          <t>covN2</t>
        </is>
      </c>
      <c r="G284" s="73" t="str">
        <f>HYPERLINK("#'Main'!L30", "'Main'!L30")</f>
        <v>'Main'!L30</v>
      </c>
      <c r="I284" t="n">
        <v>6</v>
      </c>
      <c r="K284" t="str">
        <f>'Main'!L30</f>
        <v/>
      </c>
      <c r="L284">
        <f>IF(OR(ISERROR(K284), ISERROR(I284), ISERROR(J284)), FALSE, OR(OR(AND(LEFT(K284, 1)="[", RIGHT(K284, 1)="]"), AND(ISNUMBER(K284), OR(K284&gt;=I284, I284=""), OR(K284&lt;=J284, J284=""))), K284=""))</f>
        <v>1</v>
      </c>
    </row>
    <row r="285">
      <c r="A285" t="inlineStr">
        <is>
          <t>LOQ</t>
        </is>
      </c>
      <c r="B285" t="inlineStr">
        <is>
          <t>Test above LOQ [copies per well, covN2]</t>
        </is>
      </c>
      <c r="C285" t="inlineStr">
        <is>
          <t>High</t>
        </is>
      </c>
      <c r="D285" s="91" t="n">
        <v>44418</v>
      </c>
      <c r="E285" t="inlineStr">
        <is>
          <t>vc3.08.09.21</t>
        </is>
      </c>
      <c r="F285" t="inlineStr">
        <is>
          <t>covN2</t>
        </is>
      </c>
      <c r="G285" s="73" t="str">
        <f>HYPERLINK("#'Main'!M30", "'Main'!M30")</f>
        <v>'Main'!M30</v>
      </c>
      <c r="I285" t="n">
        <v>6</v>
      </c>
      <c r="K285">
        <f>'Main'!M30</f>
        <v>0.003019980132025951</v>
      </c>
      <c r="L285">
        <f>IF(OR(ISERROR(K285), ISERROR(I285), ISERROR(J285)), FALSE, OR(OR(AND(LEFT(K285, 1)="[", RIGHT(K285, 1)="]"), AND(ISNUMBER(K285), OR(K285&gt;=I285, I285=""), OR(K285&lt;=J285, J285=""))), K285=""))</f>
        <v>0</v>
      </c>
    </row>
    <row r="286">
      <c r="A286" t="inlineStr">
        <is>
          <t>LOQ</t>
        </is>
      </c>
      <c r="B286" t="inlineStr">
        <is>
          <t>Test above LOQ [copies per well, covN2]</t>
        </is>
      </c>
      <c r="C286" t="inlineStr">
        <is>
          <t>High</t>
        </is>
      </c>
      <c r="D286" s="91" t="n">
        <v>44418</v>
      </c>
      <c r="E286" t="inlineStr">
        <is>
          <t>vc3.08.09.21</t>
        </is>
      </c>
      <c r="F286" t="inlineStr">
        <is>
          <t>covN2</t>
        </is>
      </c>
      <c r="G286" s="73" t="str">
        <f>HYPERLINK("#'Main'!N30", "'Main'!N30")</f>
        <v>'Main'!N30</v>
      </c>
      <c r="I286" t="n">
        <v>6</v>
      </c>
      <c r="K286">
        <f>'Main'!N30</f>
        <v>0.01365001453798556</v>
      </c>
      <c r="L286">
        <f>IF(OR(ISERROR(K286), ISERROR(I286), ISERROR(J286)), FALSE, OR(OR(AND(LEFT(K286, 1)="[", RIGHT(K286, 1)="]"), AND(ISNUMBER(K286), OR(K286&gt;=I286, I286=""), OR(K286&lt;=J286, J286=""))), K286=""))</f>
        <v>0</v>
      </c>
    </row>
    <row r="287">
      <c r="A287" t="inlineStr">
        <is>
          <t>Normalizer</t>
        </is>
      </c>
      <c r="B287" t="inlineStr">
        <is>
          <t>Normalizer PMMoV Ct in range [site: h]</t>
        </is>
      </c>
      <c r="C287" t="inlineStr">
        <is>
          <t>Medium Low</t>
        </is>
      </c>
      <c r="D287" s="91" t="n">
        <v>44418</v>
      </c>
      <c r="E287" t="inlineStr">
        <is>
          <t>h.08.05.21</t>
        </is>
      </c>
      <c r="F287" t="inlineStr">
        <is>
          <t>PMMoV</t>
        </is>
      </c>
      <c r="G287" s="73" t="str">
        <f>HYPERLINK("#'Main'!Q5", "'Main'!Q5")</f>
        <v>'Main'!Q5</v>
      </c>
      <c r="I287" t="n">
        <v>25</v>
      </c>
      <c r="J287" t="n">
        <v>28</v>
      </c>
      <c r="K287">
        <f>'Main'!Q5</f>
        <v>28.25</v>
      </c>
      <c r="L287">
        <f>IF(OR(ISERROR(K287), ISERROR(I287), ISERROR(J287)), FALSE, OR(OR(AND(LEFT(K287, 1)="[", RIGHT(K287, 1)="]"), AND(ISNUMBER(K287), OR(K287&gt;=I287, I287=""), OR(K287&lt;=J287, J287=""))), K287=""))</f>
        <v>0</v>
      </c>
    </row>
    <row r="288">
      <c r="A288" t="inlineStr">
        <is>
          <t>Normalizer</t>
        </is>
      </c>
      <c r="B288" t="inlineStr">
        <is>
          <t>Normalizer PMMoV Ct in range [site: h]</t>
        </is>
      </c>
      <c r="C288" t="inlineStr">
        <is>
          <t>Medium Low</t>
        </is>
      </c>
      <c r="D288" s="91" t="n">
        <v>44418</v>
      </c>
      <c r="E288" t="inlineStr">
        <is>
          <t>h.08.05.21</t>
        </is>
      </c>
      <c r="F288" t="inlineStr">
        <is>
          <t>PMMoV</t>
        </is>
      </c>
      <c r="G288" s="73" t="str">
        <f>HYPERLINK("#'Main'!R5", "'Main'!R5")</f>
        <v>'Main'!R5</v>
      </c>
      <c r="I288" t="n">
        <v>25</v>
      </c>
      <c r="J288" t="n">
        <v>28</v>
      </c>
      <c r="K288">
        <f>'Main'!R5</f>
        <v>28.24</v>
      </c>
      <c r="L288">
        <f>IF(OR(ISERROR(K288), ISERROR(I288), ISERROR(J288)), FALSE, OR(OR(AND(LEFT(K288, 1)="[", RIGHT(K288, 1)="]"), AND(ISNUMBER(K288), OR(K288&gt;=I288, I288=""), OR(K288&lt;=J288, J288=""))), K288=""))</f>
        <v>0</v>
      </c>
    </row>
    <row r="289">
      <c r="A289" t="inlineStr">
        <is>
          <t>Normalizer</t>
        </is>
      </c>
      <c r="B289" t="inlineStr">
        <is>
          <t>Normalizer PMMoV Ct in range [site: h]</t>
        </is>
      </c>
      <c r="C289" t="inlineStr">
        <is>
          <t>Medium Low</t>
        </is>
      </c>
      <c r="D289" s="91" t="n">
        <v>44418</v>
      </c>
      <c r="E289" t="inlineStr">
        <is>
          <t>h.08.05.21</t>
        </is>
      </c>
      <c r="F289" t="inlineStr">
        <is>
          <t>PMMoV</t>
        </is>
      </c>
      <c r="G289" s="73" t="str">
        <f>HYPERLINK("#'Main'!S5", "'Main'!S5")</f>
        <v>'Main'!S5</v>
      </c>
      <c r="I289" t="n">
        <v>25</v>
      </c>
      <c r="J289" t="n">
        <v>28</v>
      </c>
      <c r="K289">
        <f>'Main'!S5</f>
        <v>28.33</v>
      </c>
      <c r="L289">
        <f>IF(OR(ISERROR(K289), ISERROR(I289), ISERROR(J289)), FALSE, OR(OR(AND(LEFT(K289, 1)="[", RIGHT(K289, 1)="]"), AND(ISNUMBER(K289), OR(K289&gt;=I289, I289=""), OR(K289&lt;=J289, J289=""))), K289=""))</f>
        <v>0</v>
      </c>
    </row>
    <row r="290">
      <c r="A290" t="inlineStr">
        <is>
          <t>Normalizer</t>
        </is>
      </c>
      <c r="B290" t="inlineStr">
        <is>
          <t>Normalizer PMMoV Ct in range [site: h]</t>
        </is>
      </c>
      <c r="C290" t="inlineStr">
        <is>
          <t>Medium Low</t>
        </is>
      </c>
      <c r="D290" s="91" t="n">
        <v>44418</v>
      </c>
      <c r="E290" t="inlineStr">
        <is>
          <t>h.08.07.21</t>
        </is>
      </c>
      <c r="F290" t="inlineStr">
        <is>
          <t>PMMoV</t>
        </is>
      </c>
      <c r="G290" s="73" t="str">
        <f>HYPERLINK("#'Main'!Q8", "'Main'!Q8")</f>
        <v>'Main'!Q8</v>
      </c>
      <c r="I290" t="n">
        <v>25</v>
      </c>
      <c r="J290" t="n">
        <v>28</v>
      </c>
      <c r="K290">
        <f>'Main'!Q8</f>
        <v>27.98</v>
      </c>
      <c r="L290">
        <f>IF(OR(ISERROR(K290), ISERROR(I290), ISERROR(J290)), FALSE, OR(OR(AND(LEFT(K290, 1)="[", RIGHT(K290, 1)="]"), AND(ISNUMBER(K290), OR(K290&gt;=I290, I290=""), OR(K290&lt;=J290, J290=""))), K290=""))</f>
        <v>1</v>
      </c>
    </row>
    <row r="291">
      <c r="A291" t="inlineStr">
        <is>
          <t>Normalizer</t>
        </is>
      </c>
      <c r="B291" t="inlineStr">
        <is>
          <t>Normalizer PMMoV Ct in range [site: h]</t>
        </is>
      </c>
      <c r="C291" t="inlineStr">
        <is>
          <t>Medium Low</t>
        </is>
      </c>
      <c r="D291" s="91" t="n">
        <v>44418</v>
      </c>
      <c r="E291" t="inlineStr">
        <is>
          <t>h.08.07.21</t>
        </is>
      </c>
      <c r="F291" t="inlineStr">
        <is>
          <t>PMMoV</t>
        </is>
      </c>
      <c r="G291" s="73" t="str">
        <f>HYPERLINK("#'Main'!R8", "'Main'!R8")</f>
        <v>'Main'!R8</v>
      </c>
      <c r="I291" t="n">
        <v>25</v>
      </c>
      <c r="J291" t="n">
        <v>28</v>
      </c>
      <c r="K291">
        <f>'Main'!R8</f>
        <v>27.69</v>
      </c>
      <c r="L291">
        <f>IF(OR(ISERROR(K291), ISERROR(I291), ISERROR(J291)), FALSE, OR(OR(AND(LEFT(K291, 1)="[", RIGHT(K291, 1)="]"), AND(ISNUMBER(K291), OR(K291&gt;=I291, I291=""), OR(K291&lt;=J291, J291=""))), K291=""))</f>
        <v>1</v>
      </c>
    </row>
    <row r="292">
      <c r="A292" t="inlineStr">
        <is>
          <t>Normalizer</t>
        </is>
      </c>
      <c r="B292" t="inlineStr">
        <is>
          <t>Normalizer PMMoV Ct in range [site: h]</t>
        </is>
      </c>
      <c r="C292" t="inlineStr">
        <is>
          <t>Medium Low</t>
        </is>
      </c>
      <c r="D292" s="91" t="n">
        <v>44418</v>
      </c>
      <c r="E292" t="inlineStr">
        <is>
          <t>h.08.07.21</t>
        </is>
      </c>
      <c r="F292" t="inlineStr">
        <is>
          <t>PMMoV</t>
        </is>
      </c>
      <c r="G292" s="73" t="str">
        <f>HYPERLINK("#'Main'!S8", "'Main'!S8")</f>
        <v>'Main'!S8</v>
      </c>
      <c r="I292" t="n">
        <v>25</v>
      </c>
      <c r="J292" t="n">
        <v>28</v>
      </c>
      <c r="K292">
        <f>'Main'!S8</f>
        <v>27.88</v>
      </c>
      <c r="L292">
        <f>IF(OR(ISERROR(K292), ISERROR(I292), ISERROR(J292)), FALSE, OR(OR(AND(LEFT(K292, 1)="[", RIGHT(K292, 1)="]"), AND(ISNUMBER(K292), OR(K292&gt;=I292, I292=""), OR(K292&lt;=J292, J292=""))), K292=""))</f>
        <v>1</v>
      </c>
    </row>
    <row r="293">
      <c r="A293" t="inlineStr">
        <is>
          <t>Normalizer</t>
        </is>
      </c>
      <c r="B293" t="inlineStr">
        <is>
          <t>Normalizer PMMoV Ct in range [site: h]</t>
        </is>
      </c>
      <c r="C293" t="inlineStr">
        <is>
          <t>Medium Low</t>
        </is>
      </c>
      <c r="D293" s="91" t="n">
        <v>44418</v>
      </c>
      <c r="E293" t="inlineStr">
        <is>
          <t>h.08.08.21</t>
        </is>
      </c>
      <c r="F293" t="inlineStr">
        <is>
          <t>PMMoV</t>
        </is>
      </c>
      <c r="G293" s="73" t="str">
        <f>HYPERLINK("#'Main'!Q9", "'Main'!Q9")</f>
        <v>'Main'!Q9</v>
      </c>
      <c r="I293" t="n">
        <v>25</v>
      </c>
      <c r="J293" t="n">
        <v>28</v>
      </c>
      <c r="K293">
        <f>'Main'!Q9</f>
        <v>28</v>
      </c>
      <c r="L293">
        <f>IF(OR(ISERROR(K293), ISERROR(I293), ISERROR(J293)), FALSE, OR(OR(AND(LEFT(K293, 1)="[", RIGHT(K293, 1)="]"), AND(ISNUMBER(K293), OR(K293&gt;=I293, I293=""), OR(K293&lt;=J293, J293=""))), K293=""))</f>
        <v>1</v>
      </c>
    </row>
    <row r="294">
      <c r="A294" t="inlineStr">
        <is>
          <t>Normalizer</t>
        </is>
      </c>
      <c r="B294" t="inlineStr">
        <is>
          <t>Normalizer PMMoV Ct in range [site: h]</t>
        </is>
      </c>
      <c r="C294" t="inlineStr">
        <is>
          <t>Medium Low</t>
        </is>
      </c>
      <c r="D294" s="91" t="n">
        <v>44418</v>
      </c>
      <c r="E294" t="inlineStr">
        <is>
          <t>h.08.08.21</t>
        </is>
      </c>
      <c r="F294" t="inlineStr">
        <is>
          <t>PMMoV</t>
        </is>
      </c>
      <c r="G294" s="73" t="str">
        <f>HYPERLINK("#'Main'!R9", "'Main'!R9")</f>
        <v>'Main'!R9</v>
      </c>
      <c r="I294" t="n">
        <v>25</v>
      </c>
      <c r="J294" t="n">
        <v>28</v>
      </c>
      <c r="K294">
        <f>'Main'!R9</f>
        <v>27.95</v>
      </c>
      <c r="L294">
        <f>IF(OR(ISERROR(K294), ISERROR(I294), ISERROR(J294)), FALSE, OR(OR(AND(LEFT(K294, 1)="[", RIGHT(K294, 1)="]"), AND(ISNUMBER(K294), OR(K294&gt;=I294, I294=""), OR(K294&lt;=J294, J294=""))), K294=""))</f>
        <v>1</v>
      </c>
    </row>
    <row r="295">
      <c r="A295" t="inlineStr">
        <is>
          <t>Normalizer</t>
        </is>
      </c>
      <c r="B295" t="inlineStr">
        <is>
          <t>Normalizer PMMoV Ct in range [site: h]</t>
        </is>
      </c>
      <c r="C295" t="inlineStr">
        <is>
          <t>Medium Low</t>
        </is>
      </c>
      <c r="D295" s="91" t="n">
        <v>44418</v>
      </c>
      <c r="E295" t="inlineStr">
        <is>
          <t>h.08.08.21</t>
        </is>
      </c>
      <c r="F295" t="inlineStr">
        <is>
          <t>PMMoV</t>
        </is>
      </c>
      <c r="G295" s="73" t="str">
        <f>HYPERLINK("#'Main'!S9", "'Main'!S9")</f>
        <v>'Main'!S9</v>
      </c>
      <c r="I295" t="n">
        <v>25</v>
      </c>
      <c r="J295" t="n">
        <v>28</v>
      </c>
      <c r="K295">
        <f>'Main'!S9</f>
        <v>27.77</v>
      </c>
      <c r="L295">
        <f>IF(OR(ISERROR(K295), ISERROR(I295), ISERROR(J295)), FALSE, OR(OR(AND(LEFT(K295, 1)="[", RIGHT(K295, 1)="]"), AND(ISNUMBER(K295), OR(K295&gt;=I295, I295=""), OR(K295&lt;=J295, J295=""))), K295=""))</f>
        <v>1</v>
      </c>
    </row>
    <row r="296">
      <c r="A296" t="inlineStr">
        <is>
          <t>Normalizer</t>
        </is>
      </c>
      <c r="B296" t="inlineStr">
        <is>
          <t>Normalizer PMMoV Ct in range [site: bmi]</t>
        </is>
      </c>
      <c r="C296" t="inlineStr">
        <is>
          <t>Medium Low</t>
        </is>
      </c>
      <c r="D296" s="91" t="n">
        <v>44418</v>
      </c>
      <c r="E296" t="inlineStr">
        <is>
          <t>bmi.08.09.21</t>
        </is>
      </c>
      <c r="F296" t="inlineStr">
        <is>
          <t>PMMoV</t>
        </is>
      </c>
      <c r="G296" s="73" t="str">
        <f>HYPERLINK("#'Main'!Q11", "'Main'!Q11")</f>
        <v>'Main'!Q11</v>
      </c>
      <c r="I296" t="n">
        <v>25</v>
      </c>
      <c r="J296" t="n">
        <v>31.5</v>
      </c>
      <c r="K296">
        <f>'Main'!Q11</f>
        <v>28.55</v>
      </c>
      <c r="L296">
        <f>IF(OR(ISERROR(K296), ISERROR(I296), ISERROR(J296)), FALSE, OR(OR(AND(LEFT(K296, 1)="[", RIGHT(K296, 1)="]"), AND(ISNUMBER(K296), OR(K296&gt;=I296, I296=""), OR(K296&lt;=J296, J296=""))), K296=""))</f>
        <v>1</v>
      </c>
    </row>
    <row r="297">
      <c r="A297" t="inlineStr">
        <is>
          <t>Normalizer</t>
        </is>
      </c>
      <c r="B297" t="inlineStr">
        <is>
          <t>Normalizer PMMoV Ct in range [site: bmi]</t>
        </is>
      </c>
      <c r="C297" t="inlineStr">
        <is>
          <t>Medium Low</t>
        </is>
      </c>
      <c r="D297" s="91" t="n">
        <v>44418</v>
      </c>
      <c r="E297" t="inlineStr">
        <is>
          <t>bmi.08.09.21</t>
        </is>
      </c>
      <c r="F297" t="inlineStr">
        <is>
          <t>PMMoV</t>
        </is>
      </c>
      <c r="G297" s="73" t="str">
        <f>HYPERLINK("#'Main'!R11", "'Main'!R11")</f>
        <v>'Main'!R11</v>
      </c>
      <c r="I297" t="n">
        <v>25</v>
      </c>
      <c r="J297" t="n">
        <v>31.5</v>
      </c>
      <c r="K297">
        <f>'Main'!R11</f>
        <v>28.52</v>
      </c>
      <c r="L297">
        <f>IF(OR(ISERROR(K297), ISERROR(I297), ISERROR(J297)), FALSE, OR(OR(AND(LEFT(K297, 1)="[", RIGHT(K297, 1)="]"), AND(ISNUMBER(K297), OR(K297&gt;=I297, I297=""), OR(K297&lt;=J297, J297=""))), K297=""))</f>
        <v>1</v>
      </c>
    </row>
    <row r="298">
      <c r="A298" t="inlineStr">
        <is>
          <t>Normalizer</t>
        </is>
      </c>
      <c r="B298" t="inlineStr">
        <is>
          <t>Normalizer PMMoV Ct in range [site: bmi]</t>
        </is>
      </c>
      <c r="C298" t="inlineStr">
        <is>
          <t>Medium Low</t>
        </is>
      </c>
      <c r="D298" s="91" t="n">
        <v>44418</v>
      </c>
      <c r="E298" t="inlineStr">
        <is>
          <t>bmi.08.09.21</t>
        </is>
      </c>
      <c r="F298" t="inlineStr">
        <is>
          <t>PMMoV</t>
        </is>
      </c>
      <c r="G298" s="73" t="str">
        <f>HYPERLINK("#'Main'!S11", "'Main'!S11")</f>
        <v>'Main'!S11</v>
      </c>
      <c r="I298" t="n">
        <v>25</v>
      </c>
      <c r="J298" t="n">
        <v>31.5</v>
      </c>
      <c r="K298">
        <f>'Main'!S11</f>
        <v>28.38</v>
      </c>
      <c r="L298">
        <f>IF(OR(ISERROR(K298), ISERROR(I298), ISERROR(J298)), FALSE, OR(OR(AND(LEFT(K298, 1)="[", RIGHT(K298, 1)="]"), AND(ISNUMBER(K298), OR(K298&gt;=I298, I298=""), OR(K298&lt;=J298, J298=""))), K298=""))</f>
        <v>1</v>
      </c>
    </row>
    <row r="299">
      <c r="A299" t="inlineStr">
        <is>
          <t>Normalizer</t>
        </is>
      </c>
      <c r="B299" t="inlineStr">
        <is>
          <t>Normalizer PMMoV Ct in range [site: mh]</t>
        </is>
      </c>
      <c r="C299" t="inlineStr">
        <is>
          <t>Medium Low</t>
        </is>
      </c>
      <c r="D299" s="91" t="n">
        <v>44418</v>
      </c>
      <c r="E299" t="inlineStr">
        <is>
          <t>mh.08.09.21</t>
        </is>
      </c>
      <c r="F299" t="inlineStr">
        <is>
          <t>PMMoV</t>
        </is>
      </c>
      <c r="G299" s="73" t="str">
        <f>HYPERLINK("#'Main'!Q12", "'Main'!Q12")</f>
        <v>'Main'!Q12</v>
      </c>
      <c r="I299" t="n">
        <v>25</v>
      </c>
      <c r="J299" t="n">
        <v>31.5</v>
      </c>
      <c r="K299">
        <f>'Main'!Q12</f>
        <v>30.33</v>
      </c>
      <c r="L299">
        <f>IF(OR(ISERROR(K299), ISERROR(I299), ISERROR(J299)), FALSE, OR(OR(AND(LEFT(K299, 1)="[", RIGHT(K299, 1)="]"), AND(ISNUMBER(K299), OR(K299&gt;=I299, I299=""), OR(K299&lt;=J299, J299=""))), K299=""))</f>
        <v>1</v>
      </c>
    </row>
    <row r="300">
      <c r="A300" t="inlineStr">
        <is>
          <t>Normalizer</t>
        </is>
      </c>
      <c r="B300" t="inlineStr">
        <is>
          <t>Normalizer PMMoV Ct in range [site: mh]</t>
        </is>
      </c>
      <c r="C300" t="inlineStr">
        <is>
          <t>Medium Low</t>
        </is>
      </c>
      <c r="D300" s="91" t="n">
        <v>44418</v>
      </c>
      <c r="E300" t="inlineStr">
        <is>
          <t>mh.08.09.21</t>
        </is>
      </c>
      <c r="F300" t="inlineStr">
        <is>
          <t>PMMoV</t>
        </is>
      </c>
      <c r="G300" s="73" t="str">
        <f>HYPERLINK("#'Main'!R12", "'Main'!R12")</f>
        <v>'Main'!R12</v>
      </c>
      <c r="I300" t="n">
        <v>25</v>
      </c>
      <c r="J300" t="n">
        <v>31.5</v>
      </c>
      <c r="K300">
        <f>'Main'!R12</f>
        <v>30.33</v>
      </c>
      <c r="L300">
        <f>IF(OR(ISERROR(K300), ISERROR(I300), ISERROR(J300)), FALSE, OR(OR(AND(LEFT(K300, 1)="[", RIGHT(K300, 1)="]"), AND(ISNUMBER(K300), OR(K300&gt;=I300, I300=""), OR(K300&lt;=J300, J300=""))), K300=""))</f>
        <v>1</v>
      </c>
    </row>
    <row r="301">
      <c r="A301" t="inlineStr">
        <is>
          <t>Normalizer</t>
        </is>
      </c>
      <c r="B301" t="inlineStr">
        <is>
          <t>Normalizer PMMoV Ct in range [site: mh]</t>
        </is>
      </c>
      <c r="C301" t="inlineStr">
        <is>
          <t>Medium Low</t>
        </is>
      </c>
      <c r="D301" s="91" t="n">
        <v>44418</v>
      </c>
      <c r="E301" t="inlineStr">
        <is>
          <t>mh.08.09.21</t>
        </is>
      </c>
      <c r="F301" t="inlineStr">
        <is>
          <t>PMMoV</t>
        </is>
      </c>
      <c r="G301" s="73" t="str">
        <f>HYPERLINK("#'Main'!S12", "'Main'!S12")</f>
        <v>'Main'!S12</v>
      </c>
      <c r="I301" t="n">
        <v>25</v>
      </c>
      <c r="J301" t="n">
        <v>31.5</v>
      </c>
      <c r="K301">
        <f>'Main'!S12</f>
        <v>30.21</v>
      </c>
      <c r="L301">
        <f>IF(OR(ISERROR(K301), ISERROR(I301), ISERROR(J301)), FALSE, OR(OR(AND(LEFT(K301, 1)="[", RIGHT(K301, 1)="]"), AND(ISNUMBER(K301), OR(K301&gt;=I301, I301=""), OR(K301&lt;=J301, J301=""))), K301=""))</f>
        <v>1</v>
      </c>
    </row>
    <row r="302">
      <c r="A302" t="inlineStr">
        <is>
          <t>Normalizer</t>
        </is>
      </c>
      <c r="B302" t="inlineStr">
        <is>
          <t>Normalizer PMMoV Ct in range [site: o]</t>
        </is>
      </c>
      <c r="C302" t="inlineStr">
        <is>
          <t>Medium Low</t>
        </is>
      </c>
      <c r="D302" s="91" t="n">
        <v>44418</v>
      </c>
      <c r="E302" t="inlineStr">
        <is>
          <t>o.08.09.21</t>
        </is>
      </c>
      <c r="F302" t="inlineStr">
        <is>
          <t>PMMoV</t>
        </is>
      </c>
      <c r="G302" s="73" t="str">
        <f>HYPERLINK("#'Main'!Q13", "'Main'!Q13")</f>
        <v>'Main'!Q13</v>
      </c>
      <c r="I302" t="n">
        <v>25</v>
      </c>
      <c r="J302" t="n">
        <v>28</v>
      </c>
      <c r="K302">
        <f>'Main'!Q13</f>
        <v>28.49</v>
      </c>
      <c r="L302">
        <f>IF(OR(ISERROR(K302), ISERROR(I302), ISERROR(J302)), FALSE, OR(OR(AND(LEFT(K302, 1)="[", RIGHT(K302, 1)="]"), AND(ISNUMBER(K302), OR(K302&gt;=I302, I302=""), OR(K302&lt;=J302, J302=""))), K302=""))</f>
        <v>0</v>
      </c>
    </row>
    <row r="303">
      <c r="A303" t="inlineStr">
        <is>
          <t>Normalizer</t>
        </is>
      </c>
      <c r="B303" t="inlineStr">
        <is>
          <t>Normalizer PMMoV Ct in range [site: o]</t>
        </is>
      </c>
      <c r="C303" t="inlineStr">
        <is>
          <t>Medium Low</t>
        </is>
      </c>
      <c r="D303" s="91" t="n">
        <v>44418</v>
      </c>
      <c r="E303" t="inlineStr">
        <is>
          <t>o.08.09.21</t>
        </is>
      </c>
      <c r="F303" t="inlineStr">
        <is>
          <t>PMMoV</t>
        </is>
      </c>
      <c r="G303" s="73" t="str">
        <f>HYPERLINK("#'Main'!R13", "'Main'!R13")</f>
        <v>'Main'!R13</v>
      </c>
      <c r="I303" t="n">
        <v>25</v>
      </c>
      <c r="J303" t="n">
        <v>28</v>
      </c>
      <c r="K303">
        <f>'Main'!R13</f>
        <v>28.38</v>
      </c>
      <c r="L303">
        <f>IF(OR(ISERROR(K303), ISERROR(I303), ISERROR(J303)), FALSE, OR(OR(AND(LEFT(K303, 1)="[", RIGHT(K303, 1)="]"), AND(ISNUMBER(K303), OR(K303&gt;=I303, I303=""), OR(K303&lt;=J303, J303=""))), K303=""))</f>
        <v>0</v>
      </c>
    </row>
    <row r="304">
      <c r="A304" t="inlineStr">
        <is>
          <t>Normalizer</t>
        </is>
      </c>
      <c r="B304" t="inlineStr">
        <is>
          <t>Normalizer PMMoV Ct in range [site: o]</t>
        </is>
      </c>
      <c r="C304" t="inlineStr">
        <is>
          <t>Medium Low</t>
        </is>
      </c>
      <c r="D304" s="91" t="n">
        <v>44418</v>
      </c>
      <c r="E304" t="inlineStr">
        <is>
          <t>o.08.09.21</t>
        </is>
      </c>
      <c r="F304" t="inlineStr">
        <is>
          <t>PMMoV</t>
        </is>
      </c>
      <c r="G304" s="73" t="str">
        <f>HYPERLINK("#'Main'!S13", "'Main'!S13")</f>
        <v>'Main'!S13</v>
      </c>
      <c r="I304" t="n">
        <v>25</v>
      </c>
      <c r="J304" t="n">
        <v>28</v>
      </c>
      <c r="K304">
        <f>'Main'!S13</f>
        <v>28.43</v>
      </c>
      <c r="L304">
        <f>IF(OR(ISERROR(K304), ISERROR(I304), ISERROR(J304)), FALSE, OR(OR(AND(LEFT(K304, 1)="[", RIGHT(K304, 1)="]"), AND(ISNUMBER(K304), OR(K304&gt;=I304, I304=""), OR(K304&lt;=J304, J304=""))), K304=""))</f>
        <v>0</v>
      </c>
    </row>
    <row r="305">
      <c r="A305" t="inlineStr">
        <is>
          <t>Normalizer</t>
        </is>
      </c>
      <c r="B305" t="inlineStr">
        <is>
          <t>Normalizer PMMoV Ct in range [site: vc1]</t>
        </is>
      </c>
      <c r="C305" t="inlineStr">
        <is>
          <t>Medium Low</t>
        </is>
      </c>
      <c r="D305" s="91" t="n">
        <v>44418</v>
      </c>
      <c r="E305" t="inlineStr">
        <is>
          <t>vc1.08.09.21</t>
        </is>
      </c>
      <c r="F305" t="inlineStr">
        <is>
          <t>PMMoV</t>
        </is>
      </c>
      <c r="G305" s="73" t="str">
        <f>HYPERLINK("#'Main'!Q14", "'Main'!Q14")</f>
        <v>'Main'!Q14</v>
      </c>
      <c r="I305" t="n">
        <v>27</v>
      </c>
      <c r="J305" t="n">
        <v>30</v>
      </c>
      <c r="K305" t="str">
        <f>'Main'!Q14</f>
        <v>&lt;MISSING&gt;</v>
      </c>
      <c r="L305">
        <f>IF(OR(ISERROR(K305), ISERROR(I305), ISERROR(J305)), FALSE, OR(OR(AND(LEFT(K305, 1)="[", RIGHT(K305, 1)="]"), AND(ISNUMBER(K305), OR(K305&gt;=I305, I305=""), OR(K305&lt;=J305, J305=""))), K305=""))</f>
        <v>0</v>
      </c>
    </row>
    <row r="306">
      <c r="A306" t="inlineStr">
        <is>
          <t>Normalizer</t>
        </is>
      </c>
      <c r="B306" t="inlineStr">
        <is>
          <t>Normalizer PMMoV Ct in range [site: vc1]</t>
        </is>
      </c>
      <c r="C306" t="inlineStr">
        <is>
          <t>Medium Low</t>
        </is>
      </c>
      <c r="D306" s="91" t="n">
        <v>44418</v>
      </c>
      <c r="E306" t="inlineStr">
        <is>
          <t>vc1.08.09.21</t>
        </is>
      </c>
      <c r="F306" t="inlineStr">
        <is>
          <t>PMMoV</t>
        </is>
      </c>
      <c r="G306" s="73" t="str">
        <f>HYPERLINK("#'Main'!R14", "'Main'!R14")</f>
        <v>'Main'!R14</v>
      </c>
      <c r="I306" t="n">
        <v>27</v>
      </c>
      <c r="J306" t="n">
        <v>30</v>
      </c>
      <c r="K306" t="str">
        <f>'Main'!R14</f>
        <v>&lt;MISSING&gt;</v>
      </c>
      <c r="L306">
        <f>IF(OR(ISERROR(K306), ISERROR(I306), ISERROR(J306)), FALSE, OR(OR(AND(LEFT(K306, 1)="[", RIGHT(K306, 1)="]"), AND(ISNUMBER(K306), OR(K306&gt;=I306, I306=""), OR(K306&lt;=J306, J306=""))), K306=""))</f>
        <v>0</v>
      </c>
    </row>
    <row r="307">
      <c r="A307" t="inlineStr">
        <is>
          <t>Normalizer</t>
        </is>
      </c>
      <c r="B307" t="inlineStr">
        <is>
          <t>Normalizer PMMoV Ct in range [site: vc1]</t>
        </is>
      </c>
      <c r="C307" t="inlineStr">
        <is>
          <t>Medium Low</t>
        </is>
      </c>
      <c r="D307" s="91" t="n">
        <v>44418</v>
      </c>
      <c r="E307" t="inlineStr">
        <is>
          <t>vc1.08.09.21</t>
        </is>
      </c>
      <c r="F307" t="inlineStr">
        <is>
          <t>PMMoV</t>
        </is>
      </c>
      <c r="G307" s="73" t="str">
        <f>HYPERLINK("#'Main'!S14", "'Main'!S14")</f>
        <v>'Main'!S14</v>
      </c>
      <c r="I307" t="n">
        <v>27</v>
      </c>
      <c r="J307" t="n">
        <v>30</v>
      </c>
      <c r="K307" t="str">
        <f>'Main'!S14</f>
        <v>&lt;MISSING&gt;</v>
      </c>
      <c r="L307">
        <f>IF(OR(ISERROR(K307), ISERROR(I307), ISERROR(J307)), FALSE, OR(OR(AND(LEFT(K307, 1)="[", RIGHT(K307, 1)="]"), AND(ISNUMBER(K307), OR(K307&gt;=I307, I307=""), OR(K307&lt;=J307, J307=""))), K307=""))</f>
        <v>0</v>
      </c>
    </row>
    <row r="308">
      <c r="A308" t="inlineStr">
        <is>
          <t>Normalizer</t>
        </is>
      </c>
      <c r="B308" t="inlineStr">
        <is>
          <t>Normalizer PMMoV Ct in range [site: vc2]</t>
        </is>
      </c>
      <c r="C308" t="inlineStr">
        <is>
          <t>Medium Low</t>
        </is>
      </c>
      <c r="D308" s="91" t="n">
        <v>44418</v>
      </c>
      <c r="E308" t="inlineStr">
        <is>
          <t>vc2.08.09.21</t>
        </is>
      </c>
      <c r="F308" t="inlineStr">
        <is>
          <t>PMMoV</t>
        </is>
      </c>
      <c r="G308" s="73" t="str">
        <f>HYPERLINK("#'Main'!Q15", "'Main'!Q15")</f>
        <v>'Main'!Q15</v>
      </c>
      <c r="I308" t="n">
        <v>29</v>
      </c>
      <c r="J308" t="n">
        <v>31</v>
      </c>
      <c r="K308">
        <f>'Main'!Q15</f>
        <v>29.95</v>
      </c>
      <c r="L308">
        <f>IF(OR(ISERROR(K308), ISERROR(I308), ISERROR(J308)), FALSE, OR(OR(AND(LEFT(K308, 1)="[", RIGHT(K308, 1)="]"), AND(ISNUMBER(K308), OR(K308&gt;=I308, I308=""), OR(K308&lt;=J308, J308=""))), K308=""))</f>
        <v>1</v>
      </c>
    </row>
    <row r="309">
      <c r="A309" t="inlineStr">
        <is>
          <t>Normalizer</t>
        </is>
      </c>
      <c r="B309" t="inlineStr">
        <is>
          <t>Normalizer PMMoV Ct in range [site: vc2]</t>
        </is>
      </c>
      <c r="C309" t="inlineStr">
        <is>
          <t>Medium Low</t>
        </is>
      </c>
      <c r="D309" s="91" t="n">
        <v>44418</v>
      </c>
      <c r="E309" t="inlineStr">
        <is>
          <t>vc2.08.09.21</t>
        </is>
      </c>
      <c r="F309" t="inlineStr">
        <is>
          <t>PMMoV</t>
        </is>
      </c>
      <c r="G309" s="73" t="str">
        <f>HYPERLINK("#'Main'!R15", "'Main'!R15")</f>
        <v>'Main'!R15</v>
      </c>
      <c r="I309" t="n">
        <v>29</v>
      </c>
      <c r="J309" t="n">
        <v>31</v>
      </c>
      <c r="K309">
        <f>'Main'!R15</f>
        <v>29.81</v>
      </c>
      <c r="L309">
        <f>IF(OR(ISERROR(K309), ISERROR(I309), ISERROR(J309)), FALSE, OR(OR(AND(LEFT(K309, 1)="[", RIGHT(K309, 1)="]"), AND(ISNUMBER(K309), OR(K309&gt;=I309, I309=""), OR(K309&lt;=J309, J309=""))), K309=""))</f>
        <v>1</v>
      </c>
    </row>
    <row r="310">
      <c r="A310" t="inlineStr">
        <is>
          <t>Normalizer</t>
        </is>
      </c>
      <c r="B310" t="inlineStr">
        <is>
          <t>Normalizer PMMoV Ct in range [site: vc2]</t>
        </is>
      </c>
      <c r="C310" t="inlineStr">
        <is>
          <t>Medium Low</t>
        </is>
      </c>
      <c r="D310" s="91" t="n">
        <v>44418</v>
      </c>
      <c r="E310" t="inlineStr">
        <is>
          <t>vc2.08.09.21</t>
        </is>
      </c>
      <c r="F310" t="inlineStr">
        <is>
          <t>PMMoV</t>
        </is>
      </c>
      <c r="G310" s="73" t="str">
        <f>HYPERLINK("#'Main'!S15", "'Main'!S15")</f>
        <v>'Main'!S15</v>
      </c>
      <c r="I310" t="n">
        <v>29</v>
      </c>
      <c r="J310" t="n">
        <v>31</v>
      </c>
      <c r="K310">
        <f>'Main'!S15</f>
        <v>29.7</v>
      </c>
      <c r="L310">
        <f>IF(OR(ISERROR(K310), ISERROR(I310), ISERROR(J310)), FALSE, OR(OR(AND(LEFT(K310, 1)="[", RIGHT(K310, 1)="]"), AND(ISNUMBER(K310), OR(K310&gt;=I310, I310=""), OR(K310&lt;=J310, J310=""))), K310=""))</f>
        <v>1</v>
      </c>
    </row>
    <row r="311">
      <c r="A311" t="inlineStr">
        <is>
          <t>Normalizer</t>
        </is>
      </c>
      <c r="B311" t="inlineStr">
        <is>
          <t>Normalizer PMMoV Ct in range [site: vc3]</t>
        </is>
      </c>
      <c r="C311" t="inlineStr">
        <is>
          <t>Medium Low</t>
        </is>
      </c>
      <c r="D311" s="91" t="n">
        <v>44418</v>
      </c>
      <c r="E311" t="inlineStr">
        <is>
          <t>vc3.08.09.21</t>
        </is>
      </c>
      <c r="F311" t="inlineStr">
        <is>
          <t>PMMoV</t>
        </is>
      </c>
      <c r="G311" s="73" t="str">
        <f>HYPERLINK("#'Main'!Q16", "'Main'!Q16")</f>
        <v>'Main'!Q16</v>
      </c>
      <c r="I311" t="n">
        <v>28</v>
      </c>
      <c r="J311" t="n">
        <v>30</v>
      </c>
      <c r="K311">
        <f>'Main'!Q16</f>
        <v>28.66</v>
      </c>
      <c r="L311">
        <f>IF(OR(ISERROR(K311), ISERROR(I311), ISERROR(J311)), FALSE, OR(OR(AND(LEFT(K311, 1)="[", RIGHT(K311, 1)="]"), AND(ISNUMBER(K311), OR(K311&gt;=I311, I311=""), OR(K311&lt;=J311, J311=""))), K311=""))</f>
        <v>1</v>
      </c>
    </row>
    <row r="312">
      <c r="A312" t="inlineStr">
        <is>
          <t>Normalizer</t>
        </is>
      </c>
      <c r="B312" t="inlineStr">
        <is>
          <t>Normalizer PMMoV Ct in range [site: vc3]</t>
        </is>
      </c>
      <c r="C312" t="inlineStr">
        <is>
          <t>Medium Low</t>
        </is>
      </c>
      <c r="D312" s="91" t="n">
        <v>44418</v>
      </c>
      <c r="E312" t="inlineStr">
        <is>
          <t>vc3.08.09.21</t>
        </is>
      </c>
      <c r="F312" t="inlineStr">
        <is>
          <t>PMMoV</t>
        </is>
      </c>
      <c r="G312" s="73" t="str">
        <f>HYPERLINK("#'Main'!R16", "'Main'!R16")</f>
        <v>'Main'!R16</v>
      </c>
      <c r="I312" t="n">
        <v>28</v>
      </c>
      <c r="J312" t="n">
        <v>30</v>
      </c>
      <c r="K312">
        <f>'Main'!R16</f>
        <v>28.68</v>
      </c>
      <c r="L312">
        <f>IF(OR(ISERROR(K312), ISERROR(I312), ISERROR(J312)), FALSE, OR(OR(AND(LEFT(K312, 1)="[", RIGHT(K312, 1)="]"), AND(ISNUMBER(K312), OR(K312&gt;=I312, I312=""), OR(K312&lt;=J312, J312=""))), K312=""))</f>
        <v>1</v>
      </c>
    </row>
    <row r="313">
      <c r="A313" t="inlineStr">
        <is>
          <t>Normalizer</t>
        </is>
      </c>
      <c r="B313" t="inlineStr">
        <is>
          <t>Normalizer PMMoV Ct in range [site: vc3]</t>
        </is>
      </c>
      <c r="C313" t="inlineStr">
        <is>
          <t>Medium Low</t>
        </is>
      </c>
      <c r="D313" s="91" t="n">
        <v>44418</v>
      </c>
      <c r="E313" t="inlineStr">
        <is>
          <t>vc3.08.09.21</t>
        </is>
      </c>
      <c r="F313" t="inlineStr">
        <is>
          <t>PMMoV</t>
        </is>
      </c>
      <c r="G313" s="73" t="str">
        <f>HYPERLINK("#'Main'!S16", "'Main'!S16")</f>
        <v>'Main'!S16</v>
      </c>
      <c r="I313" t="n">
        <v>28</v>
      </c>
      <c r="J313" t="n">
        <v>30</v>
      </c>
      <c r="K313">
        <f>'Main'!S16</f>
        <v>28.53</v>
      </c>
      <c r="L313">
        <f>IF(OR(ISERROR(K313), ISERROR(I313), ISERROR(J313)), FALSE, OR(OR(AND(LEFT(K313, 1)="[", RIGHT(K313, 1)="]"), AND(ISNUMBER(K313), OR(K313&gt;=I313, I313=""), OR(K313&lt;=J313, J313=""))), K313=""))</f>
        <v>1</v>
      </c>
    </row>
    <row r="314">
      <c r="A314" t="inlineStr">
        <is>
          <t>Normalizer</t>
        </is>
      </c>
      <c r="B314" t="inlineStr">
        <is>
          <t>Normalizer PMMoV Ct in range [site: h]</t>
        </is>
      </c>
      <c r="C314" t="inlineStr">
        <is>
          <t>Medium Low</t>
        </is>
      </c>
      <c r="D314" s="91" t="n">
        <v>44418</v>
      </c>
      <c r="E314" t="inlineStr">
        <is>
          <t>h.08.05.21</t>
        </is>
      </c>
      <c r="F314" t="inlineStr">
        <is>
          <t>PMMoV</t>
        </is>
      </c>
      <c r="G314" s="73" t="str">
        <f>HYPERLINK("#'Main'!Q19", "'Main'!Q19")</f>
        <v>'Main'!Q19</v>
      </c>
      <c r="I314" t="n">
        <v>25</v>
      </c>
      <c r="J314" t="n">
        <v>28</v>
      </c>
      <c r="K314">
        <f>'Main'!Q19</f>
        <v>28.25</v>
      </c>
      <c r="L314">
        <f>IF(OR(ISERROR(K314), ISERROR(I314), ISERROR(J314)), FALSE, OR(OR(AND(LEFT(K314, 1)="[", RIGHT(K314, 1)="]"), AND(ISNUMBER(K314), OR(K314&gt;=I314, I314=""), OR(K314&lt;=J314, J314=""))), K314=""))</f>
        <v>0</v>
      </c>
    </row>
    <row r="315">
      <c r="A315" t="inlineStr">
        <is>
          <t>Normalizer</t>
        </is>
      </c>
      <c r="B315" t="inlineStr">
        <is>
          <t>Normalizer PMMoV Ct in range [site: h]</t>
        </is>
      </c>
      <c r="C315" t="inlineStr">
        <is>
          <t>Medium Low</t>
        </is>
      </c>
      <c r="D315" s="91" t="n">
        <v>44418</v>
      </c>
      <c r="E315" t="inlineStr">
        <is>
          <t>h.08.05.21</t>
        </is>
      </c>
      <c r="F315" t="inlineStr">
        <is>
          <t>PMMoV</t>
        </is>
      </c>
      <c r="G315" s="73" t="str">
        <f>HYPERLINK("#'Main'!R19", "'Main'!R19")</f>
        <v>'Main'!R19</v>
      </c>
      <c r="I315" t="n">
        <v>25</v>
      </c>
      <c r="J315" t="n">
        <v>28</v>
      </c>
      <c r="K315">
        <f>'Main'!R19</f>
        <v>28.24</v>
      </c>
      <c r="L315">
        <f>IF(OR(ISERROR(K315), ISERROR(I315), ISERROR(J315)), FALSE, OR(OR(AND(LEFT(K315, 1)="[", RIGHT(K315, 1)="]"), AND(ISNUMBER(K315), OR(K315&gt;=I315, I315=""), OR(K315&lt;=J315, J315=""))), K315=""))</f>
        <v>0</v>
      </c>
    </row>
    <row r="316">
      <c r="A316" t="inlineStr">
        <is>
          <t>Normalizer</t>
        </is>
      </c>
      <c r="B316" t="inlineStr">
        <is>
          <t>Normalizer PMMoV Ct in range [site: h]</t>
        </is>
      </c>
      <c r="C316" t="inlineStr">
        <is>
          <t>Medium Low</t>
        </is>
      </c>
      <c r="D316" s="91" t="n">
        <v>44418</v>
      </c>
      <c r="E316" t="inlineStr">
        <is>
          <t>h.08.05.21</t>
        </is>
      </c>
      <c r="F316" t="inlineStr">
        <is>
          <t>PMMoV</t>
        </is>
      </c>
      <c r="G316" s="73" t="str">
        <f>HYPERLINK("#'Main'!S19", "'Main'!S19")</f>
        <v>'Main'!S19</v>
      </c>
      <c r="I316" t="n">
        <v>25</v>
      </c>
      <c r="J316" t="n">
        <v>28</v>
      </c>
      <c r="K316">
        <f>'Main'!S19</f>
        <v>28.33</v>
      </c>
      <c r="L316">
        <f>IF(OR(ISERROR(K316), ISERROR(I316), ISERROR(J316)), FALSE, OR(OR(AND(LEFT(K316, 1)="[", RIGHT(K316, 1)="]"), AND(ISNUMBER(K316), OR(K316&gt;=I316, I316=""), OR(K316&lt;=J316, J316=""))), K316=""))</f>
        <v>0</v>
      </c>
    </row>
    <row r="317">
      <c r="A317" t="inlineStr">
        <is>
          <t>Normalizer</t>
        </is>
      </c>
      <c r="B317" t="inlineStr">
        <is>
          <t>Normalizer PMMoV Ct in range [site: h]</t>
        </is>
      </c>
      <c r="C317" t="inlineStr">
        <is>
          <t>Medium Low</t>
        </is>
      </c>
      <c r="D317" s="91" t="n">
        <v>44418</v>
      </c>
      <c r="E317" t="inlineStr">
        <is>
          <t>h.08.07.21</t>
        </is>
      </c>
      <c r="F317" t="inlineStr">
        <is>
          <t>PMMoV</t>
        </is>
      </c>
      <c r="G317" s="73" t="str">
        <f>HYPERLINK("#'Main'!Q22", "'Main'!Q22")</f>
        <v>'Main'!Q22</v>
      </c>
      <c r="I317" t="n">
        <v>25</v>
      </c>
      <c r="J317" t="n">
        <v>28</v>
      </c>
      <c r="K317">
        <f>'Main'!Q22</f>
        <v>27.98</v>
      </c>
      <c r="L317">
        <f>IF(OR(ISERROR(K317), ISERROR(I317), ISERROR(J317)), FALSE, OR(OR(AND(LEFT(K317, 1)="[", RIGHT(K317, 1)="]"), AND(ISNUMBER(K317), OR(K317&gt;=I317, I317=""), OR(K317&lt;=J317, J317=""))), K317=""))</f>
        <v>1</v>
      </c>
    </row>
    <row r="318">
      <c r="A318" t="inlineStr">
        <is>
          <t>Normalizer</t>
        </is>
      </c>
      <c r="B318" t="inlineStr">
        <is>
          <t>Normalizer PMMoV Ct in range [site: h]</t>
        </is>
      </c>
      <c r="C318" t="inlineStr">
        <is>
          <t>Medium Low</t>
        </is>
      </c>
      <c r="D318" s="91" t="n">
        <v>44418</v>
      </c>
      <c r="E318" t="inlineStr">
        <is>
          <t>h.08.07.21</t>
        </is>
      </c>
      <c r="F318" t="inlineStr">
        <is>
          <t>PMMoV</t>
        </is>
      </c>
      <c r="G318" s="73" t="str">
        <f>HYPERLINK("#'Main'!R22", "'Main'!R22")</f>
        <v>'Main'!R22</v>
      </c>
      <c r="I318" t="n">
        <v>25</v>
      </c>
      <c r="J318" t="n">
        <v>28</v>
      </c>
      <c r="K318">
        <f>'Main'!R22</f>
        <v>27.69</v>
      </c>
      <c r="L318">
        <f>IF(OR(ISERROR(K318), ISERROR(I318), ISERROR(J318)), FALSE, OR(OR(AND(LEFT(K318, 1)="[", RIGHT(K318, 1)="]"), AND(ISNUMBER(K318), OR(K318&gt;=I318, I318=""), OR(K318&lt;=J318, J318=""))), K318=""))</f>
        <v>1</v>
      </c>
    </row>
    <row r="319">
      <c r="A319" t="inlineStr">
        <is>
          <t>Normalizer</t>
        </is>
      </c>
      <c r="B319" t="inlineStr">
        <is>
          <t>Normalizer PMMoV Ct in range [site: h]</t>
        </is>
      </c>
      <c r="C319" t="inlineStr">
        <is>
          <t>Medium Low</t>
        </is>
      </c>
      <c r="D319" s="91" t="n">
        <v>44418</v>
      </c>
      <c r="E319" t="inlineStr">
        <is>
          <t>h.08.07.21</t>
        </is>
      </c>
      <c r="F319" t="inlineStr">
        <is>
          <t>PMMoV</t>
        </is>
      </c>
      <c r="G319" s="73" t="str">
        <f>HYPERLINK("#'Main'!S22", "'Main'!S22")</f>
        <v>'Main'!S22</v>
      </c>
      <c r="I319" t="n">
        <v>25</v>
      </c>
      <c r="J319" t="n">
        <v>28</v>
      </c>
      <c r="K319">
        <f>'Main'!S22</f>
        <v>27.88</v>
      </c>
      <c r="L319">
        <f>IF(OR(ISERROR(K319), ISERROR(I319), ISERROR(J319)), FALSE, OR(OR(AND(LEFT(K319, 1)="[", RIGHT(K319, 1)="]"), AND(ISNUMBER(K319), OR(K319&gt;=I319, I319=""), OR(K319&lt;=J319, J319=""))), K319=""))</f>
        <v>1</v>
      </c>
    </row>
    <row r="320">
      <c r="A320" t="inlineStr">
        <is>
          <t>Normalizer</t>
        </is>
      </c>
      <c r="B320" t="inlineStr">
        <is>
          <t>Normalizer PMMoV Ct in range [site: h]</t>
        </is>
      </c>
      <c r="C320" t="inlineStr">
        <is>
          <t>Medium Low</t>
        </is>
      </c>
      <c r="D320" s="91" t="n">
        <v>44418</v>
      </c>
      <c r="E320" t="inlineStr">
        <is>
          <t>h.08.08.21</t>
        </is>
      </c>
      <c r="F320" t="inlineStr">
        <is>
          <t>PMMoV</t>
        </is>
      </c>
      <c r="G320" s="73" t="str">
        <f>HYPERLINK("#'Main'!Q23", "'Main'!Q23")</f>
        <v>'Main'!Q23</v>
      </c>
      <c r="I320" t="n">
        <v>25</v>
      </c>
      <c r="J320" t="n">
        <v>28</v>
      </c>
      <c r="K320">
        <f>'Main'!Q23</f>
        <v>28</v>
      </c>
      <c r="L320">
        <f>IF(OR(ISERROR(K320), ISERROR(I320), ISERROR(J320)), FALSE, OR(OR(AND(LEFT(K320, 1)="[", RIGHT(K320, 1)="]"), AND(ISNUMBER(K320), OR(K320&gt;=I320, I320=""), OR(K320&lt;=J320, J320=""))), K320=""))</f>
        <v>1</v>
      </c>
    </row>
    <row r="321">
      <c r="A321" t="inlineStr">
        <is>
          <t>Normalizer</t>
        </is>
      </c>
      <c r="B321" t="inlineStr">
        <is>
          <t>Normalizer PMMoV Ct in range [site: h]</t>
        </is>
      </c>
      <c r="C321" t="inlineStr">
        <is>
          <t>Medium Low</t>
        </is>
      </c>
      <c r="D321" s="91" t="n">
        <v>44418</v>
      </c>
      <c r="E321" t="inlineStr">
        <is>
          <t>h.08.08.21</t>
        </is>
      </c>
      <c r="F321" t="inlineStr">
        <is>
          <t>PMMoV</t>
        </is>
      </c>
      <c r="G321" s="73" t="str">
        <f>HYPERLINK("#'Main'!R23", "'Main'!R23")</f>
        <v>'Main'!R23</v>
      </c>
      <c r="I321" t="n">
        <v>25</v>
      </c>
      <c r="J321" t="n">
        <v>28</v>
      </c>
      <c r="K321">
        <f>'Main'!R23</f>
        <v>27.95</v>
      </c>
      <c r="L321">
        <f>IF(OR(ISERROR(K321), ISERROR(I321), ISERROR(J321)), FALSE, OR(OR(AND(LEFT(K321, 1)="[", RIGHT(K321, 1)="]"), AND(ISNUMBER(K321), OR(K321&gt;=I321, I321=""), OR(K321&lt;=J321, J321=""))), K321=""))</f>
        <v>1</v>
      </c>
    </row>
    <row r="322">
      <c r="A322" t="inlineStr">
        <is>
          <t>Normalizer</t>
        </is>
      </c>
      <c r="B322" t="inlineStr">
        <is>
          <t>Normalizer PMMoV Ct in range [site: h]</t>
        </is>
      </c>
      <c r="C322" t="inlineStr">
        <is>
          <t>Medium Low</t>
        </is>
      </c>
      <c r="D322" s="91" t="n">
        <v>44418</v>
      </c>
      <c r="E322" t="inlineStr">
        <is>
          <t>h.08.08.21</t>
        </is>
      </c>
      <c r="F322" t="inlineStr">
        <is>
          <t>PMMoV</t>
        </is>
      </c>
      <c r="G322" s="73" t="str">
        <f>HYPERLINK("#'Main'!S23", "'Main'!S23")</f>
        <v>'Main'!S23</v>
      </c>
      <c r="I322" t="n">
        <v>25</v>
      </c>
      <c r="J322" t="n">
        <v>28</v>
      </c>
      <c r="K322">
        <f>'Main'!S23</f>
        <v>27.77</v>
      </c>
      <c r="L322">
        <f>IF(OR(ISERROR(K322), ISERROR(I322), ISERROR(J322)), FALSE, OR(OR(AND(LEFT(K322, 1)="[", RIGHT(K322, 1)="]"), AND(ISNUMBER(K322), OR(K322&gt;=I322, I322=""), OR(K322&lt;=J322, J322=""))), K322=""))</f>
        <v>1</v>
      </c>
    </row>
    <row r="323">
      <c r="A323" t="inlineStr">
        <is>
          <t>Normalizer</t>
        </is>
      </c>
      <c r="B323" t="inlineStr">
        <is>
          <t>Normalizer PMMoV Ct in range [site: bmi]</t>
        </is>
      </c>
      <c r="C323" t="inlineStr">
        <is>
          <t>Medium Low</t>
        </is>
      </c>
      <c r="D323" s="91" t="n">
        <v>44418</v>
      </c>
      <c r="E323" t="inlineStr">
        <is>
          <t>bmi.08.09.21</t>
        </is>
      </c>
      <c r="F323" t="inlineStr">
        <is>
          <t>PMMoV</t>
        </is>
      </c>
      <c r="G323" s="73" t="str">
        <f>HYPERLINK("#'Main'!Q25", "'Main'!Q25")</f>
        <v>'Main'!Q25</v>
      </c>
      <c r="I323" t="n">
        <v>25</v>
      </c>
      <c r="J323" t="n">
        <v>31.5</v>
      </c>
      <c r="K323">
        <f>'Main'!Q25</f>
        <v>28.55</v>
      </c>
      <c r="L323">
        <f>IF(OR(ISERROR(K323), ISERROR(I323), ISERROR(J323)), FALSE, OR(OR(AND(LEFT(K323, 1)="[", RIGHT(K323, 1)="]"), AND(ISNUMBER(K323), OR(K323&gt;=I323, I323=""), OR(K323&lt;=J323, J323=""))), K323=""))</f>
        <v>1</v>
      </c>
    </row>
    <row r="324">
      <c r="A324" t="inlineStr">
        <is>
          <t>Normalizer</t>
        </is>
      </c>
      <c r="B324" t="inlineStr">
        <is>
          <t>Normalizer PMMoV Ct in range [site: bmi]</t>
        </is>
      </c>
      <c r="C324" t="inlineStr">
        <is>
          <t>Medium Low</t>
        </is>
      </c>
      <c r="D324" s="91" t="n">
        <v>44418</v>
      </c>
      <c r="E324" t="inlineStr">
        <is>
          <t>bmi.08.09.21</t>
        </is>
      </c>
      <c r="F324" t="inlineStr">
        <is>
          <t>PMMoV</t>
        </is>
      </c>
      <c r="G324" s="73" t="str">
        <f>HYPERLINK("#'Main'!R25", "'Main'!R25")</f>
        <v>'Main'!R25</v>
      </c>
      <c r="I324" t="n">
        <v>25</v>
      </c>
      <c r="J324" t="n">
        <v>31.5</v>
      </c>
      <c r="K324">
        <f>'Main'!R25</f>
        <v>28.52</v>
      </c>
      <c r="L324">
        <f>IF(OR(ISERROR(K324), ISERROR(I324), ISERROR(J324)), FALSE, OR(OR(AND(LEFT(K324, 1)="[", RIGHT(K324, 1)="]"), AND(ISNUMBER(K324), OR(K324&gt;=I324, I324=""), OR(K324&lt;=J324, J324=""))), K324=""))</f>
        <v>1</v>
      </c>
    </row>
    <row r="325">
      <c r="A325" t="inlineStr">
        <is>
          <t>Normalizer</t>
        </is>
      </c>
      <c r="B325" t="inlineStr">
        <is>
          <t>Normalizer PMMoV Ct in range [site: bmi]</t>
        </is>
      </c>
      <c r="C325" t="inlineStr">
        <is>
          <t>Medium Low</t>
        </is>
      </c>
      <c r="D325" s="91" t="n">
        <v>44418</v>
      </c>
      <c r="E325" t="inlineStr">
        <is>
          <t>bmi.08.09.21</t>
        </is>
      </c>
      <c r="F325" t="inlineStr">
        <is>
          <t>PMMoV</t>
        </is>
      </c>
      <c r="G325" s="73" t="str">
        <f>HYPERLINK("#'Main'!S25", "'Main'!S25")</f>
        <v>'Main'!S25</v>
      </c>
      <c r="I325" t="n">
        <v>25</v>
      </c>
      <c r="J325" t="n">
        <v>31.5</v>
      </c>
      <c r="K325">
        <f>'Main'!S25</f>
        <v>28.38</v>
      </c>
      <c r="L325">
        <f>IF(OR(ISERROR(K325), ISERROR(I325), ISERROR(J325)), FALSE, OR(OR(AND(LEFT(K325, 1)="[", RIGHT(K325, 1)="]"), AND(ISNUMBER(K325), OR(K325&gt;=I325, I325=""), OR(K325&lt;=J325, J325=""))), K325=""))</f>
        <v>1</v>
      </c>
    </row>
    <row r="326">
      <c r="A326" t="inlineStr">
        <is>
          <t>Normalizer</t>
        </is>
      </c>
      <c r="B326" t="inlineStr">
        <is>
          <t>Normalizer PMMoV Ct in range [site: mh]</t>
        </is>
      </c>
      <c r="C326" t="inlineStr">
        <is>
          <t>Medium Low</t>
        </is>
      </c>
      <c r="D326" s="91" t="n">
        <v>44418</v>
      </c>
      <c r="E326" t="inlineStr">
        <is>
          <t>mh.08.09.21</t>
        </is>
      </c>
      <c r="F326" t="inlineStr">
        <is>
          <t>PMMoV</t>
        </is>
      </c>
      <c r="G326" s="73" t="str">
        <f>HYPERLINK("#'Main'!Q26", "'Main'!Q26")</f>
        <v>'Main'!Q26</v>
      </c>
      <c r="I326" t="n">
        <v>25</v>
      </c>
      <c r="J326" t="n">
        <v>31.5</v>
      </c>
      <c r="K326">
        <f>'Main'!Q26</f>
        <v>30.33</v>
      </c>
      <c r="L326">
        <f>IF(OR(ISERROR(K326), ISERROR(I326), ISERROR(J326)), FALSE, OR(OR(AND(LEFT(K326, 1)="[", RIGHT(K326, 1)="]"), AND(ISNUMBER(K326), OR(K326&gt;=I326, I326=""), OR(K326&lt;=J326, J326=""))), K326=""))</f>
        <v>1</v>
      </c>
    </row>
    <row r="327">
      <c r="A327" t="inlineStr">
        <is>
          <t>Normalizer</t>
        </is>
      </c>
      <c r="B327" t="inlineStr">
        <is>
          <t>Normalizer PMMoV Ct in range [site: mh]</t>
        </is>
      </c>
      <c r="C327" t="inlineStr">
        <is>
          <t>Medium Low</t>
        </is>
      </c>
      <c r="D327" s="91" t="n">
        <v>44418</v>
      </c>
      <c r="E327" t="inlineStr">
        <is>
          <t>mh.08.09.21</t>
        </is>
      </c>
      <c r="F327" t="inlineStr">
        <is>
          <t>PMMoV</t>
        </is>
      </c>
      <c r="G327" s="73" t="str">
        <f>HYPERLINK("#'Main'!R26", "'Main'!R26")</f>
        <v>'Main'!R26</v>
      </c>
      <c r="I327" t="n">
        <v>25</v>
      </c>
      <c r="J327" t="n">
        <v>31.5</v>
      </c>
      <c r="K327">
        <f>'Main'!R26</f>
        <v>30.33</v>
      </c>
      <c r="L327">
        <f>IF(OR(ISERROR(K327), ISERROR(I327), ISERROR(J327)), FALSE, OR(OR(AND(LEFT(K327, 1)="[", RIGHT(K327, 1)="]"), AND(ISNUMBER(K327), OR(K327&gt;=I327, I327=""), OR(K327&lt;=J327, J327=""))), K327=""))</f>
        <v>1</v>
      </c>
    </row>
    <row r="328">
      <c r="A328" t="inlineStr">
        <is>
          <t>Normalizer</t>
        </is>
      </c>
      <c r="B328" t="inlineStr">
        <is>
          <t>Normalizer PMMoV Ct in range [site: mh]</t>
        </is>
      </c>
      <c r="C328" t="inlineStr">
        <is>
          <t>Medium Low</t>
        </is>
      </c>
      <c r="D328" s="91" t="n">
        <v>44418</v>
      </c>
      <c r="E328" t="inlineStr">
        <is>
          <t>mh.08.09.21</t>
        </is>
      </c>
      <c r="F328" t="inlineStr">
        <is>
          <t>PMMoV</t>
        </is>
      </c>
      <c r="G328" s="73" t="str">
        <f>HYPERLINK("#'Main'!S26", "'Main'!S26")</f>
        <v>'Main'!S26</v>
      </c>
      <c r="I328" t="n">
        <v>25</v>
      </c>
      <c r="J328" t="n">
        <v>31.5</v>
      </c>
      <c r="K328">
        <f>'Main'!S26</f>
        <v>30.21</v>
      </c>
      <c r="L328">
        <f>IF(OR(ISERROR(K328), ISERROR(I328), ISERROR(J328)), FALSE, OR(OR(AND(LEFT(K328, 1)="[", RIGHT(K328, 1)="]"), AND(ISNUMBER(K328), OR(K328&gt;=I328, I328=""), OR(K328&lt;=J328, J328=""))), K328=""))</f>
        <v>1</v>
      </c>
    </row>
    <row r="329">
      <c r="A329" t="inlineStr">
        <is>
          <t>Normalizer</t>
        </is>
      </c>
      <c r="B329" t="inlineStr">
        <is>
          <t>Normalizer PMMoV Ct in range [site: o]</t>
        </is>
      </c>
      <c r="C329" t="inlineStr">
        <is>
          <t>Medium Low</t>
        </is>
      </c>
      <c r="D329" s="91" t="n">
        <v>44418</v>
      </c>
      <c r="E329" t="inlineStr">
        <is>
          <t>o.08.09.21</t>
        </is>
      </c>
      <c r="F329" t="inlineStr">
        <is>
          <t>PMMoV</t>
        </is>
      </c>
      <c r="G329" s="73" t="str">
        <f>HYPERLINK("#'Main'!Q27", "'Main'!Q27")</f>
        <v>'Main'!Q27</v>
      </c>
      <c r="I329" t="n">
        <v>25</v>
      </c>
      <c r="J329" t="n">
        <v>28</v>
      </c>
      <c r="K329">
        <f>'Main'!Q27</f>
        <v>28.49</v>
      </c>
      <c r="L329">
        <f>IF(OR(ISERROR(K329), ISERROR(I329), ISERROR(J329)), FALSE, OR(OR(AND(LEFT(K329, 1)="[", RIGHT(K329, 1)="]"), AND(ISNUMBER(K329), OR(K329&gt;=I329, I329=""), OR(K329&lt;=J329, J329=""))), K329=""))</f>
        <v>0</v>
      </c>
    </row>
    <row r="330">
      <c r="A330" t="inlineStr">
        <is>
          <t>Normalizer</t>
        </is>
      </c>
      <c r="B330" t="inlineStr">
        <is>
          <t>Normalizer PMMoV Ct in range [site: o]</t>
        </is>
      </c>
      <c r="C330" t="inlineStr">
        <is>
          <t>Medium Low</t>
        </is>
      </c>
      <c r="D330" s="91" t="n">
        <v>44418</v>
      </c>
      <c r="E330" t="inlineStr">
        <is>
          <t>o.08.09.21</t>
        </is>
      </c>
      <c r="F330" t="inlineStr">
        <is>
          <t>PMMoV</t>
        </is>
      </c>
      <c r="G330" s="73" t="str">
        <f>HYPERLINK("#'Main'!R27", "'Main'!R27")</f>
        <v>'Main'!R27</v>
      </c>
      <c r="I330" t="n">
        <v>25</v>
      </c>
      <c r="J330" t="n">
        <v>28</v>
      </c>
      <c r="K330">
        <f>'Main'!R27</f>
        <v>28.38</v>
      </c>
      <c r="L330">
        <f>IF(OR(ISERROR(K330), ISERROR(I330), ISERROR(J330)), FALSE, OR(OR(AND(LEFT(K330, 1)="[", RIGHT(K330, 1)="]"), AND(ISNUMBER(K330), OR(K330&gt;=I330, I330=""), OR(K330&lt;=J330, J330=""))), K330=""))</f>
        <v>0</v>
      </c>
    </row>
    <row r="331">
      <c r="A331" t="inlineStr">
        <is>
          <t>Normalizer</t>
        </is>
      </c>
      <c r="B331" t="inlineStr">
        <is>
          <t>Normalizer PMMoV Ct in range [site: o]</t>
        </is>
      </c>
      <c r="C331" t="inlineStr">
        <is>
          <t>Medium Low</t>
        </is>
      </c>
      <c r="D331" s="91" t="n">
        <v>44418</v>
      </c>
      <c r="E331" t="inlineStr">
        <is>
          <t>o.08.09.21</t>
        </is>
      </c>
      <c r="F331" t="inlineStr">
        <is>
          <t>PMMoV</t>
        </is>
      </c>
      <c r="G331" s="73" t="str">
        <f>HYPERLINK("#'Main'!S27", "'Main'!S27")</f>
        <v>'Main'!S27</v>
      </c>
      <c r="I331" t="n">
        <v>25</v>
      </c>
      <c r="J331" t="n">
        <v>28</v>
      </c>
      <c r="K331">
        <f>'Main'!S27</f>
        <v>28.43</v>
      </c>
      <c r="L331">
        <f>IF(OR(ISERROR(K331), ISERROR(I331), ISERROR(J331)), FALSE, OR(OR(AND(LEFT(K331, 1)="[", RIGHT(K331, 1)="]"), AND(ISNUMBER(K331), OR(K331&gt;=I331, I331=""), OR(K331&lt;=J331, J331=""))), K331=""))</f>
        <v>0</v>
      </c>
    </row>
    <row r="332">
      <c r="A332" t="inlineStr">
        <is>
          <t>Normalizer</t>
        </is>
      </c>
      <c r="B332" t="inlineStr">
        <is>
          <t>Normalizer PMMoV Ct in range [site: vc1]</t>
        </is>
      </c>
      <c r="C332" t="inlineStr">
        <is>
          <t>Medium Low</t>
        </is>
      </c>
      <c r="D332" s="91" t="n">
        <v>44418</v>
      </c>
      <c r="E332" t="inlineStr">
        <is>
          <t>vc1.08.09.21</t>
        </is>
      </c>
      <c r="F332" t="inlineStr">
        <is>
          <t>PMMoV</t>
        </is>
      </c>
      <c r="G332" s="73" t="str">
        <f>HYPERLINK("#'Main'!Q28", "'Main'!Q28")</f>
        <v>'Main'!Q28</v>
      </c>
      <c r="I332" t="n">
        <v>27</v>
      </c>
      <c r="J332" t="n">
        <v>30</v>
      </c>
      <c r="K332" t="str">
        <f>'Main'!Q28</f>
        <v>&lt;MISSING&gt;</v>
      </c>
      <c r="L332">
        <f>IF(OR(ISERROR(K332), ISERROR(I332), ISERROR(J332)), FALSE, OR(OR(AND(LEFT(K332, 1)="[", RIGHT(K332, 1)="]"), AND(ISNUMBER(K332), OR(K332&gt;=I332, I332=""), OR(K332&lt;=J332, J332=""))), K332=""))</f>
        <v>0</v>
      </c>
    </row>
    <row r="333">
      <c r="A333" t="inlineStr">
        <is>
          <t>Normalizer</t>
        </is>
      </c>
      <c r="B333" t="inlineStr">
        <is>
          <t>Normalizer PMMoV Ct in range [site: vc1]</t>
        </is>
      </c>
      <c r="C333" t="inlineStr">
        <is>
          <t>Medium Low</t>
        </is>
      </c>
      <c r="D333" s="91" t="n">
        <v>44418</v>
      </c>
      <c r="E333" t="inlineStr">
        <is>
          <t>vc1.08.09.21</t>
        </is>
      </c>
      <c r="F333" t="inlineStr">
        <is>
          <t>PMMoV</t>
        </is>
      </c>
      <c r="G333" s="73" t="str">
        <f>HYPERLINK("#'Main'!R28", "'Main'!R28")</f>
        <v>'Main'!R28</v>
      </c>
      <c r="I333" t="n">
        <v>27</v>
      </c>
      <c r="J333" t="n">
        <v>30</v>
      </c>
      <c r="K333" t="str">
        <f>'Main'!R28</f>
        <v>&lt;MISSING&gt;</v>
      </c>
      <c r="L333">
        <f>IF(OR(ISERROR(K333), ISERROR(I333), ISERROR(J333)), FALSE, OR(OR(AND(LEFT(K333, 1)="[", RIGHT(K333, 1)="]"), AND(ISNUMBER(K333), OR(K333&gt;=I333, I333=""), OR(K333&lt;=J333, J333=""))), K333=""))</f>
        <v>0</v>
      </c>
    </row>
    <row r="334">
      <c r="A334" t="inlineStr">
        <is>
          <t>Normalizer</t>
        </is>
      </c>
      <c r="B334" t="inlineStr">
        <is>
          <t>Normalizer PMMoV Ct in range [site: vc1]</t>
        </is>
      </c>
      <c r="C334" t="inlineStr">
        <is>
          <t>Medium Low</t>
        </is>
      </c>
      <c r="D334" s="91" t="n">
        <v>44418</v>
      </c>
      <c r="E334" t="inlineStr">
        <is>
          <t>vc1.08.09.21</t>
        </is>
      </c>
      <c r="F334" t="inlineStr">
        <is>
          <t>PMMoV</t>
        </is>
      </c>
      <c r="G334" s="73" t="str">
        <f>HYPERLINK("#'Main'!S28", "'Main'!S28")</f>
        <v>'Main'!S28</v>
      </c>
      <c r="I334" t="n">
        <v>27</v>
      </c>
      <c r="J334" t="n">
        <v>30</v>
      </c>
      <c r="K334" t="str">
        <f>'Main'!S28</f>
        <v>&lt;MISSING&gt;</v>
      </c>
      <c r="L334">
        <f>IF(OR(ISERROR(K334), ISERROR(I334), ISERROR(J334)), FALSE, OR(OR(AND(LEFT(K334, 1)="[", RIGHT(K334, 1)="]"), AND(ISNUMBER(K334), OR(K334&gt;=I334, I334=""), OR(K334&lt;=J334, J334=""))), K334=""))</f>
        <v>0</v>
      </c>
    </row>
    <row r="335">
      <c r="A335" t="inlineStr">
        <is>
          <t>Normalizer</t>
        </is>
      </c>
      <c r="B335" t="inlineStr">
        <is>
          <t>Normalizer PMMoV Ct in range [site: vc2]</t>
        </is>
      </c>
      <c r="C335" t="inlineStr">
        <is>
          <t>Medium Low</t>
        </is>
      </c>
      <c r="D335" s="91" t="n">
        <v>44418</v>
      </c>
      <c r="E335" t="inlineStr">
        <is>
          <t>vc2.08.09.21</t>
        </is>
      </c>
      <c r="F335" t="inlineStr">
        <is>
          <t>PMMoV</t>
        </is>
      </c>
      <c r="G335" s="73" t="str">
        <f>HYPERLINK("#'Main'!Q29", "'Main'!Q29")</f>
        <v>'Main'!Q29</v>
      </c>
      <c r="I335" t="n">
        <v>29</v>
      </c>
      <c r="J335" t="n">
        <v>31</v>
      </c>
      <c r="K335">
        <f>'Main'!Q29</f>
        <v>29.95</v>
      </c>
      <c r="L335">
        <f>IF(OR(ISERROR(K335), ISERROR(I335), ISERROR(J335)), FALSE, OR(OR(AND(LEFT(K335, 1)="[", RIGHT(K335, 1)="]"), AND(ISNUMBER(K335), OR(K335&gt;=I335, I335=""), OR(K335&lt;=J335, J335=""))), K335=""))</f>
        <v>1</v>
      </c>
    </row>
    <row r="336">
      <c r="A336" t="inlineStr">
        <is>
          <t>Normalizer</t>
        </is>
      </c>
      <c r="B336" t="inlineStr">
        <is>
          <t>Normalizer PMMoV Ct in range [site: vc2]</t>
        </is>
      </c>
      <c r="C336" t="inlineStr">
        <is>
          <t>Medium Low</t>
        </is>
      </c>
      <c r="D336" s="91" t="n">
        <v>44418</v>
      </c>
      <c r="E336" t="inlineStr">
        <is>
          <t>vc2.08.09.21</t>
        </is>
      </c>
      <c r="F336" t="inlineStr">
        <is>
          <t>PMMoV</t>
        </is>
      </c>
      <c r="G336" s="73" t="str">
        <f>HYPERLINK("#'Main'!R29", "'Main'!R29")</f>
        <v>'Main'!R29</v>
      </c>
      <c r="I336" t="n">
        <v>29</v>
      </c>
      <c r="J336" t="n">
        <v>31</v>
      </c>
      <c r="K336">
        <f>'Main'!R29</f>
        <v>29.81</v>
      </c>
      <c r="L336">
        <f>IF(OR(ISERROR(K336), ISERROR(I336), ISERROR(J336)), FALSE, OR(OR(AND(LEFT(K336, 1)="[", RIGHT(K336, 1)="]"), AND(ISNUMBER(K336), OR(K336&gt;=I336, I336=""), OR(K336&lt;=J336, J336=""))), K336=""))</f>
        <v>1</v>
      </c>
    </row>
    <row r="337">
      <c r="A337" t="inlineStr">
        <is>
          <t>Normalizer</t>
        </is>
      </c>
      <c r="B337" t="inlineStr">
        <is>
          <t>Normalizer PMMoV Ct in range [site: vc2]</t>
        </is>
      </c>
      <c r="C337" t="inlineStr">
        <is>
          <t>Medium Low</t>
        </is>
      </c>
      <c r="D337" s="91" t="n">
        <v>44418</v>
      </c>
      <c r="E337" t="inlineStr">
        <is>
          <t>vc2.08.09.21</t>
        </is>
      </c>
      <c r="F337" t="inlineStr">
        <is>
          <t>PMMoV</t>
        </is>
      </c>
      <c r="G337" s="73" t="str">
        <f>HYPERLINK("#'Main'!S29", "'Main'!S29")</f>
        <v>'Main'!S29</v>
      </c>
      <c r="I337" t="n">
        <v>29</v>
      </c>
      <c r="J337" t="n">
        <v>31</v>
      </c>
      <c r="K337">
        <f>'Main'!S29</f>
        <v>29.7</v>
      </c>
      <c r="L337">
        <f>IF(OR(ISERROR(K337), ISERROR(I337), ISERROR(J337)), FALSE, OR(OR(AND(LEFT(K337, 1)="[", RIGHT(K337, 1)="]"), AND(ISNUMBER(K337), OR(K337&gt;=I337, I337=""), OR(K337&lt;=J337, J337=""))), K337=""))</f>
        <v>1</v>
      </c>
    </row>
    <row r="338">
      <c r="A338" t="inlineStr">
        <is>
          <t>Normalizer</t>
        </is>
      </c>
      <c r="B338" t="inlineStr">
        <is>
          <t>Normalizer PMMoV Ct in range [site: vc3]</t>
        </is>
      </c>
      <c r="C338" t="inlineStr">
        <is>
          <t>Medium Low</t>
        </is>
      </c>
      <c r="D338" s="91" t="n">
        <v>44418</v>
      </c>
      <c r="E338" t="inlineStr">
        <is>
          <t>vc3.08.09.21</t>
        </is>
      </c>
      <c r="F338" t="inlineStr">
        <is>
          <t>PMMoV</t>
        </is>
      </c>
      <c r="G338" s="73" t="str">
        <f>HYPERLINK("#'Main'!Q30", "'Main'!Q30")</f>
        <v>'Main'!Q30</v>
      </c>
      <c r="I338" t="n">
        <v>28</v>
      </c>
      <c r="J338" t="n">
        <v>30</v>
      </c>
      <c r="K338">
        <f>'Main'!Q30</f>
        <v>28.66</v>
      </c>
      <c r="L338">
        <f>IF(OR(ISERROR(K338), ISERROR(I338), ISERROR(J338)), FALSE, OR(OR(AND(LEFT(K338, 1)="[", RIGHT(K338, 1)="]"), AND(ISNUMBER(K338), OR(K338&gt;=I338, I338=""), OR(K338&lt;=J338, J338=""))), K338=""))</f>
        <v>1</v>
      </c>
    </row>
    <row r="339">
      <c r="A339" t="inlineStr">
        <is>
          <t>Normalizer</t>
        </is>
      </c>
      <c r="B339" t="inlineStr">
        <is>
          <t>Normalizer PMMoV Ct in range [site: vc3]</t>
        </is>
      </c>
      <c r="C339" t="inlineStr">
        <is>
          <t>Medium Low</t>
        </is>
      </c>
      <c r="D339" s="91" t="n">
        <v>44418</v>
      </c>
      <c r="E339" t="inlineStr">
        <is>
          <t>vc3.08.09.21</t>
        </is>
      </c>
      <c r="F339" t="inlineStr">
        <is>
          <t>PMMoV</t>
        </is>
      </c>
      <c r="G339" s="73" t="str">
        <f>HYPERLINK("#'Main'!R30", "'Main'!R30")</f>
        <v>'Main'!R30</v>
      </c>
      <c r="I339" t="n">
        <v>28</v>
      </c>
      <c r="J339" t="n">
        <v>30</v>
      </c>
      <c r="K339">
        <f>'Main'!R30</f>
        <v>28.68</v>
      </c>
      <c r="L339">
        <f>IF(OR(ISERROR(K339), ISERROR(I339), ISERROR(J339)), FALSE, OR(OR(AND(LEFT(K339, 1)="[", RIGHT(K339, 1)="]"), AND(ISNUMBER(K339), OR(K339&gt;=I339, I339=""), OR(K339&lt;=J339, J339=""))), K339=""))</f>
        <v>1</v>
      </c>
    </row>
    <row r="340">
      <c r="A340" t="inlineStr">
        <is>
          <t>Normalizer</t>
        </is>
      </c>
      <c r="B340" t="inlineStr">
        <is>
          <t>Normalizer PMMoV Ct in range [site: vc3]</t>
        </is>
      </c>
      <c r="C340" t="inlineStr">
        <is>
          <t>Medium Low</t>
        </is>
      </c>
      <c r="D340" s="91" t="n">
        <v>44418</v>
      </c>
      <c r="E340" t="inlineStr">
        <is>
          <t>vc3.08.09.21</t>
        </is>
      </c>
      <c r="F340" t="inlineStr">
        <is>
          <t>PMMoV</t>
        </is>
      </c>
      <c r="G340" s="73" t="str">
        <f>HYPERLINK("#'Main'!S30", "'Main'!S30")</f>
        <v>'Main'!S30</v>
      </c>
      <c r="I340" t="n">
        <v>28</v>
      </c>
      <c r="J340" t="n">
        <v>30</v>
      </c>
      <c r="K340">
        <f>'Main'!S30</f>
        <v>28.53</v>
      </c>
      <c r="L340">
        <f>IF(OR(ISERROR(K340), ISERROR(I340), ISERROR(J340)), FALSE, OR(OR(AND(LEFT(K340, 1)="[", RIGHT(K340, 1)="]"), AND(ISNUMBER(K340), OR(K340&gt;=I340, I340=""), OR(K340&lt;=J340, J340=""))), K340=""))</f>
        <v>1</v>
      </c>
    </row>
    <row r="341">
      <c r="A341" t="inlineStr">
        <is>
          <t>Inhibition</t>
        </is>
      </c>
      <c r="B341" t="inlineStr">
        <is>
          <t>Test for inhibition: 1/10 dilution vs Full</t>
        </is>
      </c>
      <c r="C341" t="inlineStr">
        <is>
          <t>High</t>
        </is>
      </c>
      <c r="D341" s="91" t="n">
        <v>44418</v>
      </c>
      <c r="E341" t="inlineStr">
        <is>
          <t>ac.08.05.21</t>
        </is>
      </c>
      <c r="F341" t="inlineStr">
        <is>
          <t>PMMoV</t>
        </is>
      </c>
      <c r="G341" s="73" t="str">
        <f>HYPERLINK("#'Main'!BU4", "'Main'!BU4")</f>
        <v>'Main'!BU4</v>
      </c>
      <c r="I341" t="n">
        <v>2.6</v>
      </c>
      <c r="J341" t="n">
        <v>3.6</v>
      </c>
      <c r="K341">
        <f>'Main'!BU4</f>
        <v>3.231666666666669</v>
      </c>
      <c r="L341">
        <f>IF(OR(ISERROR(K341), ISERROR(I341), ISERROR(J341)), FALSE, OR(AND(LEFT(K341, 1)="[", RIGHT(K341, 1)="]"), AND(ISNUMBER(K341), OR(K341&gt;=I341, I341=""), OR(K341&lt;=J341, J341=""))))</f>
        <v>1</v>
      </c>
    </row>
    <row r="342">
      <c r="A342" t="inlineStr">
        <is>
          <t>Inhibition</t>
        </is>
      </c>
      <c r="B342" t="inlineStr">
        <is>
          <t>Test for inhibition: 1/10 dilution vs Full</t>
        </is>
      </c>
      <c r="C342" t="inlineStr">
        <is>
          <t>High</t>
        </is>
      </c>
      <c r="D342" s="91" t="n">
        <v>44418</v>
      </c>
      <c r="E342" t="inlineStr">
        <is>
          <t>h.08.05.21</t>
        </is>
      </c>
      <c r="F342" t="inlineStr">
        <is>
          <t>PMMoV</t>
        </is>
      </c>
      <c r="G342" s="73" t="str">
        <f>HYPERLINK("#'Main'!BU5", "'Main'!BU5")</f>
        <v>'Main'!BU5</v>
      </c>
      <c r="I342" t="n">
        <v>2.6</v>
      </c>
      <c r="J342" t="n">
        <v>3.6</v>
      </c>
      <c r="K342">
        <f>'Main'!BU5</f>
        <v>2.998333333333331</v>
      </c>
      <c r="L342">
        <f>IF(OR(ISERROR(K342), ISERROR(I342), ISERROR(J342)), FALSE, OR(AND(LEFT(K342, 1)="[", RIGHT(K342, 1)="]"), AND(ISNUMBER(K342), OR(K342&gt;=I342, I342=""), OR(K342&lt;=J342, J342=""))))</f>
        <v>1</v>
      </c>
    </row>
    <row r="343">
      <c r="A343" t="inlineStr">
        <is>
          <t>Inhibition</t>
        </is>
      </c>
      <c r="B343" t="inlineStr">
        <is>
          <t>Test for inhibition: 1/10 dilution vs Full</t>
        </is>
      </c>
      <c r="C343" t="inlineStr">
        <is>
          <t>High</t>
        </is>
      </c>
      <c r="D343" s="91" t="n">
        <v>44418</v>
      </c>
      <c r="E343" t="inlineStr">
        <is>
          <t>ac.08.06.21</t>
        </is>
      </c>
      <c r="F343" t="inlineStr">
        <is>
          <t>PMMoV</t>
        </is>
      </c>
      <c r="G343" s="73" t="str">
        <f>HYPERLINK("#'Main'!BU6", "'Main'!BU6")</f>
        <v>'Main'!BU6</v>
      </c>
      <c r="I343" t="n">
        <v>2.6</v>
      </c>
      <c r="J343" t="n">
        <v>3.6</v>
      </c>
      <c r="K343">
        <f>'Main'!BU6</f>
        <v>0.8833333333333364</v>
      </c>
      <c r="L343">
        <f>IF(OR(ISERROR(K343), ISERROR(I343), ISERROR(J343)), FALSE, OR(AND(LEFT(K343, 1)="[", RIGHT(K343, 1)="]"), AND(ISNUMBER(K343), OR(K343&gt;=I343, I343=""), OR(K343&lt;=J343, J343=""))))</f>
        <v>0</v>
      </c>
    </row>
    <row r="344">
      <c r="A344" t="inlineStr">
        <is>
          <t>Inhibition</t>
        </is>
      </c>
      <c r="B344" t="inlineStr">
        <is>
          <t>Test for inhibition: 1/10 dilution vs Full</t>
        </is>
      </c>
      <c r="C344" t="inlineStr">
        <is>
          <t>High</t>
        </is>
      </c>
      <c r="D344" s="91" t="n">
        <v>44418</v>
      </c>
      <c r="E344" t="inlineStr">
        <is>
          <t>h_d.08.06.21</t>
        </is>
      </c>
      <c r="F344" t="inlineStr">
        <is>
          <t>PMMoV</t>
        </is>
      </c>
      <c r="G344" s="73" t="str">
        <f>HYPERLINK("#'Main'!BU7", "'Main'!BU7")</f>
        <v>'Main'!BU7</v>
      </c>
      <c r="I344" t="n">
        <v>2.6</v>
      </c>
      <c r="J344" t="n">
        <v>3.6</v>
      </c>
      <c r="K344">
        <f>'Main'!BU7</f>
        <v>0.2049999999999983</v>
      </c>
      <c r="L344">
        <f>IF(OR(ISERROR(K344), ISERROR(I344), ISERROR(J344)), FALSE, OR(AND(LEFT(K344, 1)="[", RIGHT(K344, 1)="]"), AND(ISNUMBER(K344), OR(K344&gt;=I344, I344=""), OR(K344&lt;=J344, J344=""))))</f>
        <v>0</v>
      </c>
    </row>
    <row r="345">
      <c r="A345" t="inlineStr">
        <is>
          <t>Inhibition</t>
        </is>
      </c>
      <c r="B345" t="inlineStr">
        <is>
          <t>Test for inhibition: 1/10 dilution vs Full</t>
        </is>
      </c>
      <c r="C345" t="inlineStr">
        <is>
          <t>High</t>
        </is>
      </c>
      <c r="D345" s="91" t="n">
        <v>44418</v>
      </c>
      <c r="E345" t="inlineStr">
        <is>
          <t>h.08.07.21</t>
        </is>
      </c>
      <c r="F345" t="inlineStr">
        <is>
          <t>PMMoV</t>
        </is>
      </c>
      <c r="G345" s="73" t="str">
        <f>HYPERLINK("#'Main'!BU8", "'Main'!BU8")</f>
        <v>'Main'!BU8</v>
      </c>
      <c r="I345" t="n">
        <v>2.6</v>
      </c>
      <c r="J345" t="n">
        <v>3.6</v>
      </c>
      <c r="K345">
        <f>'Main'!BU8</f>
        <v>3.074999999999999</v>
      </c>
      <c r="L345">
        <f>IF(OR(ISERROR(K345), ISERROR(I345), ISERROR(J345)), FALSE, OR(AND(LEFT(K345, 1)="[", RIGHT(K345, 1)="]"), AND(ISNUMBER(K345), OR(K345&gt;=I345, I345=""), OR(K345&lt;=J345, J345=""))))</f>
        <v>1</v>
      </c>
    </row>
    <row r="346">
      <c r="A346" t="inlineStr">
        <is>
          <t>Inhibition</t>
        </is>
      </c>
      <c r="B346" t="inlineStr">
        <is>
          <t>Test for inhibition: 1/10 dilution vs Full</t>
        </is>
      </c>
      <c r="C346" t="inlineStr">
        <is>
          <t>High</t>
        </is>
      </c>
      <c r="D346" s="91" t="n">
        <v>44418</v>
      </c>
      <c r="E346" t="inlineStr">
        <is>
          <t>h.08.08.21</t>
        </is>
      </c>
      <c r="F346" t="inlineStr">
        <is>
          <t>PMMoV</t>
        </is>
      </c>
      <c r="G346" s="73" t="str">
        <f>HYPERLINK("#'Main'!BU9", "'Main'!BU9")</f>
        <v>'Main'!BU9</v>
      </c>
      <c r="I346" t="n">
        <v>2.6</v>
      </c>
      <c r="J346" t="n">
        <v>3.6</v>
      </c>
      <c r="K346">
        <f>'Main'!BU9</f>
        <v>1.956666666666667</v>
      </c>
      <c r="L346">
        <f>IF(OR(ISERROR(K346), ISERROR(I346), ISERROR(J346)), FALSE, OR(AND(LEFT(K346, 1)="[", RIGHT(K346, 1)="]"), AND(ISNUMBER(K346), OR(K346&gt;=I346, I346=""), OR(K346&lt;=J346, J346=""))))</f>
        <v>0</v>
      </c>
    </row>
    <row r="347">
      <c r="A347" t="inlineStr">
        <is>
          <t>Inhibition</t>
        </is>
      </c>
      <c r="B347" t="inlineStr">
        <is>
          <t>Test for inhibition: 1/10 dilution vs Full</t>
        </is>
      </c>
      <c r="C347" t="inlineStr">
        <is>
          <t>High</t>
        </is>
      </c>
      <c r="D347" s="91" t="n">
        <v>44418</v>
      </c>
      <c r="E347" t="inlineStr">
        <is>
          <t>h_d.08.08.21</t>
        </is>
      </c>
      <c r="F347" t="inlineStr">
        <is>
          <t>PMMoV</t>
        </is>
      </c>
      <c r="G347" s="73" t="str">
        <f>HYPERLINK("#'Main'!BU10", "'Main'!BU10")</f>
        <v>'Main'!BU10</v>
      </c>
      <c r="I347" t="n">
        <v>2.6</v>
      </c>
      <c r="J347" t="n">
        <v>3.6</v>
      </c>
      <c r="K347">
        <f>'Main'!BU10</f>
        <v>2.29666666666667</v>
      </c>
      <c r="L347">
        <f>IF(OR(ISERROR(K347), ISERROR(I347), ISERROR(J347)), FALSE, OR(AND(LEFT(K347, 1)="[", RIGHT(K347, 1)="]"), AND(ISNUMBER(K347), OR(K347&gt;=I347, I347=""), OR(K347&lt;=J347, J347=""))))</f>
        <v>0</v>
      </c>
    </row>
    <row r="348">
      <c r="A348" t="inlineStr">
        <is>
          <t>Inhibition</t>
        </is>
      </c>
      <c r="B348" t="inlineStr">
        <is>
          <t>Test for inhibition: 1/10 dilution vs Full</t>
        </is>
      </c>
      <c r="C348" t="inlineStr">
        <is>
          <t>High</t>
        </is>
      </c>
      <c r="D348" s="91" t="n">
        <v>44418</v>
      </c>
      <c r="E348" t="inlineStr">
        <is>
          <t>bmi.08.09.21</t>
        </is>
      </c>
      <c r="F348" t="inlineStr">
        <is>
          <t>PMMoV</t>
        </is>
      </c>
      <c r="G348" s="73" t="str">
        <f>HYPERLINK("#'Main'!BU11", "'Main'!BU11")</f>
        <v>'Main'!BU11</v>
      </c>
      <c r="I348" t="n">
        <v>2.6</v>
      </c>
      <c r="J348" t="n">
        <v>3.6</v>
      </c>
      <c r="K348">
        <f>'Main'!BU11</f>
        <v>2.983333333333334</v>
      </c>
      <c r="L348">
        <f>IF(OR(ISERROR(K348), ISERROR(I348), ISERROR(J348)), FALSE, OR(AND(LEFT(K348, 1)="[", RIGHT(K348, 1)="]"), AND(ISNUMBER(K348), OR(K348&gt;=I348, I348=""), OR(K348&lt;=J348, J348=""))))</f>
        <v>1</v>
      </c>
    </row>
    <row r="349">
      <c r="A349" t="inlineStr">
        <is>
          <t>Inhibition</t>
        </is>
      </c>
      <c r="B349" t="inlineStr">
        <is>
          <t>Test for inhibition: 1/10 dilution vs Full</t>
        </is>
      </c>
      <c r="C349" t="inlineStr">
        <is>
          <t>High</t>
        </is>
      </c>
      <c r="D349" s="91" t="n">
        <v>44418</v>
      </c>
      <c r="E349" t="inlineStr">
        <is>
          <t>mh.08.09.21</t>
        </is>
      </c>
      <c r="F349" t="inlineStr">
        <is>
          <t>PMMoV</t>
        </is>
      </c>
      <c r="G349" s="73" t="str">
        <f>HYPERLINK("#'Main'!BU12", "'Main'!BU12")</f>
        <v>'Main'!BU12</v>
      </c>
      <c r="I349" t="n">
        <v>2.6</v>
      </c>
      <c r="J349" t="n">
        <v>3.6</v>
      </c>
      <c r="K349">
        <f>'Main'!BU12</f>
        <v>3.240000000000002</v>
      </c>
      <c r="L349">
        <f>IF(OR(ISERROR(K349), ISERROR(I349), ISERROR(J349)), FALSE, OR(AND(LEFT(K349, 1)="[", RIGHT(K349, 1)="]"), AND(ISNUMBER(K349), OR(K349&gt;=I349, I349=""), OR(K349&lt;=J349, J349=""))))</f>
        <v>1</v>
      </c>
    </row>
    <row r="350">
      <c r="A350" t="inlineStr">
        <is>
          <t>Inhibition</t>
        </is>
      </c>
      <c r="B350" t="inlineStr">
        <is>
          <t>Test for inhibition: 1/10 dilution vs Full</t>
        </is>
      </c>
      <c r="C350" t="inlineStr">
        <is>
          <t>High</t>
        </is>
      </c>
      <c r="D350" s="91" t="n">
        <v>44418</v>
      </c>
      <c r="E350" t="inlineStr">
        <is>
          <t>o.08.09.21</t>
        </is>
      </c>
      <c r="F350" t="inlineStr">
        <is>
          <t>PMMoV</t>
        </is>
      </c>
      <c r="G350" s="73" t="str">
        <f>HYPERLINK("#'Main'!BU13", "'Main'!BU13")</f>
        <v>'Main'!BU13</v>
      </c>
      <c r="I350" t="n">
        <v>2.6</v>
      </c>
      <c r="J350" t="n">
        <v>3.6</v>
      </c>
      <c r="K350">
        <f>'Main'!BU13</f>
        <v>2.903333333333332</v>
      </c>
      <c r="L350">
        <f>IF(OR(ISERROR(K350), ISERROR(I350), ISERROR(J350)), FALSE, OR(AND(LEFT(K350, 1)="[", RIGHT(K350, 1)="]"), AND(ISNUMBER(K350), OR(K350&gt;=I350, I350=""), OR(K350&lt;=J350, J350=""))))</f>
        <v>1</v>
      </c>
    </row>
    <row r="351">
      <c r="A351" t="inlineStr">
        <is>
          <t>Inhibition</t>
        </is>
      </c>
      <c r="B351" t="inlineStr">
        <is>
          <t>Test for inhibition: 1/10 dilution vs Full</t>
        </is>
      </c>
      <c r="C351" t="inlineStr">
        <is>
          <t>High</t>
        </is>
      </c>
      <c r="D351" s="91" t="n">
        <v>44418</v>
      </c>
      <c r="E351" t="inlineStr">
        <is>
          <t>vc1.08.09.21</t>
        </is>
      </c>
      <c r="F351" t="inlineStr">
        <is>
          <t>PMMoV</t>
        </is>
      </c>
      <c r="G351" s="73" t="str">
        <f>HYPERLINK("#'Main'!BU14", "'Main'!BU14")</f>
        <v>'Main'!BU14</v>
      </c>
      <c r="I351" t="n">
        <v>2.6</v>
      </c>
      <c r="J351" t="n">
        <v>3.6</v>
      </c>
      <c r="K351" t="str">
        <f>'Main'!BU14</f>
        <v/>
      </c>
      <c r="L351">
        <f>IF(OR(ISERROR(K351), ISERROR(I351), ISERROR(J351)), FALSE, OR(AND(LEFT(K351, 1)="[", RIGHT(K351, 1)="]"), AND(ISNUMBER(K351), OR(K351&gt;=I351, I351=""), OR(K351&lt;=J351, J351=""))))</f>
        <v>0</v>
      </c>
    </row>
    <row r="352">
      <c r="A352" t="inlineStr">
        <is>
          <t>Inhibition</t>
        </is>
      </c>
      <c r="B352" t="inlineStr">
        <is>
          <t>Test for inhibition: 1/10 dilution vs Full</t>
        </is>
      </c>
      <c r="C352" t="inlineStr">
        <is>
          <t>High</t>
        </is>
      </c>
      <c r="D352" s="91" t="n">
        <v>44418</v>
      </c>
      <c r="E352" t="inlineStr">
        <is>
          <t>vc2.08.09.21</t>
        </is>
      </c>
      <c r="F352" t="inlineStr">
        <is>
          <t>PMMoV</t>
        </is>
      </c>
      <c r="G352" s="73" t="str">
        <f>HYPERLINK("#'Main'!BU15", "'Main'!BU15")</f>
        <v>'Main'!BU15</v>
      </c>
      <c r="I352" t="n">
        <v>2.6</v>
      </c>
      <c r="J352" t="n">
        <v>3.6</v>
      </c>
      <c r="K352">
        <f>'Main'!BU15</f>
        <v>2.579999999999995</v>
      </c>
      <c r="L352">
        <f>IF(OR(ISERROR(K352), ISERROR(I352), ISERROR(J352)), FALSE, OR(AND(LEFT(K352, 1)="[", RIGHT(K352, 1)="]"), AND(ISNUMBER(K352), OR(K352&gt;=I352, I352=""), OR(K352&lt;=J352, J352=""))))</f>
        <v>0</v>
      </c>
    </row>
    <row r="353">
      <c r="A353" t="inlineStr">
        <is>
          <t>Inhibition</t>
        </is>
      </c>
      <c r="B353" t="inlineStr">
        <is>
          <t>Test for inhibition: 1/10 dilution vs Full</t>
        </is>
      </c>
      <c r="C353" t="inlineStr">
        <is>
          <t>High</t>
        </is>
      </c>
      <c r="D353" s="91" t="n">
        <v>44418</v>
      </c>
      <c r="E353" t="inlineStr">
        <is>
          <t>vc3.08.09.21</t>
        </is>
      </c>
      <c r="F353" t="inlineStr">
        <is>
          <t>PMMoV</t>
        </is>
      </c>
      <c r="G353" s="73" t="str">
        <f>HYPERLINK("#'Main'!BU16", "'Main'!BU16")</f>
        <v>'Main'!BU16</v>
      </c>
      <c r="I353" t="n">
        <v>2.6</v>
      </c>
      <c r="J353" t="n">
        <v>3.6</v>
      </c>
      <c r="K353">
        <f>'Main'!BU16</f>
        <v>2.608333333333334</v>
      </c>
      <c r="L353">
        <f>IF(OR(ISERROR(K353), ISERROR(I353), ISERROR(J353)), FALSE, OR(AND(LEFT(K353, 1)="[", RIGHT(K353, 1)="]"), AND(ISNUMBER(K353), OR(K353&gt;=I353, I353=""), OR(K353&lt;=J353, J353=""))))</f>
        <v>1</v>
      </c>
    </row>
    <row r="354">
      <c r="A354" t="inlineStr">
        <is>
          <t>Inhibition</t>
        </is>
      </c>
      <c r="B354" t="inlineStr">
        <is>
          <t>Test for inhibition: 1/10 dilution vs Full</t>
        </is>
      </c>
      <c r="C354" t="inlineStr">
        <is>
          <t>High</t>
        </is>
      </c>
      <c r="D354" s="91" t="n">
        <v>44418</v>
      </c>
      <c r="E354" t="inlineStr">
        <is>
          <t>ac.08.05.21</t>
        </is>
      </c>
      <c r="F354" t="inlineStr">
        <is>
          <t>PMMoV</t>
        </is>
      </c>
      <c r="G354" s="73" t="str">
        <f>HYPERLINK("#'Main'!BU18", "'Main'!BU18")</f>
        <v>'Main'!BU18</v>
      </c>
      <c r="I354" t="n">
        <v>2.6</v>
      </c>
      <c r="J354" t="n">
        <v>3.6</v>
      </c>
      <c r="K354">
        <f>'Main'!BU18</f>
        <v>3.231666666666669</v>
      </c>
      <c r="L354">
        <f>IF(OR(ISERROR(K354), ISERROR(I354), ISERROR(J354)), FALSE, OR(AND(LEFT(K354, 1)="[", RIGHT(K354, 1)="]"), AND(ISNUMBER(K354), OR(K354&gt;=I354, I354=""), OR(K354&lt;=J354, J354=""))))</f>
        <v>1</v>
      </c>
    </row>
    <row r="355">
      <c r="A355" t="inlineStr">
        <is>
          <t>Inhibition</t>
        </is>
      </c>
      <c r="B355" t="inlineStr">
        <is>
          <t>Test for inhibition: 1/10 dilution vs Full</t>
        </is>
      </c>
      <c r="C355" t="inlineStr">
        <is>
          <t>High</t>
        </is>
      </c>
      <c r="D355" s="91" t="n">
        <v>44418</v>
      </c>
      <c r="E355" t="inlineStr">
        <is>
          <t>h.08.05.21</t>
        </is>
      </c>
      <c r="F355" t="inlineStr">
        <is>
          <t>PMMoV</t>
        </is>
      </c>
      <c r="G355" s="73" t="str">
        <f>HYPERLINK("#'Main'!BU19", "'Main'!BU19")</f>
        <v>'Main'!BU19</v>
      </c>
      <c r="I355" t="n">
        <v>2.6</v>
      </c>
      <c r="J355" t="n">
        <v>3.6</v>
      </c>
      <c r="K355">
        <f>'Main'!BU19</f>
        <v>2.998333333333331</v>
      </c>
      <c r="L355">
        <f>IF(OR(ISERROR(K355), ISERROR(I355), ISERROR(J355)), FALSE, OR(AND(LEFT(K355, 1)="[", RIGHT(K355, 1)="]"), AND(ISNUMBER(K355), OR(K355&gt;=I355, I355=""), OR(K355&lt;=J355, J355=""))))</f>
        <v>1</v>
      </c>
    </row>
    <row r="356">
      <c r="A356" t="inlineStr">
        <is>
          <t>Inhibition</t>
        </is>
      </c>
      <c r="B356" t="inlineStr">
        <is>
          <t>Test for inhibition: 1/10 dilution vs Full</t>
        </is>
      </c>
      <c r="C356" t="inlineStr">
        <is>
          <t>High</t>
        </is>
      </c>
      <c r="D356" s="91" t="n">
        <v>44418</v>
      </c>
      <c r="E356" t="inlineStr">
        <is>
          <t>ac.08.06.21</t>
        </is>
      </c>
      <c r="F356" t="inlineStr">
        <is>
          <t>PMMoV</t>
        </is>
      </c>
      <c r="G356" s="73" t="str">
        <f>HYPERLINK("#'Main'!BU20", "'Main'!BU20")</f>
        <v>'Main'!BU20</v>
      </c>
      <c r="I356" t="n">
        <v>2.6</v>
      </c>
      <c r="J356" t="n">
        <v>3.6</v>
      </c>
      <c r="K356">
        <f>'Main'!BU20</f>
        <v>0.8833333333333364</v>
      </c>
      <c r="L356">
        <f>IF(OR(ISERROR(K356), ISERROR(I356), ISERROR(J356)), FALSE, OR(AND(LEFT(K356, 1)="[", RIGHT(K356, 1)="]"), AND(ISNUMBER(K356), OR(K356&gt;=I356, I356=""), OR(K356&lt;=J356, J356=""))))</f>
        <v>0</v>
      </c>
    </row>
    <row r="357">
      <c r="A357" t="inlineStr">
        <is>
          <t>Inhibition</t>
        </is>
      </c>
      <c r="B357" t="inlineStr">
        <is>
          <t>Test for inhibition: 1/10 dilution vs Full</t>
        </is>
      </c>
      <c r="C357" t="inlineStr">
        <is>
          <t>High</t>
        </is>
      </c>
      <c r="D357" s="91" t="n">
        <v>44418</v>
      </c>
      <c r="E357" t="inlineStr">
        <is>
          <t>h_d.08.06.21</t>
        </is>
      </c>
      <c r="F357" t="inlineStr">
        <is>
          <t>PMMoV</t>
        </is>
      </c>
      <c r="G357" s="73" t="str">
        <f>HYPERLINK("#'Main'!BU21", "'Main'!BU21")</f>
        <v>'Main'!BU21</v>
      </c>
      <c r="I357" t="n">
        <v>2.6</v>
      </c>
      <c r="J357" t="n">
        <v>3.6</v>
      </c>
      <c r="K357">
        <f>'Main'!BU21</f>
        <v>0.2049999999999983</v>
      </c>
      <c r="L357">
        <f>IF(OR(ISERROR(K357), ISERROR(I357), ISERROR(J357)), FALSE, OR(AND(LEFT(K357, 1)="[", RIGHT(K357, 1)="]"), AND(ISNUMBER(K357), OR(K357&gt;=I357, I357=""), OR(K357&lt;=J357, J357=""))))</f>
        <v>0</v>
      </c>
    </row>
    <row r="358">
      <c r="A358" t="inlineStr">
        <is>
          <t>Inhibition</t>
        </is>
      </c>
      <c r="B358" t="inlineStr">
        <is>
          <t>Test for inhibition: 1/10 dilution vs Full</t>
        </is>
      </c>
      <c r="C358" t="inlineStr">
        <is>
          <t>High</t>
        </is>
      </c>
      <c r="D358" s="91" t="n">
        <v>44418</v>
      </c>
      <c r="E358" t="inlineStr">
        <is>
          <t>h.08.07.21</t>
        </is>
      </c>
      <c r="F358" t="inlineStr">
        <is>
          <t>PMMoV</t>
        </is>
      </c>
      <c r="G358" s="73" t="str">
        <f>HYPERLINK("#'Main'!BU22", "'Main'!BU22")</f>
        <v>'Main'!BU22</v>
      </c>
      <c r="I358" t="n">
        <v>2.6</v>
      </c>
      <c r="J358" t="n">
        <v>3.6</v>
      </c>
      <c r="K358">
        <f>'Main'!BU22</f>
        <v>3.074999999999999</v>
      </c>
      <c r="L358">
        <f>IF(OR(ISERROR(K358), ISERROR(I358), ISERROR(J358)), FALSE, OR(AND(LEFT(K358, 1)="[", RIGHT(K358, 1)="]"), AND(ISNUMBER(K358), OR(K358&gt;=I358, I358=""), OR(K358&lt;=J358, J358=""))))</f>
        <v>1</v>
      </c>
    </row>
    <row r="359">
      <c r="A359" t="inlineStr">
        <is>
          <t>Inhibition</t>
        </is>
      </c>
      <c r="B359" t="inlineStr">
        <is>
          <t>Test for inhibition: 1/10 dilution vs Full</t>
        </is>
      </c>
      <c r="C359" t="inlineStr">
        <is>
          <t>High</t>
        </is>
      </c>
      <c r="D359" s="91" t="n">
        <v>44418</v>
      </c>
      <c r="E359" t="inlineStr">
        <is>
          <t>h.08.08.21</t>
        </is>
      </c>
      <c r="F359" t="inlineStr">
        <is>
          <t>PMMoV</t>
        </is>
      </c>
      <c r="G359" s="73" t="str">
        <f>HYPERLINK("#'Main'!BU23", "'Main'!BU23")</f>
        <v>'Main'!BU23</v>
      </c>
      <c r="I359" t="n">
        <v>2.6</v>
      </c>
      <c r="J359" t="n">
        <v>3.6</v>
      </c>
      <c r="K359">
        <f>'Main'!BU23</f>
        <v>1.956666666666667</v>
      </c>
      <c r="L359">
        <f>IF(OR(ISERROR(K359), ISERROR(I359), ISERROR(J359)), FALSE, OR(AND(LEFT(K359, 1)="[", RIGHT(K359, 1)="]"), AND(ISNUMBER(K359), OR(K359&gt;=I359, I359=""), OR(K359&lt;=J359, J359=""))))</f>
        <v>0</v>
      </c>
    </row>
    <row r="360">
      <c r="A360" t="inlineStr">
        <is>
          <t>Inhibition</t>
        </is>
      </c>
      <c r="B360" t="inlineStr">
        <is>
          <t>Test for inhibition: 1/10 dilution vs Full</t>
        </is>
      </c>
      <c r="C360" t="inlineStr">
        <is>
          <t>High</t>
        </is>
      </c>
      <c r="D360" s="91" t="n">
        <v>44418</v>
      </c>
      <c r="E360" t="inlineStr">
        <is>
          <t>h_d.08.08.21</t>
        </is>
      </c>
      <c r="F360" t="inlineStr">
        <is>
          <t>PMMoV</t>
        </is>
      </c>
      <c r="G360" s="73" t="str">
        <f>HYPERLINK("#'Main'!BU24", "'Main'!BU24")</f>
        <v>'Main'!BU24</v>
      </c>
      <c r="I360" t="n">
        <v>2.6</v>
      </c>
      <c r="J360" t="n">
        <v>3.6</v>
      </c>
      <c r="K360">
        <f>'Main'!BU24</f>
        <v>2.29666666666667</v>
      </c>
      <c r="L360">
        <f>IF(OR(ISERROR(K360), ISERROR(I360), ISERROR(J360)), FALSE, OR(AND(LEFT(K360, 1)="[", RIGHT(K360, 1)="]"), AND(ISNUMBER(K360), OR(K360&gt;=I360, I360=""), OR(K360&lt;=J360, J360=""))))</f>
        <v>0</v>
      </c>
    </row>
    <row r="361">
      <c r="A361" t="inlineStr">
        <is>
          <t>Inhibition</t>
        </is>
      </c>
      <c r="B361" t="inlineStr">
        <is>
          <t>Test for inhibition: 1/10 dilution vs Full</t>
        </is>
      </c>
      <c r="C361" t="inlineStr">
        <is>
          <t>High</t>
        </is>
      </c>
      <c r="D361" s="91" t="n">
        <v>44418</v>
      </c>
      <c r="E361" t="inlineStr">
        <is>
          <t>bmi.08.09.21</t>
        </is>
      </c>
      <c r="F361" t="inlineStr">
        <is>
          <t>PMMoV</t>
        </is>
      </c>
      <c r="G361" s="73" t="str">
        <f>HYPERLINK("#'Main'!BU25", "'Main'!BU25")</f>
        <v>'Main'!BU25</v>
      </c>
      <c r="I361" t="n">
        <v>2.6</v>
      </c>
      <c r="J361" t="n">
        <v>3.6</v>
      </c>
      <c r="K361">
        <f>'Main'!BU25</f>
        <v>2.983333333333334</v>
      </c>
      <c r="L361">
        <f>IF(OR(ISERROR(K361), ISERROR(I361), ISERROR(J361)), FALSE, OR(AND(LEFT(K361, 1)="[", RIGHT(K361, 1)="]"), AND(ISNUMBER(K361), OR(K361&gt;=I361, I361=""), OR(K361&lt;=J361, J361=""))))</f>
        <v>1</v>
      </c>
    </row>
    <row r="362">
      <c r="A362" t="inlineStr">
        <is>
          <t>Inhibition</t>
        </is>
      </c>
      <c r="B362" t="inlineStr">
        <is>
          <t>Test for inhibition: 1/10 dilution vs Full</t>
        </is>
      </c>
      <c r="C362" t="inlineStr">
        <is>
          <t>High</t>
        </is>
      </c>
      <c r="D362" s="91" t="n">
        <v>44418</v>
      </c>
      <c r="E362" t="inlineStr">
        <is>
          <t>mh.08.09.21</t>
        </is>
      </c>
      <c r="F362" t="inlineStr">
        <is>
          <t>PMMoV</t>
        </is>
      </c>
      <c r="G362" s="73" t="str">
        <f>HYPERLINK("#'Main'!BU26", "'Main'!BU26")</f>
        <v>'Main'!BU26</v>
      </c>
      <c r="I362" t="n">
        <v>2.6</v>
      </c>
      <c r="J362" t="n">
        <v>3.6</v>
      </c>
      <c r="K362">
        <f>'Main'!BU26</f>
        <v>3.240000000000002</v>
      </c>
      <c r="L362">
        <f>IF(OR(ISERROR(K362), ISERROR(I362), ISERROR(J362)), FALSE, OR(AND(LEFT(K362, 1)="[", RIGHT(K362, 1)="]"), AND(ISNUMBER(K362), OR(K362&gt;=I362, I362=""), OR(K362&lt;=J362, J362=""))))</f>
        <v>1</v>
      </c>
    </row>
    <row r="363">
      <c r="A363" t="inlineStr">
        <is>
          <t>Inhibition</t>
        </is>
      </c>
      <c r="B363" t="inlineStr">
        <is>
          <t>Test for inhibition: 1/10 dilution vs Full</t>
        </is>
      </c>
      <c r="C363" t="inlineStr">
        <is>
          <t>High</t>
        </is>
      </c>
      <c r="D363" s="91" t="n">
        <v>44418</v>
      </c>
      <c r="E363" t="inlineStr">
        <is>
          <t>o.08.09.21</t>
        </is>
      </c>
      <c r="F363" t="inlineStr">
        <is>
          <t>PMMoV</t>
        </is>
      </c>
      <c r="G363" s="73" t="str">
        <f>HYPERLINK("#'Main'!BU27", "'Main'!BU27")</f>
        <v>'Main'!BU27</v>
      </c>
      <c r="I363" t="n">
        <v>2.6</v>
      </c>
      <c r="J363" t="n">
        <v>3.6</v>
      </c>
      <c r="K363">
        <f>'Main'!BU27</f>
        <v>2.903333333333332</v>
      </c>
      <c r="L363">
        <f>IF(OR(ISERROR(K363), ISERROR(I363), ISERROR(J363)), FALSE, OR(AND(LEFT(K363, 1)="[", RIGHT(K363, 1)="]"), AND(ISNUMBER(K363), OR(K363&gt;=I363, I363=""), OR(K363&lt;=J363, J363=""))))</f>
        <v>1</v>
      </c>
    </row>
    <row r="364">
      <c r="A364" t="inlineStr">
        <is>
          <t>Inhibition</t>
        </is>
      </c>
      <c r="B364" t="inlineStr">
        <is>
          <t>Test for inhibition: 1/10 dilution vs Full</t>
        </is>
      </c>
      <c r="C364" t="inlineStr">
        <is>
          <t>High</t>
        </is>
      </c>
      <c r="D364" s="91" t="n">
        <v>44418</v>
      </c>
      <c r="E364" t="inlineStr">
        <is>
          <t>vc1.08.09.21</t>
        </is>
      </c>
      <c r="F364" t="inlineStr">
        <is>
          <t>PMMoV</t>
        </is>
      </c>
      <c r="G364" s="73" t="str">
        <f>HYPERLINK("#'Main'!BU28", "'Main'!BU28")</f>
        <v>'Main'!BU28</v>
      </c>
      <c r="I364" t="n">
        <v>2.6</v>
      </c>
      <c r="J364" t="n">
        <v>3.6</v>
      </c>
      <c r="K364" t="str">
        <f>'Main'!BU28</f>
        <v/>
      </c>
      <c r="L364">
        <f>IF(OR(ISERROR(K364), ISERROR(I364), ISERROR(J364)), FALSE, OR(AND(LEFT(K364, 1)="[", RIGHT(K364, 1)="]"), AND(ISNUMBER(K364), OR(K364&gt;=I364, I364=""), OR(K364&lt;=J364, J364=""))))</f>
        <v>0</v>
      </c>
    </row>
    <row r="365">
      <c r="A365" t="inlineStr">
        <is>
          <t>Inhibition</t>
        </is>
      </c>
      <c r="B365" t="inlineStr">
        <is>
          <t>Test for inhibition: 1/10 dilution vs Full</t>
        </is>
      </c>
      <c r="C365" t="inlineStr">
        <is>
          <t>High</t>
        </is>
      </c>
      <c r="D365" s="91" t="n">
        <v>44418</v>
      </c>
      <c r="E365" t="inlineStr">
        <is>
          <t>vc2.08.09.21</t>
        </is>
      </c>
      <c r="F365" t="inlineStr">
        <is>
          <t>PMMoV</t>
        </is>
      </c>
      <c r="G365" s="73" t="str">
        <f>HYPERLINK("#'Main'!BU29", "'Main'!BU29")</f>
        <v>'Main'!BU29</v>
      </c>
      <c r="I365" t="n">
        <v>2.6</v>
      </c>
      <c r="J365" t="n">
        <v>3.6</v>
      </c>
      <c r="K365">
        <f>'Main'!BU29</f>
        <v>2.579999999999995</v>
      </c>
      <c r="L365">
        <f>IF(OR(ISERROR(K365), ISERROR(I365), ISERROR(J365)), FALSE, OR(AND(LEFT(K365, 1)="[", RIGHT(K365, 1)="]"), AND(ISNUMBER(K365), OR(K365&gt;=I365, I365=""), OR(K365&lt;=J365, J365=""))))</f>
        <v>0</v>
      </c>
    </row>
    <row r="366">
      <c r="A366" t="inlineStr">
        <is>
          <t>Inhibition</t>
        </is>
      </c>
      <c r="B366" t="inlineStr">
        <is>
          <t>Test for inhibition: 1/10 dilution vs Full</t>
        </is>
      </c>
      <c r="C366" t="inlineStr">
        <is>
          <t>High</t>
        </is>
      </c>
      <c r="D366" s="91" t="n">
        <v>44418</v>
      </c>
      <c r="E366" t="inlineStr">
        <is>
          <t>vc3.08.09.21</t>
        </is>
      </c>
      <c r="F366" t="inlineStr">
        <is>
          <t>PMMoV</t>
        </is>
      </c>
      <c r="G366" s="73" t="str">
        <f>HYPERLINK("#'Main'!BU30", "'Main'!BU30")</f>
        <v>'Main'!BU30</v>
      </c>
      <c r="I366" t="n">
        <v>2.6</v>
      </c>
      <c r="J366" t="n">
        <v>3.6</v>
      </c>
      <c r="K366">
        <f>'Main'!BU30</f>
        <v>2.608333333333334</v>
      </c>
      <c r="L366">
        <f>IF(OR(ISERROR(K366), ISERROR(I366), ISERROR(J366)), FALSE, OR(AND(LEFT(K366, 1)="[", RIGHT(K366, 1)="]"), AND(ISNUMBER(K366), OR(K366&gt;=I366, I366=""), OR(K366&lt;=J366, J366=""))))</f>
        <v>1</v>
      </c>
    </row>
    <row r="367">
      <c r="A367" t="inlineStr">
        <is>
          <t>Inhibition</t>
        </is>
      </c>
      <c r="B367" t="inlineStr">
        <is>
          <t>Test for inhibition: 1/40 dilution vs 1/10 dilution</t>
        </is>
      </c>
      <c r="C367" t="inlineStr">
        <is>
          <t>High</t>
        </is>
      </c>
      <c r="D367" s="91" t="n">
        <v>44418</v>
      </c>
      <c r="E367" t="inlineStr">
        <is>
          <t>ac.08.05.21</t>
        </is>
      </c>
      <c r="F367" t="inlineStr">
        <is>
          <t>PMMoV</t>
        </is>
      </c>
      <c r="G367" s="73" t="str">
        <f>HYPERLINK("#'Main'!BV4", "'Main'!BV4")</f>
        <v>'Main'!BV4</v>
      </c>
      <c r="I367" t="n">
        <v>4</v>
      </c>
      <c r="J367" t="n">
        <v>6</v>
      </c>
      <c r="K367">
        <f>'Main'!BV4</f>
        <v>2.696666666666665</v>
      </c>
      <c r="L367">
        <f>IF(OR(ISERROR(K367), ISERROR(I367), ISERROR(J367)), FALSE, OR(AND(LEFT(K367, 1)="[", RIGHT(K367, 1)="]"), AND(ISNUMBER(K367), OR(K367&gt;=I367, I367=""), OR(K367&lt;=J367, J367=""))))</f>
        <v>0</v>
      </c>
    </row>
    <row r="368">
      <c r="A368" t="inlineStr">
        <is>
          <t>Inhibition</t>
        </is>
      </c>
      <c r="B368" t="inlineStr">
        <is>
          <t>Test for inhibition: 1/40 dilution vs 1/10 dilution</t>
        </is>
      </c>
      <c r="C368" t="inlineStr">
        <is>
          <t>High</t>
        </is>
      </c>
      <c r="D368" s="91" t="n">
        <v>44418</v>
      </c>
      <c r="E368" t="inlineStr">
        <is>
          <t>h.08.05.21</t>
        </is>
      </c>
      <c r="F368" t="inlineStr">
        <is>
          <t>PMMoV</t>
        </is>
      </c>
      <c r="G368" s="73" t="str">
        <f>HYPERLINK("#'Main'!BV5", "'Main'!BV5")</f>
        <v>'Main'!BV5</v>
      </c>
      <c r="I368" t="n">
        <v>4</v>
      </c>
      <c r="J368" t="n">
        <v>6</v>
      </c>
      <c r="K368">
        <f>'Main'!BV5</f>
        <v>2.436666666666671</v>
      </c>
      <c r="L368">
        <f>IF(OR(ISERROR(K368), ISERROR(I368), ISERROR(J368)), FALSE, OR(AND(LEFT(K368, 1)="[", RIGHT(K368, 1)="]"), AND(ISNUMBER(K368), OR(K368&gt;=I368, I368=""), OR(K368&lt;=J368, J368=""))))</f>
        <v>0</v>
      </c>
    </row>
    <row r="369">
      <c r="A369" t="inlineStr">
        <is>
          <t>Inhibition</t>
        </is>
      </c>
      <c r="B369" t="inlineStr">
        <is>
          <t>Test for inhibition: 1/40 dilution vs 1/10 dilution</t>
        </is>
      </c>
      <c r="C369" t="inlineStr">
        <is>
          <t>High</t>
        </is>
      </c>
      <c r="D369" s="91" t="n">
        <v>44418</v>
      </c>
      <c r="E369" t="inlineStr">
        <is>
          <t>ac.08.06.21</t>
        </is>
      </c>
      <c r="F369" t="inlineStr">
        <is>
          <t>PMMoV</t>
        </is>
      </c>
      <c r="G369" s="73" t="str">
        <f>HYPERLINK("#'Main'!BV6", "'Main'!BV6")</f>
        <v>'Main'!BV6</v>
      </c>
      <c r="I369" t="n">
        <v>4</v>
      </c>
      <c r="J369" t="n">
        <v>6</v>
      </c>
      <c r="K369">
        <f>'Main'!BV6</f>
        <v>2.331666666666667</v>
      </c>
      <c r="L369">
        <f>IF(OR(ISERROR(K369), ISERROR(I369), ISERROR(J369)), FALSE, OR(AND(LEFT(K369, 1)="[", RIGHT(K369, 1)="]"), AND(ISNUMBER(K369), OR(K369&gt;=I369, I369=""), OR(K369&lt;=J369, J369=""))))</f>
        <v>0</v>
      </c>
    </row>
    <row r="370">
      <c r="A370" t="inlineStr">
        <is>
          <t>Inhibition</t>
        </is>
      </c>
      <c r="B370" t="inlineStr">
        <is>
          <t>Test for inhibition: 1/40 dilution vs 1/10 dilution</t>
        </is>
      </c>
      <c r="C370" t="inlineStr">
        <is>
          <t>High</t>
        </is>
      </c>
      <c r="D370" s="91" t="n">
        <v>44418</v>
      </c>
      <c r="E370" t="inlineStr">
        <is>
          <t>h_d.08.06.21</t>
        </is>
      </c>
      <c r="F370" t="inlineStr">
        <is>
          <t>PMMoV</t>
        </is>
      </c>
      <c r="G370" s="73" t="str">
        <f>HYPERLINK("#'Main'!BV7", "'Main'!BV7")</f>
        <v>'Main'!BV7</v>
      </c>
      <c r="I370" t="n">
        <v>4</v>
      </c>
      <c r="J370" t="n">
        <v>6</v>
      </c>
      <c r="K370">
        <f>'Main'!BV7</f>
        <v>2.114999999999998</v>
      </c>
      <c r="L370">
        <f>IF(OR(ISERROR(K370), ISERROR(I370), ISERROR(J370)), FALSE, OR(AND(LEFT(K370, 1)="[", RIGHT(K370, 1)="]"), AND(ISNUMBER(K370), OR(K370&gt;=I370, I370=""), OR(K370&lt;=J370, J370=""))))</f>
        <v>0</v>
      </c>
    </row>
    <row r="371">
      <c r="A371" t="inlineStr">
        <is>
          <t>Inhibition</t>
        </is>
      </c>
      <c r="B371" t="inlineStr">
        <is>
          <t>Test for inhibition: 1/40 dilution vs 1/10 dilution</t>
        </is>
      </c>
      <c r="C371" t="inlineStr">
        <is>
          <t>High</t>
        </is>
      </c>
      <c r="D371" s="91" t="n">
        <v>44418</v>
      </c>
      <c r="E371" t="inlineStr">
        <is>
          <t>h.08.07.21</t>
        </is>
      </c>
      <c r="F371" t="inlineStr">
        <is>
          <t>PMMoV</t>
        </is>
      </c>
      <c r="G371" s="73" t="str">
        <f>HYPERLINK("#'Main'!BV8", "'Main'!BV8")</f>
        <v>'Main'!BV8</v>
      </c>
      <c r="I371" t="n">
        <v>4</v>
      </c>
      <c r="J371" t="n">
        <v>6</v>
      </c>
      <c r="K371">
        <f>'Main'!BV8</f>
        <v>2.475000000000001</v>
      </c>
      <c r="L371">
        <f>IF(OR(ISERROR(K371), ISERROR(I371), ISERROR(J371)), FALSE, OR(AND(LEFT(K371, 1)="[", RIGHT(K371, 1)="]"), AND(ISNUMBER(K371), OR(K371&gt;=I371, I371=""), OR(K371&lt;=J371, J371=""))))</f>
        <v>0</v>
      </c>
    </row>
    <row r="372">
      <c r="A372" t="inlineStr">
        <is>
          <t>Inhibition</t>
        </is>
      </c>
      <c r="B372" t="inlineStr">
        <is>
          <t>Test for inhibition: 1/40 dilution vs 1/10 dilution</t>
        </is>
      </c>
      <c r="C372" t="inlineStr">
        <is>
          <t>High</t>
        </is>
      </c>
      <c r="D372" s="91" t="n">
        <v>44418</v>
      </c>
      <c r="E372" t="inlineStr">
        <is>
          <t>h.08.08.21</t>
        </is>
      </c>
      <c r="F372" t="inlineStr">
        <is>
          <t>PMMoV</t>
        </is>
      </c>
      <c r="G372" s="73" t="str">
        <f>HYPERLINK("#'Main'!BV9", "'Main'!BV9")</f>
        <v>'Main'!BV9</v>
      </c>
      <c r="I372" t="n">
        <v>4</v>
      </c>
      <c r="J372" t="n">
        <v>6</v>
      </c>
      <c r="K372" t="str">
        <f>'Main'!BV9</f>
        <v/>
      </c>
      <c r="L372">
        <f>IF(OR(ISERROR(K372), ISERROR(I372), ISERROR(J372)), FALSE, OR(AND(LEFT(K372, 1)="[", RIGHT(K372, 1)="]"), AND(ISNUMBER(K372), OR(K372&gt;=I372, I372=""), OR(K372&lt;=J372, J372=""))))</f>
        <v>0</v>
      </c>
    </row>
    <row r="373">
      <c r="A373" t="inlineStr">
        <is>
          <t>Inhibition</t>
        </is>
      </c>
      <c r="B373" t="inlineStr">
        <is>
          <t>Test for inhibition: 1/40 dilution vs 1/10 dilution</t>
        </is>
      </c>
      <c r="C373" t="inlineStr">
        <is>
          <t>High</t>
        </is>
      </c>
      <c r="D373" s="91" t="n">
        <v>44418</v>
      </c>
      <c r="E373" t="inlineStr">
        <is>
          <t>h_d.08.08.21</t>
        </is>
      </c>
      <c r="F373" t="inlineStr">
        <is>
          <t>PMMoV</t>
        </is>
      </c>
      <c r="G373" s="73" t="str">
        <f>HYPERLINK("#'Main'!BV10", "'Main'!BV10")</f>
        <v>'Main'!BV10</v>
      </c>
      <c r="I373" t="n">
        <v>4</v>
      </c>
      <c r="J373" t="n">
        <v>6</v>
      </c>
      <c r="K373">
        <f>'Main'!BV10</f>
        <v>2.39833333333333</v>
      </c>
      <c r="L373">
        <f>IF(OR(ISERROR(K373), ISERROR(I373), ISERROR(J373)), FALSE, OR(AND(LEFT(K373, 1)="[", RIGHT(K373, 1)="]"), AND(ISNUMBER(K373), OR(K373&gt;=I373, I373=""), OR(K373&lt;=J373, J373=""))))</f>
        <v>0</v>
      </c>
    </row>
    <row r="374">
      <c r="A374" t="inlineStr">
        <is>
          <t>Inhibition</t>
        </is>
      </c>
      <c r="B374" t="inlineStr">
        <is>
          <t>Test for inhibition: 1/40 dilution vs 1/10 dilution</t>
        </is>
      </c>
      <c r="C374" t="inlineStr">
        <is>
          <t>High</t>
        </is>
      </c>
      <c r="D374" s="91" t="n">
        <v>44418</v>
      </c>
      <c r="E374" t="inlineStr">
        <is>
          <t>bmi.08.09.21</t>
        </is>
      </c>
      <c r="F374" t="inlineStr">
        <is>
          <t>PMMoV</t>
        </is>
      </c>
      <c r="G374" s="73" t="str">
        <f>HYPERLINK("#'Main'!BV11", "'Main'!BV11")</f>
        <v>'Main'!BV11</v>
      </c>
      <c r="I374" t="n">
        <v>4</v>
      </c>
      <c r="J374" t="n">
        <v>6</v>
      </c>
      <c r="K374">
        <f>'Main'!BV11</f>
        <v>2.546666666666667</v>
      </c>
      <c r="L374">
        <f>IF(OR(ISERROR(K374), ISERROR(I374), ISERROR(J374)), FALSE, OR(AND(LEFT(K374, 1)="[", RIGHT(K374, 1)="]"), AND(ISNUMBER(K374), OR(K374&gt;=I374, I374=""), OR(K374&lt;=J374, J374=""))))</f>
        <v>0</v>
      </c>
    </row>
    <row r="375">
      <c r="A375" t="inlineStr">
        <is>
          <t>Inhibition</t>
        </is>
      </c>
      <c r="B375" t="inlineStr">
        <is>
          <t>Test for inhibition: 1/40 dilution vs 1/10 dilution</t>
        </is>
      </c>
      <c r="C375" t="inlineStr">
        <is>
          <t>High</t>
        </is>
      </c>
      <c r="D375" s="91" t="n">
        <v>44418</v>
      </c>
      <c r="E375" t="inlineStr">
        <is>
          <t>mh.08.09.21</t>
        </is>
      </c>
      <c r="F375" t="inlineStr">
        <is>
          <t>PMMoV</t>
        </is>
      </c>
      <c r="G375" s="73" t="str">
        <f>HYPERLINK("#'Main'!BV12", "'Main'!BV12")</f>
        <v>'Main'!BV12</v>
      </c>
      <c r="I375" t="n">
        <v>4</v>
      </c>
      <c r="J375" t="n">
        <v>6</v>
      </c>
      <c r="K375">
        <f>'Main'!BV12</f>
        <v>2.289999999999996</v>
      </c>
      <c r="L375">
        <f>IF(OR(ISERROR(K375), ISERROR(I375), ISERROR(J375)), FALSE, OR(AND(LEFT(K375, 1)="[", RIGHT(K375, 1)="]"), AND(ISNUMBER(K375), OR(K375&gt;=I375, I375=""), OR(K375&lt;=J375, J375=""))))</f>
        <v>0</v>
      </c>
    </row>
    <row r="376">
      <c r="A376" t="inlineStr">
        <is>
          <t>Inhibition</t>
        </is>
      </c>
      <c r="B376" t="inlineStr">
        <is>
          <t>Test for inhibition: 1/40 dilution vs 1/10 dilution</t>
        </is>
      </c>
      <c r="C376" t="inlineStr">
        <is>
          <t>High</t>
        </is>
      </c>
      <c r="D376" s="91" t="n">
        <v>44418</v>
      </c>
      <c r="E376" t="inlineStr">
        <is>
          <t>o.08.09.21</t>
        </is>
      </c>
      <c r="F376" t="inlineStr">
        <is>
          <t>PMMoV</t>
        </is>
      </c>
      <c r="G376" s="73" t="str">
        <f>HYPERLINK("#'Main'!BV13", "'Main'!BV13")</f>
        <v>'Main'!BV13</v>
      </c>
      <c r="I376" t="n">
        <v>4</v>
      </c>
      <c r="J376" t="n">
        <v>6</v>
      </c>
      <c r="K376">
        <f>'Main'!BV13</f>
        <v>2.666666666666668</v>
      </c>
      <c r="L376">
        <f>IF(OR(ISERROR(K376), ISERROR(I376), ISERROR(J376)), FALSE, OR(AND(LEFT(K376, 1)="[", RIGHT(K376, 1)="]"), AND(ISNUMBER(K376), OR(K376&gt;=I376, I376=""), OR(K376&lt;=J376, J376=""))))</f>
        <v>0</v>
      </c>
    </row>
    <row r="377">
      <c r="A377" t="inlineStr">
        <is>
          <t>Inhibition</t>
        </is>
      </c>
      <c r="B377" t="inlineStr">
        <is>
          <t>Test for inhibition: 1/40 dilution vs 1/10 dilution</t>
        </is>
      </c>
      <c r="C377" t="inlineStr">
        <is>
          <t>High</t>
        </is>
      </c>
      <c r="D377" s="91" t="n">
        <v>44418</v>
      </c>
      <c r="E377" t="inlineStr">
        <is>
          <t>vc1.08.09.21</t>
        </is>
      </c>
      <c r="F377" t="inlineStr">
        <is>
          <t>PMMoV</t>
        </is>
      </c>
      <c r="G377" s="73" t="str">
        <f>HYPERLINK("#'Main'!BV14", "'Main'!BV14")</f>
        <v>'Main'!BV14</v>
      </c>
      <c r="I377" t="n">
        <v>4</v>
      </c>
      <c r="J377" t="n">
        <v>6</v>
      </c>
      <c r="K377" t="str">
        <f>'Main'!BV14</f>
        <v/>
      </c>
      <c r="L377">
        <f>IF(OR(ISERROR(K377), ISERROR(I377), ISERROR(J377)), FALSE, OR(AND(LEFT(K377, 1)="[", RIGHT(K377, 1)="]"), AND(ISNUMBER(K377), OR(K377&gt;=I377, I377=""), OR(K377&lt;=J377, J377=""))))</f>
        <v>0</v>
      </c>
    </row>
    <row r="378">
      <c r="A378" t="inlineStr">
        <is>
          <t>Inhibition</t>
        </is>
      </c>
      <c r="B378" t="inlineStr">
        <is>
          <t>Test for inhibition: 1/40 dilution vs 1/10 dilution</t>
        </is>
      </c>
      <c r="C378" t="inlineStr">
        <is>
          <t>High</t>
        </is>
      </c>
      <c r="D378" s="91" t="n">
        <v>44418</v>
      </c>
      <c r="E378" t="inlineStr">
        <is>
          <t>vc2.08.09.21</t>
        </is>
      </c>
      <c r="F378" t="inlineStr">
        <is>
          <t>PMMoV</t>
        </is>
      </c>
      <c r="G378" s="73" t="str">
        <f>HYPERLINK("#'Main'!BV15", "'Main'!BV15")</f>
        <v>'Main'!BV15</v>
      </c>
      <c r="I378" t="n">
        <v>4</v>
      </c>
      <c r="J378" t="n">
        <v>6</v>
      </c>
      <c r="K378">
        <f>'Main'!BV15</f>
        <v>2.135000000000002</v>
      </c>
      <c r="L378">
        <f>IF(OR(ISERROR(K378), ISERROR(I378), ISERROR(J378)), FALSE, OR(AND(LEFT(K378, 1)="[", RIGHT(K378, 1)="]"), AND(ISNUMBER(K378), OR(K378&gt;=I378, I378=""), OR(K378&lt;=J378, J378=""))))</f>
        <v>0</v>
      </c>
    </row>
    <row r="379">
      <c r="A379" t="inlineStr">
        <is>
          <t>Inhibition</t>
        </is>
      </c>
      <c r="B379" t="inlineStr">
        <is>
          <t>Test for inhibition: 1/40 dilution vs 1/10 dilution</t>
        </is>
      </c>
      <c r="C379" t="inlineStr">
        <is>
          <t>High</t>
        </is>
      </c>
      <c r="D379" s="91" t="n">
        <v>44418</v>
      </c>
      <c r="E379" t="inlineStr">
        <is>
          <t>vc3.08.09.21</t>
        </is>
      </c>
      <c r="F379" t="inlineStr">
        <is>
          <t>PMMoV</t>
        </is>
      </c>
      <c r="G379" s="73" t="str">
        <f>HYPERLINK("#'Main'!BV16", "'Main'!BV16")</f>
        <v>'Main'!BV16</v>
      </c>
      <c r="I379" t="n">
        <v>4</v>
      </c>
      <c r="J379" t="n">
        <v>6</v>
      </c>
      <c r="K379">
        <f>'Main'!BV16</f>
        <v>2.046666666666667</v>
      </c>
      <c r="L379">
        <f>IF(OR(ISERROR(K379), ISERROR(I379), ISERROR(J379)), FALSE, OR(AND(LEFT(K379, 1)="[", RIGHT(K379, 1)="]"), AND(ISNUMBER(K379), OR(K379&gt;=I379, I379=""), OR(K379&lt;=J379, J379=""))))</f>
        <v>0</v>
      </c>
    </row>
    <row r="380">
      <c r="A380" t="inlineStr">
        <is>
          <t>Inhibition</t>
        </is>
      </c>
      <c r="B380" t="inlineStr">
        <is>
          <t>Test for inhibition: 1/40 dilution vs 1/10 dilution</t>
        </is>
      </c>
      <c r="C380" t="inlineStr">
        <is>
          <t>High</t>
        </is>
      </c>
      <c r="D380" s="91" t="n">
        <v>44418</v>
      </c>
      <c r="E380" t="inlineStr">
        <is>
          <t>ac.08.05.21</t>
        </is>
      </c>
      <c r="F380" t="inlineStr">
        <is>
          <t>PMMoV</t>
        </is>
      </c>
      <c r="G380" s="73" t="str">
        <f>HYPERLINK("#'Main'!BV18", "'Main'!BV18")</f>
        <v>'Main'!BV18</v>
      </c>
      <c r="I380" t="n">
        <v>4</v>
      </c>
      <c r="J380" t="n">
        <v>6</v>
      </c>
      <c r="K380">
        <f>'Main'!BV18</f>
        <v>2.696666666666665</v>
      </c>
      <c r="L380">
        <f>IF(OR(ISERROR(K380), ISERROR(I380), ISERROR(J380)), FALSE, OR(AND(LEFT(K380, 1)="[", RIGHT(K380, 1)="]"), AND(ISNUMBER(K380), OR(K380&gt;=I380, I380=""), OR(K380&lt;=J380, J380=""))))</f>
        <v>0</v>
      </c>
    </row>
    <row r="381">
      <c r="A381" t="inlineStr">
        <is>
          <t>Inhibition</t>
        </is>
      </c>
      <c r="B381" t="inlineStr">
        <is>
          <t>Test for inhibition: 1/40 dilution vs 1/10 dilution</t>
        </is>
      </c>
      <c r="C381" t="inlineStr">
        <is>
          <t>High</t>
        </is>
      </c>
      <c r="D381" s="91" t="n">
        <v>44418</v>
      </c>
      <c r="E381" t="inlineStr">
        <is>
          <t>h.08.05.21</t>
        </is>
      </c>
      <c r="F381" t="inlineStr">
        <is>
          <t>PMMoV</t>
        </is>
      </c>
      <c r="G381" s="73" t="str">
        <f>HYPERLINK("#'Main'!BV19", "'Main'!BV19")</f>
        <v>'Main'!BV19</v>
      </c>
      <c r="I381" t="n">
        <v>4</v>
      </c>
      <c r="J381" t="n">
        <v>6</v>
      </c>
      <c r="K381">
        <f>'Main'!BV19</f>
        <v>2.436666666666671</v>
      </c>
      <c r="L381">
        <f>IF(OR(ISERROR(K381), ISERROR(I381), ISERROR(J381)), FALSE, OR(AND(LEFT(K381, 1)="[", RIGHT(K381, 1)="]"), AND(ISNUMBER(K381), OR(K381&gt;=I381, I381=""), OR(K381&lt;=J381, J381=""))))</f>
        <v>0</v>
      </c>
    </row>
    <row r="382">
      <c r="A382" t="inlineStr">
        <is>
          <t>Inhibition</t>
        </is>
      </c>
      <c r="B382" t="inlineStr">
        <is>
          <t>Test for inhibition: 1/40 dilution vs 1/10 dilution</t>
        </is>
      </c>
      <c r="C382" t="inlineStr">
        <is>
          <t>High</t>
        </is>
      </c>
      <c r="D382" s="91" t="n">
        <v>44418</v>
      </c>
      <c r="E382" t="inlineStr">
        <is>
          <t>ac.08.06.21</t>
        </is>
      </c>
      <c r="F382" t="inlineStr">
        <is>
          <t>PMMoV</t>
        </is>
      </c>
      <c r="G382" s="73" t="str">
        <f>HYPERLINK("#'Main'!BV20", "'Main'!BV20")</f>
        <v>'Main'!BV20</v>
      </c>
      <c r="I382" t="n">
        <v>4</v>
      </c>
      <c r="J382" t="n">
        <v>6</v>
      </c>
      <c r="K382">
        <f>'Main'!BV20</f>
        <v>2.331666666666667</v>
      </c>
      <c r="L382">
        <f>IF(OR(ISERROR(K382), ISERROR(I382), ISERROR(J382)), FALSE, OR(AND(LEFT(K382, 1)="[", RIGHT(K382, 1)="]"), AND(ISNUMBER(K382), OR(K382&gt;=I382, I382=""), OR(K382&lt;=J382, J382=""))))</f>
        <v>0</v>
      </c>
    </row>
    <row r="383">
      <c r="A383" t="inlineStr">
        <is>
          <t>Inhibition</t>
        </is>
      </c>
      <c r="B383" t="inlineStr">
        <is>
          <t>Test for inhibition: 1/40 dilution vs 1/10 dilution</t>
        </is>
      </c>
      <c r="C383" t="inlineStr">
        <is>
          <t>High</t>
        </is>
      </c>
      <c r="D383" s="91" t="n">
        <v>44418</v>
      </c>
      <c r="E383" t="inlineStr">
        <is>
          <t>h_d.08.06.21</t>
        </is>
      </c>
      <c r="F383" t="inlineStr">
        <is>
          <t>PMMoV</t>
        </is>
      </c>
      <c r="G383" s="73" t="str">
        <f>HYPERLINK("#'Main'!BV21", "'Main'!BV21")</f>
        <v>'Main'!BV21</v>
      </c>
      <c r="I383" t="n">
        <v>4</v>
      </c>
      <c r="J383" t="n">
        <v>6</v>
      </c>
      <c r="K383">
        <f>'Main'!BV21</f>
        <v>2.114999999999998</v>
      </c>
      <c r="L383">
        <f>IF(OR(ISERROR(K383), ISERROR(I383), ISERROR(J383)), FALSE, OR(AND(LEFT(K383, 1)="[", RIGHT(K383, 1)="]"), AND(ISNUMBER(K383), OR(K383&gt;=I383, I383=""), OR(K383&lt;=J383, J383=""))))</f>
        <v>0</v>
      </c>
    </row>
    <row r="384">
      <c r="A384" t="inlineStr">
        <is>
          <t>Inhibition</t>
        </is>
      </c>
      <c r="B384" t="inlineStr">
        <is>
          <t>Test for inhibition: 1/40 dilution vs 1/10 dilution</t>
        </is>
      </c>
      <c r="C384" t="inlineStr">
        <is>
          <t>High</t>
        </is>
      </c>
      <c r="D384" s="91" t="n">
        <v>44418</v>
      </c>
      <c r="E384" t="inlineStr">
        <is>
          <t>h.08.07.21</t>
        </is>
      </c>
      <c r="F384" t="inlineStr">
        <is>
          <t>PMMoV</t>
        </is>
      </c>
      <c r="G384" s="73" t="str">
        <f>HYPERLINK("#'Main'!BV22", "'Main'!BV22")</f>
        <v>'Main'!BV22</v>
      </c>
      <c r="I384" t="n">
        <v>4</v>
      </c>
      <c r="J384" t="n">
        <v>6</v>
      </c>
      <c r="K384">
        <f>'Main'!BV22</f>
        <v>2.475000000000001</v>
      </c>
      <c r="L384">
        <f>IF(OR(ISERROR(K384), ISERROR(I384), ISERROR(J384)), FALSE, OR(AND(LEFT(K384, 1)="[", RIGHT(K384, 1)="]"), AND(ISNUMBER(K384), OR(K384&gt;=I384, I384=""), OR(K384&lt;=J384, J384=""))))</f>
        <v>0</v>
      </c>
    </row>
    <row r="385">
      <c r="A385" t="inlineStr">
        <is>
          <t>Inhibition</t>
        </is>
      </c>
      <c r="B385" t="inlineStr">
        <is>
          <t>Test for inhibition: 1/40 dilution vs 1/10 dilution</t>
        </is>
      </c>
      <c r="C385" t="inlineStr">
        <is>
          <t>High</t>
        </is>
      </c>
      <c r="D385" s="91" t="n">
        <v>44418</v>
      </c>
      <c r="E385" t="inlineStr">
        <is>
          <t>h.08.08.21</t>
        </is>
      </c>
      <c r="F385" t="inlineStr">
        <is>
          <t>PMMoV</t>
        </is>
      </c>
      <c r="G385" s="73" t="str">
        <f>HYPERLINK("#'Main'!BV23", "'Main'!BV23")</f>
        <v>'Main'!BV23</v>
      </c>
      <c r="I385" t="n">
        <v>4</v>
      </c>
      <c r="J385" t="n">
        <v>6</v>
      </c>
      <c r="K385" t="str">
        <f>'Main'!BV23</f>
        <v/>
      </c>
      <c r="L385">
        <f>IF(OR(ISERROR(K385), ISERROR(I385), ISERROR(J385)), FALSE, OR(AND(LEFT(K385, 1)="[", RIGHT(K385, 1)="]"), AND(ISNUMBER(K385), OR(K385&gt;=I385, I385=""), OR(K385&lt;=J385, J385=""))))</f>
        <v>0</v>
      </c>
    </row>
    <row r="386">
      <c r="A386" t="inlineStr">
        <is>
          <t>Inhibition</t>
        </is>
      </c>
      <c r="B386" t="inlineStr">
        <is>
          <t>Test for inhibition: 1/40 dilution vs 1/10 dilution</t>
        </is>
      </c>
      <c r="C386" t="inlineStr">
        <is>
          <t>High</t>
        </is>
      </c>
      <c r="D386" s="91" t="n">
        <v>44418</v>
      </c>
      <c r="E386" t="inlineStr">
        <is>
          <t>h_d.08.08.21</t>
        </is>
      </c>
      <c r="F386" t="inlineStr">
        <is>
          <t>PMMoV</t>
        </is>
      </c>
      <c r="G386" s="73" t="str">
        <f>HYPERLINK("#'Main'!BV24", "'Main'!BV24")</f>
        <v>'Main'!BV24</v>
      </c>
      <c r="I386" t="n">
        <v>4</v>
      </c>
      <c r="J386" t="n">
        <v>6</v>
      </c>
      <c r="K386">
        <f>'Main'!BV24</f>
        <v>2.39833333333333</v>
      </c>
      <c r="L386">
        <f>IF(OR(ISERROR(K386), ISERROR(I386), ISERROR(J386)), FALSE, OR(AND(LEFT(K386, 1)="[", RIGHT(K386, 1)="]"), AND(ISNUMBER(K386), OR(K386&gt;=I386, I386=""), OR(K386&lt;=J386, J386=""))))</f>
        <v>0</v>
      </c>
    </row>
    <row r="387">
      <c r="A387" t="inlineStr">
        <is>
          <t>Inhibition</t>
        </is>
      </c>
      <c r="B387" t="inlineStr">
        <is>
          <t>Test for inhibition: 1/40 dilution vs 1/10 dilution</t>
        </is>
      </c>
      <c r="C387" t="inlineStr">
        <is>
          <t>High</t>
        </is>
      </c>
      <c r="D387" s="91" t="n">
        <v>44418</v>
      </c>
      <c r="E387" t="inlineStr">
        <is>
          <t>bmi.08.09.21</t>
        </is>
      </c>
      <c r="F387" t="inlineStr">
        <is>
          <t>PMMoV</t>
        </is>
      </c>
      <c r="G387" s="73" t="str">
        <f>HYPERLINK("#'Main'!BV25", "'Main'!BV25")</f>
        <v>'Main'!BV25</v>
      </c>
      <c r="I387" t="n">
        <v>4</v>
      </c>
      <c r="J387" t="n">
        <v>6</v>
      </c>
      <c r="K387">
        <f>'Main'!BV25</f>
        <v>2.546666666666667</v>
      </c>
      <c r="L387">
        <f>IF(OR(ISERROR(K387), ISERROR(I387), ISERROR(J387)), FALSE, OR(AND(LEFT(K387, 1)="[", RIGHT(K387, 1)="]"), AND(ISNUMBER(K387), OR(K387&gt;=I387, I387=""), OR(K387&lt;=J387, J387=""))))</f>
        <v>0</v>
      </c>
    </row>
    <row r="388">
      <c r="A388" t="inlineStr">
        <is>
          <t>Inhibition</t>
        </is>
      </c>
      <c r="B388" t="inlineStr">
        <is>
          <t>Test for inhibition: 1/40 dilution vs 1/10 dilution</t>
        </is>
      </c>
      <c r="C388" t="inlineStr">
        <is>
          <t>High</t>
        </is>
      </c>
      <c r="D388" s="91" t="n">
        <v>44418</v>
      </c>
      <c r="E388" t="inlineStr">
        <is>
          <t>mh.08.09.21</t>
        </is>
      </c>
      <c r="F388" t="inlineStr">
        <is>
          <t>PMMoV</t>
        </is>
      </c>
      <c r="G388" s="73" t="str">
        <f>HYPERLINK("#'Main'!BV26", "'Main'!BV26")</f>
        <v>'Main'!BV26</v>
      </c>
      <c r="I388" t="n">
        <v>4</v>
      </c>
      <c r="J388" t="n">
        <v>6</v>
      </c>
      <c r="K388">
        <f>'Main'!BV26</f>
        <v>2.289999999999996</v>
      </c>
      <c r="L388">
        <f>IF(OR(ISERROR(K388), ISERROR(I388), ISERROR(J388)), FALSE, OR(AND(LEFT(K388, 1)="[", RIGHT(K388, 1)="]"), AND(ISNUMBER(K388), OR(K388&gt;=I388, I388=""), OR(K388&lt;=J388, J388=""))))</f>
        <v>0</v>
      </c>
    </row>
    <row r="389">
      <c r="A389" t="inlineStr">
        <is>
          <t>Inhibition</t>
        </is>
      </c>
      <c r="B389" t="inlineStr">
        <is>
          <t>Test for inhibition: 1/40 dilution vs 1/10 dilution</t>
        </is>
      </c>
      <c r="C389" t="inlineStr">
        <is>
          <t>High</t>
        </is>
      </c>
      <c r="D389" s="91" t="n">
        <v>44418</v>
      </c>
      <c r="E389" t="inlineStr">
        <is>
          <t>o.08.09.21</t>
        </is>
      </c>
      <c r="F389" t="inlineStr">
        <is>
          <t>PMMoV</t>
        </is>
      </c>
      <c r="G389" s="73" t="str">
        <f>HYPERLINK("#'Main'!BV27", "'Main'!BV27")</f>
        <v>'Main'!BV27</v>
      </c>
      <c r="I389" t="n">
        <v>4</v>
      </c>
      <c r="J389" t="n">
        <v>6</v>
      </c>
      <c r="K389">
        <f>'Main'!BV27</f>
        <v>2.666666666666668</v>
      </c>
      <c r="L389">
        <f>IF(OR(ISERROR(K389), ISERROR(I389), ISERROR(J389)), FALSE, OR(AND(LEFT(K389, 1)="[", RIGHT(K389, 1)="]"), AND(ISNUMBER(K389), OR(K389&gt;=I389, I389=""), OR(K389&lt;=J389, J389=""))))</f>
        <v>0</v>
      </c>
    </row>
    <row r="390">
      <c r="A390" t="inlineStr">
        <is>
          <t>Inhibition</t>
        </is>
      </c>
      <c r="B390" t="inlineStr">
        <is>
          <t>Test for inhibition: 1/40 dilution vs 1/10 dilution</t>
        </is>
      </c>
      <c r="C390" t="inlineStr">
        <is>
          <t>High</t>
        </is>
      </c>
      <c r="D390" s="91" t="n">
        <v>44418</v>
      </c>
      <c r="E390" t="inlineStr">
        <is>
          <t>vc1.08.09.21</t>
        </is>
      </c>
      <c r="F390" t="inlineStr">
        <is>
          <t>PMMoV</t>
        </is>
      </c>
      <c r="G390" s="73" t="str">
        <f>HYPERLINK("#'Main'!BV28", "'Main'!BV28")</f>
        <v>'Main'!BV28</v>
      </c>
      <c r="I390" t="n">
        <v>4</v>
      </c>
      <c r="J390" t="n">
        <v>6</v>
      </c>
      <c r="K390" t="str">
        <f>'Main'!BV28</f>
        <v/>
      </c>
      <c r="L390">
        <f>IF(OR(ISERROR(K390), ISERROR(I390), ISERROR(J390)), FALSE, OR(AND(LEFT(K390, 1)="[", RIGHT(K390, 1)="]"), AND(ISNUMBER(K390), OR(K390&gt;=I390, I390=""), OR(K390&lt;=J390, J390=""))))</f>
        <v>0</v>
      </c>
    </row>
    <row r="391">
      <c r="A391" t="inlineStr">
        <is>
          <t>Inhibition</t>
        </is>
      </c>
      <c r="B391" t="inlineStr">
        <is>
          <t>Test for inhibition: 1/40 dilution vs 1/10 dilution</t>
        </is>
      </c>
      <c r="C391" t="inlineStr">
        <is>
          <t>High</t>
        </is>
      </c>
      <c r="D391" s="91" t="n">
        <v>44418</v>
      </c>
      <c r="E391" t="inlineStr">
        <is>
          <t>vc2.08.09.21</t>
        </is>
      </c>
      <c r="F391" t="inlineStr">
        <is>
          <t>PMMoV</t>
        </is>
      </c>
      <c r="G391" s="73" t="str">
        <f>HYPERLINK("#'Main'!BV29", "'Main'!BV29")</f>
        <v>'Main'!BV29</v>
      </c>
      <c r="I391" t="n">
        <v>4</v>
      </c>
      <c r="J391" t="n">
        <v>6</v>
      </c>
      <c r="K391">
        <f>'Main'!BV29</f>
        <v>2.135000000000002</v>
      </c>
      <c r="L391">
        <f>IF(OR(ISERROR(K391), ISERROR(I391), ISERROR(J391)), FALSE, OR(AND(LEFT(K391, 1)="[", RIGHT(K391, 1)="]"), AND(ISNUMBER(K391), OR(K391&gt;=I391, I391=""), OR(K391&lt;=J391, J391=""))))</f>
        <v>0</v>
      </c>
    </row>
    <row r="392">
      <c r="A392" t="inlineStr">
        <is>
          <t>Inhibition</t>
        </is>
      </c>
      <c r="B392" t="inlineStr">
        <is>
          <t>Test for inhibition: 1/40 dilution vs 1/10 dilution</t>
        </is>
      </c>
      <c r="C392" t="inlineStr">
        <is>
          <t>High</t>
        </is>
      </c>
      <c r="D392" s="91" t="n">
        <v>44418</v>
      </c>
      <c r="E392" t="inlineStr">
        <is>
          <t>vc3.08.09.21</t>
        </is>
      </c>
      <c r="F392" t="inlineStr">
        <is>
          <t>PMMoV</t>
        </is>
      </c>
      <c r="G392" s="73" t="str">
        <f>HYPERLINK("#'Main'!BV30", "'Main'!BV30")</f>
        <v>'Main'!BV30</v>
      </c>
      <c r="I392" t="n">
        <v>4</v>
      </c>
      <c r="J392" t="n">
        <v>6</v>
      </c>
      <c r="K392">
        <f>'Main'!BV30</f>
        <v>2.046666666666667</v>
      </c>
      <c r="L392">
        <f>IF(OR(ISERROR(K392), ISERROR(I392), ISERROR(J392)), FALSE, OR(AND(LEFT(K392, 1)="[", RIGHT(K392, 1)="]"), AND(ISNUMBER(K392), OR(K392&gt;=I392, I392=""), OR(K392&lt;=J392, J392=""))))</f>
        <v>0</v>
      </c>
    </row>
    <row r="393">
      <c r="A393" t="inlineStr">
        <is>
          <t>Comparable Samples</t>
        </is>
      </c>
      <c r="B393" t="inlineStr">
        <is>
          <t>Average Ct comparable [abs(covN1(Ct) - covn2(Ct))]</t>
        </is>
      </c>
      <c r="C393" t="inlineStr">
        <is>
          <t>Medium</t>
        </is>
      </c>
      <c r="D393" s="91" t="n">
        <v>44418</v>
      </c>
      <c r="E393" t="inlineStr">
        <is>
          <t>ac.08.05.21</t>
        </is>
      </c>
      <c r="F393" t="inlineStr">
        <is>
          <t>covN1</t>
        </is>
      </c>
      <c r="G393" s="73" t="str">
        <f>HYPERLINK("#'Main'!J4", "'Main'!J4")</f>
        <v>'Main'!J4</v>
      </c>
      <c r="H393" s="73" t="str">
        <f>HYPERLINK("#'Main'!J18", "'Main'!J18")</f>
        <v>'Main'!J18</v>
      </c>
      <c r="J393">
        <f>IF(AND('Main'!J4&lt;=35.5,'Main'!J18&lt;=35.5), 1.0, IF(OR('Main'!J4&gt;35.5,'Main'!J18&gt;35.5), 1.5, ERROR))</f>
        <v>1</v>
      </c>
      <c r="K393">
        <f>ABS('Main'!J4-'Main'!J18)</f>
        <v>0.03666666666666529</v>
      </c>
      <c r="L393">
        <f>IF(OR(ISERROR(K393), ISERROR(I393), ISERROR(J393)), FALSE, OR(AND(LEFT(K393, 1)="[", RIGHT(K393, 1)="]"), AND(ISNUMBER(K393), OR(K393&gt;=I393, I393=""), OR(K393&lt;=J393, J393=""))))</f>
        <v>1</v>
      </c>
      <c r="M393" t="str">
        <f>"Value is ABS("&amp;ROUND('Main'!J4,4)&amp;"-"&amp;ROUND('Main'!J18,4)&amp;")"</f>
        <v>Value is ABS(30.95-30.9867)</v>
      </c>
    </row>
    <row r="394">
      <c r="A394" t="inlineStr">
        <is>
          <t>Comparable Samples</t>
        </is>
      </c>
      <c r="B394" t="inlineStr">
        <is>
          <t>Average Ct comparable [abs(covN1(Ct) - covn2(Ct))]</t>
        </is>
      </c>
      <c r="C394" t="inlineStr">
        <is>
          <t>Medium</t>
        </is>
      </c>
      <c r="D394" s="91" t="n">
        <v>44418</v>
      </c>
      <c r="E394" t="inlineStr">
        <is>
          <t>h.08.05.21</t>
        </is>
      </c>
      <c r="F394" t="inlineStr">
        <is>
          <t>covN1</t>
        </is>
      </c>
      <c r="G394" s="73" t="str">
        <f>HYPERLINK("#'Main'!J5", "'Main'!J5")</f>
        <v>'Main'!J5</v>
      </c>
      <c r="H394" s="73" t="str">
        <f>HYPERLINK("#'Main'!J19", "'Main'!J19")</f>
        <v>'Main'!J19</v>
      </c>
      <c r="J394">
        <f>IF(AND('Main'!J5&lt;=35.5,'Main'!J19&lt;=35.5), 1.0, IF(OR('Main'!J5&gt;35.5,'Main'!J19&gt;35.5), 1.5, ERROR))</f>
        <v>1.5</v>
      </c>
      <c r="K394">
        <f>ABS('Main'!J5-'Main'!J19)</f>
        <v>0.7183333333333266</v>
      </c>
      <c r="L394">
        <f>IF(OR(ISERROR(K394), ISERROR(I394), ISERROR(J394)), FALSE, OR(AND(LEFT(K394, 1)="[", RIGHT(K394, 1)="]"), AND(ISNUMBER(K394), OR(K394&gt;=I394, I394=""), OR(K394&lt;=J394, J394=""))))</f>
        <v>1</v>
      </c>
      <c r="M394" t="str">
        <f>"Value is ABS("&amp;ROUND('Main'!J5,4)&amp;"-"&amp;ROUND('Main'!J19,4)&amp;")"</f>
        <v>Value is ABS(35.705-34.9867)</v>
      </c>
    </row>
    <row r="395">
      <c r="A395" t="inlineStr">
        <is>
          <t>Comparable Samples</t>
        </is>
      </c>
      <c r="B395" t="inlineStr">
        <is>
          <t>Average Ct comparable [abs(covN1(Ct) - covn2(Ct))]</t>
        </is>
      </c>
      <c r="C395" t="inlineStr">
        <is>
          <t>Medium</t>
        </is>
      </c>
      <c r="D395" s="91" t="n">
        <v>44418</v>
      </c>
      <c r="E395" t="inlineStr">
        <is>
          <t>ac.08.06.21</t>
        </is>
      </c>
      <c r="F395" t="inlineStr">
        <is>
          <t>covN1</t>
        </is>
      </c>
      <c r="G395" s="73" t="str">
        <f>HYPERLINK("#'Main'!J6", "'Main'!J6")</f>
        <v>'Main'!J6</v>
      </c>
      <c r="H395" s="73" t="str">
        <f>HYPERLINK("#'Main'!J20", "'Main'!J20")</f>
        <v>'Main'!J20</v>
      </c>
      <c r="J395">
        <f>IF(AND('Main'!J6&lt;=35.5,'Main'!J20&lt;=35.5), 1.0, IF(OR('Main'!J6&gt;35.5,'Main'!J20&gt;35.5), 1.5, ERROR))</f>
        <v>1.5</v>
      </c>
      <c r="K395">
        <f>ABS('Main'!J6-'Main'!J20)</f>
        <v>2.25</v>
      </c>
      <c r="L395">
        <f>IF(OR(ISERROR(K395), ISERROR(I395), ISERROR(J395)), FALSE, OR(AND(LEFT(K395, 1)="[", RIGHT(K395, 1)="]"), AND(ISNUMBER(K395), OR(K395&gt;=I395, I395=""), OR(K395&lt;=J395, J395=""))))</f>
        <v>0</v>
      </c>
      <c r="M395" t="str">
        <f>"Value is ABS("&amp;ROUND('Main'!J6,4)&amp;"-"&amp;ROUND('Main'!J20,4)&amp;")"</f>
        <v>Value is ABS(37.515-35.265)</v>
      </c>
    </row>
    <row r="396">
      <c r="A396" t="inlineStr">
        <is>
          <t>Comparable Samples</t>
        </is>
      </c>
      <c r="B396" t="inlineStr">
        <is>
          <t>Average Ct comparable [abs(covN1(Ct) - covn2(Ct))]</t>
        </is>
      </c>
      <c r="C396" t="inlineStr">
        <is>
          <t>Medium</t>
        </is>
      </c>
      <c r="D396" s="91" t="n">
        <v>44418</v>
      </c>
      <c r="E396" t="inlineStr">
        <is>
          <t>h_d.08.06.21</t>
        </is>
      </c>
      <c r="F396" t="inlineStr">
        <is>
          <t>covN1</t>
        </is>
      </c>
      <c r="G396" s="73" t="str">
        <f>HYPERLINK("#'Main'!J7", "'Main'!J7")</f>
        <v>'Main'!J7</v>
      </c>
      <c r="H396" s="73" t="str">
        <f>HYPERLINK("#'Main'!J21", "'Main'!J21")</f>
        <v>'Main'!J21</v>
      </c>
      <c r="J396">
        <f>IF(AND('Main'!J7&lt;=35.5,'Main'!J21&lt;=35.5), 1.0, IF(OR('Main'!J7&gt;35.5,'Main'!J21&gt;35.5), 1.5, ERROR))</f>
        <v>1</v>
      </c>
      <c r="K396">
        <f>ABS('Main'!J7-'Main'!J21)</f>
        <v>0.6950000000000074</v>
      </c>
      <c r="L396">
        <f>IF(OR(ISERROR(K396), ISERROR(I396), ISERROR(J396)), FALSE, OR(AND(LEFT(K396, 1)="[", RIGHT(K396, 1)="]"), AND(ISNUMBER(K396), OR(K396&gt;=I396, I396=""), OR(K396&lt;=J396, J396=""))))</f>
        <v>1</v>
      </c>
      <c r="M396" t="str">
        <f>"Value is ABS("&amp;ROUND('Main'!J7,4)&amp;"-"&amp;ROUND('Main'!J21,4)&amp;")"</f>
        <v>Value is ABS(34.56-33.865)</v>
      </c>
    </row>
    <row r="397">
      <c r="A397" t="inlineStr">
        <is>
          <t>Comparable Samples</t>
        </is>
      </c>
      <c r="B397" t="inlineStr">
        <is>
          <t>Average Ct comparable [abs(covN1(Ct) - covn2(Ct))]</t>
        </is>
      </c>
      <c r="C397" t="inlineStr">
        <is>
          <t>Medium</t>
        </is>
      </c>
      <c r="D397" s="91" t="n">
        <v>44418</v>
      </c>
      <c r="E397" t="inlineStr">
        <is>
          <t>h.08.07.21</t>
        </is>
      </c>
      <c r="F397" t="inlineStr">
        <is>
          <t>covN1</t>
        </is>
      </c>
      <c r="G397" s="73" t="str">
        <f>HYPERLINK("#'Main'!J8", "'Main'!J8")</f>
        <v>'Main'!J8</v>
      </c>
      <c r="H397" s="73" t="str">
        <f>HYPERLINK("#'Main'!J22", "'Main'!J22")</f>
        <v>'Main'!J22</v>
      </c>
      <c r="J397">
        <f>IF(AND('Main'!J8&lt;=35.5,'Main'!J22&lt;=35.5), 1.0, IF(OR('Main'!J8&gt;35.5,'Main'!J22&gt;35.5), 1.5, ERROR))</f>
        <v>1.5</v>
      </c>
      <c r="K397">
        <f>ABS('Main'!J8-'Main'!J22)</f>
        <v>1.039999999999999</v>
      </c>
      <c r="L397">
        <f>IF(OR(ISERROR(K397), ISERROR(I397), ISERROR(J397)), FALSE, OR(AND(LEFT(K397, 1)="[", RIGHT(K397, 1)="]"), AND(ISNUMBER(K397), OR(K397&gt;=I397, I397=""), OR(K397&lt;=J397, J397=""))))</f>
        <v>1</v>
      </c>
      <c r="M397" t="str">
        <f>"Value is ABS("&amp;ROUND('Main'!J8,4)&amp;"-"&amp;ROUND('Main'!J22,4)&amp;")"</f>
        <v>Value is ABS(36.025-34.985)</v>
      </c>
    </row>
    <row r="398">
      <c r="A398" t="inlineStr">
        <is>
          <t>Comparable Samples</t>
        </is>
      </c>
      <c r="B398" t="inlineStr">
        <is>
          <t>Average Ct comparable [abs(covN1(Ct) - covn2(Ct))]</t>
        </is>
      </c>
      <c r="C398" t="inlineStr">
        <is>
          <t>Medium</t>
        </is>
      </c>
      <c r="D398" s="91" t="n">
        <v>44418</v>
      </c>
      <c r="E398" t="inlineStr">
        <is>
          <t>h.08.08.21</t>
        </is>
      </c>
      <c r="F398" t="inlineStr">
        <is>
          <t>covN1</t>
        </is>
      </c>
      <c r="G398" s="73" t="str">
        <f>HYPERLINK("#'Main'!J9", "'Main'!J9")</f>
        <v>'Main'!J9</v>
      </c>
      <c r="H398" s="73" t="str">
        <f>HYPERLINK("#'Main'!J23", "'Main'!J23")</f>
        <v>'Main'!J23</v>
      </c>
      <c r="J398">
        <f>IF(AND('Main'!J9&lt;=35.5,'Main'!J23&lt;=35.5), 1.0, IF(OR('Main'!J9&gt;35.5,'Main'!J23&gt;35.5), 1.5, ERROR))</f>
        <v>1</v>
      </c>
      <c r="K398">
        <f>ABS('Main'!J9-'Main'!J23)</f>
        <v>0.3583333333333343</v>
      </c>
      <c r="L398">
        <f>IF(OR(ISERROR(K398), ISERROR(I398), ISERROR(J398)), FALSE, OR(AND(LEFT(K398, 1)="[", RIGHT(K398, 1)="]"), AND(ISNUMBER(K398), OR(K398&gt;=I398, I398=""), OR(K398&lt;=J398, J398=""))))</f>
        <v>1</v>
      </c>
      <c r="M398" t="str">
        <f>"Value is ABS("&amp;ROUND('Main'!J9,4)&amp;"-"&amp;ROUND('Main'!J23,4)&amp;")"</f>
        <v>Value is ABS(34.8767-35.235)</v>
      </c>
    </row>
    <row r="399">
      <c r="A399" t="inlineStr">
        <is>
          <t>Comparable Samples</t>
        </is>
      </c>
      <c r="B399" t="inlineStr">
        <is>
          <t>Average Ct comparable [abs(covN1(Ct) - covn2(Ct))]</t>
        </is>
      </c>
      <c r="C399" t="inlineStr">
        <is>
          <t>Medium</t>
        </is>
      </c>
      <c r="D399" s="91" t="n">
        <v>44418</v>
      </c>
      <c r="E399" t="inlineStr">
        <is>
          <t>h_d.08.08.21</t>
        </is>
      </c>
      <c r="F399" t="inlineStr">
        <is>
          <t>covN1</t>
        </is>
      </c>
      <c r="G399" s="73" t="str">
        <f>HYPERLINK("#'Main'!J10", "'Main'!J10")</f>
        <v>'Main'!J10</v>
      </c>
      <c r="H399" s="73" t="str">
        <f>HYPERLINK("#'Main'!J24", "'Main'!J24")</f>
        <v>'Main'!J24</v>
      </c>
      <c r="J399">
        <f>IF(AND('Main'!J10&lt;=35.5,'Main'!J24&lt;=35.5), 1.0, IF(OR('Main'!J10&gt;35.5,'Main'!J24&gt;35.5), 1.5, ERROR))</f>
        <v>1.5</v>
      </c>
      <c r="K399">
        <f>ABS('Main'!J10-'Main'!J24)</f>
        <v>0.9316666666666649</v>
      </c>
      <c r="L399">
        <f>IF(OR(ISERROR(K399), ISERROR(I399), ISERROR(J399)), FALSE, OR(AND(LEFT(K399, 1)="[", RIGHT(K399, 1)="]"), AND(ISNUMBER(K399), OR(K399&gt;=I399, I399=""), OR(K399&lt;=J399, J399=""))))</f>
        <v>1</v>
      </c>
      <c r="M399" t="str">
        <f>"Value is ABS("&amp;ROUND('Main'!J10,4)&amp;"-"&amp;ROUND('Main'!J24,4)&amp;")"</f>
        <v>Value is ABS(36.285-35.3533)</v>
      </c>
    </row>
    <row r="400">
      <c r="A400" t="inlineStr">
        <is>
          <t>Comparable Samples</t>
        </is>
      </c>
      <c r="B400" t="inlineStr">
        <is>
          <t>Average Ct comparable [abs(covN1(Ct) - covn2(Ct))]</t>
        </is>
      </c>
      <c r="C400" t="inlineStr">
        <is>
          <t>Medium</t>
        </is>
      </c>
      <c r="D400" s="91" t="n">
        <v>44418</v>
      </c>
      <c r="E400" t="inlineStr">
        <is>
          <t>bmi.08.09.21</t>
        </is>
      </c>
      <c r="F400" t="inlineStr">
        <is>
          <t>covN1</t>
        </is>
      </c>
      <c r="G400" s="73" t="str">
        <f>HYPERLINK("#'Main'!J11", "'Main'!J11")</f>
        <v>'Main'!J11</v>
      </c>
      <c r="H400" s="73" t="str">
        <f>HYPERLINK("#'Main'!J25", "'Main'!J25")</f>
        <v>'Main'!J25</v>
      </c>
      <c r="J400">
        <f>IF(AND('Main'!J11&lt;=35.5,'Main'!J25&lt;=35.5), 1.0, IF(OR('Main'!J11&gt;35.5,'Main'!J25&gt;35.5), 1.5, ERROR))</f>
        <v>1</v>
      </c>
      <c r="K400">
        <f>ABS('Main'!J11-'Main'!J25)</f>
        <v>0.2299999999999969</v>
      </c>
      <c r="L400">
        <f>IF(OR(ISERROR(K400), ISERROR(I400), ISERROR(J400)), FALSE, OR(AND(LEFT(K400, 1)="[", RIGHT(K400, 1)="]"), AND(ISNUMBER(K400), OR(K400&gt;=I400, I400=""), OR(K400&lt;=J400, J400=""))))</f>
        <v>1</v>
      </c>
      <c r="M400" t="str">
        <f>"Value is ABS("&amp;ROUND('Main'!J11,4)&amp;"-"&amp;ROUND('Main'!J25,4)&amp;")"</f>
        <v>Value is ABS(35.08-35.31)</v>
      </c>
    </row>
    <row r="401">
      <c r="A401" t="inlineStr">
        <is>
          <t>Comparable Samples</t>
        </is>
      </c>
      <c r="B401" t="inlineStr">
        <is>
          <t>Average Ct comparable [abs(covN1(Ct) - covn2(Ct))]</t>
        </is>
      </c>
      <c r="C401" t="inlineStr">
        <is>
          <t>Medium</t>
        </is>
      </c>
      <c r="D401" s="91" t="n">
        <v>44418</v>
      </c>
      <c r="E401" t="inlineStr">
        <is>
          <t>mh.08.09.21</t>
        </is>
      </c>
      <c r="F401" t="inlineStr">
        <is>
          <t>covN1</t>
        </is>
      </c>
      <c r="G401" s="73" t="str">
        <f>HYPERLINK("#'Main'!J12", "'Main'!J12")</f>
        <v>'Main'!J12</v>
      </c>
      <c r="H401" s="73" t="str">
        <f>HYPERLINK("#'Main'!J26", "'Main'!J26")</f>
        <v>'Main'!J26</v>
      </c>
      <c r="J401">
        <f>IF(AND('Main'!J12&lt;=35.5,'Main'!J26&lt;=35.5), 1.0, IF(OR('Main'!J12&gt;35.5,'Main'!J26&gt;35.5), 1.5, ERROR))</f>
        <v>1</v>
      </c>
      <c r="K401">
        <f>ABS('Main'!J12-'Main'!J26)</f>
        <v>0.4899999999999949</v>
      </c>
      <c r="L401">
        <f>IF(OR(ISERROR(K401), ISERROR(I401), ISERROR(J401)), FALSE, OR(AND(LEFT(K401, 1)="[", RIGHT(K401, 1)="]"), AND(ISNUMBER(K401), OR(K401&gt;=I401, I401=""), OR(K401&lt;=J401, J401=""))))</f>
        <v>1</v>
      </c>
      <c r="M401" t="str">
        <f>"Value is ABS("&amp;ROUND('Main'!J12,4)&amp;"-"&amp;ROUND('Main'!J26,4)&amp;")"</f>
        <v>Value is ABS(34.1067-33.6167)</v>
      </c>
    </row>
    <row r="402">
      <c r="A402" t="inlineStr">
        <is>
          <t>Comparable Samples</t>
        </is>
      </c>
      <c r="B402" t="inlineStr">
        <is>
          <t>Average Ct comparable [abs(covN1(Ct) - covn2(Ct))]</t>
        </is>
      </c>
      <c r="C402" t="inlineStr">
        <is>
          <t>Medium</t>
        </is>
      </c>
      <c r="D402" s="91" t="n">
        <v>44418</v>
      </c>
      <c r="E402" t="inlineStr">
        <is>
          <t>o.08.09.21</t>
        </is>
      </c>
      <c r="F402" t="inlineStr">
        <is>
          <t>covN1</t>
        </is>
      </c>
      <c r="G402" s="73" t="str">
        <f>HYPERLINK("#'Main'!J13", "'Main'!J13")</f>
        <v>'Main'!J13</v>
      </c>
      <c r="H402" s="73" t="str">
        <f>HYPERLINK("#'Main'!J27", "'Main'!J27")</f>
        <v>'Main'!J27</v>
      </c>
      <c r="J402">
        <f>IF(AND('Main'!J13&lt;=35.5,'Main'!J27&lt;=35.5), 1.0, IF(OR('Main'!J13&gt;35.5,'Main'!J27&gt;35.5), 1.5, ERROR))</f>
        <v>1.5</v>
      </c>
      <c r="K402">
        <f>ABS('Main'!J13-'Main'!J27)</f>
        <v>0.2199999999999989</v>
      </c>
      <c r="L402">
        <f>IF(OR(ISERROR(K402), ISERROR(I402), ISERROR(J402)), FALSE, OR(AND(LEFT(K402, 1)="[", RIGHT(K402, 1)="]"), AND(ISNUMBER(K402), OR(K402&gt;=I402, I402=""), OR(K402&lt;=J402, J402=""))))</f>
        <v>1</v>
      </c>
      <c r="M402" t="str">
        <f>"Value is ABS("&amp;ROUND('Main'!J13,4)&amp;"-"&amp;ROUND('Main'!J27,4)&amp;")"</f>
        <v>Value is ABS(35.435-35.655)</v>
      </c>
    </row>
    <row r="403">
      <c r="A403" t="inlineStr">
        <is>
          <t>Comparable Samples</t>
        </is>
      </c>
      <c r="B403" t="inlineStr">
        <is>
          <t>Average Ct comparable [abs(covN1(Ct) - covn2(Ct))]</t>
        </is>
      </c>
      <c r="C403" t="inlineStr">
        <is>
          <t>Medium</t>
        </is>
      </c>
      <c r="D403" s="91" t="n">
        <v>44418</v>
      </c>
      <c r="E403" t="inlineStr">
        <is>
          <t>vc1.08.09.21</t>
        </is>
      </c>
      <c r="F403" t="inlineStr">
        <is>
          <t>covN1</t>
        </is>
      </c>
      <c r="G403" s="73" t="str">
        <f>HYPERLINK("#'Main'!J14", "'Main'!J14")</f>
        <v>'Main'!J14</v>
      </c>
      <c r="H403" s="73" t="str">
        <f>HYPERLINK("#'Main'!J28", "'Main'!J28")</f>
        <v>'Main'!J28</v>
      </c>
      <c r="J403" t="e">
        <f>IF(AND('Main'!J14&lt;=35.5,'Main'!J28&lt;=35.5), 1.0, IF(OR('Main'!J14&gt;35.5,'Main'!J28&gt;35.5), 1.5, ERROR))</f>
        <v>#DIV/0!</v>
      </c>
      <c r="K403" t="e">
        <f>ABS('Main'!J14-'Main'!J28)</f>
        <v>#DIV/0!</v>
      </c>
      <c r="L403">
        <f>IF(OR(ISERROR(K403), ISERROR(I403), ISERROR(J403)), FALSE, OR(AND(LEFT(K403, 1)="[", RIGHT(K403, 1)="]"), AND(ISNUMBER(K403), OR(K403&gt;=I403, I403=""), OR(K403&lt;=J403, J403=""))))</f>
        <v>0</v>
      </c>
      <c r="M403" t="e">
        <f>"Value is ABS("&amp;ROUND('Main'!J14,4)&amp;"-"&amp;ROUND('Main'!J28,4)&amp;")"</f>
        <v>#DIV/0!</v>
      </c>
    </row>
    <row r="404">
      <c r="A404" t="inlineStr">
        <is>
          <t>Comparable Samples</t>
        </is>
      </c>
      <c r="B404" t="inlineStr">
        <is>
          <t>Average Ct comparable [abs(covN1(Ct) - covn2(Ct))]</t>
        </is>
      </c>
      <c r="C404" t="inlineStr">
        <is>
          <t>Medium</t>
        </is>
      </c>
      <c r="D404" s="91" t="n">
        <v>44418</v>
      </c>
      <c r="E404" t="inlineStr">
        <is>
          <t>vc2.08.09.21</t>
        </is>
      </c>
      <c r="F404" t="inlineStr">
        <is>
          <t>covN1</t>
        </is>
      </c>
      <c r="G404" s="73" t="str">
        <f>HYPERLINK("#'Main'!J15", "'Main'!J15")</f>
        <v>'Main'!J15</v>
      </c>
      <c r="H404" s="73" t="str">
        <f>HYPERLINK("#'Main'!J29", "'Main'!J29")</f>
        <v>'Main'!J29</v>
      </c>
      <c r="J404">
        <f>IF(AND('Main'!J15&lt;=35.5,'Main'!J29&lt;=35.5), 1.0, IF(OR('Main'!J15&gt;35.5,'Main'!J29&gt;35.5), 1.5, ERROR))</f>
        <v>1.5</v>
      </c>
      <c r="K404">
        <f>ABS('Main'!J15-'Main'!J29)</f>
        <v>2.644999999999996</v>
      </c>
      <c r="L404">
        <f>IF(OR(ISERROR(K404), ISERROR(I404), ISERROR(J404)), FALSE, OR(AND(LEFT(K404, 1)="[", RIGHT(K404, 1)="]"), AND(ISNUMBER(K404), OR(K404&gt;=I404, I404=""), OR(K404&lt;=J404, J404=""))))</f>
        <v>0</v>
      </c>
      <c r="M404" t="str">
        <f>"Value is ABS("&amp;ROUND('Main'!J15,4)&amp;"-"&amp;ROUND('Main'!J29,4)&amp;")"</f>
        <v>Value is ABS(38.285-35.64)</v>
      </c>
    </row>
    <row r="405">
      <c r="A405" t="inlineStr">
        <is>
          <t>Comparable Samples</t>
        </is>
      </c>
      <c r="B405" t="inlineStr">
        <is>
          <t>Average Ct comparable [abs(covN1(Ct) - covn2(Ct))]</t>
        </is>
      </c>
      <c r="C405" t="inlineStr">
        <is>
          <t>Medium</t>
        </is>
      </c>
      <c r="D405" s="91" t="n">
        <v>44418</v>
      </c>
      <c r="E405" t="inlineStr">
        <is>
          <t>vc3.08.09.21</t>
        </is>
      </c>
      <c r="F405" t="inlineStr">
        <is>
          <t>covN1</t>
        </is>
      </c>
      <c r="G405" s="73" t="str">
        <f>HYPERLINK("#'Main'!J16", "'Main'!J16")</f>
        <v>'Main'!J16</v>
      </c>
      <c r="H405" s="73" t="str">
        <f>HYPERLINK("#'Main'!J30", "'Main'!J30")</f>
        <v>'Main'!J30</v>
      </c>
      <c r="J405">
        <f>IF(AND('Main'!J16&lt;=35.5,'Main'!J30&lt;=35.5), 1.0, IF(OR('Main'!J16&gt;35.5,'Main'!J30&gt;35.5), 1.5, ERROR))</f>
        <v>1.5</v>
      </c>
      <c r="K405">
        <f>ABS('Main'!J16-'Main'!J30)</f>
        <v>1.540000000000006</v>
      </c>
      <c r="L405">
        <f>IF(OR(ISERROR(K405), ISERROR(I405), ISERROR(J405)), FALSE, OR(AND(LEFT(K405, 1)="[", RIGHT(K405, 1)="]"), AND(ISNUMBER(K405), OR(K405&gt;=I405, I405=""), OR(K405&lt;=J405, J405=""))))</f>
        <v>0</v>
      </c>
      <c r="M405" t="str">
        <f>"Value is ABS("&amp;ROUND('Main'!J16,4)&amp;"-"&amp;ROUND('Main'!J30,4)&amp;")"</f>
        <v>Value is ABS(37.625-39.165)</v>
      </c>
    </row>
    <row r="406">
      <c r="A406" t="inlineStr">
        <is>
          <t>Copies Outliers</t>
        </is>
      </c>
      <c r="B406" t="inlineStr">
        <is>
          <t>Copies per mass outliers [covN1]</t>
        </is>
      </c>
      <c r="C406" t="inlineStr">
        <is>
          <t>Medium Low</t>
        </is>
      </c>
      <c r="D406" s="91" t="n">
        <v>44418</v>
      </c>
      <c r="E406" t="inlineStr">
        <is>
          <t>ac.08.05.21</t>
        </is>
      </c>
      <c r="F406" t="inlineStr">
        <is>
          <t>covN1</t>
        </is>
      </c>
      <c r="G406" s="73" t="str">
        <f>HYPERLINK("#'Main'!AC4", "'Main'!AC4")</f>
        <v>'Main'!AC4</v>
      </c>
      <c r="I406">
        <f>AVERAGE('Main'!$AC$4:$AE$4)-1*STDEV('Main'!$AC$4:$AE$4)</f>
        <v>8310.383380752924</v>
      </c>
      <c r="J406">
        <f>AVERAGE('Main'!$AC$4:$AE$4)+1*STDEV('Main'!$AC$4:$AE$4)</f>
        <v>11340.22632468366</v>
      </c>
      <c r="K406">
        <f>'Main'!AC4</f>
        <v>11473.74379602697</v>
      </c>
      <c r="L406">
        <f>IF(OR(ISERROR(K406), ISERROR(I406), ISERROR(J406)), TRUE, OR(OR(AND(LEFT(K406, 1)="[", RIGHT(K406, 1)="]"), AND(ISNUMBER(K406), OR(K406&gt;=I406, I406=""), OR(K406&lt;=J406, J406=""))), K406=""))</f>
        <v>0</v>
      </c>
      <c r="M406" t="str">
        <f>"Avg="&amp;ROUND(AVERAGE('Main'!$AC$4:$AE$4),4)&amp;", Stdev="&amp;ROUND(STDEV('Main'!$AC$4:$AE$4),4)&amp;", MaxStdev="&amp;1</f>
        <v>Avg=9825.3049, Stdev=1514.9215, MaxStdev=1</v>
      </c>
    </row>
    <row r="407">
      <c r="A407" t="inlineStr">
        <is>
          <t>Copies Outliers</t>
        </is>
      </c>
      <c r="B407" t="inlineStr">
        <is>
          <t>Copies per mass outliers [covN1]</t>
        </is>
      </c>
      <c r="C407" t="inlineStr">
        <is>
          <t>Medium Low</t>
        </is>
      </c>
      <c r="D407" s="91" t="n">
        <v>44418</v>
      </c>
      <c r="E407" t="inlineStr">
        <is>
          <t>ac.08.05.21</t>
        </is>
      </c>
      <c r="F407" t="inlineStr">
        <is>
          <t>covN1</t>
        </is>
      </c>
      <c r="G407" s="73" t="str">
        <f>HYPERLINK("#'Main'!AD4", "'Main'!AD4")</f>
        <v>'Main'!AD4</v>
      </c>
      <c r="I407">
        <f>AVERAGE('Main'!$AC$4:$AE$4)-1*STDEV('Main'!$AC$4:$AE$4)</f>
        <v>8310.383380752924</v>
      </c>
      <c r="J407">
        <f>AVERAGE('Main'!$AC$4:$AE$4)+1*STDEV('Main'!$AC$4:$AE$4)</f>
        <v>11340.22632468366</v>
      </c>
      <c r="K407">
        <f>'Main'!AD4</f>
        <v>9508.01126702683</v>
      </c>
      <c r="L407">
        <f>IF(OR(ISERROR(K407), ISERROR(I407), ISERROR(J407)), TRUE, OR(OR(AND(LEFT(K407, 1)="[", RIGHT(K407, 1)="]"), AND(ISNUMBER(K407), OR(K407&gt;=I407, I407=""), OR(K407&lt;=J407, J407=""))), K407=""))</f>
        <v>1</v>
      </c>
      <c r="M407" t="str">
        <f>"Avg="&amp;ROUND(AVERAGE('Main'!$AC$4:$AE$4),4)&amp;", Stdev="&amp;ROUND(STDEV('Main'!$AC$4:$AE$4),4)&amp;", MaxStdev="&amp;1</f>
        <v>Avg=9825.3049, Stdev=1514.9215, MaxStdev=1</v>
      </c>
    </row>
    <row r="408">
      <c r="A408" t="inlineStr">
        <is>
          <t>Copies Outliers</t>
        </is>
      </c>
      <c r="B408" t="inlineStr">
        <is>
          <t>Copies per mass outliers [covN1]</t>
        </is>
      </c>
      <c r="C408" t="inlineStr">
        <is>
          <t>Medium Low</t>
        </is>
      </c>
      <c r="D408" s="91" t="n">
        <v>44418</v>
      </c>
      <c r="E408" t="inlineStr">
        <is>
          <t>ac.08.05.21</t>
        </is>
      </c>
      <c r="F408" t="inlineStr">
        <is>
          <t>covN1</t>
        </is>
      </c>
      <c r="G408" s="73" t="str">
        <f>HYPERLINK("#'Main'!AE4", "'Main'!AE4")</f>
        <v>'Main'!AE4</v>
      </c>
      <c r="I408">
        <f>AVERAGE('Main'!$AC$4:$AE$4)-1*STDEV('Main'!$AC$4:$AE$4)</f>
        <v>8310.383380752924</v>
      </c>
      <c r="J408">
        <f>AVERAGE('Main'!$AC$4:$AE$4)+1*STDEV('Main'!$AC$4:$AE$4)</f>
        <v>11340.22632468366</v>
      </c>
      <c r="K408">
        <f>'Main'!AE4</f>
        <v>8494.159495101077</v>
      </c>
      <c r="L408">
        <f>IF(OR(ISERROR(K408), ISERROR(I408), ISERROR(J408)), TRUE, OR(OR(AND(LEFT(K408, 1)="[", RIGHT(K408, 1)="]"), AND(ISNUMBER(K408), OR(K408&gt;=I408, I408=""), OR(K408&lt;=J408, J408=""))), K408=""))</f>
        <v>1</v>
      </c>
      <c r="M408" t="str">
        <f>"Avg="&amp;ROUND(AVERAGE('Main'!$AC$4:$AE$4),4)&amp;", Stdev="&amp;ROUND(STDEV('Main'!$AC$4:$AE$4),4)&amp;", MaxStdev="&amp;1</f>
        <v>Avg=9825.3049, Stdev=1514.9215, MaxStdev=1</v>
      </c>
    </row>
    <row r="409">
      <c r="A409" t="inlineStr">
        <is>
          <t>Copies Outliers</t>
        </is>
      </c>
      <c r="B409" t="inlineStr">
        <is>
          <t>Copies per mass outliers [covN1]</t>
        </is>
      </c>
      <c r="C409" t="inlineStr">
        <is>
          <t>Medium Low</t>
        </is>
      </c>
      <c r="D409" s="91" t="n">
        <v>44418</v>
      </c>
      <c r="E409" t="inlineStr">
        <is>
          <t>h.08.05.21</t>
        </is>
      </c>
      <c r="F409" t="inlineStr">
        <is>
          <t>covN1</t>
        </is>
      </c>
      <c r="G409" s="73" t="str">
        <f>HYPERLINK("#'Main'!AC5", "'Main'!AC5")</f>
        <v>'Main'!AC5</v>
      </c>
      <c r="I409">
        <f>AVERAGE('Main'!$AC$5:$AE$5)-1*STDEV('Main'!$AC$5:$AE$5)</f>
        <v>6.155442929828993</v>
      </c>
      <c r="J409">
        <f>AVERAGE('Main'!$AC$5:$AE$5)+1*STDEV('Main'!$AC$5:$AE$5)</f>
        <v>52.9794047729179</v>
      </c>
      <c r="K409">
        <f>'Main'!AC5</f>
        <v>46.12219432200761</v>
      </c>
      <c r="L409">
        <f>IF(OR(ISERROR(K409), ISERROR(I409), ISERROR(J409)), TRUE, OR(OR(AND(LEFT(K409, 1)="[", RIGHT(K409, 1)="]"), AND(ISNUMBER(K409), OR(K409&gt;=I409, I409=""), OR(K409&lt;=J409, J409=""))), K409=""))</f>
        <v>1</v>
      </c>
      <c r="M409" t="str">
        <f>"Avg="&amp;ROUND(AVERAGE('Main'!$AC$5:$AE$5),4)&amp;", Stdev="&amp;ROUND(STDEV('Main'!$AC$5:$AE$5),4)&amp;", MaxStdev="&amp;1</f>
        <v>Avg=29.5674, Stdev=23.412, MaxStdev=1</v>
      </c>
    </row>
    <row r="410">
      <c r="A410" t="inlineStr">
        <is>
          <t>Copies Outliers</t>
        </is>
      </c>
      <c r="B410" t="inlineStr">
        <is>
          <t>Copies per mass outliers [covN1]</t>
        </is>
      </c>
      <c r="C410" t="inlineStr">
        <is>
          <t>Medium Low</t>
        </is>
      </c>
      <c r="D410" s="91" t="n">
        <v>44418</v>
      </c>
      <c r="E410" t="inlineStr">
        <is>
          <t>h.08.05.21</t>
        </is>
      </c>
      <c r="F410" t="inlineStr">
        <is>
          <t>covN1</t>
        </is>
      </c>
      <c r="G410" s="73" t="str">
        <f>HYPERLINK("#'Main'!AD5", "'Main'!AD5")</f>
        <v>'Main'!AD5</v>
      </c>
      <c r="I410">
        <f>AVERAGE('Main'!$AC$5:$AE$5)-1*STDEV('Main'!$AC$5:$AE$5)</f>
        <v>6.155442929828993</v>
      </c>
      <c r="J410">
        <f>AVERAGE('Main'!$AC$5:$AE$5)+1*STDEV('Main'!$AC$5:$AE$5)</f>
        <v>52.9794047729179</v>
      </c>
      <c r="K410" t="str">
        <f>'Main'!AD5</f>
        <v/>
      </c>
      <c r="L410">
        <f>IF(OR(ISERROR(K410), ISERROR(I410), ISERROR(J410)), TRUE, OR(OR(AND(LEFT(K410, 1)="[", RIGHT(K410, 1)="]"), AND(ISNUMBER(K410), OR(K410&gt;=I410, I410=""), OR(K410&lt;=J410, J410=""))), K410=""))</f>
        <v>1</v>
      </c>
      <c r="M410" t="str">
        <f>"Avg="&amp;ROUND(AVERAGE('Main'!$AC$5:$AE$5),4)&amp;", Stdev="&amp;ROUND(STDEV('Main'!$AC$5:$AE$5),4)&amp;", MaxStdev="&amp;1</f>
        <v>Avg=29.5674, Stdev=23.412, MaxStdev=1</v>
      </c>
    </row>
    <row r="411">
      <c r="A411" t="inlineStr">
        <is>
          <t>Copies Outliers</t>
        </is>
      </c>
      <c r="B411" t="inlineStr">
        <is>
          <t>Copies per mass outliers [covN1]</t>
        </is>
      </c>
      <c r="C411" t="inlineStr">
        <is>
          <t>Medium Low</t>
        </is>
      </c>
      <c r="D411" s="91" t="n">
        <v>44418</v>
      </c>
      <c r="E411" t="inlineStr">
        <is>
          <t>h.08.05.21</t>
        </is>
      </c>
      <c r="F411" t="inlineStr">
        <is>
          <t>covN1</t>
        </is>
      </c>
      <c r="G411" s="73" t="str">
        <f>HYPERLINK("#'Main'!AE5", "'Main'!AE5")</f>
        <v>'Main'!AE5</v>
      </c>
      <c r="I411">
        <f>AVERAGE('Main'!$AC$5:$AE$5)-1*STDEV('Main'!$AC$5:$AE$5)</f>
        <v>6.155442929828993</v>
      </c>
      <c r="J411">
        <f>AVERAGE('Main'!$AC$5:$AE$5)+1*STDEV('Main'!$AC$5:$AE$5)</f>
        <v>52.9794047729179</v>
      </c>
      <c r="K411">
        <f>'Main'!AE5</f>
        <v>13.01265338073929</v>
      </c>
      <c r="L411">
        <f>IF(OR(ISERROR(K411), ISERROR(I411), ISERROR(J411)), TRUE, OR(OR(AND(LEFT(K411, 1)="[", RIGHT(K411, 1)="]"), AND(ISNUMBER(K411), OR(K411&gt;=I411, I411=""), OR(K411&lt;=J411, J411=""))), K411=""))</f>
        <v>1</v>
      </c>
      <c r="M411" t="str">
        <f>"Avg="&amp;ROUND(AVERAGE('Main'!$AC$5:$AE$5),4)&amp;", Stdev="&amp;ROUND(STDEV('Main'!$AC$5:$AE$5),4)&amp;", MaxStdev="&amp;1</f>
        <v>Avg=29.5674, Stdev=23.412, MaxStdev=1</v>
      </c>
    </row>
    <row r="412">
      <c r="A412" t="inlineStr">
        <is>
          <t>Copies Outliers</t>
        </is>
      </c>
      <c r="B412" t="inlineStr">
        <is>
          <t>Copies per mass outliers [covN1]</t>
        </is>
      </c>
      <c r="C412" t="inlineStr">
        <is>
          <t>Medium Low</t>
        </is>
      </c>
      <c r="D412" s="91" t="n">
        <v>44418</v>
      </c>
      <c r="E412" t="inlineStr">
        <is>
          <t>ac.08.06.21</t>
        </is>
      </c>
      <c r="F412" t="inlineStr">
        <is>
          <t>covN1</t>
        </is>
      </c>
      <c r="G412" s="73" t="str">
        <f>HYPERLINK("#'Main'!AC6", "'Main'!AC6")</f>
        <v>'Main'!AC6</v>
      </c>
      <c r="I412">
        <f>AVERAGE('Main'!$AC$6:$AE$6)-1*STDEV('Main'!$AC$6:$AE$6)</f>
        <v>2.35014607564822</v>
      </c>
      <c r="J412">
        <f>AVERAGE('Main'!$AC$6:$AE$6)+1*STDEV('Main'!$AC$6:$AE$6)</f>
        <v>2.856747823031771</v>
      </c>
      <c r="K412">
        <f>'Main'!AC6</f>
        <v>2.782557714807927</v>
      </c>
      <c r="L412">
        <f>IF(OR(ISERROR(K412), ISERROR(I412), ISERROR(J412)), TRUE, OR(OR(AND(LEFT(K412, 1)="[", RIGHT(K412, 1)="]"), AND(ISNUMBER(K412), OR(K412&gt;=I412, I412=""), OR(K412&lt;=J412, J412=""))), K412=""))</f>
        <v>1</v>
      </c>
      <c r="M412" t="str">
        <f>"Avg="&amp;ROUND(AVERAGE('Main'!$AC$6:$AE$6),4)&amp;", Stdev="&amp;ROUND(STDEV('Main'!$AC$6:$AE$6),4)&amp;", MaxStdev="&amp;1</f>
        <v>Avg=2.6034, Stdev=0.2533, MaxStdev=1</v>
      </c>
    </row>
    <row r="413">
      <c r="A413" t="inlineStr">
        <is>
          <t>Copies Outliers</t>
        </is>
      </c>
      <c r="B413" t="inlineStr">
        <is>
          <t>Copies per mass outliers [covN1]</t>
        </is>
      </c>
      <c r="C413" t="inlineStr">
        <is>
          <t>Medium Low</t>
        </is>
      </c>
      <c r="D413" s="91" t="n">
        <v>44418</v>
      </c>
      <c r="E413" t="inlineStr">
        <is>
          <t>ac.08.06.21</t>
        </is>
      </c>
      <c r="F413" t="inlineStr">
        <is>
          <t>covN1</t>
        </is>
      </c>
      <c r="G413" s="73" t="str">
        <f>HYPERLINK("#'Main'!AD6", "'Main'!AD6")</f>
        <v>'Main'!AD6</v>
      </c>
      <c r="I413">
        <f>AVERAGE('Main'!$AC$6:$AE$6)-1*STDEV('Main'!$AC$6:$AE$6)</f>
        <v>2.35014607564822</v>
      </c>
      <c r="J413">
        <f>AVERAGE('Main'!$AC$6:$AE$6)+1*STDEV('Main'!$AC$6:$AE$6)</f>
        <v>2.856747823031771</v>
      </c>
      <c r="K413">
        <f>'Main'!AD6</f>
        <v>2.424336183872064</v>
      </c>
      <c r="L413">
        <f>IF(OR(ISERROR(K413), ISERROR(I413), ISERROR(J413)), TRUE, OR(OR(AND(LEFT(K413, 1)="[", RIGHT(K413, 1)="]"), AND(ISNUMBER(K413), OR(K413&gt;=I413, I413=""), OR(K413&lt;=J413, J413=""))), K413=""))</f>
        <v>1</v>
      </c>
      <c r="M413" t="str">
        <f>"Avg="&amp;ROUND(AVERAGE('Main'!$AC$6:$AE$6),4)&amp;", Stdev="&amp;ROUND(STDEV('Main'!$AC$6:$AE$6),4)&amp;", MaxStdev="&amp;1</f>
        <v>Avg=2.6034, Stdev=0.2533, MaxStdev=1</v>
      </c>
    </row>
    <row r="414">
      <c r="A414" t="inlineStr">
        <is>
          <t>Copies Outliers</t>
        </is>
      </c>
      <c r="B414" t="inlineStr">
        <is>
          <t>Copies per mass outliers [covN1]</t>
        </is>
      </c>
      <c r="C414" t="inlineStr">
        <is>
          <t>Medium Low</t>
        </is>
      </c>
      <c r="D414" s="91" t="n">
        <v>44418</v>
      </c>
      <c r="E414" t="inlineStr">
        <is>
          <t>ac.08.06.21</t>
        </is>
      </c>
      <c r="F414" t="inlineStr">
        <is>
          <t>covN1</t>
        </is>
      </c>
      <c r="G414" s="73" t="str">
        <f>HYPERLINK("#'Main'!AE6", "'Main'!AE6")</f>
        <v>'Main'!AE6</v>
      </c>
      <c r="I414">
        <f>AVERAGE('Main'!$AC$6:$AE$6)-1*STDEV('Main'!$AC$6:$AE$6)</f>
        <v>2.35014607564822</v>
      </c>
      <c r="J414">
        <f>AVERAGE('Main'!$AC$6:$AE$6)+1*STDEV('Main'!$AC$6:$AE$6)</f>
        <v>2.856747823031771</v>
      </c>
      <c r="K414" t="str">
        <f>'Main'!AE6</f>
        <v/>
      </c>
      <c r="L414">
        <f>IF(OR(ISERROR(K414), ISERROR(I414), ISERROR(J414)), TRUE, OR(OR(AND(LEFT(K414, 1)="[", RIGHT(K414, 1)="]"), AND(ISNUMBER(K414), OR(K414&gt;=I414, I414=""), OR(K414&lt;=J414, J414=""))), K414=""))</f>
        <v>1</v>
      </c>
      <c r="M414" t="str">
        <f>"Avg="&amp;ROUND(AVERAGE('Main'!$AC$6:$AE$6),4)&amp;", Stdev="&amp;ROUND(STDEV('Main'!$AC$6:$AE$6),4)&amp;", MaxStdev="&amp;1</f>
        <v>Avg=2.6034, Stdev=0.2533, MaxStdev=1</v>
      </c>
    </row>
    <row r="415">
      <c r="A415" t="inlineStr">
        <is>
          <t>Copies Outliers</t>
        </is>
      </c>
      <c r="B415" t="inlineStr">
        <is>
          <t>Copies per mass outliers [covN1]</t>
        </is>
      </c>
      <c r="C415" t="inlineStr">
        <is>
          <t>Medium Low</t>
        </is>
      </c>
      <c r="D415" s="91" t="n">
        <v>44418</v>
      </c>
      <c r="E415" t="inlineStr">
        <is>
          <t>h_d.08.06.21</t>
        </is>
      </c>
      <c r="F415" t="inlineStr">
        <is>
          <t>covN1</t>
        </is>
      </c>
      <c r="G415" s="73" t="str">
        <f>HYPERLINK("#'Main'!AC7", "'Main'!AC7")</f>
        <v>'Main'!AC7</v>
      </c>
      <c r="I415">
        <f>AVERAGE('Main'!$AC$7:$AE$7)-1*STDEV('Main'!$AC$7:$AE$7)</f>
        <v>59.30181928437484</v>
      </c>
      <c r="J415">
        <f>AVERAGE('Main'!$AC$7:$AE$7)+1*STDEV('Main'!$AC$7:$AE$7)</f>
        <v>160.7153870767113</v>
      </c>
      <c r="K415" t="str">
        <f>'Main'!AC7</f>
        <v/>
      </c>
      <c r="L415">
        <f>IF(OR(ISERROR(K415), ISERROR(I415), ISERROR(J415)), TRUE, OR(OR(AND(LEFT(K415, 1)="[", RIGHT(K415, 1)="]"), AND(ISNUMBER(K415), OR(K415&gt;=I415, I415=""), OR(K415&lt;=J415, J415=""))), K415=""))</f>
        <v>1</v>
      </c>
      <c r="M415" t="str">
        <f>"Avg="&amp;ROUND(AVERAGE('Main'!$AC$7:$AE$7),4)&amp;", Stdev="&amp;ROUND(STDEV('Main'!$AC$7:$AE$7),4)&amp;", MaxStdev="&amp;1</f>
        <v>Avg=110.0086, Stdev=50.7068, MaxStdev=1</v>
      </c>
    </row>
    <row r="416">
      <c r="A416" t="inlineStr">
        <is>
          <t>Copies Outliers</t>
        </is>
      </c>
      <c r="B416" t="inlineStr">
        <is>
          <t>Copies per mass outliers [covN1]</t>
        </is>
      </c>
      <c r="C416" t="inlineStr">
        <is>
          <t>Medium Low</t>
        </is>
      </c>
      <c r="D416" s="91" t="n">
        <v>44418</v>
      </c>
      <c r="E416" t="inlineStr">
        <is>
          <t>h_d.08.06.21</t>
        </is>
      </c>
      <c r="F416" t="inlineStr">
        <is>
          <t>covN1</t>
        </is>
      </c>
      <c r="G416" s="73" t="str">
        <f>HYPERLINK("#'Main'!AD7", "'Main'!AD7")</f>
        <v>'Main'!AD7</v>
      </c>
      <c r="I416">
        <f>AVERAGE('Main'!$AC$7:$AE$7)-1*STDEV('Main'!$AC$7:$AE$7)</f>
        <v>59.30181928437484</v>
      </c>
      <c r="J416">
        <f>AVERAGE('Main'!$AC$7:$AE$7)+1*STDEV('Main'!$AC$7:$AE$7)</f>
        <v>160.7153870767113</v>
      </c>
      <c r="K416">
        <f>'Main'!AD7</f>
        <v>145.8637139256844</v>
      </c>
      <c r="L416">
        <f>IF(OR(ISERROR(K416), ISERROR(I416), ISERROR(J416)), TRUE, OR(OR(AND(LEFT(K416, 1)="[", RIGHT(K416, 1)="]"), AND(ISNUMBER(K416), OR(K416&gt;=I416, I416=""), OR(K416&lt;=J416, J416=""))), K416=""))</f>
        <v>1</v>
      </c>
      <c r="M416" t="str">
        <f>"Avg="&amp;ROUND(AVERAGE('Main'!$AC$7:$AE$7),4)&amp;", Stdev="&amp;ROUND(STDEV('Main'!$AC$7:$AE$7),4)&amp;", MaxStdev="&amp;1</f>
        <v>Avg=110.0086, Stdev=50.7068, MaxStdev=1</v>
      </c>
    </row>
    <row r="417">
      <c r="A417" t="inlineStr">
        <is>
          <t>Copies Outliers</t>
        </is>
      </c>
      <c r="B417" t="inlineStr">
        <is>
          <t>Copies per mass outliers [covN1]</t>
        </is>
      </c>
      <c r="C417" t="inlineStr">
        <is>
          <t>Medium Low</t>
        </is>
      </c>
      <c r="D417" s="91" t="n">
        <v>44418</v>
      </c>
      <c r="E417" t="inlineStr">
        <is>
          <t>h_d.08.06.21</t>
        </is>
      </c>
      <c r="F417" t="inlineStr">
        <is>
          <t>covN1</t>
        </is>
      </c>
      <c r="G417" s="73" t="str">
        <f>HYPERLINK("#'Main'!AE7", "'Main'!AE7")</f>
        <v>'Main'!AE7</v>
      </c>
      <c r="I417">
        <f>AVERAGE('Main'!$AC$7:$AE$7)-1*STDEV('Main'!$AC$7:$AE$7)</f>
        <v>59.30181928437484</v>
      </c>
      <c r="J417">
        <f>AVERAGE('Main'!$AC$7:$AE$7)+1*STDEV('Main'!$AC$7:$AE$7)</f>
        <v>160.7153870767113</v>
      </c>
      <c r="K417">
        <f>'Main'!AE7</f>
        <v>74.15349243540167</v>
      </c>
      <c r="L417">
        <f>IF(OR(ISERROR(K417), ISERROR(I417), ISERROR(J417)), TRUE, OR(OR(AND(LEFT(K417, 1)="[", RIGHT(K417, 1)="]"), AND(ISNUMBER(K417), OR(K417&gt;=I417, I417=""), OR(K417&lt;=J417, J417=""))), K417=""))</f>
        <v>1</v>
      </c>
      <c r="M417" t="str">
        <f>"Avg="&amp;ROUND(AVERAGE('Main'!$AC$7:$AE$7),4)&amp;", Stdev="&amp;ROUND(STDEV('Main'!$AC$7:$AE$7),4)&amp;", MaxStdev="&amp;1</f>
        <v>Avg=110.0086, Stdev=50.7068, MaxStdev=1</v>
      </c>
    </row>
    <row r="418">
      <c r="A418" t="inlineStr">
        <is>
          <t>Copies Outliers</t>
        </is>
      </c>
      <c r="B418" t="inlineStr">
        <is>
          <t>Copies per mass outliers [covN1]</t>
        </is>
      </c>
      <c r="C418" t="inlineStr">
        <is>
          <t>Medium Low</t>
        </is>
      </c>
      <c r="D418" s="91" t="n">
        <v>44418</v>
      </c>
      <c r="E418" t="inlineStr">
        <is>
          <t>h.08.07.21</t>
        </is>
      </c>
      <c r="F418" t="inlineStr">
        <is>
          <t>covN1</t>
        </is>
      </c>
      <c r="G418" s="73" t="str">
        <f>HYPERLINK("#'Main'!AC8", "'Main'!AC8")</f>
        <v>'Main'!AC8</v>
      </c>
      <c r="I418">
        <f>AVERAGE('Main'!$AC$8:$AE$8)-1*STDEV('Main'!$AC$8:$AE$8)</f>
        <v>2.4841488905593</v>
      </c>
      <c r="J418">
        <f>AVERAGE('Main'!$AC$8:$AE$8)+1*STDEV('Main'!$AC$8:$AE$8)</f>
        <v>40.22218155464303</v>
      </c>
      <c r="K418" t="str">
        <f>'Main'!AC8</f>
        <v/>
      </c>
      <c r="L418">
        <f>IF(OR(ISERROR(K418), ISERROR(I418), ISERROR(J418)), TRUE, OR(OR(AND(LEFT(K418, 1)="[", RIGHT(K418, 1)="]"), AND(ISNUMBER(K418), OR(K418&gt;=I418, I418=""), OR(K418&lt;=J418, J418=""))), K418=""))</f>
        <v>1</v>
      </c>
      <c r="M418" t="str">
        <f>"Avg="&amp;ROUND(AVERAGE('Main'!$AC$8:$AE$8),4)&amp;", Stdev="&amp;ROUND(STDEV('Main'!$AC$8:$AE$8),4)&amp;", MaxStdev="&amp;1</f>
        <v>Avg=21.3532, Stdev=18.869, MaxStdev=1</v>
      </c>
    </row>
    <row r="419">
      <c r="A419" t="inlineStr">
        <is>
          <t>Copies Outliers</t>
        </is>
      </c>
      <c r="B419" t="inlineStr">
        <is>
          <t>Copies per mass outliers [covN1]</t>
        </is>
      </c>
      <c r="C419" t="inlineStr">
        <is>
          <t>Medium Low</t>
        </is>
      </c>
      <c r="D419" s="91" t="n">
        <v>44418</v>
      </c>
      <c r="E419" t="inlineStr">
        <is>
          <t>h.08.07.21</t>
        </is>
      </c>
      <c r="F419" t="inlineStr">
        <is>
          <t>covN1</t>
        </is>
      </c>
      <c r="G419" s="73" t="str">
        <f>HYPERLINK("#'Main'!AD8", "'Main'!AD8")</f>
        <v>'Main'!AD8</v>
      </c>
      <c r="I419">
        <f>AVERAGE('Main'!$AC$8:$AE$8)-1*STDEV('Main'!$AC$8:$AE$8)</f>
        <v>2.4841488905593</v>
      </c>
      <c r="J419">
        <f>AVERAGE('Main'!$AC$8:$AE$8)+1*STDEV('Main'!$AC$8:$AE$8)</f>
        <v>40.22218155464303</v>
      </c>
      <c r="K419">
        <f>'Main'!AD8</f>
        <v>34.69557462530769</v>
      </c>
      <c r="L419">
        <f>IF(OR(ISERROR(K419), ISERROR(I419), ISERROR(J419)), TRUE, OR(OR(AND(LEFT(K419, 1)="[", RIGHT(K419, 1)="]"), AND(ISNUMBER(K419), OR(K419&gt;=I419, I419=""), OR(K419&lt;=J419, J419=""))), K419=""))</f>
        <v>1</v>
      </c>
      <c r="M419" t="str">
        <f>"Avg="&amp;ROUND(AVERAGE('Main'!$AC$8:$AE$8),4)&amp;", Stdev="&amp;ROUND(STDEV('Main'!$AC$8:$AE$8),4)&amp;", MaxStdev="&amp;1</f>
        <v>Avg=21.3532, Stdev=18.869, MaxStdev=1</v>
      </c>
    </row>
    <row r="420">
      <c r="A420" t="inlineStr">
        <is>
          <t>Copies Outliers</t>
        </is>
      </c>
      <c r="B420" t="inlineStr">
        <is>
          <t>Copies per mass outliers [covN1]</t>
        </is>
      </c>
      <c r="C420" t="inlineStr">
        <is>
          <t>Medium Low</t>
        </is>
      </c>
      <c r="D420" s="91" t="n">
        <v>44418</v>
      </c>
      <c r="E420" t="inlineStr">
        <is>
          <t>h.08.07.21</t>
        </is>
      </c>
      <c r="F420" t="inlineStr">
        <is>
          <t>covN1</t>
        </is>
      </c>
      <c r="G420" s="73" t="str">
        <f>HYPERLINK("#'Main'!AE8", "'Main'!AE8")</f>
        <v>'Main'!AE8</v>
      </c>
      <c r="I420">
        <f>AVERAGE('Main'!$AC$8:$AE$8)-1*STDEV('Main'!$AC$8:$AE$8)</f>
        <v>2.4841488905593</v>
      </c>
      <c r="J420">
        <f>AVERAGE('Main'!$AC$8:$AE$8)+1*STDEV('Main'!$AC$8:$AE$8)</f>
        <v>40.22218155464303</v>
      </c>
      <c r="K420">
        <f>'Main'!AE8</f>
        <v>8.010755819894646</v>
      </c>
      <c r="L420">
        <f>IF(OR(ISERROR(K420), ISERROR(I420), ISERROR(J420)), TRUE, OR(OR(AND(LEFT(K420, 1)="[", RIGHT(K420, 1)="]"), AND(ISNUMBER(K420), OR(K420&gt;=I420, I420=""), OR(K420&lt;=J420, J420=""))), K420=""))</f>
        <v>1</v>
      </c>
      <c r="M420" t="str">
        <f>"Avg="&amp;ROUND(AVERAGE('Main'!$AC$8:$AE$8),4)&amp;", Stdev="&amp;ROUND(STDEV('Main'!$AC$8:$AE$8),4)&amp;", MaxStdev="&amp;1</f>
        <v>Avg=21.3532, Stdev=18.869, MaxStdev=1</v>
      </c>
    </row>
    <row r="421">
      <c r="A421" t="inlineStr">
        <is>
          <t>Copies Outliers</t>
        </is>
      </c>
      <c r="B421" t="inlineStr">
        <is>
          <t>Copies per mass outliers [covN1]</t>
        </is>
      </c>
      <c r="C421" t="inlineStr">
        <is>
          <t>Medium Low</t>
        </is>
      </c>
      <c r="D421" s="91" t="n">
        <v>44418</v>
      </c>
      <c r="E421" t="inlineStr">
        <is>
          <t>h.08.08.21</t>
        </is>
      </c>
      <c r="F421" t="inlineStr">
        <is>
          <t>covN1</t>
        </is>
      </c>
      <c r="G421" s="73" t="str">
        <f>HYPERLINK("#'Main'!AC9", "'Main'!AC9")</f>
        <v>'Main'!AC9</v>
      </c>
      <c r="I421">
        <f>AVERAGE('Main'!$AC$9:$AE$9)-1*STDEV('Main'!$AC$9:$AE$9)</f>
        <v>42.94038339645581</v>
      </c>
      <c r="J421">
        <f>AVERAGE('Main'!$AC$9:$AE$9)+1*STDEV('Main'!$AC$9:$AE$9)</f>
        <v>108.043521851211</v>
      </c>
      <c r="K421">
        <f>'Main'!AC9</f>
        <v>59.61267292785167</v>
      </c>
      <c r="L421">
        <f>IF(OR(ISERROR(K421), ISERROR(I421), ISERROR(J421)), TRUE, OR(OR(AND(LEFT(K421, 1)="[", RIGHT(K421, 1)="]"), AND(ISNUMBER(K421), OR(K421&gt;=I421, I421=""), OR(K421&lt;=J421, J421=""))), K421=""))</f>
        <v>1</v>
      </c>
      <c r="M421" t="str">
        <f>"Avg="&amp;ROUND(AVERAGE('Main'!$AC$9:$AE$9),4)&amp;", Stdev="&amp;ROUND(STDEV('Main'!$AC$9:$AE$9),4)&amp;", MaxStdev="&amp;1</f>
        <v>Avg=75.492, Stdev=32.5516, MaxStdev=1</v>
      </c>
    </row>
    <row r="422">
      <c r="A422" t="inlineStr">
        <is>
          <t>Copies Outliers</t>
        </is>
      </c>
      <c r="B422" t="inlineStr">
        <is>
          <t>Copies per mass outliers [covN1]</t>
        </is>
      </c>
      <c r="C422" t="inlineStr">
        <is>
          <t>Medium Low</t>
        </is>
      </c>
      <c r="D422" s="91" t="n">
        <v>44418</v>
      </c>
      <c r="E422" t="inlineStr">
        <is>
          <t>h.08.08.21</t>
        </is>
      </c>
      <c r="F422" t="inlineStr">
        <is>
          <t>covN1</t>
        </is>
      </c>
      <c r="G422" s="73" t="str">
        <f>HYPERLINK("#'Main'!AD9", "'Main'!AD9")</f>
        <v>'Main'!AD9</v>
      </c>
      <c r="I422">
        <f>AVERAGE('Main'!$AC$9:$AE$9)-1*STDEV('Main'!$AC$9:$AE$9)</f>
        <v>42.94038339645581</v>
      </c>
      <c r="J422">
        <f>AVERAGE('Main'!$AC$9:$AE$9)+1*STDEV('Main'!$AC$9:$AE$9)</f>
        <v>108.043521851211</v>
      </c>
      <c r="K422">
        <f>'Main'!AD9</f>
        <v>53.92750773060003</v>
      </c>
      <c r="L422">
        <f>IF(OR(ISERROR(K422), ISERROR(I422), ISERROR(J422)), TRUE, OR(OR(AND(LEFT(K422, 1)="[", RIGHT(K422, 1)="]"), AND(ISNUMBER(K422), OR(K422&gt;=I422, I422=""), OR(K422&lt;=J422, J422=""))), K422=""))</f>
        <v>1</v>
      </c>
      <c r="M422" t="str">
        <f>"Avg="&amp;ROUND(AVERAGE('Main'!$AC$9:$AE$9),4)&amp;", Stdev="&amp;ROUND(STDEV('Main'!$AC$9:$AE$9),4)&amp;", MaxStdev="&amp;1</f>
        <v>Avg=75.492, Stdev=32.5516, MaxStdev=1</v>
      </c>
    </row>
    <row r="423">
      <c r="A423" t="inlineStr">
        <is>
          <t>Copies Outliers</t>
        </is>
      </c>
      <c r="B423" t="inlineStr">
        <is>
          <t>Copies per mass outliers [covN1]</t>
        </is>
      </c>
      <c r="C423" t="inlineStr">
        <is>
          <t>Medium Low</t>
        </is>
      </c>
      <c r="D423" s="91" t="n">
        <v>44418</v>
      </c>
      <c r="E423" t="inlineStr">
        <is>
          <t>h.08.08.21</t>
        </is>
      </c>
      <c r="F423" t="inlineStr">
        <is>
          <t>covN1</t>
        </is>
      </c>
      <c r="G423" s="73" t="str">
        <f>HYPERLINK("#'Main'!AE9", "'Main'!AE9")</f>
        <v>'Main'!AE9</v>
      </c>
      <c r="I423">
        <f>AVERAGE('Main'!$AC$9:$AE$9)-1*STDEV('Main'!$AC$9:$AE$9)</f>
        <v>42.94038339645581</v>
      </c>
      <c r="J423">
        <f>AVERAGE('Main'!$AC$9:$AE$9)+1*STDEV('Main'!$AC$9:$AE$9)</f>
        <v>108.043521851211</v>
      </c>
      <c r="K423">
        <f>'Main'!AE9</f>
        <v>112.9356772130486</v>
      </c>
      <c r="L423">
        <f>IF(OR(ISERROR(K423), ISERROR(I423), ISERROR(J423)), TRUE, OR(OR(AND(LEFT(K423, 1)="[", RIGHT(K423, 1)="]"), AND(ISNUMBER(K423), OR(K423&gt;=I423, I423=""), OR(K423&lt;=J423, J423=""))), K423=""))</f>
        <v>0</v>
      </c>
      <c r="M423" t="str">
        <f>"Avg="&amp;ROUND(AVERAGE('Main'!$AC$9:$AE$9),4)&amp;", Stdev="&amp;ROUND(STDEV('Main'!$AC$9:$AE$9),4)&amp;", MaxStdev="&amp;1</f>
        <v>Avg=75.492, Stdev=32.5516, MaxStdev=1</v>
      </c>
    </row>
    <row r="424">
      <c r="A424" t="inlineStr">
        <is>
          <t>Copies Outliers</t>
        </is>
      </c>
      <c r="B424" t="inlineStr">
        <is>
          <t>Copies per mass outliers [covN1]</t>
        </is>
      </c>
      <c r="C424" t="inlineStr">
        <is>
          <t>Medium Low</t>
        </is>
      </c>
      <c r="D424" s="91" t="n">
        <v>44418</v>
      </c>
      <c r="E424" t="inlineStr">
        <is>
          <t>h_d.08.08.21</t>
        </is>
      </c>
      <c r="F424" t="inlineStr">
        <is>
          <t>covN1</t>
        </is>
      </c>
      <c r="G424" s="73" t="str">
        <f>HYPERLINK("#'Main'!AC10", "'Main'!AC10")</f>
        <v>'Main'!AC10</v>
      </c>
      <c r="I424">
        <f>AVERAGE('Main'!$AC$10:$AE$10)-1*STDEV('Main'!$AC$10:$AE$10)</f>
        <v>5.230172350261116</v>
      </c>
      <c r="J424">
        <f>AVERAGE('Main'!$AC$10:$AE$10)+1*STDEV('Main'!$AC$10:$AE$10)</f>
        <v>21.25850450616609</v>
      </c>
      <c r="K424">
        <f>'Main'!AC10</f>
        <v>7.577467248938202</v>
      </c>
      <c r="L424">
        <f>IF(OR(ISERROR(K424), ISERROR(I424), ISERROR(J424)), TRUE, OR(OR(AND(LEFT(K424, 1)="[", RIGHT(K424, 1)="]"), AND(ISNUMBER(K424), OR(K424&gt;=I424, I424=""), OR(K424&lt;=J424, J424=""))), K424=""))</f>
        <v>1</v>
      </c>
      <c r="M424" t="str">
        <f>"Avg="&amp;ROUND(AVERAGE('Main'!$AC$10:$AE$10),4)&amp;", Stdev="&amp;ROUND(STDEV('Main'!$AC$10:$AE$10),4)&amp;", MaxStdev="&amp;1</f>
        <v>Avg=13.2443, Stdev=8.0142, MaxStdev=1</v>
      </c>
    </row>
    <row r="425">
      <c r="A425" t="inlineStr">
        <is>
          <t>Copies Outliers</t>
        </is>
      </c>
      <c r="B425" t="inlineStr">
        <is>
          <t>Copies per mass outliers [covN1]</t>
        </is>
      </c>
      <c r="C425" t="inlineStr">
        <is>
          <t>Medium Low</t>
        </is>
      </c>
      <c r="D425" s="91" t="n">
        <v>44418</v>
      </c>
      <c r="E425" t="inlineStr">
        <is>
          <t>h_d.08.08.21</t>
        </is>
      </c>
      <c r="F425" t="inlineStr">
        <is>
          <t>covN1</t>
        </is>
      </c>
      <c r="G425" s="73" t="str">
        <f>HYPERLINK("#'Main'!AD10", "'Main'!AD10")</f>
        <v>'Main'!AD10</v>
      </c>
      <c r="I425">
        <f>AVERAGE('Main'!$AC$10:$AE$10)-1*STDEV('Main'!$AC$10:$AE$10)</f>
        <v>5.230172350261116</v>
      </c>
      <c r="J425">
        <f>AVERAGE('Main'!$AC$10:$AE$10)+1*STDEV('Main'!$AC$10:$AE$10)</f>
        <v>21.25850450616609</v>
      </c>
      <c r="K425" t="str">
        <f>'Main'!AD10</f>
        <v/>
      </c>
      <c r="L425">
        <f>IF(OR(ISERROR(K425), ISERROR(I425), ISERROR(J425)), TRUE, OR(OR(AND(LEFT(K425, 1)="[", RIGHT(K425, 1)="]"), AND(ISNUMBER(K425), OR(K425&gt;=I425, I425=""), OR(K425&lt;=J425, J425=""))), K425=""))</f>
        <v>1</v>
      </c>
      <c r="M425" t="str">
        <f>"Avg="&amp;ROUND(AVERAGE('Main'!$AC$10:$AE$10),4)&amp;", Stdev="&amp;ROUND(STDEV('Main'!$AC$10:$AE$10),4)&amp;", MaxStdev="&amp;1</f>
        <v>Avg=13.2443, Stdev=8.0142, MaxStdev=1</v>
      </c>
    </row>
    <row r="426">
      <c r="A426" t="inlineStr">
        <is>
          <t>Copies Outliers</t>
        </is>
      </c>
      <c r="B426" t="inlineStr">
        <is>
          <t>Copies per mass outliers [covN1]</t>
        </is>
      </c>
      <c r="C426" t="inlineStr">
        <is>
          <t>Medium Low</t>
        </is>
      </c>
      <c r="D426" s="91" t="n">
        <v>44418</v>
      </c>
      <c r="E426" t="inlineStr">
        <is>
          <t>h_d.08.08.21</t>
        </is>
      </c>
      <c r="F426" t="inlineStr">
        <is>
          <t>covN1</t>
        </is>
      </c>
      <c r="G426" s="73" t="str">
        <f>HYPERLINK("#'Main'!AE10", "'Main'!AE10")</f>
        <v>'Main'!AE10</v>
      </c>
      <c r="I426">
        <f>AVERAGE('Main'!$AC$10:$AE$10)-1*STDEV('Main'!$AC$10:$AE$10)</f>
        <v>5.230172350261116</v>
      </c>
      <c r="J426">
        <f>AVERAGE('Main'!$AC$10:$AE$10)+1*STDEV('Main'!$AC$10:$AE$10)</f>
        <v>21.25850450616609</v>
      </c>
      <c r="K426">
        <f>'Main'!AE10</f>
        <v>18.91120960748901</v>
      </c>
      <c r="L426">
        <f>IF(OR(ISERROR(K426), ISERROR(I426), ISERROR(J426)), TRUE, OR(OR(AND(LEFT(K426, 1)="[", RIGHT(K426, 1)="]"), AND(ISNUMBER(K426), OR(K426&gt;=I426, I426=""), OR(K426&lt;=J426, J426=""))), K426=""))</f>
        <v>1</v>
      </c>
      <c r="M426" t="str">
        <f>"Avg="&amp;ROUND(AVERAGE('Main'!$AC$10:$AE$10),4)&amp;", Stdev="&amp;ROUND(STDEV('Main'!$AC$10:$AE$10),4)&amp;", MaxStdev="&amp;1</f>
        <v>Avg=13.2443, Stdev=8.0142, MaxStdev=1</v>
      </c>
    </row>
    <row r="427">
      <c r="A427" t="inlineStr">
        <is>
          <t>Copies Outliers</t>
        </is>
      </c>
      <c r="B427" t="inlineStr">
        <is>
          <t>Copies per mass outliers [covN1]</t>
        </is>
      </c>
      <c r="C427" t="inlineStr">
        <is>
          <t>Medium Low</t>
        </is>
      </c>
      <c r="D427" s="91" t="n">
        <v>44418</v>
      </c>
      <c r="E427" t="inlineStr">
        <is>
          <t>bmi.08.09.21</t>
        </is>
      </c>
      <c r="F427" t="inlineStr">
        <is>
          <t>covN1</t>
        </is>
      </c>
      <c r="G427" s="73" t="str">
        <f>HYPERLINK("#'Main'!AC11", "'Main'!AC11")</f>
        <v>'Main'!AC11</v>
      </c>
      <c r="I427">
        <f>AVERAGE('Main'!$AC$11:$AE$11)-1*STDEV('Main'!$AC$11:$AE$11)</f>
        <v>46.68016290956859</v>
      </c>
      <c r="J427">
        <f>AVERAGE('Main'!$AC$11:$AE$11)+1*STDEV('Main'!$AC$11:$AE$11)</f>
        <v>62.56373220197522</v>
      </c>
      <c r="K427">
        <f>'Main'!AC11</f>
        <v>45.49162108382482</v>
      </c>
      <c r="L427">
        <f>IF(OR(ISERROR(K427), ISERROR(I427), ISERROR(J427)), TRUE, OR(OR(AND(LEFT(K427, 1)="[", RIGHT(K427, 1)="]"), AND(ISNUMBER(K427), OR(K427&gt;=I427, I427=""), OR(K427&lt;=J427, J427=""))), K427=""))</f>
        <v>0</v>
      </c>
      <c r="M427" t="str">
        <f>"Avg="&amp;ROUND(AVERAGE('Main'!$AC$11:$AE$11),4)&amp;", Stdev="&amp;ROUND(STDEV('Main'!$AC$11:$AE$11),4)&amp;", MaxStdev="&amp;1</f>
        <v>Avg=54.6219, Stdev=7.9418, MaxStdev=1</v>
      </c>
    </row>
    <row r="428">
      <c r="A428" t="inlineStr">
        <is>
          <t>Copies Outliers</t>
        </is>
      </c>
      <c r="B428" t="inlineStr">
        <is>
          <t>Copies per mass outliers [covN1]</t>
        </is>
      </c>
      <c r="C428" t="inlineStr">
        <is>
          <t>Medium Low</t>
        </is>
      </c>
      <c r="D428" s="91" t="n">
        <v>44418</v>
      </c>
      <c r="E428" t="inlineStr">
        <is>
          <t>bmi.08.09.21</t>
        </is>
      </c>
      <c r="F428" t="inlineStr">
        <is>
          <t>covN1</t>
        </is>
      </c>
      <c r="G428" s="73" t="str">
        <f>HYPERLINK("#'Main'!AD11", "'Main'!AD11")</f>
        <v>'Main'!AD11</v>
      </c>
      <c r="I428">
        <f>AVERAGE('Main'!$AC$11:$AE$11)-1*STDEV('Main'!$AC$11:$AE$11)</f>
        <v>46.68016290956859</v>
      </c>
      <c r="J428">
        <f>AVERAGE('Main'!$AC$11:$AE$11)+1*STDEV('Main'!$AC$11:$AE$11)</f>
        <v>62.56373220197522</v>
      </c>
      <c r="K428">
        <f>'Main'!AD11</f>
        <v>59.9285939361375</v>
      </c>
      <c r="L428">
        <f>IF(OR(ISERROR(K428), ISERROR(I428), ISERROR(J428)), TRUE, OR(OR(AND(LEFT(K428, 1)="[", RIGHT(K428, 1)="]"), AND(ISNUMBER(K428), OR(K428&gt;=I428, I428=""), OR(K428&lt;=J428, J428=""))), K428=""))</f>
        <v>1</v>
      </c>
      <c r="M428" t="str">
        <f>"Avg="&amp;ROUND(AVERAGE('Main'!$AC$11:$AE$11),4)&amp;", Stdev="&amp;ROUND(STDEV('Main'!$AC$11:$AE$11),4)&amp;", MaxStdev="&amp;1</f>
        <v>Avg=54.6219, Stdev=7.9418, MaxStdev=1</v>
      </c>
    </row>
    <row r="429">
      <c r="A429" t="inlineStr">
        <is>
          <t>Copies Outliers</t>
        </is>
      </c>
      <c r="B429" t="inlineStr">
        <is>
          <t>Copies per mass outliers [covN1]</t>
        </is>
      </c>
      <c r="C429" t="inlineStr">
        <is>
          <t>Medium Low</t>
        </is>
      </c>
      <c r="D429" s="91" t="n">
        <v>44418</v>
      </c>
      <c r="E429" t="inlineStr">
        <is>
          <t>bmi.08.09.21</t>
        </is>
      </c>
      <c r="F429" t="inlineStr">
        <is>
          <t>covN1</t>
        </is>
      </c>
      <c r="G429" s="73" t="str">
        <f>HYPERLINK("#'Main'!AE11", "'Main'!AE11")</f>
        <v>'Main'!AE11</v>
      </c>
      <c r="I429">
        <f>AVERAGE('Main'!$AC$11:$AE$11)-1*STDEV('Main'!$AC$11:$AE$11)</f>
        <v>46.68016290956859</v>
      </c>
      <c r="J429">
        <f>AVERAGE('Main'!$AC$11:$AE$11)+1*STDEV('Main'!$AC$11:$AE$11)</f>
        <v>62.56373220197522</v>
      </c>
      <c r="K429">
        <f>'Main'!AE11</f>
        <v>58.4456276473534</v>
      </c>
      <c r="L429">
        <f>IF(OR(ISERROR(K429), ISERROR(I429), ISERROR(J429)), TRUE, OR(OR(AND(LEFT(K429, 1)="[", RIGHT(K429, 1)="]"), AND(ISNUMBER(K429), OR(K429&gt;=I429, I429=""), OR(K429&lt;=J429, J429=""))), K429=""))</f>
        <v>1</v>
      </c>
      <c r="M429" t="str">
        <f>"Avg="&amp;ROUND(AVERAGE('Main'!$AC$11:$AE$11),4)&amp;", Stdev="&amp;ROUND(STDEV('Main'!$AC$11:$AE$11),4)&amp;", MaxStdev="&amp;1</f>
        <v>Avg=54.6219, Stdev=7.9418, MaxStdev=1</v>
      </c>
    </row>
    <row r="430">
      <c r="A430" t="inlineStr">
        <is>
          <t>Copies Outliers</t>
        </is>
      </c>
      <c r="B430" t="inlineStr">
        <is>
          <t>Copies per mass outliers [covN1]</t>
        </is>
      </c>
      <c r="C430" t="inlineStr">
        <is>
          <t>Medium Low</t>
        </is>
      </c>
      <c r="D430" s="91" t="n">
        <v>44418</v>
      </c>
      <c r="E430" t="inlineStr">
        <is>
          <t>mh.08.09.21</t>
        </is>
      </c>
      <c r="F430" t="inlineStr">
        <is>
          <t>covN1</t>
        </is>
      </c>
      <c r="G430" s="73" t="str">
        <f>HYPERLINK("#'Main'!AC12", "'Main'!AC12")</f>
        <v>'Main'!AC12</v>
      </c>
      <c r="I430">
        <f>AVERAGE('Main'!$AC$12:$AE$12)-1*STDEV('Main'!$AC$12:$AE$12)</f>
        <v>125.8423105328033</v>
      </c>
      <c r="J430">
        <f>AVERAGE('Main'!$AC$12:$AE$12)+1*STDEV('Main'!$AC$12:$AE$12)</f>
        <v>261.3144791685665</v>
      </c>
      <c r="K430">
        <f>'Main'!AC12</f>
        <v>126.7940056649216</v>
      </c>
      <c r="L430">
        <f>IF(OR(ISERROR(K430), ISERROR(I430), ISERROR(J430)), TRUE, OR(OR(AND(LEFT(K430, 1)="[", RIGHT(K430, 1)="]"), AND(ISNUMBER(K430), OR(K430&gt;=I430, I430=""), OR(K430&lt;=J430, J430=""))), K430=""))</f>
        <v>1</v>
      </c>
      <c r="M430" t="str">
        <f>"Avg="&amp;ROUND(AVERAGE('Main'!$AC$12:$AE$12),4)&amp;", Stdev="&amp;ROUND(STDEV('Main'!$AC$12:$AE$12),4)&amp;", MaxStdev="&amp;1</f>
        <v>Avg=193.5784, Stdev=67.7361, MaxStdev=1</v>
      </c>
    </row>
    <row r="431">
      <c r="A431" t="inlineStr">
        <is>
          <t>Copies Outliers</t>
        </is>
      </c>
      <c r="B431" t="inlineStr">
        <is>
          <t>Copies per mass outliers [covN1]</t>
        </is>
      </c>
      <c r="C431" t="inlineStr">
        <is>
          <t>Medium Low</t>
        </is>
      </c>
      <c r="D431" s="91" t="n">
        <v>44418</v>
      </c>
      <c r="E431" t="inlineStr">
        <is>
          <t>mh.08.09.21</t>
        </is>
      </c>
      <c r="F431" t="inlineStr">
        <is>
          <t>covN1</t>
        </is>
      </c>
      <c r="G431" s="73" t="str">
        <f>HYPERLINK("#'Main'!AD12", "'Main'!AD12")</f>
        <v>'Main'!AD12</v>
      </c>
      <c r="I431">
        <f>AVERAGE('Main'!$AC$12:$AE$12)-1*STDEV('Main'!$AC$12:$AE$12)</f>
        <v>125.8423105328033</v>
      </c>
      <c r="J431">
        <f>AVERAGE('Main'!$AC$12:$AE$12)+1*STDEV('Main'!$AC$12:$AE$12)</f>
        <v>261.3144791685665</v>
      </c>
      <c r="K431">
        <f>'Main'!AD12</f>
        <v>191.7135172518411</v>
      </c>
      <c r="L431">
        <f>IF(OR(ISERROR(K431), ISERROR(I431), ISERROR(J431)), TRUE, OR(OR(AND(LEFT(K431, 1)="[", RIGHT(K431, 1)="]"), AND(ISNUMBER(K431), OR(K431&gt;=I431, I431=""), OR(K431&lt;=J431, J431=""))), K431=""))</f>
        <v>1</v>
      </c>
      <c r="M431" t="str">
        <f>"Avg="&amp;ROUND(AVERAGE('Main'!$AC$12:$AE$12),4)&amp;", Stdev="&amp;ROUND(STDEV('Main'!$AC$12:$AE$12),4)&amp;", MaxStdev="&amp;1</f>
        <v>Avg=193.5784, Stdev=67.7361, MaxStdev=1</v>
      </c>
    </row>
    <row r="432">
      <c r="A432" t="inlineStr">
        <is>
          <t>Copies Outliers</t>
        </is>
      </c>
      <c r="B432" t="inlineStr">
        <is>
          <t>Copies per mass outliers [covN1]</t>
        </is>
      </c>
      <c r="C432" t="inlineStr">
        <is>
          <t>Medium Low</t>
        </is>
      </c>
      <c r="D432" s="91" t="n">
        <v>44418</v>
      </c>
      <c r="E432" t="inlineStr">
        <is>
          <t>mh.08.09.21</t>
        </is>
      </c>
      <c r="F432" t="inlineStr">
        <is>
          <t>covN1</t>
        </is>
      </c>
      <c r="G432" s="73" t="str">
        <f>HYPERLINK("#'Main'!AE12", "'Main'!AE12")</f>
        <v>'Main'!AE12</v>
      </c>
      <c r="I432">
        <f>AVERAGE('Main'!$AC$12:$AE$12)-1*STDEV('Main'!$AC$12:$AE$12)</f>
        <v>125.8423105328033</v>
      </c>
      <c r="J432">
        <f>AVERAGE('Main'!$AC$12:$AE$12)+1*STDEV('Main'!$AC$12:$AE$12)</f>
        <v>261.3144791685665</v>
      </c>
      <c r="K432">
        <f>'Main'!AE12</f>
        <v>262.2276616352921</v>
      </c>
      <c r="L432">
        <f>IF(OR(ISERROR(K432), ISERROR(I432), ISERROR(J432)), TRUE, OR(OR(AND(LEFT(K432, 1)="[", RIGHT(K432, 1)="]"), AND(ISNUMBER(K432), OR(K432&gt;=I432, I432=""), OR(K432&lt;=J432, J432=""))), K432=""))</f>
        <v>0</v>
      </c>
      <c r="M432" t="str">
        <f>"Avg="&amp;ROUND(AVERAGE('Main'!$AC$12:$AE$12),4)&amp;", Stdev="&amp;ROUND(STDEV('Main'!$AC$12:$AE$12),4)&amp;", MaxStdev="&amp;1</f>
        <v>Avg=193.5784, Stdev=67.7361, MaxStdev=1</v>
      </c>
    </row>
    <row r="433">
      <c r="A433" t="inlineStr">
        <is>
          <t>Copies Outliers</t>
        </is>
      </c>
      <c r="B433" t="inlineStr">
        <is>
          <t>Copies per mass outliers [covN1]</t>
        </is>
      </c>
      <c r="C433" t="inlineStr">
        <is>
          <t>Medium Low</t>
        </is>
      </c>
      <c r="D433" s="91" t="n">
        <v>44418</v>
      </c>
      <c r="E433" t="inlineStr">
        <is>
          <t>o.08.09.21</t>
        </is>
      </c>
      <c r="F433" t="inlineStr">
        <is>
          <t>covN1</t>
        </is>
      </c>
      <c r="G433" s="73" t="str">
        <f>HYPERLINK("#'Main'!AC13", "'Main'!AC13")</f>
        <v>'Main'!AC13</v>
      </c>
      <c r="I433">
        <f>AVERAGE('Main'!$AC$13:$AE$13)-1*STDEV('Main'!$AC$13:$AE$13)</f>
        <v>12.78520886133795</v>
      </c>
      <c r="J433">
        <f>AVERAGE('Main'!$AC$13:$AE$13)+1*STDEV('Main'!$AC$13:$AE$13)</f>
        <v>66.01266038458677</v>
      </c>
      <c r="K433">
        <f>'Main'!AC13</f>
        <v>20.58018866427862</v>
      </c>
      <c r="L433">
        <f>IF(OR(ISERROR(K433), ISERROR(I433), ISERROR(J433)), TRUE, OR(OR(AND(LEFT(K433, 1)="[", RIGHT(K433, 1)="]"), AND(ISNUMBER(K433), OR(K433&gt;=I433, I433=""), OR(K433&lt;=J433, J433=""))), K433=""))</f>
        <v>1</v>
      </c>
      <c r="M433" t="str">
        <f>"Avg="&amp;ROUND(AVERAGE('Main'!$AC$13:$AE$13),4)&amp;", Stdev="&amp;ROUND(STDEV('Main'!$AC$13:$AE$13),4)&amp;", MaxStdev="&amp;1</f>
        <v>Avg=39.3989, Stdev=26.6137, MaxStdev=1</v>
      </c>
    </row>
    <row r="434">
      <c r="A434" t="inlineStr">
        <is>
          <t>Copies Outliers</t>
        </is>
      </c>
      <c r="B434" t="inlineStr">
        <is>
          <t>Copies per mass outliers [covN1]</t>
        </is>
      </c>
      <c r="C434" t="inlineStr">
        <is>
          <t>Medium Low</t>
        </is>
      </c>
      <c r="D434" s="91" t="n">
        <v>44418</v>
      </c>
      <c r="E434" t="inlineStr">
        <is>
          <t>o.08.09.21</t>
        </is>
      </c>
      <c r="F434" t="inlineStr">
        <is>
          <t>covN1</t>
        </is>
      </c>
      <c r="G434" s="73" t="str">
        <f>HYPERLINK("#'Main'!AD13", "'Main'!AD13")</f>
        <v>'Main'!AD13</v>
      </c>
      <c r="I434">
        <f>AVERAGE('Main'!$AC$13:$AE$13)-1*STDEV('Main'!$AC$13:$AE$13)</f>
        <v>12.78520886133795</v>
      </c>
      <c r="J434">
        <f>AVERAGE('Main'!$AC$13:$AE$13)+1*STDEV('Main'!$AC$13:$AE$13)</f>
        <v>66.01266038458677</v>
      </c>
      <c r="K434" t="str">
        <f>'Main'!AD13</f>
        <v/>
      </c>
      <c r="L434">
        <f>IF(OR(ISERROR(K434), ISERROR(I434), ISERROR(J434)), TRUE, OR(OR(AND(LEFT(K434, 1)="[", RIGHT(K434, 1)="]"), AND(ISNUMBER(K434), OR(K434&gt;=I434, I434=""), OR(K434&lt;=J434, J434=""))), K434=""))</f>
        <v>1</v>
      </c>
      <c r="M434" t="str">
        <f>"Avg="&amp;ROUND(AVERAGE('Main'!$AC$13:$AE$13),4)&amp;", Stdev="&amp;ROUND(STDEV('Main'!$AC$13:$AE$13),4)&amp;", MaxStdev="&amp;1</f>
        <v>Avg=39.3989, Stdev=26.6137, MaxStdev=1</v>
      </c>
    </row>
    <row r="435">
      <c r="A435" t="inlineStr">
        <is>
          <t>Copies Outliers</t>
        </is>
      </c>
      <c r="B435" t="inlineStr">
        <is>
          <t>Copies per mass outliers [covN1]</t>
        </is>
      </c>
      <c r="C435" t="inlineStr">
        <is>
          <t>Medium Low</t>
        </is>
      </c>
      <c r="D435" s="91" t="n">
        <v>44418</v>
      </c>
      <c r="E435" t="inlineStr">
        <is>
          <t>o.08.09.21</t>
        </is>
      </c>
      <c r="F435" t="inlineStr">
        <is>
          <t>covN1</t>
        </is>
      </c>
      <c r="G435" s="73" t="str">
        <f>HYPERLINK("#'Main'!AE13", "'Main'!AE13")</f>
        <v>'Main'!AE13</v>
      </c>
      <c r="I435">
        <f>AVERAGE('Main'!$AC$13:$AE$13)-1*STDEV('Main'!$AC$13:$AE$13)</f>
        <v>12.78520886133795</v>
      </c>
      <c r="J435">
        <f>AVERAGE('Main'!$AC$13:$AE$13)+1*STDEV('Main'!$AC$13:$AE$13)</f>
        <v>66.01266038458677</v>
      </c>
      <c r="K435">
        <f>'Main'!AE13</f>
        <v>58.21768058164609</v>
      </c>
      <c r="L435">
        <f>IF(OR(ISERROR(K435), ISERROR(I435), ISERROR(J435)), TRUE, OR(OR(AND(LEFT(K435, 1)="[", RIGHT(K435, 1)="]"), AND(ISNUMBER(K435), OR(K435&gt;=I435, I435=""), OR(K435&lt;=J435, J435=""))), K435=""))</f>
        <v>1</v>
      </c>
      <c r="M435" t="str">
        <f>"Avg="&amp;ROUND(AVERAGE('Main'!$AC$13:$AE$13),4)&amp;", Stdev="&amp;ROUND(STDEV('Main'!$AC$13:$AE$13),4)&amp;", MaxStdev="&amp;1</f>
        <v>Avg=39.3989, Stdev=26.6137, MaxStdev=1</v>
      </c>
    </row>
    <row r="436">
      <c r="A436" t="inlineStr">
        <is>
          <t>Copies Outliers</t>
        </is>
      </c>
      <c r="B436" t="inlineStr">
        <is>
          <t>Copies per mass outliers [covN1]</t>
        </is>
      </c>
      <c r="C436" t="inlineStr">
        <is>
          <t>Medium Low</t>
        </is>
      </c>
      <c r="D436" s="91" t="n">
        <v>44418</v>
      </c>
      <c r="E436" t="inlineStr">
        <is>
          <t>vc1.08.09.21</t>
        </is>
      </c>
      <c r="F436" t="inlineStr">
        <is>
          <t>covN1</t>
        </is>
      </c>
      <c r="G436" s="73" t="str">
        <f>HYPERLINK("#'Main'!AC14", "'Main'!AC14")</f>
        <v>'Main'!AC14</v>
      </c>
      <c r="I436" t="e">
        <f>AVERAGE('Main'!$AC$14:$AE$14)-1*STDEV('Main'!$AC$14:$AE$14)</f>
        <v>#DIV/0!</v>
      </c>
      <c r="J436" t="e">
        <f>AVERAGE('Main'!$AC$14:$AE$14)+1*STDEV('Main'!$AC$14:$AE$14)</f>
        <v>#DIV/0!</v>
      </c>
      <c r="K436" t="str">
        <f>'Main'!AC14</f>
        <v/>
      </c>
      <c r="L436">
        <f>IF(OR(ISERROR(K436), ISERROR(I436), ISERROR(J436)), TRUE, OR(OR(AND(LEFT(K436, 1)="[", RIGHT(K436, 1)="]"), AND(ISNUMBER(K436), OR(K436&gt;=I436, I436=""), OR(K436&lt;=J436, J436=""))), K436=""))</f>
        <v>1</v>
      </c>
      <c r="M436" t="e">
        <f>"Avg="&amp;ROUND(AVERAGE('Main'!$AC$14:$AE$14),4)&amp;", Stdev="&amp;ROUND(STDEV('Main'!$AC$14:$AE$14),4)&amp;", MaxStdev="&amp;1</f>
        <v>#DIV/0!</v>
      </c>
    </row>
    <row r="437">
      <c r="A437" t="inlineStr">
        <is>
          <t>Copies Outliers</t>
        </is>
      </c>
      <c r="B437" t="inlineStr">
        <is>
          <t>Copies per mass outliers [covN1]</t>
        </is>
      </c>
      <c r="C437" t="inlineStr">
        <is>
          <t>Medium Low</t>
        </is>
      </c>
      <c r="D437" s="91" t="n">
        <v>44418</v>
      </c>
      <c r="E437" t="inlineStr">
        <is>
          <t>vc1.08.09.21</t>
        </is>
      </c>
      <c r="F437" t="inlineStr">
        <is>
          <t>covN1</t>
        </is>
      </c>
      <c r="G437" s="73" t="str">
        <f>HYPERLINK("#'Main'!AD14", "'Main'!AD14")</f>
        <v>'Main'!AD14</v>
      </c>
      <c r="I437" t="e">
        <f>AVERAGE('Main'!$AC$14:$AE$14)-1*STDEV('Main'!$AC$14:$AE$14)</f>
        <v>#DIV/0!</v>
      </c>
      <c r="J437" t="e">
        <f>AVERAGE('Main'!$AC$14:$AE$14)+1*STDEV('Main'!$AC$14:$AE$14)</f>
        <v>#DIV/0!</v>
      </c>
      <c r="K437" t="str">
        <f>'Main'!AD14</f>
        <v/>
      </c>
      <c r="L437">
        <f>IF(OR(ISERROR(K437), ISERROR(I437), ISERROR(J437)), TRUE, OR(OR(AND(LEFT(K437, 1)="[", RIGHT(K437, 1)="]"), AND(ISNUMBER(K437), OR(K437&gt;=I437, I437=""), OR(K437&lt;=J437, J437=""))), K437=""))</f>
        <v>1</v>
      </c>
      <c r="M437" t="e">
        <f>"Avg="&amp;ROUND(AVERAGE('Main'!$AC$14:$AE$14),4)&amp;", Stdev="&amp;ROUND(STDEV('Main'!$AC$14:$AE$14),4)&amp;", MaxStdev="&amp;1</f>
        <v>#DIV/0!</v>
      </c>
    </row>
    <row r="438">
      <c r="A438" t="inlineStr">
        <is>
          <t>Copies Outliers</t>
        </is>
      </c>
      <c r="B438" t="inlineStr">
        <is>
          <t>Copies per mass outliers [covN1]</t>
        </is>
      </c>
      <c r="C438" t="inlineStr">
        <is>
          <t>Medium Low</t>
        </is>
      </c>
      <c r="D438" s="91" t="n">
        <v>44418</v>
      </c>
      <c r="E438" t="inlineStr">
        <is>
          <t>vc1.08.09.21</t>
        </is>
      </c>
      <c r="F438" t="inlineStr">
        <is>
          <t>covN1</t>
        </is>
      </c>
      <c r="G438" s="73" t="str">
        <f>HYPERLINK("#'Main'!AE14", "'Main'!AE14")</f>
        <v>'Main'!AE14</v>
      </c>
      <c r="I438" t="e">
        <f>AVERAGE('Main'!$AC$14:$AE$14)-1*STDEV('Main'!$AC$14:$AE$14)</f>
        <v>#DIV/0!</v>
      </c>
      <c r="J438" t="e">
        <f>AVERAGE('Main'!$AC$14:$AE$14)+1*STDEV('Main'!$AC$14:$AE$14)</f>
        <v>#DIV/0!</v>
      </c>
      <c r="K438" t="str">
        <f>'Main'!AE14</f>
        <v/>
      </c>
      <c r="L438">
        <f>IF(OR(ISERROR(K438), ISERROR(I438), ISERROR(J438)), TRUE, OR(OR(AND(LEFT(K438, 1)="[", RIGHT(K438, 1)="]"), AND(ISNUMBER(K438), OR(K438&gt;=I438, I438=""), OR(K438&lt;=J438, J438=""))), K438=""))</f>
        <v>1</v>
      </c>
      <c r="M438" t="e">
        <f>"Avg="&amp;ROUND(AVERAGE('Main'!$AC$14:$AE$14),4)&amp;", Stdev="&amp;ROUND(STDEV('Main'!$AC$14:$AE$14),4)&amp;", MaxStdev="&amp;1</f>
        <v>#DIV/0!</v>
      </c>
    </row>
    <row r="439">
      <c r="A439" t="inlineStr">
        <is>
          <t>Copies Outliers</t>
        </is>
      </c>
      <c r="B439" t="inlineStr">
        <is>
          <t>Copies per mass outliers [covN1]</t>
        </is>
      </c>
      <c r="C439" t="inlineStr">
        <is>
          <t>Medium Low</t>
        </is>
      </c>
      <c r="D439" s="91" t="n">
        <v>44418</v>
      </c>
      <c r="E439" t="inlineStr">
        <is>
          <t>vc2.08.09.21</t>
        </is>
      </c>
      <c r="F439" t="inlineStr">
        <is>
          <t>covN1</t>
        </is>
      </c>
      <c r="G439" s="73" t="str">
        <f>HYPERLINK("#'Main'!AC15", "'Main'!AC15")</f>
        <v>'Main'!AC15</v>
      </c>
      <c r="I439">
        <f>AVERAGE('Main'!$AC$15:$AE$15)-1*STDEV('Main'!$AC$15:$AE$15)</f>
        <v>0.5601605969198888</v>
      </c>
      <c r="J439">
        <f>AVERAGE('Main'!$AC$15:$AE$15)+1*STDEV('Main'!$AC$15:$AE$15)</f>
        <v>1.549022045965652</v>
      </c>
      <c r="K439">
        <f>'Main'!AC15</f>
        <v>0.704976003305663</v>
      </c>
      <c r="L439">
        <f>IF(OR(ISERROR(K439), ISERROR(I439), ISERROR(J439)), TRUE, OR(OR(AND(LEFT(K439, 1)="[", RIGHT(K439, 1)="]"), AND(ISNUMBER(K439), OR(K439&gt;=I439, I439=""), OR(K439&lt;=J439, J439=""))), K439=""))</f>
        <v>1</v>
      </c>
      <c r="M439" t="str">
        <f>"Avg="&amp;ROUND(AVERAGE('Main'!$AC$15:$AE$15),4)&amp;", Stdev="&amp;ROUND(STDEV('Main'!$AC$15:$AE$15),4)&amp;", MaxStdev="&amp;1</f>
        <v>Avg=1.0546, Stdev=0.4944, MaxStdev=1</v>
      </c>
    </row>
    <row r="440">
      <c r="A440" t="inlineStr">
        <is>
          <t>Copies Outliers</t>
        </is>
      </c>
      <c r="B440" t="inlineStr">
        <is>
          <t>Copies per mass outliers [covN1]</t>
        </is>
      </c>
      <c r="C440" t="inlineStr">
        <is>
          <t>Medium Low</t>
        </is>
      </c>
      <c r="D440" s="91" t="n">
        <v>44418</v>
      </c>
      <c r="E440" t="inlineStr">
        <is>
          <t>vc2.08.09.21</t>
        </is>
      </c>
      <c r="F440" t="inlineStr">
        <is>
          <t>covN1</t>
        </is>
      </c>
      <c r="G440" s="73" t="str">
        <f>HYPERLINK("#'Main'!AD15", "'Main'!AD15")</f>
        <v>'Main'!AD15</v>
      </c>
      <c r="I440">
        <f>AVERAGE('Main'!$AC$15:$AE$15)-1*STDEV('Main'!$AC$15:$AE$15)</f>
        <v>0.5601605969198888</v>
      </c>
      <c r="J440">
        <f>AVERAGE('Main'!$AC$15:$AE$15)+1*STDEV('Main'!$AC$15:$AE$15)</f>
        <v>1.549022045965652</v>
      </c>
      <c r="K440" t="str">
        <f>'Main'!AD15</f>
        <v/>
      </c>
      <c r="L440">
        <f>IF(OR(ISERROR(K440), ISERROR(I440), ISERROR(J440)), TRUE, OR(OR(AND(LEFT(K440, 1)="[", RIGHT(K440, 1)="]"), AND(ISNUMBER(K440), OR(K440&gt;=I440, I440=""), OR(K440&lt;=J440, J440=""))), K440=""))</f>
        <v>1</v>
      </c>
      <c r="M440" t="str">
        <f>"Avg="&amp;ROUND(AVERAGE('Main'!$AC$15:$AE$15),4)&amp;", Stdev="&amp;ROUND(STDEV('Main'!$AC$15:$AE$15),4)&amp;", MaxStdev="&amp;1</f>
        <v>Avg=1.0546, Stdev=0.4944, MaxStdev=1</v>
      </c>
    </row>
    <row r="441">
      <c r="A441" t="inlineStr">
        <is>
          <t>Copies Outliers</t>
        </is>
      </c>
      <c r="B441" t="inlineStr">
        <is>
          <t>Copies per mass outliers [covN1]</t>
        </is>
      </c>
      <c r="C441" t="inlineStr">
        <is>
          <t>Medium Low</t>
        </is>
      </c>
      <c r="D441" s="91" t="n">
        <v>44418</v>
      </c>
      <c r="E441" t="inlineStr">
        <is>
          <t>vc2.08.09.21</t>
        </is>
      </c>
      <c r="F441" t="inlineStr">
        <is>
          <t>covN1</t>
        </is>
      </c>
      <c r="G441" s="73" t="str">
        <f>HYPERLINK("#'Main'!AE15", "'Main'!AE15")</f>
        <v>'Main'!AE15</v>
      </c>
      <c r="I441">
        <f>AVERAGE('Main'!$AC$15:$AE$15)-1*STDEV('Main'!$AC$15:$AE$15)</f>
        <v>0.5601605969198888</v>
      </c>
      <c r="J441">
        <f>AVERAGE('Main'!$AC$15:$AE$15)+1*STDEV('Main'!$AC$15:$AE$15)</f>
        <v>1.549022045965652</v>
      </c>
      <c r="K441">
        <f>'Main'!AE15</f>
        <v>1.404206639579878</v>
      </c>
      <c r="L441">
        <f>IF(OR(ISERROR(K441), ISERROR(I441), ISERROR(J441)), TRUE, OR(OR(AND(LEFT(K441, 1)="[", RIGHT(K441, 1)="]"), AND(ISNUMBER(K441), OR(K441&gt;=I441, I441=""), OR(K441&lt;=J441, J441=""))), K441=""))</f>
        <v>1</v>
      </c>
      <c r="M441" t="str">
        <f>"Avg="&amp;ROUND(AVERAGE('Main'!$AC$15:$AE$15),4)&amp;", Stdev="&amp;ROUND(STDEV('Main'!$AC$15:$AE$15),4)&amp;", MaxStdev="&amp;1</f>
        <v>Avg=1.0546, Stdev=0.4944, MaxStdev=1</v>
      </c>
    </row>
    <row r="442">
      <c r="A442" t="inlineStr">
        <is>
          <t>Copies Outliers</t>
        </is>
      </c>
      <c r="B442" t="inlineStr">
        <is>
          <t>Copies per mass outliers [covN1]</t>
        </is>
      </c>
      <c r="C442" t="inlineStr">
        <is>
          <t>Medium Low</t>
        </is>
      </c>
      <c r="D442" s="91" t="n">
        <v>44418</v>
      </c>
      <c r="E442" t="inlineStr">
        <is>
          <t>vc3.08.09.21</t>
        </is>
      </c>
      <c r="F442" t="inlineStr">
        <is>
          <t>covN1</t>
        </is>
      </c>
      <c r="G442" s="73" t="str">
        <f>HYPERLINK("#'Main'!AC16", "'Main'!AC16")</f>
        <v>'Main'!AC16</v>
      </c>
      <c r="I442">
        <f>AVERAGE('Main'!$AC$16:$AE$16)-1*STDEV('Main'!$AC$16:$AE$16)</f>
        <v>-1.717553213151441</v>
      </c>
      <c r="J442">
        <f>AVERAGE('Main'!$AC$16:$AE$16)+1*STDEV('Main'!$AC$16:$AE$16)</f>
        <v>13.05917422471752</v>
      </c>
      <c r="K442">
        <f>'Main'!AC16</f>
        <v>10.89517259331427</v>
      </c>
      <c r="L442">
        <f>IF(OR(ISERROR(K442), ISERROR(I442), ISERROR(J442)), TRUE, OR(OR(AND(LEFT(K442, 1)="[", RIGHT(K442, 1)="]"), AND(ISNUMBER(K442), OR(K442&gt;=I442, I442=""), OR(K442&lt;=J442, J442=""))), K442=""))</f>
        <v>1</v>
      </c>
      <c r="M442" t="str">
        <f>"Avg="&amp;ROUND(AVERAGE('Main'!$AC$16:$AE$16),4)&amp;", Stdev="&amp;ROUND(STDEV('Main'!$AC$16:$AE$16),4)&amp;", MaxStdev="&amp;1</f>
        <v>Avg=5.6708, Stdev=7.3884, MaxStdev=1</v>
      </c>
    </row>
    <row r="443">
      <c r="A443" t="inlineStr">
        <is>
          <t>Copies Outliers</t>
        </is>
      </c>
      <c r="B443" t="inlineStr">
        <is>
          <t>Copies per mass outliers [covN1]</t>
        </is>
      </c>
      <c r="C443" t="inlineStr">
        <is>
          <t>Medium Low</t>
        </is>
      </c>
      <c r="D443" s="91" t="n">
        <v>44418</v>
      </c>
      <c r="E443" t="inlineStr">
        <is>
          <t>vc3.08.09.21</t>
        </is>
      </c>
      <c r="F443" t="inlineStr">
        <is>
          <t>covN1</t>
        </is>
      </c>
      <c r="G443" s="73" t="str">
        <f>HYPERLINK("#'Main'!AD16", "'Main'!AD16")</f>
        <v>'Main'!AD16</v>
      </c>
      <c r="I443">
        <f>AVERAGE('Main'!$AC$16:$AE$16)-1*STDEV('Main'!$AC$16:$AE$16)</f>
        <v>-1.717553213151441</v>
      </c>
      <c r="J443">
        <f>AVERAGE('Main'!$AC$16:$AE$16)+1*STDEV('Main'!$AC$16:$AE$16)</f>
        <v>13.05917422471752</v>
      </c>
      <c r="K443">
        <f>'Main'!AD16</f>
        <v>0.4464484182518086</v>
      </c>
      <c r="L443">
        <f>IF(OR(ISERROR(K443), ISERROR(I443), ISERROR(J443)), TRUE, OR(OR(AND(LEFT(K443, 1)="[", RIGHT(K443, 1)="]"), AND(ISNUMBER(K443), OR(K443&gt;=I443, I443=""), OR(K443&lt;=J443, J443=""))), K443=""))</f>
        <v>1</v>
      </c>
      <c r="M443" t="str">
        <f>"Avg="&amp;ROUND(AVERAGE('Main'!$AC$16:$AE$16),4)&amp;", Stdev="&amp;ROUND(STDEV('Main'!$AC$16:$AE$16),4)&amp;", MaxStdev="&amp;1</f>
        <v>Avg=5.6708, Stdev=7.3884, MaxStdev=1</v>
      </c>
    </row>
    <row r="444">
      <c r="A444" t="inlineStr">
        <is>
          <t>Copies Outliers</t>
        </is>
      </c>
      <c r="B444" t="inlineStr">
        <is>
          <t>Copies per mass outliers [covN1]</t>
        </is>
      </c>
      <c r="C444" t="inlineStr">
        <is>
          <t>Medium Low</t>
        </is>
      </c>
      <c r="D444" s="91" t="n">
        <v>44418</v>
      </c>
      <c r="E444" t="inlineStr">
        <is>
          <t>vc3.08.09.21</t>
        </is>
      </c>
      <c r="F444" t="inlineStr">
        <is>
          <t>covN1</t>
        </is>
      </c>
      <c r="G444" s="73" t="str">
        <f>HYPERLINK("#'Main'!AE16", "'Main'!AE16")</f>
        <v>'Main'!AE16</v>
      </c>
      <c r="I444">
        <f>AVERAGE('Main'!$AC$16:$AE$16)-1*STDEV('Main'!$AC$16:$AE$16)</f>
        <v>-1.717553213151441</v>
      </c>
      <c r="J444">
        <f>AVERAGE('Main'!$AC$16:$AE$16)+1*STDEV('Main'!$AC$16:$AE$16)</f>
        <v>13.05917422471752</v>
      </c>
      <c r="K444" t="str">
        <f>'Main'!AE16</f>
        <v/>
      </c>
      <c r="L444">
        <f>IF(OR(ISERROR(K444), ISERROR(I444), ISERROR(J444)), TRUE, OR(OR(AND(LEFT(K444, 1)="[", RIGHT(K444, 1)="]"), AND(ISNUMBER(K444), OR(K444&gt;=I444, I444=""), OR(K444&lt;=J444, J444=""))), K444=""))</f>
        <v>1</v>
      </c>
      <c r="M444" t="str">
        <f>"Avg="&amp;ROUND(AVERAGE('Main'!$AC$16:$AE$16),4)&amp;", Stdev="&amp;ROUND(STDEV('Main'!$AC$16:$AE$16),4)&amp;", MaxStdev="&amp;1</f>
        <v>Avg=5.6708, Stdev=7.3884, MaxStdev=1</v>
      </c>
    </row>
    <row r="445">
      <c r="A445" t="inlineStr">
        <is>
          <t>Copies Outliers</t>
        </is>
      </c>
      <c r="B445" t="inlineStr">
        <is>
          <t>Copies per mass outliers [covN2]</t>
        </is>
      </c>
      <c r="C445" t="inlineStr">
        <is>
          <t>Medium Low</t>
        </is>
      </c>
      <c r="D445" s="91" t="n">
        <v>44418</v>
      </c>
      <c r="E445" t="inlineStr">
        <is>
          <t>ac.08.05.21</t>
        </is>
      </c>
      <c r="F445" t="inlineStr">
        <is>
          <t>covN2</t>
        </is>
      </c>
      <c r="G445" s="73" t="str">
        <f>HYPERLINK("#'Main'!AC18", "'Main'!AC18")</f>
        <v>'Main'!AC18</v>
      </c>
      <c r="I445">
        <f>AVERAGE('Main'!$AC$18:$AE$18)-1*STDEV('Main'!$AC$18:$AE$18)</f>
        <v>8634.251844360395</v>
      </c>
      <c r="J445">
        <f>AVERAGE('Main'!$AC$18:$AE$18)+1*STDEV('Main'!$AC$18:$AE$18)</f>
        <v>16632.86362356777</v>
      </c>
      <c r="K445">
        <f>'Main'!AC18</f>
        <v>14584.54109660646</v>
      </c>
      <c r="L445">
        <f>IF(OR(ISERROR(K445), ISERROR(I445), ISERROR(J445)), TRUE, OR(OR(AND(LEFT(K445, 1)="[", RIGHT(K445, 1)="]"), AND(ISNUMBER(K445), OR(K445&gt;=I445, I445=""), OR(K445&lt;=J445, J445=""))), K445=""))</f>
        <v>1</v>
      </c>
      <c r="M445" t="str">
        <f>"Avg="&amp;ROUND(AVERAGE('Main'!$AC$18:$AE$18),4)&amp;", Stdev="&amp;ROUND(STDEV('Main'!$AC$18:$AE$18),4)&amp;", MaxStdev="&amp;1</f>
        <v>Avg=12633.5577, Stdev=3999.3059, MaxStdev=1</v>
      </c>
    </row>
    <row r="446">
      <c r="A446" t="inlineStr">
        <is>
          <t>Copies Outliers</t>
        </is>
      </c>
      <c r="B446" t="inlineStr">
        <is>
          <t>Copies per mass outliers [covN2]</t>
        </is>
      </c>
      <c r="C446" t="inlineStr">
        <is>
          <t>Medium Low</t>
        </is>
      </c>
      <c r="D446" s="91" t="n">
        <v>44418</v>
      </c>
      <c r="E446" t="inlineStr">
        <is>
          <t>ac.08.05.21</t>
        </is>
      </c>
      <c r="F446" t="inlineStr">
        <is>
          <t>covN2</t>
        </is>
      </c>
      <c r="G446" s="73" t="str">
        <f>HYPERLINK("#'Main'!AD18", "'Main'!AD18")</f>
        <v>'Main'!AD18</v>
      </c>
      <c r="I446">
        <f>AVERAGE('Main'!$AC$18:$AE$18)-1*STDEV('Main'!$AC$18:$AE$18)</f>
        <v>8634.251844360395</v>
      </c>
      <c r="J446">
        <f>AVERAGE('Main'!$AC$18:$AE$18)+1*STDEV('Main'!$AC$18:$AE$18)</f>
        <v>16632.86362356777</v>
      </c>
      <c r="K446">
        <f>'Main'!AD18</f>
        <v>15282.93784867075</v>
      </c>
      <c r="L446">
        <f>IF(OR(ISERROR(K446), ISERROR(I446), ISERROR(J446)), TRUE, OR(OR(AND(LEFT(K446, 1)="[", RIGHT(K446, 1)="]"), AND(ISNUMBER(K446), OR(K446&gt;=I446, I446=""), OR(K446&lt;=J446, J446=""))), K446=""))</f>
        <v>1</v>
      </c>
      <c r="M446" t="str">
        <f>"Avg="&amp;ROUND(AVERAGE('Main'!$AC$18:$AE$18),4)&amp;", Stdev="&amp;ROUND(STDEV('Main'!$AC$18:$AE$18),4)&amp;", MaxStdev="&amp;1</f>
        <v>Avg=12633.5577, Stdev=3999.3059, MaxStdev=1</v>
      </c>
    </row>
    <row r="447">
      <c r="A447" t="inlineStr">
        <is>
          <t>Copies Outliers</t>
        </is>
      </c>
      <c r="B447" t="inlineStr">
        <is>
          <t>Copies per mass outliers [covN2]</t>
        </is>
      </c>
      <c r="C447" t="inlineStr">
        <is>
          <t>Medium Low</t>
        </is>
      </c>
      <c r="D447" s="91" t="n">
        <v>44418</v>
      </c>
      <c r="E447" t="inlineStr">
        <is>
          <t>ac.08.05.21</t>
        </is>
      </c>
      <c r="F447" t="inlineStr">
        <is>
          <t>covN2</t>
        </is>
      </c>
      <c r="G447" s="73" t="str">
        <f>HYPERLINK("#'Main'!AE18", "'Main'!AE18")</f>
        <v>'Main'!AE18</v>
      </c>
      <c r="I447">
        <f>AVERAGE('Main'!$AC$18:$AE$18)-1*STDEV('Main'!$AC$18:$AE$18)</f>
        <v>8634.251844360395</v>
      </c>
      <c r="J447">
        <f>AVERAGE('Main'!$AC$18:$AE$18)+1*STDEV('Main'!$AC$18:$AE$18)</f>
        <v>16632.86362356777</v>
      </c>
      <c r="K447">
        <f>'Main'!AE18</f>
        <v>8033.194256615038</v>
      </c>
      <c r="L447">
        <f>IF(OR(ISERROR(K447), ISERROR(I447), ISERROR(J447)), TRUE, OR(OR(AND(LEFT(K447, 1)="[", RIGHT(K447, 1)="]"), AND(ISNUMBER(K447), OR(K447&gt;=I447, I447=""), OR(K447&lt;=J447, J447=""))), K447=""))</f>
        <v>0</v>
      </c>
      <c r="M447" t="str">
        <f>"Avg="&amp;ROUND(AVERAGE('Main'!$AC$18:$AE$18),4)&amp;", Stdev="&amp;ROUND(STDEV('Main'!$AC$18:$AE$18),4)&amp;", MaxStdev="&amp;1</f>
        <v>Avg=12633.5577, Stdev=3999.3059, MaxStdev=1</v>
      </c>
    </row>
    <row r="448">
      <c r="A448" t="inlineStr">
        <is>
          <t>Copies Outliers</t>
        </is>
      </c>
      <c r="B448" t="inlineStr">
        <is>
          <t>Copies per mass outliers [covN2]</t>
        </is>
      </c>
      <c r="C448" t="inlineStr">
        <is>
          <t>Medium Low</t>
        </is>
      </c>
      <c r="D448" s="91" t="n">
        <v>44418</v>
      </c>
      <c r="E448" t="inlineStr">
        <is>
          <t>h.08.05.21</t>
        </is>
      </c>
      <c r="F448" t="inlineStr">
        <is>
          <t>covN2</t>
        </is>
      </c>
      <c r="G448" s="73" t="str">
        <f>HYPERLINK("#'Main'!AC19", "'Main'!AC19")</f>
        <v>'Main'!AC19</v>
      </c>
      <c r="I448">
        <f>AVERAGE('Main'!$AC$19:$AE$19)-1*STDEV('Main'!$AC$19:$AE$19)</f>
        <v>88.15966907382349</v>
      </c>
      <c r="J448">
        <f>AVERAGE('Main'!$AC$19:$AE$19)+1*STDEV('Main'!$AC$19:$AE$19)</f>
        <v>134.5298533521891</v>
      </c>
      <c r="K448">
        <f>'Main'!AC19</f>
        <v>110.5817327113184</v>
      </c>
      <c r="L448">
        <f>IF(OR(ISERROR(K448), ISERROR(I448), ISERROR(J448)), TRUE, OR(OR(AND(LEFT(K448, 1)="[", RIGHT(K448, 1)="]"), AND(ISNUMBER(K448), OR(K448&gt;=I448, I448=""), OR(K448&lt;=J448, J448=""))), K448=""))</f>
        <v>1</v>
      </c>
      <c r="M448" t="str">
        <f>"Avg="&amp;ROUND(AVERAGE('Main'!$AC$19:$AE$19),4)&amp;", Stdev="&amp;ROUND(STDEV('Main'!$AC$19:$AE$19),4)&amp;", MaxStdev="&amp;1</f>
        <v>Avg=111.3448, Stdev=23.1851, MaxStdev=1</v>
      </c>
    </row>
    <row r="449">
      <c r="A449" t="inlineStr">
        <is>
          <t>Copies Outliers</t>
        </is>
      </c>
      <c r="B449" t="inlineStr">
        <is>
          <t>Copies per mass outliers [covN2]</t>
        </is>
      </c>
      <c r="C449" t="inlineStr">
        <is>
          <t>Medium Low</t>
        </is>
      </c>
      <c r="D449" s="91" t="n">
        <v>44418</v>
      </c>
      <c r="E449" t="inlineStr">
        <is>
          <t>h.08.05.21</t>
        </is>
      </c>
      <c r="F449" t="inlineStr">
        <is>
          <t>covN2</t>
        </is>
      </c>
      <c r="G449" s="73" t="str">
        <f>HYPERLINK("#'Main'!AD19", "'Main'!AD19")</f>
        <v>'Main'!AD19</v>
      </c>
      <c r="I449">
        <f>AVERAGE('Main'!$AC$19:$AE$19)-1*STDEV('Main'!$AC$19:$AE$19)</f>
        <v>88.15966907382349</v>
      </c>
      <c r="J449">
        <f>AVERAGE('Main'!$AC$19:$AE$19)+1*STDEV('Main'!$AC$19:$AE$19)</f>
        <v>134.5298533521891</v>
      </c>
      <c r="K449">
        <f>'Main'!AD19</f>
        <v>88.55060205116158</v>
      </c>
      <c r="L449">
        <f>IF(OR(ISERROR(K449), ISERROR(I449), ISERROR(J449)), TRUE, OR(OR(AND(LEFT(K449, 1)="[", RIGHT(K449, 1)="]"), AND(ISNUMBER(K449), OR(K449&gt;=I449, I449=""), OR(K449&lt;=J449, J449=""))), K449=""))</f>
        <v>1</v>
      </c>
      <c r="M449" t="str">
        <f>"Avg="&amp;ROUND(AVERAGE('Main'!$AC$19:$AE$19),4)&amp;", Stdev="&amp;ROUND(STDEV('Main'!$AC$19:$AE$19),4)&amp;", MaxStdev="&amp;1</f>
        <v>Avg=111.3448, Stdev=23.1851, MaxStdev=1</v>
      </c>
    </row>
    <row r="450">
      <c r="A450" t="inlineStr">
        <is>
          <t>Copies Outliers</t>
        </is>
      </c>
      <c r="B450" t="inlineStr">
        <is>
          <t>Copies per mass outliers [covN2]</t>
        </is>
      </c>
      <c r="C450" t="inlineStr">
        <is>
          <t>Medium Low</t>
        </is>
      </c>
      <c r="D450" s="91" t="n">
        <v>44418</v>
      </c>
      <c r="E450" t="inlineStr">
        <is>
          <t>h.08.05.21</t>
        </is>
      </c>
      <c r="F450" t="inlineStr">
        <is>
          <t>covN2</t>
        </is>
      </c>
      <c r="G450" s="73" t="str">
        <f>HYPERLINK("#'Main'!AE19", "'Main'!AE19")</f>
        <v>'Main'!AE19</v>
      </c>
      <c r="I450">
        <f>AVERAGE('Main'!$AC$19:$AE$19)-1*STDEV('Main'!$AC$19:$AE$19)</f>
        <v>88.15966907382349</v>
      </c>
      <c r="J450">
        <f>AVERAGE('Main'!$AC$19:$AE$19)+1*STDEV('Main'!$AC$19:$AE$19)</f>
        <v>134.5298533521891</v>
      </c>
      <c r="K450">
        <f>'Main'!AE19</f>
        <v>134.9019488765389</v>
      </c>
      <c r="L450">
        <f>IF(OR(ISERROR(K450), ISERROR(I450), ISERROR(J450)), TRUE, OR(OR(AND(LEFT(K450, 1)="[", RIGHT(K450, 1)="]"), AND(ISNUMBER(K450), OR(K450&gt;=I450, I450=""), OR(K450&lt;=J450, J450=""))), K450=""))</f>
        <v>0</v>
      </c>
      <c r="M450" t="str">
        <f>"Avg="&amp;ROUND(AVERAGE('Main'!$AC$19:$AE$19),4)&amp;", Stdev="&amp;ROUND(STDEV('Main'!$AC$19:$AE$19),4)&amp;", MaxStdev="&amp;1</f>
        <v>Avg=111.3448, Stdev=23.1851, MaxStdev=1</v>
      </c>
    </row>
    <row r="451">
      <c r="A451" t="inlineStr">
        <is>
          <t>Copies Outliers</t>
        </is>
      </c>
      <c r="B451" t="inlineStr">
        <is>
          <t>Copies per mass outliers [covN2]</t>
        </is>
      </c>
      <c r="C451" t="inlineStr">
        <is>
          <t>Medium Low</t>
        </is>
      </c>
      <c r="D451" s="91" t="n">
        <v>44418</v>
      </c>
      <c r="E451" t="inlineStr">
        <is>
          <t>ac.08.06.21</t>
        </is>
      </c>
      <c r="F451" t="inlineStr">
        <is>
          <t>covN2</t>
        </is>
      </c>
      <c r="G451" s="73" t="str">
        <f>HYPERLINK("#'Main'!AC20", "'Main'!AC20")</f>
        <v>'Main'!AC20</v>
      </c>
      <c r="I451">
        <f>AVERAGE('Main'!$AC$20:$AE$20)-1*STDEV('Main'!$AC$20:$AE$20)</f>
        <v>45.63303038194809</v>
      </c>
      <c r="J451">
        <f>AVERAGE('Main'!$AC$20:$AE$20)+1*STDEV('Main'!$AC$20:$AE$20)</f>
        <v>126.3662399338079</v>
      </c>
      <c r="K451">
        <f>'Main'!AC20</f>
        <v>114.5431351284153</v>
      </c>
      <c r="L451">
        <f>IF(OR(ISERROR(K451), ISERROR(I451), ISERROR(J451)), TRUE, OR(OR(AND(LEFT(K451, 1)="[", RIGHT(K451, 1)="]"), AND(ISNUMBER(K451), OR(K451&gt;=I451, I451=""), OR(K451&lt;=J451, J451=""))), K451=""))</f>
        <v>1</v>
      </c>
      <c r="M451" t="str">
        <f>"Avg="&amp;ROUND(AVERAGE('Main'!$AC$20:$AE$20),4)&amp;", Stdev="&amp;ROUND(STDEV('Main'!$AC$20:$AE$20),4)&amp;", MaxStdev="&amp;1</f>
        <v>Avg=85.9996, Stdev=40.3666, MaxStdev=1</v>
      </c>
    </row>
    <row r="452">
      <c r="A452" t="inlineStr">
        <is>
          <t>Copies Outliers</t>
        </is>
      </c>
      <c r="B452" t="inlineStr">
        <is>
          <t>Copies per mass outliers [covN2]</t>
        </is>
      </c>
      <c r="C452" t="inlineStr">
        <is>
          <t>Medium Low</t>
        </is>
      </c>
      <c r="D452" s="91" t="n">
        <v>44418</v>
      </c>
      <c r="E452" t="inlineStr">
        <is>
          <t>ac.08.06.21</t>
        </is>
      </c>
      <c r="F452" t="inlineStr">
        <is>
          <t>covN2</t>
        </is>
      </c>
      <c r="G452" s="73" t="str">
        <f>HYPERLINK("#'Main'!AD20", "'Main'!AD20")</f>
        <v>'Main'!AD20</v>
      </c>
      <c r="I452">
        <f>AVERAGE('Main'!$AC$20:$AE$20)-1*STDEV('Main'!$AC$20:$AE$20)</f>
        <v>45.63303038194809</v>
      </c>
      <c r="J452">
        <f>AVERAGE('Main'!$AC$20:$AE$20)+1*STDEV('Main'!$AC$20:$AE$20)</f>
        <v>126.3662399338079</v>
      </c>
      <c r="K452">
        <f>'Main'!AD20</f>
        <v>57.45613518734068</v>
      </c>
      <c r="L452">
        <f>IF(OR(ISERROR(K452), ISERROR(I452), ISERROR(J452)), TRUE, OR(OR(AND(LEFT(K452, 1)="[", RIGHT(K452, 1)="]"), AND(ISNUMBER(K452), OR(K452&gt;=I452, I452=""), OR(K452&lt;=J452, J452=""))), K452=""))</f>
        <v>1</v>
      </c>
      <c r="M452" t="str">
        <f>"Avg="&amp;ROUND(AVERAGE('Main'!$AC$20:$AE$20),4)&amp;", Stdev="&amp;ROUND(STDEV('Main'!$AC$20:$AE$20),4)&amp;", MaxStdev="&amp;1</f>
        <v>Avg=85.9996, Stdev=40.3666, MaxStdev=1</v>
      </c>
    </row>
    <row r="453">
      <c r="A453" t="inlineStr">
        <is>
          <t>Copies Outliers</t>
        </is>
      </c>
      <c r="B453" t="inlineStr">
        <is>
          <t>Copies per mass outliers [covN2]</t>
        </is>
      </c>
      <c r="C453" t="inlineStr">
        <is>
          <t>Medium Low</t>
        </is>
      </c>
      <c r="D453" s="91" t="n">
        <v>44418</v>
      </c>
      <c r="E453" t="inlineStr">
        <is>
          <t>ac.08.06.21</t>
        </is>
      </c>
      <c r="F453" t="inlineStr">
        <is>
          <t>covN2</t>
        </is>
      </c>
      <c r="G453" s="73" t="str">
        <f>HYPERLINK("#'Main'!AE20", "'Main'!AE20")</f>
        <v>'Main'!AE20</v>
      </c>
      <c r="I453">
        <f>AVERAGE('Main'!$AC$20:$AE$20)-1*STDEV('Main'!$AC$20:$AE$20)</f>
        <v>45.63303038194809</v>
      </c>
      <c r="J453">
        <f>AVERAGE('Main'!$AC$20:$AE$20)+1*STDEV('Main'!$AC$20:$AE$20)</f>
        <v>126.3662399338079</v>
      </c>
      <c r="K453" t="str">
        <f>'Main'!AE20</f>
        <v/>
      </c>
      <c r="L453">
        <f>IF(OR(ISERROR(K453), ISERROR(I453), ISERROR(J453)), TRUE, OR(OR(AND(LEFT(K453, 1)="[", RIGHT(K453, 1)="]"), AND(ISNUMBER(K453), OR(K453&gt;=I453, I453=""), OR(K453&lt;=J453, J453=""))), K453=""))</f>
        <v>1</v>
      </c>
      <c r="M453" t="str">
        <f>"Avg="&amp;ROUND(AVERAGE('Main'!$AC$20:$AE$20),4)&amp;", Stdev="&amp;ROUND(STDEV('Main'!$AC$20:$AE$20),4)&amp;", MaxStdev="&amp;1</f>
        <v>Avg=85.9996, Stdev=40.3666, MaxStdev=1</v>
      </c>
    </row>
    <row r="454">
      <c r="A454" t="inlineStr">
        <is>
          <t>Copies Outliers</t>
        </is>
      </c>
      <c r="B454" t="inlineStr">
        <is>
          <t>Copies per mass outliers [covN2]</t>
        </is>
      </c>
      <c r="C454" t="inlineStr">
        <is>
          <t>Medium Low</t>
        </is>
      </c>
      <c r="D454" s="91" t="n">
        <v>44418</v>
      </c>
      <c r="E454" t="inlineStr">
        <is>
          <t>h_d.08.06.21</t>
        </is>
      </c>
      <c r="F454" t="inlineStr">
        <is>
          <t>covN2</t>
        </is>
      </c>
      <c r="G454" s="73" t="str">
        <f>HYPERLINK("#'Main'!AC21", "'Main'!AC21")</f>
        <v>'Main'!AC21</v>
      </c>
      <c r="I454">
        <f>AVERAGE('Main'!$AC$21:$AE$21)-1*STDEV('Main'!$AC$21:$AE$21)</f>
        <v>254.0922684581666</v>
      </c>
      <c r="J454">
        <f>AVERAGE('Main'!$AC$21:$AE$21)+1*STDEV('Main'!$AC$21:$AE$21)</f>
        <v>606.7041242559161</v>
      </c>
      <c r="K454" t="str">
        <f>'Main'!AC21</f>
        <v/>
      </c>
      <c r="L454">
        <f>IF(OR(ISERROR(K454), ISERROR(I454), ISERROR(J454)), TRUE, OR(OR(AND(LEFT(K454, 1)="[", RIGHT(K454, 1)="]"), AND(ISNUMBER(K454), OR(K454&gt;=I454, I454=""), OR(K454&lt;=J454, J454=""))), K454=""))</f>
        <v>1</v>
      </c>
      <c r="M454" t="str">
        <f>"Avg="&amp;ROUND(AVERAGE('Main'!$AC$21:$AE$21),4)&amp;", Stdev="&amp;ROUND(STDEV('Main'!$AC$21:$AE$21),4)&amp;", MaxStdev="&amp;1</f>
        <v>Avg=430.3982, Stdev=176.3059, MaxStdev=1</v>
      </c>
    </row>
    <row r="455">
      <c r="A455" t="inlineStr">
        <is>
          <t>Copies Outliers</t>
        </is>
      </c>
      <c r="B455" t="inlineStr">
        <is>
          <t>Copies per mass outliers [covN2]</t>
        </is>
      </c>
      <c r="C455" t="inlineStr">
        <is>
          <t>Medium Low</t>
        </is>
      </c>
      <c r="D455" s="91" t="n">
        <v>44418</v>
      </c>
      <c r="E455" t="inlineStr">
        <is>
          <t>h_d.08.06.21</t>
        </is>
      </c>
      <c r="F455" t="inlineStr">
        <is>
          <t>covN2</t>
        </is>
      </c>
      <c r="G455" s="73" t="str">
        <f>HYPERLINK("#'Main'!AD21", "'Main'!AD21")</f>
        <v>'Main'!AD21</v>
      </c>
      <c r="I455">
        <f>AVERAGE('Main'!$AC$21:$AE$21)-1*STDEV('Main'!$AC$21:$AE$21)</f>
        <v>254.0922684581666</v>
      </c>
      <c r="J455">
        <f>AVERAGE('Main'!$AC$21:$AE$21)+1*STDEV('Main'!$AC$21:$AE$21)</f>
        <v>606.7041242559161</v>
      </c>
      <c r="K455">
        <f>'Main'!AD21</f>
        <v>305.7310791763605</v>
      </c>
      <c r="L455">
        <f>IF(OR(ISERROR(K455), ISERROR(I455), ISERROR(J455)), TRUE, OR(OR(AND(LEFT(K455, 1)="[", RIGHT(K455, 1)="]"), AND(ISNUMBER(K455), OR(K455&gt;=I455, I455=""), OR(K455&lt;=J455, J455=""))), K455=""))</f>
        <v>1</v>
      </c>
      <c r="M455" t="str">
        <f>"Avg="&amp;ROUND(AVERAGE('Main'!$AC$21:$AE$21),4)&amp;", Stdev="&amp;ROUND(STDEV('Main'!$AC$21:$AE$21),4)&amp;", MaxStdev="&amp;1</f>
        <v>Avg=430.3982, Stdev=176.3059, MaxStdev=1</v>
      </c>
    </row>
    <row r="456">
      <c r="A456" t="inlineStr">
        <is>
          <t>Copies Outliers</t>
        </is>
      </c>
      <c r="B456" t="inlineStr">
        <is>
          <t>Copies per mass outliers [covN2]</t>
        </is>
      </c>
      <c r="C456" t="inlineStr">
        <is>
          <t>Medium Low</t>
        </is>
      </c>
      <c r="D456" s="91" t="n">
        <v>44418</v>
      </c>
      <c r="E456" t="inlineStr">
        <is>
          <t>h_d.08.06.21</t>
        </is>
      </c>
      <c r="F456" t="inlineStr">
        <is>
          <t>covN2</t>
        </is>
      </c>
      <c r="G456" s="73" t="str">
        <f>HYPERLINK("#'Main'!AE21", "'Main'!AE21")</f>
        <v>'Main'!AE21</v>
      </c>
      <c r="I456">
        <f>AVERAGE('Main'!$AC$21:$AE$21)-1*STDEV('Main'!$AC$21:$AE$21)</f>
        <v>254.0922684581666</v>
      </c>
      <c r="J456">
        <f>AVERAGE('Main'!$AC$21:$AE$21)+1*STDEV('Main'!$AC$21:$AE$21)</f>
        <v>606.7041242559161</v>
      </c>
      <c r="K456">
        <f>'Main'!AE21</f>
        <v>555.0653135377222</v>
      </c>
      <c r="L456">
        <f>IF(OR(ISERROR(K456), ISERROR(I456), ISERROR(J456)), TRUE, OR(OR(AND(LEFT(K456, 1)="[", RIGHT(K456, 1)="]"), AND(ISNUMBER(K456), OR(K456&gt;=I456, I456=""), OR(K456&lt;=J456, J456=""))), K456=""))</f>
        <v>1</v>
      </c>
      <c r="M456" t="str">
        <f>"Avg="&amp;ROUND(AVERAGE('Main'!$AC$21:$AE$21),4)&amp;", Stdev="&amp;ROUND(STDEV('Main'!$AC$21:$AE$21),4)&amp;", MaxStdev="&amp;1</f>
        <v>Avg=430.3982, Stdev=176.3059, MaxStdev=1</v>
      </c>
    </row>
    <row r="457">
      <c r="A457" t="inlineStr">
        <is>
          <t>Copies Outliers</t>
        </is>
      </c>
      <c r="B457" t="inlineStr">
        <is>
          <t>Copies per mass outliers [covN2]</t>
        </is>
      </c>
      <c r="C457" t="inlineStr">
        <is>
          <t>Medium Low</t>
        </is>
      </c>
      <c r="D457" s="91" t="n">
        <v>44418</v>
      </c>
      <c r="E457" t="inlineStr">
        <is>
          <t>h.08.07.21</t>
        </is>
      </c>
      <c r="F457" t="inlineStr">
        <is>
          <t>covN2</t>
        </is>
      </c>
      <c r="G457" s="73" t="str">
        <f>HYPERLINK("#'Main'!AC22", "'Main'!AC22")</f>
        <v>'Main'!AC22</v>
      </c>
      <c r="I457">
        <f>AVERAGE('Main'!$AC$22:$AE$22)-1*STDEV('Main'!$AC$22:$AE$22)</f>
        <v>18.20004130859807</v>
      </c>
      <c r="J457">
        <f>AVERAGE('Main'!$AC$22:$AE$22)+1*STDEV('Main'!$AC$22:$AE$22)</f>
        <v>265.5300941514395</v>
      </c>
      <c r="K457">
        <f>'Main'!AC22</f>
        <v>54.42068895181863</v>
      </c>
      <c r="L457">
        <f>IF(OR(ISERROR(K457), ISERROR(I457), ISERROR(J457)), TRUE, OR(OR(AND(LEFT(K457, 1)="[", RIGHT(K457, 1)="]"), AND(ISNUMBER(K457), OR(K457&gt;=I457, I457=""), OR(K457&lt;=J457, J457=""))), K457=""))</f>
        <v>1</v>
      </c>
      <c r="M457" t="str">
        <f>"Avg="&amp;ROUND(AVERAGE('Main'!$AC$22:$AE$22),4)&amp;", Stdev="&amp;ROUND(STDEV('Main'!$AC$22:$AE$22),4)&amp;", MaxStdev="&amp;1</f>
        <v>Avg=141.8651, Stdev=123.665, MaxStdev=1</v>
      </c>
    </row>
    <row r="458">
      <c r="A458" t="inlineStr">
        <is>
          <t>Copies Outliers</t>
        </is>
      </c>
      <c r="B458" t="inlineStr">
        <is>
          <t>Copies per mass outliers [covN2]</t>
        </is>
      </c>
      <c r="C458" t="inlineStr">
        <is>
          <t>Medium Low</t>
        </is>
      </c>
      <c r="D458" s="91" t="n">
        <v>44418</v>
      </c>
      <c r="E458" t="inlineStr">
        <is>
          <t>h.08.07.21</t>
        </is>
      </c>
      <c r="F458" t="inlineStr">
        <is>
          <t>covN2</t>
        </is>
      </c>
      <c r="G458" s="73" t="str">
        <f>HYPERLINK("#'Main'!AD22", "'Main'!AD22")</f>
        <v>'Main'!AD22</v>
      </c>
      <c r="I458">
        <f>AVERAGE('Main'!$AC$22:$AE$22)-1*STDEV('Main'!$AC$22:$AE$22)</f>
        <v>18.20004130859807</v>
      </c>
      <c r="J458">
        <f>AVERAGE('Main'!$AC$22:$AE$22)+1*STDEV('Main'!$AC$22:$AE$22)</f>
        <v>265.5300941514395</v>
      </c>
      <c r="K458">
        <f>'Main'!AD22</f>
        <v>229.309446508219</v>
      </c>
      <c r="L458">
        <f>IF(OR(ISERROR(K458), ISERROR(I458), ISERROR(J458)), TRUE, OR(OR(AND(LEFT(K458, 1)="[", RIGHT(K458, 1)="]"), AND(ISNUMBER(K458), OR(K458&gt;=I458, I458=""), OR(K458&lt;=J458, J458=""))), K458=""))</f>
        <v>1</v>
      </c>
      <c r="M458" t="str">
        <f>"Avg="&amp;ROUND(AVERAGE('Main'!$AC$22:$AE$22),4)&amp;", Stdev="&amp;ROUND(STDEV('Main'!$AC$22:$AE$22),4)&amp;", MaxStdev="&amp;1</f>
        <v>Avg=141.8651, Stdev=123.665, MaxStdev=1</v>
      </c>
    </row>
    <row r="459">
      <c r="A459" t="inlineStr">
        <is>
          <t>Copies Outliers</t>
        </is>
      </c>
      <c r="B459" t="inlineStr">
        <is>
          <t>Copies per mass outliers [covN2]</t>
        </is>
      </c>
      <c r="C459" t="inlineStr">
        <is>
          <t>Medium Low</t>
        </is>
      </c>
      <c r="D459" s="91" t="n">
        <v>44418</v>
      </c>
      <c r="E459" t="inlineStr">
        <is>
          <t>h.08.07.21</t>
        </is>
      </c>
      <c r="F459" t="inlineStr">
        <is>
          <t>covN2</t>
        </is>
      </c>
      <c r="G459" s="73" t="str">
        <f>HYPERLINK("#'Main'!AE22", "'Main'!AE22")</f>
        <v>'Main'!AE22</v>
      </c>
      <c r="I459">
        <f>AVERAGE('Main'!$AC$22:$AE$22)-1*STDEV('Main'!$AC$22:$AE$22)</f>
        <v>18.20004130859807</v>
      </c>
      <c r="J459">
        <f>AVERAGE('Main'!$AC$22:$AE$22)+1*STDEV('Main'!$AC$22:$AE$22)</f>
        <v>265.5300941514395</v>
      </c>
      <c r="K459" t="str">
        <f>'Main'!AE22</f>
        <v/>
      </c>
      <c r="L459">
        <f>IF(OR(ISERROR(K459), ISERROR(I459), ISERROR(J459)), TRUE, OR(OR(AND(LEFT(K459, 1)="[", RIGHT(K459, 1)="]"), AND(ISNUMBER(K459), OR(K459&gt;=I459, I459=""), OR(K459&lt;=J459, J459=""))), K459=""))</f>
        <v>1</v>
      </c>
      <c r="M459" t="str">
        <f>"Avg="&amp;ROUND(AVERAGE('Main'!$AC$22:$AE$22),4)&amp;", Stdev="&amp;ROUND(STDEV('Main'!$AC$22:$AE$22),4)&amp;", MaxStdev="&amp;1</f>
        <v>Avg=141.8651, Stdev=123.665, MaxStdev=1</v>
      </c>
    </row>
    <row r="460">
      <c r="A460" t="inlineStr">
        <is>
          <t>Copies Outliers</t>
        </is>
      </c>
      <c r="B460" t="inlineStr">
        <is>
          <t>Copies per mass outliers [covN2]</t>
        </is>
      </c>
      <c r="C460" t="inlineStr">
        <is>
          <t>Medium Low</t>
        </is>
      </c>
      <c r="D460" s="91" t="n">
        <v>44418</v>
      </c>
      <c r="E460" t="inlineStr">
        <is>
          <t>h.08.08.21</t>
        </is>
      </c>
      <c r="F460" t="inlineStr">
        <is>
          <t>covN2</t>
        </is>
      </c>
      <c r="G460" s="73" t="str">
        <f>HYPERLINK("#'Main'!AC23", "'Main'!AC23")</f>
        <v>'Main'!AC23</v>
      </c>
      <c r="I460">
        <f>AVERAGE('Main'!$AC$23:$AE$23)-1*STDEV('Main'!$AC$23:$AE$23)</f>
        <v>69.2762976868774</v>
      </c>
      <c r="J460">
        <f>AVERAGE('Main'!$AC$23:$AE$23)+1*STDEV('Main'!$AC$23:$AE$23)</f>
        <v>101.5742563059399</v>
      </c>
      <c r="K460" t="str">
        <f>'Main'!AC23</f>
        <v/>
      </c>
      <c r="L460">
        <f>IF(OR(ISERROR(K460), ISERROR(I460), ISERROR(J460)), TRUE, OR(OR(AND(LEFT(K460, 1)="[", RIGHT(K460, 1)="]"), AND(ISNUMBER(K460), OR(K460&gt;=I460, I460=""), OR(K460&lt;=J460, J460=""))), K460=""))</f>
        <v>1</v>
      </c>
      <c r="M460" t="str">
        <f>"Avg="&amp;ROUND(AVERAGE('Main'!$AC$23:$AE$23),4)&amp;", Stdev="&amp;ROUND(STDEV('Main'!$AC$23:$AE$23),4)&amp;", MaxStdev="&amp;1</f>
        <v>Avg=85.4253, Stdev=16.149, MaxStdev=1</v>
      </c>
    </row>
    <row r="461">
      <c r="A461" t="inlineStr">
        <is>
          <t>Copies Outliers</t>
        </is>
      </c>
      <c r="B461" t="inlineStr">
        <is>
          <t>Copies per mass outliers [covN2]</t>
        </is>
      </c>
      <c r="C461" t="inlineStr">
        <is>
          <t>Medium Low</t>
        </is>
      </c>
      <c r="D461" s="91" t="n">
        <v>44418</v>
      </c>
      <c r="E461" t="inlineStr">
        <is>
          <t>h.08.08.21</t>
        </is>
      </c>
      <c r="F461" t="inlineStr">
        <is>
          <t>covN2</t>
        </is>
      </c>
      <c r="G461" s="73" t="str">
        <f>HYPERLINK("#'Main'!AD23", "'Main'!AD23")</f>
        <v>'Main'!AD23</v>
      </c>
      <c r="I461">
        <f>AVERAGE('Main'!$AC$23:$AE$23)-1*STDEV('Main'!$AC$23:$AE$23)</f>
        <v>69.2762976868774</v>
      </c>
      <c r="J461">
        <f>AVERAGE('Main'!$AC$23:$AE$23)+1*STDEV('Main'!$AC$23:$AE$23)</f>
        <v>101.5742563059399</v>
      </c>
      <c r="K461">
        <f>'Main'!AD23</f>
        <v>96.8443297754194</v>
      </c>
      <c r="L461">
        <f>IF(OR(ISERROR(K461), ISERROR(I461), ISERROR(J461)), TRUE, OR(OR(AND(LEFT(K461, 1)="[", RIGHT(K461, 1)="]"), AND(ISNUMBER(K461), OR(K461&gt;=I461, I461=""), OR(K461&lt;=J461, J461=""))), K461=""))</f>
        <v>1</v>
      </c>
      <c r="M461" t="str">
        <f>"Avg="&amp;ROUND(AVERAGE('Main'!$AC$23:$AE$23),4)&amp;", Stdev="&amp;ROUND(STDEV('Main'!$AC$23:$AE$23),4)&amp;", MaxStdev="&amp;1</f>
        <v>Avg=85.4253, Stdev=16.149, MaxStdev=1</v>
      </c>
    </row>
    <row r="462">
      <c r="A462" t="inlineStr">
        <is>
          <t>Copies Outliers</t>
        </is>
      </c>
      <c r="B462" t="inlineStr">
        <is>
          <t>Copies per mass outliers [covN2]</t>
        </is>
      </c>
      <c r="C462" t="inlineStr">
        <is>
          <t>Medium Low</t>
        </is>
      </c>
      <c r="D462" s="91" t="n">
        <v>44418</v>
      </c>
      <c r="E462" t="inlineStr">
        <is>
          <t>h.08.08.21</t>
        </is>
      </c>
      <c r="F462" t="inlineStr">
        <is>
          <t>covN2</t>
        </is>
      </c>
      <c r="G462" s="73" t="str">
        <f>HYPERLINK("#'Main'!AE23", "'Main'!AE23")</f>
        <v>'Main'!AE23</v>
      </c>
      <c r="I462">
        <f>AVERAGE('Main'!$AC$23:$AE$23)-1*STDEV('Main'!$AC$23:$AE$23)</f>
        <v>69.2762976868774</v>
      </c>
      <c r="J462">
        <f>AVERAGE('Main'!$AC$23:$AE$23)+1*STDEV('Main'!$AC$23:$AE$23)</f>
        <v>101.5742563059399</v>
      </c>
      <c r="K462">
        <f>'Main'!AE23</f>
        <v>74.00622421739784</v>
      </c>
      <c r="L462">
        <f>IF(OR(ISERROR(K462), ISERROR(I462), ISERROR(J462)), TRUE, OR(OR(AND(LEFT(K462, 1)="[", RIGHT(K462, 1)="]"), AND(ISNUMBER(K462), OR(K462&gt;=I462, I462=""), OR(K462&lt;=J462, J462=""))), K462=""))</f>
        <v>1</v>
      </c>
      <c r="M462" t="str">
        <f>"Avg="&amp;ROUND(AVERAGE('Main'!$AC$23:$AE$23),4)&amp;", Stdev="&amp;ROUND(STDEV('Main'!$AC$23:$AE$23),4)&amp;", MaxStdev="&amp;1</f>
        <v>Avg=85.4253, Stdev=16.149, MaxStdev=1</v>
      </c>
    </row>
    <row r="463">
      <c r="A463" t="inlineStr">
        <is>
          <t>Copies Outliers</t>
        </is>
      </c>
      <c r="B463" t="inlineStr">
        <is>
          <t>Copies per mass outliers [covN2]</t>
        </is>
      </c>
      <c r="C463" t="inlineStr">
        <is>
          <t>Medium Low</t>
        </is>
      </c>
      <c r="D463" s="91" t="n">
        <v>44418</v>
      </c>
      <c r="E463" t="inlineStr">
        <is>
          <t>h_d.08.08.21</t>
        </is>
      </c>
      <c r="F463" t="inlineStr">
        <is>
          <t>covN2</t>
        </is>
      </c>
      <c r="G463" s="73" t="str">
        <f>HYPERLINK("#'Main'!AC24", "'Main'!AC24")</f>
        <v>'Main'!AC24</v>
      </c>
      <c r="I463">
        <f>AVERAGE('Main'!$AC$24:$AE$24)-1*STDEV('Main'!$AC$24:$AE$24)</f>
        <v>55.40082745803224</v>
      </c>
      <c r="J463">
        <f>AVERAGE('Main'!$AC$24:$AE$24)+1*STDEV('Main'!$AC$24:$AE$24)</f>
        <v>92.0902360683578</v>
      </c>
      <c r="K463">
        <f>'Main'!AC24</f>
        <v>72.50062028183262</v>
      </c>
      <c r="L463">
        <f>IF(OR(ISERROR(K463), ISERROR(I463), ISERROR(J463)), TRUE, OR(OR(AND(LEFT(K463, 1)="[", RIGHT(K463, 1)="]"), AND(ISNUMBER(K463), OR(K463&gt;=I463, I463=""), OR(K463&lt;=J463, J463=""))), K463=""))</f>
        <v>1</v>
      </c>
      <c r="M463" t="str">
        <f>"Avg="&amp;ROUND(AVERAGE('Main'!$AC$24:$AE$24),4)&amp;", Stdev="&amp;ROUND(STDEV('Main'!$AC$24:$AE$24),4)&amp;", MaxStdev="&amp;1</f>
        <v>Avg=73.7455, Stdev=18.3447, MaxStdev=1</v>
      </c>
    </row>
    <row r="464">
      <c r="A464" t="inlineStr">
        <is>
          <t>Copies Outliers</t>
        </is>
      </c>
      <c r="B464" t="inlineStr">
        <is>
          <t>Copies per mass outliers [covN2]</t>
        </is>
      </c>
      <c r="C464" t="inlineStr">
        <is>
          <t>Medium Low</t>
        </is>
      </c>
      <c r="D464" s="91" t="n">
        <v>44418</v>
      </c>
      <c r="E464" t="inlineStr">
        <is>
          <t>h_d.08.08.21</t>
        </is>
      </c>
      <c r="F464" t="inlineStr">
        <is>
          <t>covN2</t>
        </is>
      </c>
      <c r="G464" s="73" t="str">
        <f>HYPERLINK("#'Main'!AD24", "'Main'!AD24")</f>
        <v>'Main'!AD24</v>
      </c>
      <c r="I464">
        <f>AVERAGE('Main'!$AC$24:$AE$24)-1*STDEV('Main'!$AC$24:$AE$24)</f>
        <v>55.40082745803224</v>
      </c>
      <c r="J464">
        <f>AVERAGE('Main'!$AC$24:$AE$24)+1*STDEV('Main'!$AC$24:$AE$24)</f>
        <v>92.0902360683578</v>
      </c>
      <c r="K464">
        <f>'Main'!AD24</f>
        <v>56.0549915011317</v>
      </c>
      <c r="L464">
        <f>IF(OR(ISERROR(K464), ISERROR(I464), ISERROR(J464)), TRUE, OR(OR(AND(LEFT(K464, 1)="[", RIGHT(K464, 1)="]"), AND(ISNUMBER(K464), OR(K464&gt;=I464, I464=""), OR(K464&lt;=J464, J464=""))), K464=""))</f>
        <v>1</v>
      </c>
      <c r="M464" t="str">
        <f>"Avg="&amp;ROUND(AVERAGE('Main'!$AC$24:$AE$24),4)&amp;", Stdev="&amp;ROUND(STDEV('Main'!$AC$24:$AE$24),4)&amp;", MaxStdev="&amp;1</f>
        <v>Avg=73.7455, Stdev=18.3447, MaxStdev=1</v>
      </c>
    </row>
    <row r="465">
      <c r="A465" t="inlineStr">
        <is>
          <t>Copies Outliers</t>
        </is>
      </c>
      <c r="B465" t="inlineStr">
        <is>
          <t>Copies per mass outliers [covN2]</t>
        </is>
      </c>
      <c r="C465" t="inlineStr">
        <is>
          <t>Medium Low</t>
        </is>
      </c>
      <c r="D465" s="91" t="n">
        <v>44418</v>
      </c>
      <c r="E465" t="inlineStr">
        <is>
          <t>h_d.08.08.21</t>
        </is>
      </c>
      <c r="F465" t="inlineStr">
        <is>
          <t>covN2</t>
        </is>
      </c>
      <c r="G465" s="73" t="str">
        <f>HYPERLINK("#'Main'!AE24", "'Main'!AE24")</f>
        <v>'Main'!AE24</v>
      </c>
      <c r="I465">
        <f>AVERAGE('Main'!$AC$24:$AE$24)-1*STDEV('Main'!$AC$24:$AE$24)</f>
        <v>55.40082745803224</v>
      </c>
      <c r="J465">
        <f>AVERAGE('Main'!$AC$24:$AE$24)+1*STDEV('Main'!$AC$24:$AE$24)</f>
        <v>92.0902360683578</v>
      </c>
      <c r="K465">
        <f>'Main'!AE24</f>
        <v>92.68098350662073</v>
      </c>
      <c r="L465">
        <f>IF(OR(ISERROR(K465), ISERROR(I465), ISERROR(J465)), TRUE, OR(OR(AND(LEFT(K465, 1)="[", RIGHT(K465, 1)="]"), AND(ISNUMBER(K465), OR(K465&gt;=I465, I465=""), OR(K465&lt;=J465, J465=""))), K465=""))</f>
        <v>0</v>
      </c>
      <c r="M465" t="str">
        <f>"Avg="&amp;ROUND(AVERAGE('Main'!$AC$24:$AE$24),4)&amp;", Stdev="&amp;ROUND(STDEV('Main'!$AC$24:$AE$24),4)&amp;", MaxStdev="&amp;1</f>
        <v>Avg=73.7455, Stdev=18.3447, MaxStdev=1</v>
      </c>
    </row>
    <row r="466">
      <c r="A466" t="inlineStr">
        <is>
          <t>Copies Outliers</t>
        </is>
      </c>
      <c r="B466" t="inlineStr">
        <is>
          <t>Copies per mass outliers [covN2]</t>
        </is>
      </c>
      <c r="C466" t="inlineStr">
        <is>
          <t>Medium Low</t>
        </is>
      </c>
      <c r="D466" s="91" t="n">
        <v>44418</v>
      </c>
      <c r="E466" t="inlineStr">
        <is>
          <t>bmi.08.09.21</t>
        </is>
      </c>
      <c r="F466" t="inlineStr">
        <is>
          <t>covN2</t>
        </is>
      </c>
      <c r="G466" s="73" t="str">
        <f>HYPERLINK("#'Main'!AC25", "'Main'!AC25")</f>
        <v>'Main'!AC25</v>
      </c>
      <c r="I466">
        <f>AVERAGE('Main'!$AC$25:$AE$25)-1*STDEV('Main'!$AC$25:$AE$25)</f>
        <v>73.53770747867955</v>
      </c>
      <c r="J466">
        <f>AVERAGE('Main'!$AC$25:$AE$25)+1*STDEV('Main'!$AC$25:$AE$25)</f>
        <v>78.56765157448652</v>
      </c>
      <c r="K466">
        <f>'Main'!AC25</f>
        <v>77.8310333161502</v>
      </c>
      <c r="L466">
        <f>IF(OR(ISERROR(K466), ISERROR(I466), ISERROR(J466)), TRUE, OR(OR(AND(LEFT(K466, 1)="[", RIGHT(K466, 1)="]"), AND(ISNUMBER(K466), OR(K466&gt;=I466, I466=""), OR(K466&lt;=J466, J466=""))), K466=""))</f>
        <v>1</v>
      </c>
      <c r="M466" t="str">
        <f>"Avg="&amp;ROUND(AVERAGE('Main'!$AC$25:$AE$25),4)&amp;", Stdev="&amp;ROUND(STDEV('Main'!$AC$25:$AE$25),4)&amp;", MaxStdev="&amp;1</f>
        <v>Avg=76.0527, Stdev=2.515, MaxStdev=1</v>
      </c>
    </row>
    <row r="467">
      <c r="A467" t="inlineStr">
        <is>
          <t>Copies Outliers</t>
        </is>
      </c>
      <c r="B467" t="inlineStr">
        <is>
          <t>Copies per mass outliers [covN2]</t>
        </is>
      </c>
      <c r="C467" t="inlineStr">
        <is>
          <t>Medium Low</t>
        </is>
      </c>
      <c r="D467" s="91" t="n">
        <v>44418</v>
      </c>
      <c r="E467" t="inlineStr">
        <is>
          <t>bmi.08.09.21</t>
        </is>
      </c>
      <c r="F467" t="inlineStr">
        <is>
          <t>covN2</t>
        </is>
      </c>
      <c r="G467" s="73" t="str">
        <f>HYPERLINK("#'Main'!AD25", "'Main'!AD25")</f>
        <v>'Main'!AD25</v>
      </c>
      <c r="I467">
        <f>AVERAGE('Main'!$AC$25:$AE$25)-1*STDEV('Main'!$AC$25:$AE$25)</f>
        <v>73.53770747867955</v>
      </c>
      <c r="J467">
        <f>AVERAGE('Main'!$AC$25:$AE$25)+1*STDEV('Main'!$AC$25:$AE$25)</f>
        <v>78.56765157448652</v>
      </c>
      <c r="K467" t="str">
        <f>'Main'!AD25</f>
        <v/>
      </c>
      <c r="L467">
        <f>IF(OR(ISERROR(K467), ISERROR(I467), ISERROR(J467)), TRUE, OR(OR(AND(LEFT(K467, 1)="[", RIGHT(K467, 1)="]"), AND(ISNUMBER(K467), OR(K467&gt;=I467, I467=""), OR(K467&lt;=J467, J467=""))), K467=""))</f>
        <v>1</v>
      </c>
      <c r="M467" t="str">
        <f>"Avg="&amp;ROUND(AVERAGE('Main'!$AC$25:$AE$25),4)&amp;", Stdev="&amp;ROUND(STDEV('Main'!$AC$25:$AE$25),4)&amp;", MaxStdev="&amp;1</f>
        <v>Avg=76.0527, Stdev=2.515, MaxStdev=1</v>
      </c>
    </row>
    <row r="468">
      <c r="A468" t="inlineStr">
        <is>
          <t>Copies Outliers</t>
        </is>
      </c>
      <c r="B468" t="inlineStr">
        <is>
          <t>Copies per mass outliers [covN2]</t>
        </is>
      </c>
      <c r="C468" t="inlineStr">
        <is>
          <t>Medium Low</t>
        </is>
      </c>
      <c r="D468" s="91" t="n">
        <v>44418</v>
      </c>
      <c r="E468" t="inlineStr">
        <is>
          <t>bmi.08.09.21</t>
        </is>
      </c>
      <c r="F468" t="inlineStr">
        <is>
          <t>covN2</t>
        </is>
      </c>
      <c r="G468" s="73" t="str">
        <f>HYPERLINK("#'Main'!AE25", "'Main'!AE25")</f>
        <v>'Main'!AE25</v>
      </c>
      <c r="I468">
        <f>AVERAGE('Main'!$AC$25:$AE$25)-1*STDEV('Main'!$AC$25:$AE$25)</f>
        <v>73.53770747867955</v>
      </c>
      <c r="J468">
        <f>AVERAGE('Main'!$AC$25:$AE$25)+1*STDEV('Main'!$AC$25:$AE$25)</f>
        <v>78.56765157448652</v>
      </c>
      <c r="K468">
        <f>'Main'!AE25</f>
        <v>74.27432573701586</v>
      </c>
      <c r="L468">
        <f>IF(OR(ISERROR(K468), ISERROR(I468), ISERROR(J468)), TRUE, OR(OR(AND(LEFT(K468, 1)="[", RIGHT(K468, 1)="]"), AND(ISNUMBER(K468), OR(K468&gt;=I468, I468=""), OR(K468&lt;=J468, J468=""))), K468=""))</f>
        <v>1</v>
      </c>
      <c r="M468" t="str">
        <f>"Avg="&amp;ROUND(AVERAGE('Main'!$AC$25:$AE$25),4)&amp;", Stdev="&amp;ROUND(STDEV('Main'!$AC$25:$AE$25),4)&amp;", MaxStdev="&amp;1</f>
        <v>Avg=76.0527, Stdev=2.515, MaxStdev=1</v>
      </c>
    </row>
    <row r="469">
      <c r="A469" t="inlineStr">
        <is>
          <t>Copies Outliers</t>
        </is>
      </c>
      <c r="B469" t="inlineStr">
        <is>
          <t>Copies per mass outliers [covN2]</t>
        </is>
      </c>
      <c r="C469" t="inlineStr">
        <is>
          <t>Medium Low</t>
        </is>
      </c>
      <c r="D469" s="91" t="n">
        <v>44418</v>
      </c>
      <c r="E469" t="inlineStr">
        <is>
          <t>mh.08.09.21</t>
        </is>
      </c>
      <c r="F469" t="inlineStr">
        <is>
          <t>covN2</t>
        </is>
      </c>
      <c r="G469" s="73" t="str">
        <f>HYPERLINK("#'Main'!AC26", "'Main'!AC26")</f>
        <v>'Main'!AC26</v>
      </c>
      <c r="I469">
        <f>AVERAGE('Main'!$AC$26:$AE$26)-1*STDEV('Main'!$AC$26:$AE$26)</f>
        <v>327.0641927736672</v>
      </c>
      <c r="J469">
        <f>AVERAGE('Main'!$AC$26:$AE$26)+1*STDEV('Main'!$AC$26:$AE$26)</f>
        <v>855.2823846417264</v>
      </c>
      <c r="K469">
        <f>'Main'!AC26</f>
        <v>459.6773224279142</v>
      </c>
      <c r="L469">
        <f>IF(OR(ISERROR(K469), ISERROR(I469), ISERROR(J469)), TRUE, OR(OR(AND(LEFT(K469, 1)="[", RIGHT(K469, 1)="]"), AND(ISNUMBER(K469), OR(K469&gt;=I469, I469=""), OR(K469&lt;=J469, J469=""))), K469=""))</f>
        <v>1</v>
      </c>
      <c r="M469" t="str">
        <f>"Avg="&amp;ROUND(AVERAGE('Main'!$AC$26:$AE$26),4)&amp;", Stdev="&amp;ROUND(STDEV('Main'!$AC$26:$AE$26),4)&amp;", MaxStdev="&amp;1</f>
        <v>Avg=591.1733, Stdev=264.1091, MaxStdev=1</v>
      </c>
    </row>
    <row r="470">
      <c r="A470" t="inlineStr">
        <is>
          <t>Copies Outliers</t>
        </is>
      </c>
      <c r="B470" t="inlineStr">
        <is>
          <t>Copies per mass outliers [covN2]</t>
        </is>
      </c>
      <c r="C470" t="inlineStr">
        <is>
          <t>Medium Low</t>
        </is>
      </c>
      <c r="D470" s="91" t="n">
        <v>44418</v>
      </c>
      <c r="E470" t="inlineStr">
        <is>
          <t>mh.08.09.21</t>
        </is>
      </c>
      <c r="F470" t="inlineStr">
        <is>
          <t>covN2</t>
        </is>
      </c>
      <c r="G470" s="73" t="str">
        <f>HYPERLINK("#'Main'!AD26", "'Main'!AD26")</f>
        <v>'Main'!AD26</v>
      </c>
      <c r="I470">
        <f>AVERAGE('Main'!$AC$26:$AE$26)-1*STDEV('Main'!$AC$26:$AE$26)</f>
        <v>327.0641927736672</v>
      </c>
      <c r="J470">
        <f>AVERAGE('Main'!$AC$26:$AE$26)+1*STDEV('Main'!$AC$26:$AE$26)</f>
        <v>855.2823846417264</v>
      </c>
      <c r="K470">
        <f>'Main'!AD26</f>
        <v>418.6247702068796</v>
      </c>
      <c r="L470">
        <f>IF(OR(ISERROR(K470), ISERROR(I470), ISERROR(J470)), TRUE, OR(OR(AND(LEFT(K470, 1)="[", RIGHT(K470, 1)="]"), AND(ISNUMBER(K470), OR(K470&gt;=I470, I470=""), OR(K470&lt;=J470, J470=""))), K470=""))</f>
        <v>1</v>
      </c>
      <c r="M470" t="str">
        <f>"Avg="&amp;ROUND(AVERAGE('Main'!$AC$26:$AE$26),4)&amp;", Stdev="&amp;ROUND(STDEV('Main'!$AC$26:$AE$26),4)&amp;", MaxStdev="&amp;1</f>
        <v>Avg=591.1733, Stdev=264.1091, MaxStdev=1</v>
      </c>
    </row>
    <row r="471">
      <c r="A471" t="inlineStr">
        <is>
          <t>Copies Outliers</t>
        </is>
      </c>
      <c r="B471" t="inlineStr">
        <is>
          <t>Copies per mass outliers [covN2]</t>
        </is>
      </c>
      <c r="C471" t="inlineStr">
        <is>
          <t>Medium Low</t>
        </is>
      </c>
      <c r="D471" s="91" t="n">
        <v>44418</v>
      </c>
      <c r="E471" t="inlineStr">
        <is>
          <t>mh.08.09.21</t>
        </is>
      </c>
      <c r="F471" t="inlineStr">
        <is>
          <t>covN2</t>
        </is>
      </c>
      <c r="G471" s="73" t="str">
        <f>HYPERLINK("#'Main'!AE26", "'Main'!AE26")</f>
        <v>'Main'!AE26</v>
      </c>
      <c r="I471">
        <f>AVERAGE('Main'!$AC$26:$AE$26)-1*STDEV('Main'!$AC$26:$AE$26)</f>
        <v>327.0641927736672</v>
      </c>
      <c r="J471">
        <f>AVERAGE('Main'!$AC$26:$AE$26)+1*STDEV('Main'!$AC$26:$AE$26)</f>
        <v>855.2823846417264</v>
      </c>
      <c r="K471">
        <f>'Main'!AE26</f>
        <v>895.2177734882965</v>
      </c>
      <c r="L471">
        <f>IF(OR(ISERROR(K471), ISERROR(I471), ISERROR(J471)), TRUE, OR(OR(AND(LEFT(K471, 1)="[", RIGHT(K471, 1)="]"), AND(ISNUMBER(K471), OR(K471&gt;=I471, I471=""), OR(K471&lt;=J471, J471=""))), K471=""))</f>
        <v>0</v>
      </c>
      <c r="M471" t="str">
        <f>"Avg="&amp;ROUND(AVERAGE('Main'!$AC$26:$AE$26),4)&amp;", Stdev="&amp;ROUND(STDEV('Main'!$AC$26:$AE$26),4)&amp;", MaxStdev="&amp;1</f>
        <v>Avg=591.1733, Stdev=264.1091, MaxStdev=1</v>
      </c>
    </row>
    <row r="472">
      <c r="A472" t="inlineStr">
        <is>
          <t>Copies Outliers</t>
        </is>
      </c>
      <c r="B472" t="inlineStr">
        <is>
          <t>Copies per mass outliers [covN2]</t>
        </is>
      </c>
      <c r="C472" t="inlineStr">
        <is>
          <t>Medium Low</t>
        </is>
      </c>
      <c r="D472" s="91" t="n">
        <v>44418</v>
      </c>
      <c r="E472" t="inlineStr">
        <is>
          <t>o.08.09.21</t>
        </is>
      </c>
      <c r="F472" t="inlineStr">
        <is>
          <t>covN2</t>
        </is>
      </c>
      <c r="G472" s="73" t="str">
        <f>HYPERLINK("#'Main'!AC27", "'Main'!AC27")</f>
        <v>'Main'!AC27</v>
      </c>
      <c r="I472">
        <f>AVERAGE('Main'!$AC$27:$AE$27)-1*STDEV('Main'!$AC$27:$AE$27)</f>
        <v>46.09269604886788</v>
      </c>
      <c r="J472">
        <f>AVERAGE('Main'!$AC$27:$AE$27)+1*STDEV('Main'!$AC$27:$AE$27)</f>
        <v>55.30248280673271</v>
      </c>
      <c r="K472">
        <f>'Main'!AC27</f>
        <v>53.95374076268445</v>
      </c>
      <c r="L472">
        <f>IF(OR(ISERROR(K472), ISERROR(I472), ISERROR(J472)), TRUE, OR(OR(AND(LEFT(K472, 1)="[", RIGHT(K472, 1)="]"), AND(ISNUMBER(K472), OR(K472&gt;=I472, I472=""), OR(K472&lt;=J472, J472=""))), K472=""))</f>
        <v>1</v>
      </c>
      <c r="M472" t="str">
        <f>"Avg="&amp;ROUND(AVERAGE('Main'!$AC$27:$AE$27),4)&amp;", Stdev="&amp;ROUND(STDEV('Main'!$AC$27:$AE$27),4)&amp;", MaxStdev="&amp;1</f>
        <v>Avg=50.6976, Stdev=4.6049, MaxStdev=1</v>
      </c>
    </row>
    <row r="473">
      <c r="A473" t="inlineStr">
        <is>
          <t>Copies Outliers</t>
        </is>
      </c>
      <c r="B473" t="inlineStr">
        <is>
          <t>Copies per mass outliers [covN2]</t>
        </is>
      </c>
      <c r="C473" t="inlineStr">
        <is>
          <t>Medium Low</t>
        </is>
      </c>
      <c r="D473" s="91" t="n">
        <v>44418</v>
      </c>
      <c r="E473" t="inlineStr">
        <is>
          <t>o.08.09.21</t>
        </is>
      </c>
      <c r="F473" t="inlineStr">
        <is>
          <t>covN2</t>
        </is>
      </c>
      <c r="G473" s="73" t="str">
        <f>HYPERLINK("#'Main'!AD27", "'Main'!AD27")</f>
        <v>'Main'!AD27</v>
      </c>
      <c r="I473">
        <f>AVERAGE('Main'!$AC$27:$AE$27)-1*STDEV('Main'!$AC$27:$AE$27)</f>
        <v>46.09269604886788</v>
      </c>
      <c r="J473">
        <f>AVERAGE('Main'!$AC$27:$AE$27)+1*STDEV('Main'!$AC$27:$AE$27)</f>
        <v>55.30248280673271</v>
      </c>
      <c r="K473" t="str">
        <f>'Main'!AD27</f>
        <v/>
      </c>
      <c r="L473">
        <f>IF(OR(ISERROR(K473), ISERROR(I473), ISERROR(J473)), TRUE, OR(OR(AND(LEFT(K473, 1)="[", RIGHT(K473, 1)="]"), AND(ISNUMBER(K473), OR(K473&gt;=I473, I473=""), OR(K473&lt;=J473, J473=""))), K473=""))</f>
        <v>1</v>
      </c>
      <c r="M473" t="str">
        <f>"Avg="&amp;ROUND(AVERAGE('Main'!$AC$27:$AE$27),4)&amp;", Stdev="&amp;ROUND(STDEV('Main'!$AC$27:$AE$27),4)&amp;", MaxStdev="&amp;1</f>
        <v>Avg=50.6976, Stdev=4.6049, MaxStdev=1</v>
      </c>
    </row>
    <row r="474">
      <c r="A474" t="inlineStr">
        <is>
          <t>Copies Outliers</t>
        </is>
      </c>
      <c r="B474" t="inlineStr">
        <is>
          <t>Copies per mass outliers [covN2]</t>
        </is>
      </c>
      <c r="C474" t="inlineStr">
        <is>
          <t>Medium Low</t>
        </is>
      </c>
      <c r="D474" s="91" t="n">
        <v>44418</v>
      </c>
      <c r="E474" t="inlineStr">
        <is>
          <t>o.08.09.21</t>
        </is>
      </c>
      <c r="F474" t="inlineStr">
        <is>
          <t>covN2</t>
        </is>
      </c>
      <c r="G474" s="73" t="str">
        <f>HYPERLINK("#'Main'!AE27", "'Main'!AE27")</f>
        <v>'Main'!AE27</v>
      </c>
      <c r="I474">
        <f>AVERAGE('Main'!$AC$27:$AE$27)-1*STDEV('Main'!$AC$27:$AE$27)</f>
        <v>46.09269604886788</v>
      </c>
      <c r="J474">
        <f>AVERAGE('Main'!$AC$27:$AE$27)+1*STDEV('Main'!$AC$27:$AE$27)</f>
        <v>55.30248280673271</v>
      </c>
      <c r="K474">
        <f>'Main'!AE27</f>
        <v>47.44143809291615</v>
      </c>
      <c r="L474">
        <f>IF(OR(ISERROR(K474), ISERROR(I474), ISERROR(J474)), TRUE, OR(OR(AND(LEFT(K474, 1)="[", RIGHT(K474, 1)="]"), AND(ISNUMBER(K474), OR(K474&gt;=I474, I474=""), OR(K474&lt;=J474, J474=""))), K474=""))</f>
        <v>1</v>
      </c>
      <c r="M474" t="str">
        <f>"Avg="&amp;ROUND(AVERAGE('Main'!$AC$27:$AE$27),4)&amp;", Stdev="&amp;ROUND(STDEV('Main'!$AC$27:$AE$27),4)&amp;", MaxStdev="&amp;1</f>
        <v>Avg=50.6976, Stdev=4.6049, MaxStdev=1</v>
      </c>
    </row>
    <row r="475">
      <c r="A475" t="inlineStr">
        <is>
          <t>Copies Outliers</t>
        </is>
      </c>
      <c r="B475" t="inlineStr">
        <is>
          <t>Copies per mass outliers [covN2]</t>
        </is>
      </c>
      <c r="C475" t="inlineStr">
        <is>
          <t>Medium Low</t>
        </is>
      </c>
      <c r="D475" s="91" t="n">
        <v>44418</v>
      </c>
      <c r="E475" t="inlineStr">
        <is>
          <t>vc1.08.09.21</t>
        </is>
      </c>
      <c r="F475" t="inlineStr">
        <is>
          <t>covN2</t>
        </is>
      </c>
      <c r="G475" s="73" t="str">
        <f>HYPERLINK("#'Main'!AC28", "'Main'!AC28")</f>
        <v>'Main'!AC28</v>
      </c>
      <c r="I475" t="e">
        <f>AVERAGE('Main'!$AC$28:$AE$28)-1*STDEV('Main'!$AC$28:$AE$28)</f>
        <v>#DIV/0!</v>
      </c>
      <c r="J475" t="e">
        <f>AVERAGE('Main'!$AC$28:$AE$28)+1*STDEV('Main'!$AC$28:$AE$28)</f>
        <v>#DIV/0!</v>
      </c>
      <c r="K475" t="str">
        <f>'Main'!AC28</f>
        <v/>
      </c>
      <c r="L475">
        <f>IF(OR(ISERROR(K475), ISERROR(I475), ISERROR(J475)), TRUE, OR(OR(AND(LEFT(K475, 1)="[", RIGHT(K475, 1)="]"), AND(ISNUMBER(K475), OR(K475&gt;=I475, I475=""), OR(K475&lt;=J475, J475=""))), K475=""))</f>
        <v>1</v>
      </c>
      <c r="M475" t="e">
        <f>"Avg="&amp;ROUND(AVERAGE('Main'!$AC$28:$AE$28),4)&amp;", Stdev="&amp;ROUND(STDEV('Main'!$AC$28:$AE$28),4)&amp;", MaxStdev="&amp;1</f>
        <v>#DIV/0!</v>
      </c>
    </row>
    <row r="476">
      <c r="A476" t="inlineStr">
        <is>
          <t>Copies Outliers</t>
        </is>
      </c>
      <c r="B476" t="inlineStr">
        <is>
          <t>Copies per mass outliers [covN2]</t>
        </is>
      </c>
      <c r="C476" t="inlineStr">
        <is>
          <t>Medium Low</t>
        </is>
      </c>
      <c r="D476" s="91" t="n">
        <v>44418</v>
      </c>
      <c r="E476" t="inlineStr">
        <is>
          <t>vc1.08.09.21</t>
        </is>
      </c>
      <c r="F476" t="inlineStr">
        <is>
          <t>covN2</t>
        </is>
      </c>
      <c r="G476" s="73" t="str">
        <f>HYPERLINK("#'Main'!AD28", "'Main'!AD28")</f>
        <v>'Main'!AD28</v>
      </c>
      <c r="I476" t="e">
        <f>AVERAGE('Main'!$AC$28:$AE$28)-1*STDEV('Main'!$AC$28:$AE$28)</f>
        <v>#DIV/0!</v>
      </c>
      <c r="J476" t="e">
        <f>AVERAGE('Main'!$AC$28:$AE$28)+1*STDEV('Main'!$AC$28:$AE$28)</f>
        <v>#DIV/0!</v>
      </c>
      <c r="K476" t="str">
        <f>'Main'!AD28</f>
        <v/>
      </c>
      <c r="L476">
        <f>IF(OR(ISERROR(K476), ISERROR(I476), ISERROR(J476)), TRUE, OR(OR(AND(LEFT(K476, 1)="[", RIGHT(K476, 1)="]"), AND(ISNUMBER(K476), OR(K476&gt;=I476, I476=""), OR(K476&lt;=J476, J476=""))), K476=""))</f>
        <v>1</v>
      </c>
      <c r="M476" t="e">
        <f>"Avg="&amp;ROUND(AVERAGE('Main'!$AC$28:$AE$28),4)&amp;", Stdev="&amp;ROUND(STDEV('Main'!$AC$28:$AE$28),4)&amp;", MaxStdev="&amp;1</f>
        <v>#DIV/0!</v>
      </c>
    </row>
    <row r="477">
      <c r="A477" t="inlineStr">
        <is>
          <t>Copies Outliers</t>
        </is>
      </c>
      <c r="B477" t="inlineStr">
        <is>
          <t>Copies per mass outliers [covN2]</t>
        </is>
      </c>
      <c r="C477" t="inlineStr">
        <is>
          <t>Medium Low</t>
        </is>
      </c>
      <c r="D477" s="91" t="n">
        <v>44418</v>
      </c>
      <c r="E477" t="inlineStr">
        <is>
          <t>vc1.08.09.21</t>
        </is>
      </c>
      <c r="F477" t="inlineStr">
        <is>
          <t>covN2</t>
        </is>
      </c>
      <c r="G477" s="73" t="str">
        <f>HYPERLINK("#'Main'!AE28", "'Main'!AE28")</f>
        <v>'Main'!AE28</v>
      </c>
      <c r="I477" t="e">
        <f>AVERAGE('Main'!$AC$28:$AE$28)-1*STDEV('Main'!$AC$28:$AE$28)</f>
        <v>#DIV/0!</v>
      </c>
      <c r="J477" t="e">
        <f>AVERAGE('Main'!$AC$28:$AE$28)+1*STDEV('Main'!$AC$28:$AE$28)</f>
        <v>#DIV/0!</v>
      </c>
      <c r="K477" t="str">
        <f>'Main'!AE28</f>
        <v/>
      </c>
      <c r="L477">
        <f>IF(OR(ISERROR(K477), ISERROR(I477), ISERROR(J477)), TRUE, OR(OR(AND(LEFT(K477, 1)="[", RIGHT(K477, 1)="]"), AND(ISNUMBER(K477), OR(K477&gt;=I477, I477=""), OR(K477&lt;=J477, J477=""))), K477=""))</f>
        <v>1</v>
      </c>
      <c r="M477" t="e">
        <f>"Avg="&amp;ROUND(AVERAGE('Main'!$AC$28:$AE$28),4)&amp;", Stdev="&amp;ROUND(STDEV('Main'!$AC$28:$AE$28),4)&amp;", MaxStdev="&amp;1</f>
        <v>#DIV/0!</v>
      </c>
    </row>
    <row r="478">
      <c r="A478" t="inlineStr">
        <is>
          <t>Copies Outliers</t>
        </is>
      </c>
      <c r="B478" t="inlineStr">
        <is>
          <t>Copies per mass outliers [covN2]</t>
        </is>
      </c>
      <c r="C478" t="inlineStr">
        <is>
          <t>Medium Low</t>
        </is>
      </c>
      <c r="D478" s="91" t="n">
        <v>44418</v>
      </c>
      <c r="E478" t="inlineStr">
        <is>
          <t>vc2.08.09.21</t>
        </is>
      </c>
      <c r="F478" t="inlineStr">
        <is>
          <t>covN2</t>
        </is>
      </c>
      <c r="G478" s="73" t="str">
        <f>HYPERLINK("#'Main'!AC29", "'Main'!AC29")</f>
        <v>'Main'!AC29</v>
      </c>
      <c r="I478">
        <f>AVERAGE('Main'!$AC$29:$AE$29)-1*STDEV('Main'!$AC$29:$AE$29)</f>
        <v/>
      </c>
      <c r="J478">
        <f>AVERAGE('Main'!$AC$29:$AE$29)+1*STDEV('Main'!$AC$29:$AE$29)</f>
        <v/>
      </c>
      <c r="K478">
        <f>'Main'!AC29</f>
        <v>52.59588678690484</v>
      </c>
      <c r="L478">
        <f>IF(OR(ISERROR(K478), ISERROR(I478), ISERROR(J478)), TRUE, OR(OR(AND(LEFT(K478, 1)="[", RIGHT(K478, 1)="]"), AND(ISNUMBER(K478), OR(K478&gt;=I478, I478=""), OR(K478&lt;=J478, J478=""))), K478=""))</f>
        <v>0</v>
      </c>
      <c r="M478" t="str">
        <f>"Avg="&amp;ROUND(AVERAGE('Main'!$AC$29:$AE$29),4)&amp;", Stdev="&amp;ROUND(STDEV('Main'!$AC$29:$AE$29),4)&amp;", MaxStdev="&amp;1</f>
        <v>Avg=52.5959, Stdev=nan, MaxStdev=1</v>
      </c>
    </row>
    <row r="479">
      <c r="A479" t="inlineStr">
        <is>
          <t>Copies Outliers</t>
        </is>
      </c>
      <c r="B479" t="inlineStr">
        <is>
          <t>Copies per mass outliers [covN2]</t>
        </is>
      </c>
      <c r="C479" t="inlineStr">
        <is>
          <t>Medium Low</t>
        </is>
      </c>
      <c r="D479" s="91" t="n">
        <v>44418</v>
      </c>
      <c r="E479" t="inlineStr">
        <is>
          <t>vc2.08.09.21</t>
        </is>
      </c>
      <c r="F479" t="inlineStr">
        <is>
          <t>covN2</t>
        </is>
      </c>
      <c r="G479" s="73" t="str">
        <f>HYPERLINK("#'Main'!AD29", "'Main'!AD29")</f>
        <v>'Main'!AD29</v>
      </c>
      <c r="I479">
        <f>AVERAGE('Main'!$AC$29:$AE$29)-1*STDEV('Main'!$AC$29:$AE$29)</f>
        <v/>
      </c>
      <c r="J479">
        <f>AVERAGE('Main'!$AC$29:$AE$29)+1*STDEV('Main'!$AC$29:$AE$29)</f>
        <v/>
      </c>
      <c r="K479" t="str">
        <f>'Main'!AD29</f>
        <v/>
      </c>
      <c r="L479">
        <f>IF(OR(ISERROR(K479), ISERROR(I479), ISERROR(J479)), TRUE, OR(OR(AND(LEFT(K479, 1)="[", RIGHT(K479, 1)="]"), AND(ISNUMBER(K479), OR(K479&gt;=I479, I479=""), OR(K479&lt;=J479, J479=""))), K479=""))</f>
        <v>1</v>
      </c>
      <c r="M479" t="str">
        <f>"Avg="&amp;ROUND(AVERAGE('Main'!$AC$29:$AE$29),4)&amp;", Stdev="&amp;ROUND(STDEV('Main'!$AC$29:$AE$29),4)&amp;", MaxStdev="&amp;1</f>
        <v>Avg=52.5959, Stdev=nan, MaxStdev=1</v>
      </c>
    </row>
    <row r="480">
      <c r="A480" t="inlineStr">
        <is>
          <t>Copies Outliers</t>
        </is>
      </c>
      <c r="B480" t="inlineStr">
        <is>
          <t>Copies per mass outliers [covN2]</t>
        </is>
      </c>
      <c r="C480" t="inlineStr">
        <is>
          <t>Medium Low</t>
        </is>
      </c>
      <c r="D480" s="91" t="n">
        <v>44418</v>
      </c>
      <c r="E480" t="inlineStr">
        <is>
          <t>vc2.08.09.21</t>
        </is>
      </c>
      <c r="F480" t="inlineStr">
        <is>
          <t>covN2</t>
        </is>
      </c>
      <c r="G480" s="73" t="str">
        <f>HYPERLINK("#'Main'!AE29", "'Main'!AE29")</f>
        <v>'Main'!AE29</v>
      </c>
      <c r="I480">
        <f>AVERAGE('Main'!$AC$29:$AE$29)-1*STDEV('Main'!$AC$29:$AE$29)</f>
        <v/>
      </c>
      <c r="J480">
        <f>AVERAGE('Main'!$AC$29:$AE$29)+1*STDEV('Main'!$AC$29:$AE$29)</f>
        <v/>
      </c>
      <c r="K480" t="str">
        <f>'Main'!AE29</f>
        <v/>
      </c>
      <c r="L480">
        <f>IF(OR(ISERROR(K480), ISERROR(I480), ISERROR(J480)), TRUE, OR(OR(AND(LEFT(K480, 1)="[", RIGHT(K480, 1)="]"), AND(ISNUMBER(K480), OR(K480&gt;=I480, I480=""), OR(K480&lt;=J480, J480=""))), K480=""))</f>
        <v>1</v>
      </c>
      <c r="M480" t="str">
        <f>"Avg="&amp;ROUND(AVERAGE('Main'!$AC$29:$AE$29),4)&amp;", Stdev="&amp;ROUND(STDEV('Main'!$AC$29:$AE$29),4)&amp;", MaxStdev="&amp;1</f>
        <v>Avg=52.5959, Stdev=nan, MaxStdev=1</v>
      </c>
    </row>
    <row r="481">
      <c r="A481" t="inlineStr">
        <is>
          <t>Copies Outliers</t>
        </is>
      </c>
      <c r="B481" t="inlineStr">
        <is>
          <t>Copies per mass outliers [covN2]</t>
        </is>
      </c>
      <c r="C481" t="inlineStr">
        <is>
          <t>Medium Low</t>
        </is>
      </c>
      <c r="D481" s="91" t="n">
        <v>44418</v>
      </c>
      <c r="E481" t="inlineStr">
        <is>
          <t>vc3.08.09.21</t>
        </is>
      </c>
      <c r="F481" t="inlineStr">
        <is>
          <t>covN2</t>
        </is>
      </c>
      <c r="G481" s="73" t="str">
        <f>HYPERLINK("#'Main'!AC30", "'Main'!AC30")</f>
        <v>'Main'!AC30</v>
      </c>
      <c r="I481">
        <f>AVERAGE('Main'!$AC$30:$AE$30)-1*STDEV('Main'!$AC$30:$AE$30)</f>
        <v>0.1053846747151597</v>
      </c>
      <c r="J481">
        <f>AVERAGE('Main'!$AC$30:$AE$30)+1*STDEV('Main'!$AC$30:$AE$30)</f>
        <v>2.041123182511956</v>
      </c>
      <c r="K481" t="str">
        <f>'Main'!AC30</f>
        <v/>
      </c>
      <c r="L481">
        <f>IF(OR(ISERROR(K481), ISERROR(I481), ISERROR(J481)), TRUE, OR(OR(AND(LEFT(K481, 1)="[", RIGHT(K481, 1)="]"), AND(ISNUMBER(K481), OR(K481&gt;=I481, I481=""), OR(K481&lt;=J481, J481=""))), K481=""))</f>
        <v>1</v>
      </c>
      <c r="M481" t="str">
        <f>"Avg="&amp;ROUND(AVERAGE('Main'!$AC$30:$AE$30),4)&amp;", Stdev="&amp;ROUND(STDEV('Main'!$AC$30:$AE$30),4)&amp;", MaxStdev="&amp;1</f>
        <v>Avg=1.0733, Stdev=0.9679, MaxStdev=1</v>
      </c>
    </row>
    <row r="482">
      <c r="A482" t="inlineStr">
        <is>
          <t>Copies Outliers</t>
        </is>
      </c>
      <c r="B482" t="inlineStr">
        <is>
          <t>Copies per mass outliers [covN2]</t>
        </is>
      </c>
      <c r="C482" t="inlineStr">
        <is>
          <t>Medium Low</t>
        </is>
      </c>
      <c r="D482" s="91" t="n">
        <v>44418</v>
      </c>
      <c r="E482" t="inlineStr">
        <is>
          <t>vc3.08.09.21</t>
        </is>
      </c>
      <c r="F482" t="inlineStr">
        <is>
          <t>covN2</t>
        </is>
      </c>
      <c r="G482" s="73" t="str">
        <f>HYPERLINK("#'Main'!AD30", "'Main'!AD30")</f>
        <v>'Main'!AD30</v>
      </c>
      <c r="I482">
        <f>AVERAGE('Main'!$AC$30:$AE$30)-1*STDEV('Main'!$AC$30:$AE$30)</f>
        <v>0.1053846747151597</v>
      </c>
      <c r="J482">
        <f>AVERAGE('Main'!$AC$30:$AE$30)+1*STDEV('Main'!$AC$30:$AE$30)</f>
        <v>2.041123182511956</v>
      </c>
      <c r="K482">
        <f>'Main'!AD30</f>
        <v>0.3888670158800364</v>
      </c>
      <c r="L482">
        <f>IF(OR(ISERROR(K482), ISERROR(I482), ISERROR(J482)), TRUE, OR(OR(AND(LEFT(K482, 1)="[", RIGHT(K482, 1)="]"), AND(ISNUMBER(K482), OR(K482&gt;=I482, I482=""), OR(K482&lt;=J482, J482=""))), K482=""))</f>
        <v>1</v>
      </c>
      <c r="M482" t="str">
        <f>"Avg="&amp;ROUND(AVERAGE('Main'!$AC$30:$AE$30),4)&amp;", Stdev="&amp;ROUND(STDEV('Main'!$AC$30:$AE$30),4)&amp;", MaxStdev="&amp;1</f>
        <v>Avg=1.0733, Stdev=0.9679, MaxStdev=1</v>
      </c>
    </row>
    <row r="483">
      <c r="A483" t="inlineStr">
        <is>
          <t>Copies Outliers</t>
        </is>
      </c>
      <c r="B483" t="inlineStr">
        <is>
          <t>Copies per mass outliers [covN2]</t>
        </is>
      </c>
      <c r="C483" t="inlineStr">
        <is>
          <t>Medium Low</t>
        </is>
      </c>
      <c r="D483" s="91" t="n">
        <v>44418</v>
      </c>
      <c r="E483" t="inlineStr">
        <is>
          <t>vc3.08.09.21</t>
        </is>
      </c>
      <c r="F483" t="inlineStr">
        <is>
          <t>covN2</t>
        </is>
      </c>
      <c r="G483" s="73" t="str">
        <f>HYPERLINK("#'Main'!AE30", "'Main'!AE30")</f>
        <v>'Main'!AE30</v>
      </c>
      <c r="I483">
        <f>AVERAGE('Main'!$AC$30:$AE$30)-1*STDEV('Main'!$AC$30:$AE$30)</f>
        <v>0.1053846747151597</v>
      </c>
      <c r="J483">
        <f>AVERAGE('Main'!$AC$30:$AE$30)+1*STDEV('Main'!$AC$30:$AE$30)</f>
        <v>2.041123182511956</v>
      </c>
      <c r="K483">
        <f>'Main'!AE30</f>
        <v>1.75764084134708</v>
      </c>
      <c r="L483">
        <f>IF(OR(ISERROR(K483), ISERROR(I483), ISERROR(J483)), TRUE, OR(OR(AND(LEFT(K483, 1)="[", RIGHT(K483, 1)="]"), AND(ISNUMBER(K483), OR(K483&gt;=I483, I483=""), OR(K483&lt;=J483, J483=""))), K483=""))</f>
        <v>1</v>
      </c>
      <c r="M483" t="str">
        <f>"Avg="&amp;ROUND(AVERAGE('Main'!$AC$30:$AE$30),4)&amp;", Stdev="&amp;ROUND(STDEV('Main'!$AC$30:$AE$30),4)&amp;", MaxStdev="&amp;1</f>
        <v>Avg=1.0733, Stdev=0.9679, MaxStdev=1</v>
      </c>
    </row>
    <row r="484">
      <c r="A484" t="inlineStr">
        <is>
          <t>Copies Outliers</t>
        </is>
      </c>
      <c r="B484" t="inlineStr">
        <is>
          <t>Copies per mass outliers [covN1]</t>
        </is>
      </c>
      <c r="C484" t="inlineStr">
        <is>
          <t>Medium Low</t>
        </is>
      </c>
      <c r="D484" s="91" t="n">
        <v>44418</v>
      </c>
      <c r="E484" t="inlineStr">
        <is>
          <t>ac.08.05.21</t>
        </is>
      </c>
      <c r="F484" t="inlineStr">
        <is>
          <t>covN1</t>
        </is>
      </c>
      <c r="G484" s="73" t="str">
        <f>HYPERLINK("#'Main'!AU4", "'Main'!AU4")</f>
        <v>'Main'!AU4</v>
      </c>
      <c r="I484">
        <f>AVERAGE('Main'!$AU$4:$AW$4)-1*STDEV('Main'!$AU$4:$AW$4)</f>
        <v>8310.383380752924</v>
      </c>
      <c r="J484">
        <f>AVERAGE('Main'!$AU$4:$AW$4)+1*STDEV('Main'!$AU$4:$AW$4)</f>
        <v>11340.22632468366</v>
      </c>
      <c r="K484">
        <f>'Main'!AU4</f>
        <v>11473.74379602697</v>
      </c>
      <c r="L484">
        <f>IF(OR(ISERROR(K484), ISERROR(I484), ISERROR(J484)), TRUE, OR(OR(AND(LEFT(K484, 1)="[", RIGHT(K484, 1)="]"), AND(ISNUMBER(K484), OR(K484&gt;=I484, I484=""), OR(K484&lt;=J484, J484=""))), K484=""))</f>
        <v>0</v>
      </c>
      <c r="M484" t="str">
        <f>"Avg="&amp;ROUND(AVERAGE('Main'!$AU$4:$AW$4),4)&amp;", Stdev="&amp;ROUND(STDEV('Main'!$AU$4:$AW$4),4)&amp;", MaxStdev="&amp;1</f>
        <v>Avg=9825.3049, Stdev=1514.9215, MaxStdev=1</v>
      </c>
    </row>
    <row r="485">
      <c r="A485" t="inlineStr">
        <is>
          <t>Copies Outliers</t>
        </is>
      </c>
      <c r="B485" t="inlineStr">
        <is>
          <t>Copies per mass outliers [covN1]</t>
        </is>
      </c>
      <c r="C485" t="inlineStr">
        <is>
          <t>Medium Low</t>
        </is>
      </c>
      <c r="D485" s="91" t="n">
        <v>44418</v>
      </c>
      <c r="E485" t="inlineStr">
        <is>
          <t>ac.08.05.21</t>
        </is>
      </c>
      <c r="F485" t="inlineStr">
        <is>
          <t>covN1</t>
        </is>
      </c>
      <c r="G485" s="73" t="str">
        <f>HYPERLINK("#'Main'!AV4", "'Main'!AV4")</f>
        <v>'Main'!AV4</v>
      </c>
      <c r="I485">
        <f>AVERAGE('Main'!$AU$4:$AW$4)-1*STDEV('Main'!$AU$4:$AW$4)</f>
        <v>8310.383380752924</v>
      </c>
      <c r="J485">
        <f>AVERAGE('Main'!$AU$4:$AW$4)+1*STDEV('Main'!$AU$4:$AW$4)</f>
        <v>11340.22632468366</v>
      </c>
      <c r="K485">
        <f>'Main'!AV4</f>
        <v>9508.01126702683</v>
      </c>
      <c r="L485">
        <f>IF(OR(ISERROR(K485), ISERROR(I485), ISERROR(J485)), TRUE, OR(OR(AND(LEFT(K485, 1)="[", RIGHT(K485, 1)="]"), AND(ISNUMBER(K485), OR(K485&gt;=I485, I485=""), OR(K485&lt;=J485, J485=""))), K485=""))</f>
        <v>1</v>
      </c>
      <c r="M485" t="str">
        <f>"Avg="&amp;ROUND(AVERAGE('Main'!$AU$4:$AW$4),4)&amp;", Stdev="&amp;ROUND(STDEV('Main'!$AU$4:$AW$4),4)&amp;", MaxStdev="&amp;1</f>
        <v>Avg=9825.3049, Stdev=1514.9215, MaxStdev=1</v>
      </c>
    </row>
    <row r="486">
      <c r="A486" t="inlineStr">
        <is>
          <t>Copies Outliers</t>
        </is>
      </c>
      <c r="B486" t="inlineStr">
        <is>
          <t>Copies per mass outliers [covN1]</t>
        </is>
      </c>
      <c r="C486" t="inlineStr">
        <is>
          <t>Medium Low</t>
        </is>
      </c>
      <c r="D486" s="91" t="n">
        <v>44418</v>
      </c>
      <c r="E486" t="inlineStr">
        <is>
          <t>ac.08.05.21</t>
        </is>
      </c>
      <c r="F486" t="inlineStr">
        <is>
          <t>covN1</t>
        </is>
      </c>
      <c r="G486" s="73" t="str">
        <f>HYPERLINK("#'Main'!AW4", "'Main'!AW4")</f>
        <v>'Main'!AW4</v>
      </c>
      <c r="I486">
        <f>AVERAGE('Main'!$AU$4:$AW$4)-1*STDEV('Main'!$AU$4:$AW$4)</f>
        <v>8310.383380752924</v>
      </c>
      <c r="J486">
        <f>AVERAGE('Main'!$AU$4:$AW$4)+1*STDEV('Main'!$AU$4:$AW$4)</f>
        <v>11340.22632468366</v>
      </c>
      <c r="K486">
        <f>'Main'!AW4</f>
        <v>8494.159495101077</v>
      </c>
      <c r="L486">
        <f>IF(OR(ISERROR(K486), ISERROR(I486), ISERROR(J486)), TRUE, OR(OR(AND(LEFT(K486, 1)="[", RIGHT(K486, 1)="]"), AND(ISNUMBER(K486), OR(K486&gt;=I486, I486=""), OR(K486&lt;=J486, J486=""))), K486=""))</f>
        <v>1</v>
      </c>
      <c r="M486" t="str">
        <f>"Avg="&amp;ROUND(AVERAGE('Main'!$AU$4:$AW$4),4)&amp;", Stdev="&amp;ROUND(STDEV('Main'!$AU$4:$AW$4),4)&amp;", MaxStdev="&amp;1</f>
        <v>Avg=9825.3049, Stdev=1514.9215, MaxStdev=1</v>
      </c>
    </row>
    <row r="487">
      <c r="A487" t="inlineStr">
        <is>
          <t>Copies Outliers</t>
        </is>
      </c>
      <c r="B487" t="inlineStr">
        <is>
          <t>Copies per mass outliers [covN1]</t>
        </is>
      </c>
      <c r="C487" t="inlineStr">
        <is>
          <t>Medium Low</t>
        </is>
      </c>
      <c r="D487" s="91" t="n">
        <v>44418</v>
      </c>
      <c r="E487" t="inlineStr">
        <is>
          <t>h.08.05.21</t>
        </is>
      </c>
      <c r="F487" t="inlineStr">
        <is>
          <t>covN1</t>
        </is>
      </c>
      <c r="G487" s="73" t="str">
        <f>HYPERLINK("#'Main'!AU5", "'Main'!AU5")</f>
        <v>'Main'!AU5</v>
      </c>
      <c r="I487">
        <f>AVERAGE('Main'!$AU$5:$AW$5)-1*STDEV('Main'!$AU$5:$AW$5)</f>
        <v>6.155442929828993</v>
      </c>
      <c r="J487">
        <f>AVERAGE('Main'!$AU$5:$AW$5)+1*STDEV('Main'!$AU$5:$AW$5)</f>
        <v>52.9794047729179</v>
      </c>
      <c r="K487">
        <f>'Main'!AU5</f>
        <v>46.12219432200761</v>
      </c>
      <c r="L487">
        <f>IF(OR(ISERROR(K487), ISERROR(I487), ISERROR(J487)), TRUE, OR(OR(AND(LEFT(K487, 1)="[", RIGHT(K487, 1)="]"), AND(ISNUMBER(K487), OR(K487&gt;=I487, I487=""), OR(K487&lt;=J487, J487=""))), K487=""))</f>
        <v>1</v>
      </c>
      <c r="M487" t="str">
        <f>"Avg="&amp;ROUND(AVERAGE('Main'!$AU$5:$AW$5),4)&amp;", Stdev="&amp;ROUND(STDEV('Main'!$AU$5:$AW$5),4)&amp;", MaxStdev="&amp;1</f>
        <v>Avg=29.5674, Stdev=23.412, MaxStdev=1</v>
      </c>
    </row>
    <row r="488">
      <c r="A488" t="inlineStr">
        <is>
          <t>Copies Outliers</t>
        </is>
      </c>
      <c r="B488" t="inlineStr">
        <is>
          <t>Copies per mass outliers [covN1]</t>
        </is>
      </c>
      <c r="C488" t="inlineStr">
        <is>
          <t>Medium Low</t>
        </is>
      </c>
      <c r="D488" s="91" t="n">
        <v>44418</v>
      </c>
      <c r="E488" t="inlineStr">
        <is>
          <t>h.08.05.21</t>
        </is>
      </c>
      <c r="F488" t="inlineStr">
        <is>
          <t>covN1</t>
        </is>
      </c>
      <c r="G488" s="73" t="str">
        <f>HYPERLINK("#'Main'!AV5", "'Main'!AV5")</f>
        <v>'Main'!AV5</v>
      </c>
      <c r="I488">
        <f>AVERAGE('Main'!$AU$5:$AW$5)-1*STDEV('Main'!$AU$5:$AW$5)</f>
        <v>6.155442929828993</v>
      </c>
      <c r="J488">
        <f>AVERAGE('Main'!$AU$5:$AW$5)+1*STDEV('Main'!$AU$5:$AW$5)</f>
        <v>52.9794047729179</v>
      </c>
      <c r="K488" t="str">
        <f>'Main'!AV5</f>
        <v/>
      </c>
      <c r="L488">
        <f>IF(OR(ISERROR(K488), ISERROR(I488), ISERROR(J488)), TRUE, OR(OR(AND(LEFT(K488, 1)="[", RIGHT(K488, 1)="]"), AND(ISNUMBER(K488), OR(K488&gt;=I488, I488=""), OR(K488&lt;=J488, J488=""))), K488=""))</f>
        <v>1</v>
      </c>
      <c r="M488" t="str">
        <f>"Avg="&amp;ROUND(AVERAGE('Main'!$AU$5:$AW$5),4)&amp;", Stdev="&amp;ROUND(STDEV('Main'!$AU$5:$AW$5),4)&amp;", MaxStdev="&amp;1</f>
        <v>Avg=29.5674, Stdev=23.412, MaxStdev=1</v>
      </c>
    </row>
    <row r="489">
      <c r="A489" t="inlineStr">
        <is>
          <t>Copies Outliers</t>
        </is>
      </c>
      <c r="B489" t="inlineStr">
        <is>
          <t>Copies per mass outliers [covN1]</t>
        </is>
      </c>
      <c r="C489" t="inlineStr">
        <is>
          <t>Medium Low</t>
        </is>
      </c>
      <c r="D489" s="91" t="n">
        <v>44418</v>
      </c>
      <c r="E489" t="inlineStr">
        <is>
          <t>h.08.05.21</t>
        </is>
      </c>
      <c r="F489" t="inlineStr">
        <is>
          <t>covN1</t>
        </is>
      </c>
      <c r="G489" s="73" t="str">
        <f>HYPERLINK("#'Main'!AW5", "'Main'!AW5")</f>
        <v>'Main'!AW5</v>
      </c>
      <c r="I489">
        <f>AVERAGE('Main'!$AU$5:$AW$5)-1*STDEV('Main'!$AU$5:$AW$5)</f>
        <v>6.155442929828993</v>
      </c>
      <c r="J489">
        <f>AVERAGE('Main'!$AU$5:$AW$5)+1*STDEV('Main'!$AU$5:$AW$5)</f>
        <v>52.9794047729179</v>
      </c>
      <c r="K489">
        <f>'Main'!AW5</f>
        <v>13.01265338073929</v>
      </c>
      <c r="L489">
        <f>IF(OR(ISERROR(K489), ISERROR(I489), ISERROR(J489)), TRUE, OR(OR(AND(LEFT(K489, 1)="[", RIGHT(K489, 1)="]"), AND(ISNUMBER(K489), OR(K489&gt;=I489, I489=""), OR(K489&lt;=J489, J489=""))), K489=""))</f>
        <v>1</v>
      </c>
      <c r="M489" t="str">
        <f>"Avg="&amp;ROUND(AVERAGE('Main'!$AU$5:$AW$5),4)&amp;", Stdev="&amp;ROUND(STDEV('Main'!$AU$5:$AW$5),4)&amp;", MaxStdev="&amp;1</f>
        <v>Avg=29.5674, Stdev=23.412, MaxStdev=1</v>
      </c>
    </row>
    <row r="490">
      <c r="A490" t="inlineStr">
        <is>
          <t>Copies Outliers</t>
        </is>
      </c>
      <c r="B490" t="inlineStr">
        <is>
          <t>Copies per mass outliers [covN1]</t>
        </is>
      </c>
      <c r="C490" t="inlineStr">
        <is>
          <t>Medium Low</t>
        </is>
      </c>
      <c r="D490" s="91" t="n">
        <v>44418</v>
      </c>
      <c r="E490" t="inlineStr">
        <is>
          <t>ac.08.06.21</t>
        </is>
      </c>
      <c r="F490" t="inlineStr">
        <is>
          <t>covN1</t>
        </is>
      </c>
      <c r="G490" s="73" t="str">
        <f>HYPERLINK("#'Main'!AU6", "'Main'!AU6")</f>
        <v>'Main'!AU6</v>
      </c>
      <c r="I490">
        <f>AVERAGE('Main'!$AU$6:$AW$6)-1*STDEV('Main'!$AU$6:$AW$6)</f>
        <v>2.35014607564822</v>
      </c>
      <c r="J490">
        <f>AVERAGE('Main'!$AU$6:$AW$6)+1*STDEV('Main'!$AU$6:$AW$6)</f>
        <v>2.856747823031771</v>
      </c>
      <c r="K490">
        <f>'Main'!AU6</f>
        <v>2.782557714807927</v>
      </c>
      <c r="L490">
        <f>IF(OR(ISERROR(K490), ISERROR(I490), ISERROR(J490)), TRUE, OR(OR(AND(LEFT(K490, 1)="[", RIGHT(K490, 1)="]"), AND(ISNUMBER(K490), OR(K490&gt;=I490, I490=""), OR(K490&lt;=J490, J490=""))), K490=""))</f>
        <v>1</v>
      </c>
      <c r="M490" t="str">
        <f>"Avg="&amp;ROUND(AVERAGE('Main'!$AU$6:$AW$6),4)&amp;", Stdev="&amp;ROUND(STDEV('Main'!$AU$6:$AW$6),4)&amp;", MaxStdev="&amp;1</f>
        <v>Avg=2.6034, Stdev=0.2533, MaxStdev=1</v>
      </c>
    </row>
    <row r="491">
      <c r="A491" t="inlineStr">
        <is>
          <t>Copies Outliers</t>
        </is>
      </c>
      <c r="B491" t="inlineStr">
        <is>
          <t>Copies per mass outliers [covN1]</t>
        </is>
      </c>
      <c r="C491" t="inlineStr">
        <is>
          <t>Medium Low</t>
        </is>
      </c>
      <c r="D491" s="91" t="n">
        <v>44418</v>
      </c>
      <c r="E491" t="inlineStr">
        <is>
          <t>ac.08.06.21</t>
        </is>
      </c>
      <c r="F491" t="inlineStr">
        <is>
          <t>covN1</t>
        </is>
      </c>
      <c r="G491" s="73" t="str">
        <f>HYPERLINK("#'Main'!AV6", "'Main'!AV6")</f>
        <v>'Main'!AV6</v>
      </c>
      <c r="I491">
        <f>AVERAGE('Main'!$AU$6:$AW$6)-1*STDEV('Main'!$AU$6:$AW$6)</f>
        <v>2.35014607564822</v>
      </c>
      <c r="J491">
        <f>AVERAGE('Main'!$AU$6:$AW$6)+1*STDEV('Main'!$AU$6:$AW$6)</f>
        <v>2.856747823031771</v>
      </c>
      <c r="K491">
        <f>'Main'!AV6</f>
        <v>2.424336183872064</v>
      </c>
      <c r="L491">
        <f>IF(OR(ISERROR(K491), ISERROR(I491), ISERROR(J491)), TRUE, OR(OR(AND(LEFT(K491, 1)="[", RIGHT(K491, 1)="]"), AND(ISNUMBER(K491), OR(K491&gt;=I491, I491=""), OR(K491&lt;=J491, J491=""))), K491=""))</f>
        <v>1</v>
      </c>
      <c r="M491" t="str">
        <f>"Avg="&amp;ROUND(AVERAGE('Main'!$AU$6:$AW$6),4)&amp;", Stdev="&amp;ROUND(STDEV('Main'!$AU$6:$AW$6),4)&amp;", MaxStdev="&amp;1</f>
        <v>Avg=2.6034, Stdev=0.2533, MaxStdev=1</v>
      </c>
    </row>
    <row r="492">
      <c r="A492" t="inlineStr">
        <is>
          <t>Copies Outliers</t>
        </is>
      </c>
      <c r="B492" t="inlineStr">
        <is>
          <t>Copies per mass outliers [covN1]</t>
        </is>
      </c>
      <c r="C492" t="inlineStr">
        <is>
          <t>Medium Low</t>
        </is>
      </c>
      <c r="D492" s="91" t="n">
        <v>44418</v>
      </c>
      <c r="E492" t="inlineStr">
        <is>
          <t>ac.08.06.21</t>
        </is>
      </c>
      <c r="F492" t="inlineStr">
        <is>
          <t>covN1</t>
        </is>
      </c>
      <c r="G492" s="73" t="str">
        <f>HYPERLINK("#'Main'!AW6", "'Main'!AW6")</f>
        <v>'Main'!AW6</v>
      </c>
      <c r="I492">
        <f>AVERAGE('Main'!$AU$6:$AW$6)-1*STDEV('Main'!$AU$6:$AW$6)</f>
        <v>2.35014607564822</v>
      </c>
      <c r="J492">
        <f>AVERAGE('Main'!$AU$6:$AW$6)+1*STDEV('Main'!$AU$6:$AW$6)</f>
        <v>2.856747823031771</v>
      </c>
      <c r="K492" t="str">
        <f>'Main'!AW6</f>
        <v/>
      </c>
      <c r="L492">
        <f>IF(OR(ISERROR(K492), ISERROR(I492), ISERROR(J492)), TRUE, OR(OR(AND(LEFT(K492, 1)="[", RIGHT(K492, 1)="]"), AND(ISNUMBER(K492), OR(K492&gt;=I492, I492=""), OR(K492&lt;=J492, J492=""))), K492=""))</f>
        <v>1</v>
      </c>
      <c r="M492" t="str">
        <f>"Avg="&amp;ROUND(AVERAGE('Main'!$AU$6:$AW$6),4)&amp;", Stdev="&amp;ROUND(STDEV('Main'!$AU$6:$AW$6),4)&amp;", MaxStdev="&amp;1</f>
        <v>Avg=2.6034, Stdev=0.2533, MaxStdev=1</v>
      </c>
    </row>
    <row r="493">
      <c r="A493" t="inlineStr">
        <is>
          <t>Copies Outliers</t>
        </is>
      </c>
      <c r="B493" t="inlineStr">
        <is>
          <t>Copies per mass outliers [covN1]</t>
        </is>
      </c>
      <c r="C493" t="inlineStr">
        <is>
          <t>Medium Low</t>
        </is>
      </c>
      <c r="D493" s="91" t="n">
        <v>44418</v>
      </c>
      <c r="E493" t="inlineStr">
        <is>
          <t>h_d.08.06.21</t>
        </is>
      </c>
      <c r="F493" t="inlineStr">
        <is>
          <t>covN1</t>
        </is>
      </c>
      <c r="G493" s="73" t="str">
        <f>HYPERLINK("#'Main'!AU7", "'Main'!AU7")</f>
        <v>'Main'!AU7</v>
      </c>
      <c r="I493">
        <f>AVERAGE('Main'!$AU$7:$AW$7)-1*STDEV('Main'!$AU$7:$AW$7)</f>
        <v>59.30181928437484</v>
      </c>
      <c r="J493">
        <f>AVERAGE('Main'!$AU$7:$AW$7)+1*STDEV('Main'!$AU$7:$AW$7)</f>
        <v>160.7153870767113</v>
      </c>
      <c r="K493" t="str">
        <f>'Main'!AU7</f>
        <v/>
      </c>
      <c r="L493">
        <f>IF(OR(ISERROR(K493), ISERROR(I493), ISERROR(J493)), TRUE, OR(OR(AND(LEFT(K493, 1)="[", RIGHT(K493, 1)="]"), AND(ISNUMBER(K493), OR(K493&gt;=I493, I493=""), OR(K493&lt;=J493, J493=""))), K493=""))</f>
        <v>1</v>
      </c>
      <c r="M493" t="str">
        <f>"Avg="&amp;ROUND(AVERAGE('Main'!$AU$7:$AW$7),4)&amp;", Stdev="&amp;ROUND(STDEV('Main'!$AU$7:$AW$7),4)&amp;", MaxStdev="&amp;1</f>
        <v>Avg=110.0086, Stdev=50.7068, MaxStdev=1</v>
      </c>
    </row>
    <row r="494">
      <c r="A494" t="inlineStr">
        <is>
          <t>Copies Outliers</t>
        </is>
      </c>
      <c r="B494" t="inlineStr">
        <is>
          <t>Copies per mass outliers [covN1]</t>
        </is>
      </c>
      <c r="C494" t="inlineStr">
        <is>
          <t>Medium Low</t>
        </is>
      </c>
      <c r="D494" s="91" t="n">
        <v>44418</v>
      </c>
      <c r="E494" t="inlineStr">
        <is>
          <t>h_d.08.06.21</t>
        </is>
      </c>
      <c r="F494" t="inlineStr">
        <is>
          <t>covN1</t>
        </is>
      </c>
      <c r="G494" s="73" t="str">
        <f>HYPERLINK("#'Main'!AV7", "'Main'!AV7")</f>
        <v>'Main'!AV7</v>
      </c>
      <c r="I494">
        <f>AVERAGE('Main'!$AU$7:$AW$7)-1*STDEV('Main'!$AU$7:$AW$7)</f>
        <v>59.30181928437484</v>
      </c>
      <c r="J494">
        <f>AVERAGE('Main'!$AU$7:$AW$7)+1*STDEV('Main'!$AU$7:$AW$7)</f>
        <v>160.7153870767113</v>
      </c>
      <c r="K494">
        <f>'Main'!AV7</f>
        <v>145.8637139256844</v>
      </c>
      <c r="L494">
        <f>IF(OR(ISERROR(K494), ISERROR(I494), ISERROR(J494)), TRUE, OR(OR(AND(LEFT(K494, 1)="[", RIGHT(K494, 1)="]"), AND(ISNUMBER(K494), OR(K494&gt;=I494, I494=""), OR(K494&lt;=J494, J494=""))), K494=""))</f>
        <v>1</v>
      </c>
      <c r="M494" t="str">
        <f>"Avg="&amp;ROUND(AVERAGE('Main'!$AU$7:$AW$7),4)&amp;", Stdev="&amp;ROUND(STDEV('Main'!$AU$7:$AW$7),4)&amp;", MaxStdev="&amp;1</f>
        <v>Avg=110.0086, Stdev=50.7068, MaxStdev=1</v>
      </c>
    </row>
    <row r="495">
      <c r="A495" t="inlineStr">
        <is>
          <t>Copies Outliers</t>
        </is>
      </c>
      <c r="B495" t="inlineStr">
        <is>
          <t>Copies per mass outliers [covN1]</t>
        </is>
      </c>
      <c r="C495" t="inlineStr">
        <is>
          <t>Medium Low</t>
        </is>
      </c>
      <c r="D495" s="91" t="n">
        <v>44418</v>
      </c>
      <c r="E495" t="inlineStr">
        <is>
          <t>h_d.08.06.21</t>
        </is>
      </c>
      <c r="F495" t="inlineStr">
        <is>
          <t>covN1</t>
        </is>
      </c>
      <c r="G495" s="73" t="str">
        <f>HYPERLINK("#'Main'!AW7", "'Main'!AW7")</f>
        <v>'Main'!AW7</v>
      </c>
      <c r="I495">
        <f>AVERAGE('Main'!$AU$7:$AW$7)-1*STDEV('Main'!$AU$7:$AW$7)</f>
        <v>59.30181928437484</v>
      </c>
      <c r="J495">
        <f>AVERAGE('Main'!$AU$7:$AW$7)+1*STDEV('Main'!$AU$7:$AW$7)</f>
        <v>160.7153870767113</v>
      </c>
      <c r="K495">
        <f>'Main'!AW7</f>
        <v>74.15349243540167</v>
      </c>
      <c r="L495">
        <f>IF(OR(ISERROR(K495), ISERROR(I495), ISERROR(J495)), TRUE, OR(OR(AND(LEFT(K495, 1)="[", RIGHT(K495, 1)="]"), AND(ISNUMBER(K495), OR(K495&gt;=I495, I495=""), OR(K495&lt;=J495, J495=""))), K495=""))</f>
        <v>1</v>
      </c>
      <c r="M495" t="str">
        <f>"Avg="&amp;ROUND(AVERAGE('Main'!$AU$7:$AW$7),4)&amp;", Stdev="&amp;ROUND(STDEV('Main'!$AU$7:$AW$7),4)&amp;", MaxStdev="&amp;1</f>
        <v>Avg=110.0086, Stdev=50.7068, MaxStdev=1</v>
      </c>
    </row>
    <row r="496">
      <c r="A496" t="inlineStr">
        <is>
          <t>Copies Outliers</t>
        </is>
      </c>
      <c r="B496" t="inlineStr">
        <is>
          <t>Copies per mass outliers [covN1]</t>
        </is>
      </c>
      <c r="C496" t="inlineStr">
        <is>
          <t>Medium Low</t>
        </is>
      </c>
      <c r="D496" s="91" t="n">
        <v>44418</v>
      </c>
      <c r="E496" t="inlineStr">
        <is>
          <t>h.08.07.21</t>
        </is>
      </c>
      <c r="F496" t="inlineStr">
        <is>
          <t>covN1</t>
        </is>
      </c>
      <c r="G496" s="73" t="str">
        <f>HYPERLINK("#'Main'!AU8", "'Main'!AU8")</f>
        <v>'Main'!AU8</v>
      </c>
      <c r="I496">
        <f>AVERAGE('Main'!$AU$8:$AW$8)-1*STDEV('Main'!$AU$8:$AW$8)</f>
        <v>2.4841488905593</v>
      </c>
      <c r="J496">
        <f>AVERAGE('Main'!$AU$8:$AW$8)+1*STDEV('Main'!$AU$8:$AW$8)</f>
        <v>40.22218155464303</v>
      </c>
      <c r="K496" t="str">
        <f>'Main'!AU8</f>
        <v/>
      </c>
      <c r="L496">
        <f>IF(OR(ISERROR(K496), ISERROR(I496), ISERROR(J496)), TRUE, OR(OR(AND(LEFT(K496, 1)="[", RIGHT(K496, 1)="]"), AND(ISNUMBER(K496), OR(K496&gt;=I496, I496=""), OR(K496&lt;=J496, J496=""))), K496=""))</f>
        <v>1</v>
      </c>
      <c r="M496" t="str">
        <f>"Avg="&amp;ROUND(AVERAGE('Main'!$AU$8:$AW$8),4)&amp;", Stdev="&amp;ROUND(STDEV('Main'!$AU$8:$AW$8),4)&amp;", MaxStdev="&amp;1</f>
        <v>Avg=21.3532, Stdev=18.869, MaxStdev=1</v>
      </c>
    </row>
    <row r="497">
      <c r="A497" t="inlineStr">
        <is>
          <t>Copies Outliers</t>
        </is>
      </c>
      <c r="B497" t="inlineStr">
        <is>
          <t>Copies per mass outliers [covN1]</t>
        </is>
      </c>
      <c r="C497" t="inlineStr">
        <is>
          <t>Medium Low</t>
        </is>
      </c>
      <c r="D497" s="91" t="n">
        <v>44418</v>
      </c>
      <c r="E497" t="inlineStr">
        <is>
          <t>h.08.07.21</t>
        </is>
      </c>
      <c r="F497" t="inlineStr">
        <is>
          <t>covN1</t>
        </is>
      </c>
      <c r="G497" s="73" t="str">
        <f>HYPERLINK("#'Main'!AV8", "'Main'!AV8")</f>
        <v>'Main'!AV8</v>
      </c>
      <c r="I497">
        <f>AVERAGE('Main'!$AU$8:$AW$8)-1*STDEV('Main'!$AU$8:$AW$8)</f>
        <v>2.4841488905593</v>
      </c>
      <c r="J497">
        <f>AVERAGE('Main'!$AU$8:$AW$8)+1*STDEV('Main'!$AU$8:$AW$8)</f>
        <v>40.22218155464303</v>
      </c>
      <c r="K497">
        <f>'Main'!AV8</f>
        <v>34.69557462530769</v>
      </c>
      <c r="L497">
        <f>IF(OR(ISERROR(K497), ISERROR(I497), ISERROR(J497)), TRUE, OR(OR(AND(LEFT(K497, 1)="[", RIGHT(K497, 1)="]"), AND(ISNUMBER(K497), OR(K497&gt;=I497, I497=""), OR(K497&lt;=J497, J497=""))), K497=""))</f>
        <v>1</v>
      </c>
      <c r="M497" t="str">
        <f>"Avg="&amp;ROUND(AVERAGE('Main'!$AU$8:$AW$8),4)&amp;", Stdev="&amp;ROUND(STDEV('Main'!$AU$8:$AW$8),4)&amp;", MaxStdev="&amp;1</f>
        <v>Avg=21.3532, Stdev=18.869, MaxStdev=1</v>
      </c>
    </row>
    <row r="498">
      <c r="A498" t="inlineStr">
        <is>
          <t>Copies Outliers</t>
        </is>
      </c>
      <c r="B498" t="inlineStr">
        <is>
          <t>Copies per mass outliers [covN1]</t>
        </is>
      </c>
      <c r="C498" t="inlineStr">
        <is>
          <t>Medium Low</t>
        </is>
      </c>
      <c r="D498" s="91" t="n">
        <v>44418</v>
      </c>
      <c r="E498" t="inlineStr">
        <is>
          <t>h.08.07.21</t>
        </is>
      </c>
      <c r="F498" t="inlineStr">
        <is>
          <t>covN1</t>
        </is>
      </c>
      <c r="G498" s="73" t="str">
        <f>HYPERLINK("#'Main'!AW8", "'Main'!AW8")</f>
        <v>'Main'!AW8</v>
      </c>
      <c r="I498">
        <f>AVERAGE('Main'!$AU$8:$AW$8)-1*STDEV('Main'!$AU$8:$AW$8)</f>
        <v>2.4841488905593</v>
      </c>
      <c r="J498">
        <f>AVERAGE('Main'!$AU$8:$AW$8)+1*STDEV('Main'!$AU$8:$AW$8)</f>
        <v>40.22218155464303</v>
      </c>
      <c r="K498">
        <f>'Main'!AW8</f>
        <v>8.010755819894646</v>
      </c>
      <c r="L498">
        <f>IF(OR(ISERROR(K498), ISERROR(I498), ISERROR(J498)), TRUE, OR(OR(AND(LEFT(K498, 1)="[", RIGHT(K498, 1)="]"), AND(ISNUMBER(K498), OR(K498&gt;=I498, I498=""), OR(K498&lt;=J498, J498=""))), K498=""))</f>
        <v>1</v>
      </c>
      <c r="M498" t="str">
        <f>"Avg="&amp;ROUND(AVERAGE('Main'!$AU$8:$AW$8),4)&amp;", Stdev="&amp;ROUND(STDEV('Main'!$AU$8:$AW$8),4)&amp;", MaxStdev="&amp;1</f>
        <v>Avg=21.3532, Stdev=18.869, MaxStdev=1</v>
      </c>
    </row>
    <row r="499">
      <c r="A499" t="inlineStr">
        <is>
          <t>Copies Outliers</t>
        </is>
      </c>
      <c r="B499" t="inlineStr">
        <is>
          <t>Copies per mass outliers [covN1]</t>
        </is>
      </c>
      <c r="C499" t="inlineStr">
        <is>
          <t>Medium Low</t>
        </is>
      </c>
      <c r="D499" s="91" t="n">
        <v>44418</v>
      </c>
      <c r="E499" t="inlineStr">
        <is>
          <t>h.08.08.21</t>
        </is>
      </c>
      <c r="F499" t="inlineStr">
        <is>
          <t>covN1</t>
        </is>
      </c>
      <c r="G499" s="73" t="str">
        <f>HYPERLINK("#'Main'!AU9", "'Main'!AU9")</f>
        <v>'Main'!AU9</v>
      </c>
      <c r="I499">
        <f>AVERAGE('Main'!$AU$9:$AW$9)-1*STDEV('Main'!$AU$9:$AW$9)</f>
        <v>42.94038339645581</v>
      </c>
      <c r="J499">
        <f>AVERAGE('Main'!$AU$9:$AW$9)+1*STDEV('Main'!$AU$9:$AW$9)</f>
        <v>108.043521851211</v>
      </c>
      <c r="K499">
        <f>'Main'!AU9</f>
        <v>59.61267292785167</v>
      </c>
      <c r="L499">
        <f>IF(OR(ISERROR(K499), ISERROR(I499), ISERROR(J499)), TRUE, OR(OR(AND(LEFT(K499, 1)="[", RIGHT(K499, 1)="]"), AND(ISNUMBER(K499), OR(K499&gt;=I499, I499=""), OR(K499&lt;=J499, J499=""))), K499=""))</f>
        <v>1</v>
      </c>
      <c r="M499" t="str">
        <f>"Avg="&amp;ROUND(AVERAGE('Main'!$AU$9:$AW$9),4)&amp;", Stdev="&amp;ROUND(STDEV('Main'!$AU$9:$AW$9),4)&amp;", MaxStdev="&amp;1</f>
        <v>Avg=75.492, Stdev=32.5516, MaxStdev=1</v>
      </c>
    </row>
    <row r="500">
      <c r="A500" t="inlineStr">
        <is>
          <t>Copies Outliers</t>
        </is>
      </c>
      <c r="B500" t="inlineStr">
        <is>
          <t>Copies per mass outliers [covN1]</t>
        </is>
      </c>
      <c r="C500" t="inlineStr">
        <is>
          <t>Medium Low</t>
        </is>
      </c>
      <c r="D500" s="91" t="n">
        <v>44418</v>
      </c>
      <c r="E500" t="inlineStr">
        <is>
          <t>h.08.08.21</t>
        </is>
      </c>
      <c r="F500" t="inlineStr">
        <is>
          <t>covN1</t>
        </is>
      </c>
      <c r="G500" s="73" t="str">
        <f>HYPERLINK("#'Main'!AV9", "'Main'!AV9")</f>
        <v>'Main'!AV9</v>
      </c>
      <c r="I500">
        <f>AVERAGE('Main'!$AU$9:$AW$9)-1*STDEV('Main'!$AU$9:$AW$9)</f>
        <v>42.94038339645581</v>
      </c>
      <c r="J500">
        <f>AVERAGE('Main'!$AU$9:$AW$9)+1*STDEV('Main'!$AU$9:$AW$9)</f>
        <v>108.043521851211</v>
      </c>
      <c r="K500">
        <f>'Main'!AV9</f>
        <v>53.92750773060003</v>
      </c>
      <c r="L500">
        <f>IF(OR(ISERROR(K500), ISERROR(I500), ISERROR(J500)), TRUE, OR(OR(AND(LEFT(K500, 1)="[", RIGHT(K500, 1)="]"), AND(ISNUMBER(K500), OR(K500&gt;=I500, I500=""), OR(K500&lt;=J500, J500=""))), K500=""))</f>
        <v>1</v>
      </c>
      <c r="M500" t="str">
        <f>"Avg="&amp;ROUND(AVERAGE('Main'!$AU$9:$AW$9),4)&amp;", Stdev="&amp;ROUND(STDEV('Main'!$AU$9:$AW$9),4)&amp;", MaxStdev="&amp;1</f>
        <v>Avg=75.492, Stdev=32.5516, MaxStdev=1</v>
      </c>
    </row>
    <row r="501">
      <c r="A501" t="inlineStr">
        <is>
          <t>Copies Outliers</t>
        </is>
      </c>
      <c r="B501" t="inlineStr">
        <is>
          <t>Copies per mass outliers [covN1]</t>
        </is>
      </c>
      <c r="C501" t="inlineStr">
        <is>
          <t>Medium Low</t>
        </is>
      </c>
      <c r="D501" s="91" t="n">
        <v>44418</v>
      </c>
      <c r="E501" t="inlineStr">
        <is>
          <t>h.08.08.21</t>
        </is>
      </c>
      <c r="F501" t="inlineStr">
        <is>
          <t>covN1</t>
        </is>
      </c>
      <c r="G501" s="73" t="str">
        <f>HYPERLINK("#'Main'!AW9", "'Main'!AW9")</f>
        <v>'Main'!AW9</v>
      </c>
      <c r="I501">
        <f>AVERAGE('Main'!$AU$9:$AW$9)-1*STDEV('Main'!$AU$9:$AW$9)</f>
        <v>42.94038339645581</v>
      </c>
      <c r="J501">
        <f>AVERAGE('Main'!$AU$9:$AW$9)+1*STDEV('Main'!$AU$9:$AW$9)</f>
        <v>108.043521851211</v>
      </c>
      <c r="K501">
        <f>'Main'!AW9</f>
        <v>112.9356772130486</v>
      </c>
      <c r="L501">
        <f>IF(OR(ISERROR(K501), ISERROR(I501), ISERROR(J501)), TRUE, OR(OR(AND(LEFT(K501, 1)="[", RIGHT(K501, 1)="]"), AND(ISNUMBER(K501), OR(K501&gt;=I501, I501=""), OR(K501&lt;=J501, J501=""))), K501=""))</f>
        <v>0</v>
      </c>
      <c r="M501" t="str">
        <f>"Avg="&amp;ROUND(AVERAGE('Main'!$AU$9:$AW$9),4)&amp;", Stdev="&amp;ROUND(STDEV('Main'!$AU$9:$AW$9),4)&amp;", MaxStdev="&amp;1</f>
        <v>Avg=75.492, Stdev=32.5516, MaxStdev=1</v>
      </c>
    </row>
    <row r="502">
      <c r="A502" t="inlineStr">
        <is>
          <t>Copies Outliers</t>
        </is>
      </c>
      <c r="B502" t="inlineStr">
        <is>
          <t>Copies per mass outliers [covN1]</t>
        </is>
      </c>
      <c r="C502" t="inlineStr">
        <is>
          <t>Medium Low</t>
        </is>
      </c>
      <c r="D502" s="91" t="n">
        <v>44418</v>
      </c>
      <c r="E502" t="inlineStr">
        <is>
          <t>h_d.08.08.21</t>
        </is>
      </c>
      <c r="F502" t="inlineStr">
        <is>
          <t>covN1</t>
        </is>
      </c>
      <c r="G502" s="73" t="str">
        <f>HYPERLINK("#'Main'!AU10", "'Main'!AU10")</f>
        <v>'Main'!AU10</v>
      </c>
      <c r="I502">
        <f>AVERAGE('Main'!$AU$10:$AW$10)-1*STDEV('Main'!$AU$10:$AW$10)</f>
        <v>5.230172350261116</v>
      </c>
      <c r="J502">
        <f>AVERAGE('Main'!$AU$10:$AW$10)+1*STDEV('Main'!$AU$10:$AW$10)</f>
        <v>21.25850450616609</v>
      </c>
      <c r="K502">
        <f>'Main'!AU10</f>
        <v>7.577467248938202</v>
      </c>
      <c r="L502">
        <f>IF(OR(ISERROR(K502), ISERROR(I502), ISERROR(J502)), TRUE, OR(OR(AND(LEFT(K502, 1)="[", RIGHT(K502, 1)="]"), AND(ISNUMBER(K502), OR(K502&gt;=I502, I502=""), OR(K502&lt;=J502, J502=""))), K502=""))</f>
        <v>1</v>
      </c>
      <c r="M502" t="str">
        <f>"Avg="&amp;ROUND(AVERAGE('Main'!$AU$10:$AW$10),4)&amp;", Stdev="&amp;ROUND(STDEV('Main'!$AU$10:$AW$10),4)&amp;", MaxStdev="&amp;1</f>
        <v>Avg=13.2443, Stdev=8.0142, MaxStdev=1</v>
      </c>
    </row>
    <row r="503">
      <c r="A503" t="inlineStr">
        <is>
          <t>Copies Outliers</t>
        </is>
      </c>
      <c r="B503" t="inlineStr">
        <is>
          <t>Copies per mass outliers [covN1]</t>
        </is>
      </c>
      <c r="C503" t="inlineStr">
        <is>
          <t>Medium Low</t>
        </is>
      </c>
      <c r="D503" s="91" t="n">
        <v>44418</v>
      </c>
      <c r="E503" t="inlineStr">
        <is>
          <t>h_d.08.08.21</t>
        </is>
      </c>
      <c r="F503" t="inlineStr">
        <is>
          <t>covN1</t>
        </is>
      </c>
      <c r="G503" s="73" t="str">
        <f>HYPERLINK("#'Main'!AV10", "'Main'!AV10")</f>
        <v>'Main'!AV10</v>
      </c>
      <c r="I503">
        <f>AVERAGE('Main'!$AU$10:$AW$10)-1*STDEV('Main'!$AU$10:$AW$10)</f>
        <v>5.230172350261116</v>
      </c>
      <c r="J503">
        <f>AVERAGE('Main'!$AU$10:$AW$10)+1*STDEV('Main'!$AU$10:$AW$10)</f>
        <v>21.25850450616609</v>
      </c>
      <c r="K503" t="str">
        <f>'Main'!AV10</f>
        <v/>
      </c>
      <c r="L503">
        <f>IF(OR(ISERROR(K503), ISERROR(I503), ISERROR(J503)), TRUE, OR(OR(AND(LEFT(K503, 1)="[", RIGHT(K503, 1)="]"), AND(ISNUMBER(K503), OR(K503&gt;=I503, I503=""), OR(K503&lt;=J503, J503=""))), K503=""))</f>
        <v>1</v>
      </c>
      <c r="M503" t="str">
        <f>"Avg="&amp;ROUND(AVERAGE('Main'!$AU$10:$AW$10),4)&amp;", Stdev="&amp;ROUND(STDEV('Main'!$AU$10:$AW$10),4)&amp;", MaxStdev="&amp;1</f>
        <v>Avg=13.2443, Stdev=8.0142, MaxStdev=1</v>
      </c>
    </row>
    <row r="504">
      <c r="A504" t="inlineStr">
        <is>
          <t>Copies Outliers</t>
        </is>
      </c>
      <c r="B504" t="inlineStr">
        <is>
          <t>Copies per mass outliers [covN1]</t>
        </is>
      </c>
      <c r="C504" t="inlineStr">
        <is>
          <t>Medium Low</t>
        </is>
      </c>
      <c r="D504" s="91" t="n">
        <v>44418</v>
      </c>
      <c r="E504" t="inlineStr">
        <is>
          <t>h_d.08.08.21</t>
        </is>
      </c>
      <c r="F504" t="inlineStr">
        <is>
          <t>covN1</t>
        </is>
      </c>
      <c r="G504" s="73" t="str">
        <f>HYPERLINK("#'Main'!AW10", "'Main'!AW10")</f>
        <v>'Main'!AW10</v>
      </c>
      <c r="I504">
        <f>AVERAGE('Main'!$AU$10:$AW$10)-1*STDEV('Main'!$AU$10:$AW$10)</f>
        <v>5.230172350261116</v>
      </c>
      <c r="J504">
        <f>AVERAGE('Main'!$AU$10:$AW$10)+1*STDEV('Main'!$AU$10:$AW$10)</f>
        <v>21.25850450616609</v>
      </c>
      <c r="K504">
        <f>'Main'!AW10</f>
        <v>18.91120960748901</v>
      </c>
      <c r="L504">
        <f>IF(OR(ISERROR(K504), ISERROR(I504), ISERROR(J504)), TRUE, OR(OR(AND(LEFT(K504, 1)="[", RIGHT(K504, 1)="]"), AND(ISNUMBER(K504), OR(K504&gt;=I504, I504=""), OR(K504&lt;=J504, J504=""))), K504=""))</f>
        <v>1</v>
      </c>
      <c r="M504" t="str">
        <f>"Avg="&amp;ROUND(AVERAGE('Main'!$AU$10:$AW$10),4)&amp;", Stdev="&amp;ROUND(STDEV('Main'!$AU$10:$AW$10),4)&amp;", MaxStdev="&amp;1</f>
        <v>Avg=13.2443, Stdev=8.0142, MaxStdev=1</v>
      </c>
    </row>
    <row r="505">
      <c r="A505" t="inlineStr">
        <is>
          <t>Copies Outliers</t>
        </is>
      </c>
      <c r="B505" t="inlineStr">
        <is>
          <t>Copies per mass outliers [covN1]</t>
        </is>
      </c>
      <c r="C505" t="inlineStr">
        <is>
          <t>Medium Low</t>
        </is>
      </c>
      <c r="D505" s="91" t="n">
        <v>44418</v>
      </c>
      <c r="E505" t="inlineStr">
        <is>
          <t>bmi.08.09.21</t>
        </is>
      </c>
      <c r="F505" t="inlineStr">
        <is>
          <t>covN1</t>
        </is>
      </c>
      <c r="G505" s="73" t="str">
        <f>HYPERLINK("#'Main'!AU11", "'Main'!AU11")</f>
        <v>'Main'!AU11</v>
      </c>
      <c r="I505">
        <f>AVERAGE('Main'!$AU$11:$AW$11)-1*STDEV('Main'!$AU$11:$AW$11)</f>
        <v>46.68016290956859</v>
      </c>
      <c r="J505">
        <f>AVERAGE('Main'!$AU$11:$AW$11)+1*STDEV('Main'!$AU$11:$AW$11)</f>
        <v>62.56373220197522</v>
      </c>
      <c r="K505">
        <f>'Main'!AU11</f>
        <v>45.49162108382482</v>
      </c>
      <c r="L505">
        <f>IF(OR(ISERROR(K505), ISERROR(I505), ISERROR(J505)), TRUE, OR(OR(AND(LEFT(K505, 1)="[", RIGHT(K505, 1)="]"), AND(ISNUMBER(K505), OR(K505&gt;=I505, I505=""), OR(K505&lt;=J505, J505=""))), K505=""))</f>
        <v>0</v>
      </c>
      <c r="M505" t="str">
        <f>"Avg="&amp;ROUND(AVERAGE('Main'!$AU$11:$AW$11),4)&amp;", Stdev="&amp;ROUND(STDEV('Main'!$AU$11:$AW$11),4)&amp;", MaxStdev="&amp;1</f>
        <v>Avg=54.6219, Stdev=7.9418, MaxStdev=1</v>
      </c>
    </row>
    <row r="506">
      <c r="A506" t="inlineStr">
        <is>
          <t>Copies Outliers</t>
        </is>
      </c>
      <c r="B506" t="inlineStr">
        <is>
          <t>Copies per mass outliers [covN1]</t>
        </is>
      </c>
      <c r="C506" t="inlineStr">
        <is>
          <t>Medium Low</t>
        </is>
      </c>
      <c r="D506" s="91" t="n">
        <v>44418</v>
      </c>
      <c r="E506" t="inlineStr">
        <is>
          <t>bmi.08.09.21</t>
        </is>
      </c>
      <c r="F506" t="inlineStr">
        <is>
          <t>covN1</t>
        </is>
      </c>
      <c r="G506" s="73" t="str">
        <f>HYPERLINK("#'Main'!AV11", "'Main'!AV11")</f>
        <v>'Main'!AV11</v>
      </c>
      <c r="I506">
        <f>AVERAGE('Main'!$AU$11:$AW$11)-1*STDEV('Main'!$AU$11:$AW$11)</f>
        <v>46.68016290956859</v>
      </c>
      <c r="J506">
        <f>AVERAGE('Main'!$AU$11:$AW$11)+1*STDEV('Main'!$AU$11:$AW$11)</f>
        <v>62.56373220197522</v>
      </c>
      <c r="K506">
        <f>'Main'!AV11</f>
        <v>59.9285939361375</v>
      </c>
      <c r="L506">
        <f>IF(OR(ISERROR(K506), ISERROR(I506), ISERROR(J506)), TRUE, OR(OR(AND(LEFT(K506, 1)="[", RIGHT(K506, 1)="]"), AND(ISNUMBER(K506), OR(K506&gt;=I506, I506=""), OR(K506&lt;=J506, J506=""))), K506=""))</f>
        <v>1</v>
      </c>
      <c r="M506" t="str">
        <f>"Avg="&amp;ROUND(AVERAGE('Main'!$AU$11:$AW$11),4)&amp;", Stdev="&amp;ROUND(STDEV('Main'!$AU$11:$AW$11),4)&amp;", MaxStdev="&amp;1</f>
        <v>Avg=54.6219, Stdev=7.9418, MaxStdev=1</v>
      </c>
    </row>
    <row r="507">
      <c r="A507" t="inlineStr">
        <is>
          <t>Copies Outliers</t>
        </is>
      </c>
      <c r="B507" t="inlineStr">
        <is>
          <t>Copies per mass outliers [covN1]</t>
        </is>
      </c>
      <c r="C507" t="inlineStr">
        <is>
          <t>Medium Low</t>
        </is>
      </c>
      <c r="D507" s="91" t="n">
        <v>44418</v>
      </c>
      <c r="E507" t="inlineStr">
        <is>
          <t>bmi.08.09.21</t>
        </is>
      </c>
      <c r="F507" t="inlineStr">
        <is>
          <t>covN1</t>
        </is>
      </c>
      <c r="G507" s="73" t="str">
        <f>HYPERLINK("#'Main'!AW11", "'Main'!AW11")</f>
        <v>'Main'!AW11</v>
      </c>
      <c r="I507">
        <f>AVERAGE('Main'!$AU$11:$AW$11)-1*STDEV('Main'!$AU$11:$AW$11)</f>
        <v>46.68016290956859</v>
      </c>
      <c r="J507">
        <f>AVERAGE('Main'!$AU$11:$AW$11)+1*STDEV('Main'!$AU$11:$AW$11)</f>
        <v>62.56373220197522</v>
      </c>
      <c r="K507">
        <f>'Main'!AW11</f>
        <v>58.4456276473534</v>
      </c>
      <c r="L507">
        <f>IF(OR(ISERROR(K507), ISERROR(I507), ISERROR(J507)), TRUE, OR(OR(AND(LEFT(K507, 1)="[", RIGHT(K507, 1)="]"), AND(ISNUMBER(K507), OR(K507&gt;=I507, I507=""), OR(K507&lt;=J507, J507=""))), K507=""))</f>
        <v>1</v>
      </c>
      <c r="M507" t="str">
        <f>"Avg="&amp;ROUND(AVERAGE('Main'!$AU$11:$AW$11),4)&amp;", Stdev="&amp;ROUND(STDEV('Main'!$AU$11:$AW$11),4)&amp;", MaxStdev="&amp;1</f>
        <v>Avg=54.6219, Stdev=7.9418, MaxStdev=1</v>
      </c>
    </row>
    <row r="508">
      <c r="A508" t="inlineStr">
        <is>
          <t>Copies Outliers</t>
        </is>
      </c>
      <c r="B508" t="inlineStr">
        <is>
          <t>Copies per mass outliers [covN1]</t>
        </is>
      </c>
      <c r="C508" t="inlineStr">
        <is>
          <t>Medium Low</t>
        </is>
      </c>
      <c r="D508" s="91" t="n">
        <v>44418</v>
      </c>
      <c r="E508" t="inlineStr">
        <is>
          <t>mh.08.09.21</t>
        </is>
      </c>
      <c r="F508" t="inlineStr">
        <is>
          <t>covN1</t>
        </is>
      </c>
      <c r="G508" s="73" t="str">
        <f>HYPERLINK("#'Main'!AU12", "'Main'!AU12")</f>
        <v>'Main'!AU12</v>
      </c>
      <c r="I508">
        <f>AVERAGE('Main'!$AU$12:$AW$12)-1*STDEV('Main'!$AU$12:$AW$12)</f>
        <v>125.8423105328033</v>
      </c>
      <c r="J508">
        <f>AVERAGE('Main'!$AU$12:$AW$12)+1*STDEV('Main'!$AU$12:$AW$12)</f>
        <v>261.3144791685665</v>
      </c>
      <c r="K508">
        <f>'Main'!AU12</f>
        <v>126.7940056649216</v>
      </c>
      <c r="L508">
        <f>IF(OR(ISERROR(K508), ISERROR(I508), ISERROR(J508)), TRUE, OR(OR(AND(LEFT(K508, 1)="[", RIGHT(K508, 1)="]"), AND(ISNUMBER(K508), OR(K508&gt;=I508, I508=""), OR(K508&lt;=J508, J508=""))), K508=""))</f>
        <v>1</v>
      </c>
      <c r="M508" t="str">
        <f>"Avg="&amp;ROUND(AVERAGE('Main'!$AU$12:$AW$12),4)&amp;", Stdev="&amp;ROUND(STDEV('Main'!$AU$12:$AW$12),4)&amp;", MaxStdev="&amp;1</f>
        <v>Avg=193.5784, Stdev=67.7361, MaxStdev=1</v>
      </c>
    </row>
    <row r="509">
      <c r="A509" t="inlineStr">
        <is>
          <t>Copies Outliers</t>
        </is>
      </c>
      <c r="B509" t="inlineStr">
        <is>
          <t>Copies per mass outliers [covN1]</t>
        </is>
      </c>
      <c r="C509" t="inlineStr">
        <is>
          <t>Medium Low</t>
        </is>
      </c>
      <c r="D509" s="91" t="n">
        <v>44418</v>
      </c>
      <c r="E509" t="inlineStr">
        <is>
          <t>mh.08.09.21</t>
        </is>
      </c>
      <c r="F509" t="inlineStr">
        <is>
          <t>covN1</t>
        </is>
      </c>
      <c r="G509" s="73" t="str">
        <f>HYPERLINK("#'Main'!AV12", "'Main'!AV12")</f>
        <v>'Main'!AV12</v>
      </c>
      <c r="I509">
        <f>AVERAGE('Main'!$AU$12:$AW$12)-1*STDEV('Main'!$AU$12:$AW$12)</f>
        <v>125.8423105328033</v>
      </c>
      <c r="J509">
        <f>AVERAGE('Main'!$AU$12:$AW$12)+1*STDEV('Main'!$AU$12:$AW$12)</f>
        <v>261.3144791685665</v>
      </c>
      <c r="K509">
        <f>'Main'!AV12</f>
        <v>191.7135172518411</v>
      </c>
      <c r="L509">
        <f>IF(OR(ISERROR(K509), ISERROR(I509), ISERROR(J509)), TRUE, OR(OR(AND(LEFT(K509, 1)="[", RIGHT(K509, 1)="]"), AND(ISNUMBER(K509), OR(K509&gt;=I509, I509=""), OR(K509&lt;=J509, J509=""))), K509=""))</f>
        <v>1</v>
      </c>
      <c r="M509" t="str">
        <f>"Avg="&amp;ROUND(AVERAGE('Main'!$AU$12:$AW$12),4)&amp;", Stdev="&amp;ROUND(STDEV('Main'!$AU$12:$AW$12),4)&amp;", MaxStdev="&amp;1</f>
        <v>Avg=193.5784, Stdev=67.7361, MaxStdev=1</v>
      </c>
    </row>
    <row r="510">
      <c r="A510" t="inlineStr">
        <is>
          <t>Copies Outliers</t>
        </is>
      </c>
      <c r="B510" t="inlineStr">
        <is>
          <t>Copies per mass outliers [covN1]</t>
        </is>
      </c>
      <c r="C510" t="inlineStr">
        <is>
          <t>Medium Low</t>
        </is>
      </c>
      <c r="D510" s="91" t="n">
        <v>44418</v>
      </c>
      <c r="E510" t="inlineStr">
        <is>
          <t>mh.08.09.21</t>
        </is>
      </c>
      <c r="F510" t="inlineStr">
        <is>
          <t>covN1</t>
        </is>
      </c>
      <c r="G510" s="73" t="str">
        <f>HYPERLINK("#'Main'!AW12", "'Main'!AW12")</f>
        <v>'Main'!AW12</v>
      </c>
      <c r="I510">
        <f>AVERAGE('Main'!$AU$12:$AW$12)-1*STDEV('Main'!$AU$12:$AW$12)</f>
        <v>125.8423105328033</v>
      </c>
      <c r="J510">
        <f>AVERAGE('Main'!$AU$12:$AW$12)+1*STDEV('Main'!$AU$12:$AW$12)</f>
        <v>261.3144791685665</v>
      </c>
      <c r="K510">
        <f>'Main'!AW12</f>
        <v>262.2276616352921</v>
      </c>
      <c r="L510">
        <f>IF(OR(ISERROR(K510), ISERROR(I510), ISERROR(J510)), TRUE, OR(OR(AND(LEFT(K510, 1)="[", RIGHT(K510, 1)="]"), AND(ISNUMBER(K510), OR(K510&gt;=I510, I510=""), OR(K510&lt;=J510, J510=""))), K510=""))</f>
        <v>0</v>
      </c>
      <c r="M510" t="str">
        <f>"Avg="&amp;ROUND(AVERAGE('Main'!$AU$12:$AW$12),4)&amp;", Stdev="&amp;ROUND(STDEV('Main'!$AU$12:$AW$12),4)&amp;", MaxStdev="&amp;1</f>
        <v>Avg=193.5784, Stdev=67.7361, MaxStdev=1</v>
      </c>
    </row>
    <row r="511">
      <c r="A511" t="inlineStr">
        <is>
          <t>Copies Outliers</t>
        </is>
      </c>
      <c r="B511" t="inlineStr">
        <is>
          <t>Copies per mass outliers [covN1]</t>
        </is>
      </c>
      <c r="C511" t="inlineStr">
        <is>
          <t>Medium Low</t>
        </is>
      </c>
      <c r="D511" s="91" t="n">
        <v>44418</v>
      </c>
      <c r="E511" t="inlineStr">
        <is>
          <t>o.08.09.21</t>
        </is>
      </c>
      <c r="F511" t="inlineStr">
        <is>
          <t>covN1</t>
        </is>
      </c>
      <c r="G511" s="73" t="str">
        <f>HYPERLINK("#'Main'!AU13", "'Main'!AU13")</f>
        <v>'Main'!AU13</v>
      </c>
      <c r="I511">
        <f>AVERAGE('Main'!$AU$13:$AW$13)-1*STDEV('Main'!$AU$13:$AW$13)</f>
        <v>12.78520886133795</v>
      </c>
      <c r="J511">
        <f>AVERAGE('Main'!$AU$13:$AW$13)+1*STDEV('Main'!$AU$13:$AW$13)</f>
        <v>66.01266038458677</v>
      </c>
      <c r="K511">
        <f>'Main'!AU13</f>
        <v>20.58018866427862</v>
      </c>
      <c r="L511">
        <f>IF(OR(ISERROR(K511), ISERROR(I511), ISERROR(J511)), TRUE, OR(OR(AND(LEFT(K511, 1)="[", RIGHT(K511, 1)="]"), AND(ISNUMBER(K511), OR(K511&gt;=I511, I511=""), OR(K511&lt;=J511, J511=""))), K511=""))</f>
        <v>1</v>
      </c>
      <c r="M511" t="str">
        <f>"Avg="&amp;ROUND(AVERAGE('Main'!$AU$13:$AW$13),4)&amp;", Stdev="&amp;ROUND(STDEV('Main'!$AU$13:$AW$13),4)&amp;", MaxStdev="&amp;1</f>
        <v>Avg=39.3989, Stdev=26.6137, MaxStdev=1</v>
      </c>
    </row>
    <row r="512">
      <c r="A512" t="inlineStr">
        <is>
          <t>Copies Outliers</t>
        </is>
      </c>
      <c r="B512" t="inlineStr">
        <is>
          <t>Copies per mass outliers [covN1]</t>
        </is>
      </c>
      <c r="C512" t="inlineStr">
        <is>
          <t>Medium Low</t>
        </is>
      </c>
      <c r="D512" s="91" t="n">
        <v>44418</v>
      </c>
      <c r="E512" t="inlineStr">
        <is>
          <t>o.08.09.21</t>
        </is>
      </c>
      <c r="F512" t="inlineStr">
        <is>
          <t>covN1</t>
        </is>
      </c>
      <c r="G512" s="73" t="str">
        <f>HYPERLINK("#'Main'!AV13", "'Main'!AV13")</f>
        <v>'Main'!AV13</v>
      </c>
      <c r="I512">
        <f>AVERAGE('Main'!$AU$13:$AW$13)-1*STDEV('Main'!$AU$13:$AW$13)</f>
        <v>12.78520886133795</v>
      </c>
      <c r="J512">
        <f>AVERAGE('Main'!$AU$13:$AW$13)+1*STDEV('Main'!$AU$13:$AW$13)</f>
        <v>66.01266038458677</v>
      </c>
      <c r="K512" t="str">
        <f>'Main'!AV13</f>
        <v/>
      </c>
      <c r="L512">
        <f>IF(OR(ISERROR(K512), ISERROR(I512), ISERROR(J512)), TRUE, OR(OR(AND(LEFT(K512, 1)="[", RIGHT(K512, 1)="]"), AND(ISNUMBER(K512), OR(K512&gt;=I512, I512=""), OR(K512&lt;=J512, J512=""))), K512=""))</f>
        <v>1</v>
      </c>
      <c r="M512" t="str">
        <f>"Avg="&amp;ROUND(AVERAGE('Main'!$AU$13:$AW$13),4)&amp;", Stdev="&amp;ROUND(STDEV('Main'!$AU$13:$AW$13),4)&amp;", MaxStdev="&amp;1</f>
        <v>Avg=39.3989, Stdev=26.6137, MaxStdev=1</v>
      </c>
    </row>
    <row r="513">
      <c r="A513" t="inlineStr">
        <is>
          <t>Copies Outliers</t>
        </is>
      </c>
      <c r="B513" t="inlineStr">
        <is>
          <t>Copies per mass outliers [covN1]</t>
        </is>
      </c>
      <c r="C513" t="inlineStr">
        <is>
          <t>Medium Low</t>
        </is>
      </c>
      <c r="D513" s="91" t="n">
        <v>44418</v>
      </c>
      <c r="E513" t="inlineStr">
        <is>
          <t>o.08.09.21</t>
        </is>
      </c>
      <c r="F513" t="inlineStr">
        <is>
          <t>covN1</t>
        </is>
      </c>
      <c r="G513" s="73" t="str">
        <f>HYPERLINK("#'Main'!AW13", "'Main'!AW13")</f>
        <v>'Main'!AW13</v>
      </c>
      <c r="I513">
        <f>AVERAGE('Main'!$AU$13:$AW$13)-1*STDEV('Main'!$AU$13:$AW$13)</f>
        <v>12.78520886133795</v>
      </c>
      <c r="J513">
        <f>AVERAGE('Main'!$AU$13:$AW$13)+1*STDEV('Main'!$AU$13:$AW$13)</f>
        <v>66.01266038458677</v>
      </c>
      <c r="K513">
        <f>'Main'!AW13</f>
        <v>58.21768058164609</v>
      </c>
      <c r="L513">
        <f>IF(OR(ISERROR(K513), ISERROR(I513), ISERROR(J513)), TRUE, OR(OR(AND(LEFT(K513, 1)="[", RIGHT(K513, 1)="]"), AND(ISNUMBER(K513), OR(K513&gt;=I513, I513=""), OR(K513&lt;=J513, J513=""))), K513=""))</f>
        <v>1</v>
      </c>
      <c r="M513" t="str">
        <f>"Avg="&amp;ROUND(AVERAGE('Main'!$AU$13:$AW$13),4)&amp;", Stdev="&amp;ROUND(STDEV('Main'!$AU$13:$AW$13),4)&amp;", MaxStdev="&amp;1</f>
        <v>Avg=39.3989, Stdev=26.6137, MaxStdev=1</v>
      </c>
    </row>
    <row r="514">
      <c r="A514" t="inlineStr">
        <is>
          <t>Copies Outliers</t>
        </is>
      </c>
      <c r="B514" t="inlineStr">
        <is>
          <t>Copies per mass outliers [covN1]</t>
        </is>
      </c>
      <c r="C514" t="inlineStr">
        <is>
          <t>Medium Low</t>
        </is>
      </c>
      <c r="D514" s="91" t="n">
        <v>44418</v>
      </c>
      <c r="E514" t="inlineStr">
        <is>
          <t>vc1.08.09.21</t>
        </is>
      </c>
      <c r="F514" t="inlineStr">
        <is>
          <t>covN1</t>
        </is>
      </c>
      <c r="G514" s="73" t="str">
        <f>HYPERLINK("#'Main'!AU14", "'Main'!AU14")</f>
        <v>'Main'!AU14</v>
      </c>
      <c r="I514" t="e">
        <f>AVERAGE('Main'!$AU$14:$AW$14)-1*STDEV('Main'!$AU$14:$AW$14)</f>
        <v>#DIV/0!</v>
      </c>
      <c r="J514" t="e">
        <f>AVERAGE('Main'!$AU$14:$AW$14)+1*STDEV('Main'!$AU$14:$AW$14)</f>
        <v>#DIV/0!</v>
      </c>
      <c r="K514" t="str">
        <f>'Main'!AU14</f>
        <v/>
      </c>
      <c r="L514">
        <f>IF(OR(ISERROR(K514), ISERROR(I514), ISERROR(J514)), TRUE, OR(OR(AND(LEFT(K514, 1)="[", RIGHT(K514, 1)="]"), AND(ISNUMBER(K514), OR(K514&gt;=I514, I514=""), OR(K514&lt;=J514, J514=""))), K514=""))</f>
        <v>1</v>
      </c>
      <c r="M514" t="e">
        <f>"Avg="&amp;ROUND(AVERAGE('Main'!$AU$14:$AW$14),4)&amp;", Stdev="&amp;ROUND(STDEV('Main'!$AU$14:$AW$14),4)&amp;", MaxStdev="&amp;1</f>
        <v>#DIV/0!</v>
      </c>
    </row>
    <row r="515">
      <c r="A515" t="inlineStr">
        <is>
          <t>Copies Outliers</t>
        </is>
      </c>
      <c r="B515" t="inlineStr">
        <is>
          <t>Copies per mass outliers [covN1]</t>
        </is>
      </c>
      <c r="C515" t="inlineStr">
        <is>
          <t>Medium Low</t>
        </is>
      </c>
      <c r="D515" s="91" t="n">
        <v>44418</v>
      </c>
      <c r="E515" t="inlineStr">
        <is>
          <t>vc1.08.09.21</t>
        </is>
      </c>
      <c r="F515" t="inlineStr">
        <is>
          <t>covN1</t>
        </is>
      </c>
      <c r="G515" s="73" t="str">
        <f>HYPERLINK("#'Main'!AV14", "'Main'!AV14")</f>
        <v>'Main'!AV14</v>
      </c>
      <c r="I515" t="e">
        <f>AVERAGE('Main'!$AU$14:$AW$14)-1*STDEV('Main'!$AU$14:$AW$14)</f>
        <v>#DIV/0!</v>
      </c>
      <c r="J515" t="e">
        <f>AVERAGE('Main'!$AU$14:$AW$14)+1*STDEV('Main'!$AU$14:$AW$14)</f>
        <v>#DIV/0!</v>
      </c>
      <c r="K515" t="str">
        <f>'Main'!AV14</f>
        <v/>
      </c>
      <c r="L515">
        <f>IF(OR(ISERROR(K515), ISERROR(I515), ISERROR(J515)), TRUE, OR(OR(AND(LEFT(K515, 1)="[", RIGHT(K515, 1)="]"), AND(ISNUMBER(K515), OR(K515&gt;=I515, I515=""), OR(K515&lt;=J515, J515=""))), K515=""))</f>
        <v>1</v>
      </c>
      <c r="M515" t="e">
        <f>"Avg="&amp;ROUND(AVERAGE('Main'!$AU$14:$AW$14),4)&amp;", Stdev="&amp;ROUND(STDEV('Main'!$AU$14:$AW$14),4)&amp;", MaxStdev="&amp;1</f>
        <v>#DIV/0!</v>
      </c>
    </row>
    <row r="516">
      <c r="A516" t="inlineStr">
        <is>
          <t>Copies Outliers</t>
        </is>
      </c>
      <c r="B516" t="inlineStr">
        <is>
          <t>Copies per mass outliers [covN1]</t>
        </is>
      </c>
      <c r="C516" t="inlineStr">
        <is>
          <t>Medium Low</t>
        </is>
      </c>
      <c r="D516" s="91" t="n">
        <v>44418</v>
      </c>
      <c r="E516" t="inlineStr">
        <is>
          <t>vc1.08.09.21</t>
        </is>
      </c>
      <c r="F516" t="inlineStr">
        <is>
          <t>covN1</t>
        </is>
      </c>
      <c r="G516" s="73" t="str">
        <f>HYPERLINK("#'Main'!AW14", "'Main'!AW14")</f>
        <v>'Main'!AW14</v>
      </c>
      <c r="I516" t="e">
        <f>AVERAGE('Main'!$AU$14:$AW$14)-1*STDEV('Main'!$AU$14:$AW$14)</f>
        <v>#DIV/0!</v>
      </c>
      <c r="J516" t="e">
        <f>AVERAGE('Main'!$AU$14:$AW$14)+1*STDEV('Main'!$AU$14:$AW$14)</f>
        <v>#DIV/0!</v>
      </c>
      <c r="K516" t="str">
        <f>'Main'!AW14</f>
        <v/>
      </c>
      <c r="L516">
        <f>IF(OR(ISERROR(K516), ISERROR(I516), ISERROR(J516)), TRUE, OR(OR(AND(LEFT(K516, 1)="[", RIGHT(K516, 1)="]"), AND(ISNUMBER(K516), OR(K516&gt;=I516, I516=""), OR(K516&lt;=J516, J516=""))), K516=""))</f>
        <v>1</v>
      </c>
      <c r="M516" t="e">
        <f>"Avg="&amp;ROUND(AVERAGE('Main'!$AU$14:$AW$14),4)&amp;", Stdev="&amp;ROUND(STDEV('Main'!$AU$14:$AW$14),4)&amp;", MaxStdev="&amp;1</f>
        <v>#DIV/0!</v>
      </c>
    </row>
    <row r="517">
      <c r="A517" t="inlineStr">
        <is>
          <t>Copies Outliers</t>
        </is>
      </c>
      <c r="B517" t="inlineStr">
        <is>
          <t>Copies per mass outliers [covN1]</t>
        </is>
      </c>
      <c r="C517" t="inlineStr">
        <is>
          <t>Medium Low</t>
        </is>
      </c>
      <c r="D517" s="91" t="n">
        <v>44418</v>
      </c>
      <c r="E517" t="inlineStr">
        <is>
          <t>vc2.08.09.21</t>
        </is>
      </c>
      <c r="F517" t="inlineStr">
        <is>
          <t>covN1</t>
        </is>
      </c>
      <c r="G517" s="73" t="str">
        <f>HYPERLINK("#'Main'!AU15", "'Main'!AU15")</f>
        <v>'Main'!AU15</v>
      </c>
      <c r="I517">
        <f>AVERAGE('Main'!$AU$15:$AW$15)-1*STDEV('Main'!$AU$15:$AW$15)</f>
        <v>0.5601605969198888</v>
      </c>
      <c r="J517">
        <f>AVERAGE('Main'!$AU$15:$AW$15)+1*STDEV('Main'!$AU$15:$AW$15)</f>
        <v>1.549022045965652</v>
      </c>
      <c r="K517">
        <f>'Main'!AU15</f>
        <v>0.704976003305663</v>
      </c>
      <c r="L517">
        <f>IF(OR(ISERROR(K517), ISERROR(I517), ISERROR(J517)), TRUE, OR(OR(AND(LEFT(K517, 1)="[", RIGHT(K517, 1)="]"), AND(ISNUMBER(K517), OR(K517&gt;=I517, I517=""), OR(K517&lt;=J517, J517=""))), K517=""))</f>
        <v>1</v>
      </c>
      <c r="M517" t="str">
        <f>"Avg="&amp;ROUND(AVERAGE('Main'!$AU$15:$AW$15),4)&amp;", Stdev="&amp;ROUND(STDEV('Main'!$AU$15:$AW$15),4)&amp;", MaxStdev="&amp;1</f>
        <v>Avg=1.0546, Stdev=0.4944, MaxStdev=1</v>
      </c>
    </row>
    <row r="518">
      <c r="A518" t="inlineStr">
        <is>
          <t>Copies Outliers</t>
        </is>
      </c>
      <c r="B518" t="inlineStr">
        <is>
          <t>Copies per mass outliers [covN1]</t>
        </is>
      </c>
      <c r="C518" t="inlineStr">
        <is>
          <t>Medium Low</t>
        </is>
      </c>
      <c r="D518" s="91" t="n">
        <v>44418</v>
      </c>
      <c r="E518" t="inlineStr">
        <is>
          <t>vc2.08.09.21</t>
        </is>
      </c>
      <c r="F518" t="inlineStr">
        <is>
          <t>covN1</t>
        </is>
      </c>
      <c r="G518" s="73" t="str">
        <f>HYPERLINK("#'Main'!AV15", "'Main'!AV15")</f>
        <v>'Main'!AV15</v>
      </c>
      <c r="I518">
        <f>AVERAGE('Main'!$AU$15:$AW$15)-1*STDEV('Main'!$AU$15:$AW$15)</f>
        <v>0.5601605969198888</v>
      </c>
      <c r="J518">
        <f>AVERAGE('Main'!$AU$15:$AW$15)+1*STDEV('Main'!$AU$15:$AW$15)</f>
        <v>1.549022045965652</v>
      </c>
      <c r="K518" t="str">
        <f>'Main'!AV15</f>
        <v/>
      </c>
      <c r="L518">
        <f>IF(OR(ISERROR(K518), ISERROR(I518), ISERROR(J518)), TRUE, OR(OR(AND(LEFT(K518, 1)="[", RIGHT(K518, 1)="]"), AND(ISNUMBER(K518), OR(K518&gt;=I518, I518=""), OR(K518&lt;=J518, J518=""))), K518=""))</f>
        <v>1</v>
      </c>
      <c r="M518" t="str">
        <f>"Avg="&amp;ROUND(AVERAGE('Main'!$AU$15:$AW$15),4)&amp;", Stdev="&amp;ROUND(STDEV('Main'!$AU$15:$AW$15),4)&amp;", MaxStdev="&amp;1</f>
        <v>Avg=1.0546, Stdev=0.4944, MaxStdev=1</v>
      </c>
    </row>
    <row r="519">
      <c r="A519" t="inlineStr">
        <is>
          <t>Copies Outliers</t>
        </is>
      </c>
      <c r="B519" t="inlineStr">
        <is>
          <t>Copies per mass outliers [covN1]</t>
        </is>
      </c>
      <c r="C519" t="inlineStr">
        <is>
          <t>Medium Low</t>
        </is>
      </c>
      <c r="D519" s="91" t="n">
        <v>44418</v>
      </c>
      <c r="E519" t="inlineStr">
        <is>
          <t>vc2.08.09.21</t>
        </is>
      </c>
      <c r="F519" t="inlineStr">
        <is>
          <t>covN1</t>
        </is>
      </c>
      <c r="G519" s="73" t="str">
        <f>HYPERLINK("#'Main'!AW15", "'Main'!AW15")</f>
        <v>'Main'!AW15</v>
      </c>
      <c r="I519">
        <f>AVERAGE('Main'!$AU$15:$AW$15)-1*STDEV('Main'!$AU$15:$AW$15)</f>
        <v>0.5601605969198888</v>
      </c>
      <c r="J519">
        <f>AVERAGE('Main'!$AU$15:$AW$15)+1*STDEV('Main'!$AU$15:$AW$15)</f>
        <v>1.549022045965652</v>
      </c>
      <c r="K519">
        <f>'Main'!AW15</f>
        <v>1.404206639579878</v>
      </c>
      <c r="L519">
        <f>IF(OR(ISERROR(K519), ISERROR(I519), ISERROR(J519)), TRUE, OR(OR(AND(LEFT(K519, 1)="[", RIGHT(K519, 1)="]"), AND(ISNUMBER(K519), OR(K519&gt;=I519, I519=""), OR(K519&lt;=J519, J519=""))), K519=""))</f>
        <v>1</v>
      </c>
      <c r="M519" t="str">
        <f>"Avg="&amp;ROUND(AVERAGE('Main'!$AU$15:$AW$15),4)&amp;", Stdev="&amp;ROUND(STDEV('Main'!$AU$15:$AW$15),4)&amp;", MaxStdev="&amp;1</f>
        <v>Avg=1.0546, Stdev=0.4944, MaxStdev=1</v>
      </c>
    </row>
    <row r="520">
      <c r="A520" t="inlineStr">
        <is>
          <t>Copies Outliers</t>
        </is>
      </c>
      <c r="B520" t="inlineStr">
        <is>
          <t>Copies per mass outliers [covN1]</t>
        </is>
      </c>
      <c r="C520" t="inlineStr">
        <is>
          <t>Medium Low</t>
        </is>
      </c>
      <c r="D520" s="91" t="n">
        <v>44418</v>
      </c>
      <c r="E520" t="inlineStr">
        <is>
          <t>vc3.08.09.21</t>
        </is>
      </c>
      <c r="F520" t="inlineStr">
        <is>
          <t>covN1</t>
        </is>
      </c>
      <c r="G520" s="73" t="str">
        <f>HYPERLINK("#'Main'!AU16", "'Main'!AU16")</f>
        <v>'Main'!AU16</v>
      </c>
      <c r="I520">
        <f>AVERAGE('Main'!$AU$16:$AW$16)-1*STDEV('Main'!$AU$16:$AW$16)</f>
        <v>-1.717553213151441</v>
      </c>
      <c r="J520">
        <f>AVERAGE('Main'!$AU$16:$AW$16)+1*STDEV('Main'!$AU$16:$AW$16)</f>
        <v>13.05917422471752</v>
      </c>
      <c r="K520">
        <f>'Main'!AU16</f>
        <v>10.89517259331427</v>
      </c>
      <c r="L520">
        <f>IF(OR(ISERROR(K520), ISERROR(I520), ISERROR(J520)), TRUE, OR(OR(AND(LEFT(K520, 1)="[", RIGHT(K520, 1)="]"), AND(ISNUMBER(K520), OR(K520&gt;=I520, I520=""), OR(K520&lt;=J520, J520=""))), K520=""))</f>
        <v>1</v>
      </c>
      <c r="M520" t="str">
        <f>"Avg="&amp;ROUND(AVERAGE('Main'!$AU$16:$AW$16),4)&amp;", Stdev="&amp;ROUND(STDEV('Main'!$AU$16:$AW$16),4)&amp;", MaxStdev="&amp;1</f>
        <v>Avg=5.6708, Stdev=7.3884, MaxStdev=1</v>
      </c>
    </row>
    <row r="521">
      <c r="A521" t="inlineStr">
        <is>
          <t>Copies Outliers</t>
        </is>
      </c>
      <c r="B521" t="inlineStr">
        <is>
          <t>Copies per mass outliers [covN1]</t>
        </is>
      </c>
      <c r="C521" t="inlineStr">
        <is>
          <t>Medium Low</t>
        </is>
      </c>
      <c r="D521" s="91" t="n">
        <v>44418</v>
      </c>
      <c r="E521" t="inlineStr">
        <is>
          <t>vc3.08.09.21</t>
        </is>
      </c>
      <c r="F521" t="inlineStr">
        <is>
          <t>covN1</t>
        </is>
      </c>
      <c r="G521" s="73" t="str">
        <f>HYPERLINK("#'Main'!AV16", "'Main'!AV16")</f>
        <v>'Main'!AV16</v>
      </c>
      <c r="I521">
        <f>AVERAGE('Main'!$AU$16:$AW$16)-1*STDEV('Main'!$AU$16:$AW$16)</f>
        <v>-1.717553213151441</v>
      </c>
      <c r="J521">
        <f>AVERAGE('Main'!$AU$16:$AW$16)+1*STDEV('Main'!$AU$16:$AW$16)</f>
        <v>13.05917422471752</v>
      </c>
      <c r="K521">
        <f>'Main'!AV16</f>
        <v>0.4464484182518086</v>
      </c>
      <c r="L521">
        <f>IF(OR(ISERROR(K521), ISERROR(I521), ISERROR(J521)), TRUE, OR(OR(AND(LEFT(K521, 1)="[", RIGHT(K521, 1)="]"), AND(ISNUMBER(K521), OR(K521&gt;=I521, I521=""), OR(K521&lt;=J521, J521=""))), K521=""))</f>
        <v>1</v>
      </c>
      <c r="M521" t="str">
        <f>"Avg="&amp;ROUND(AVERAGE('Main'!$AU$16:$AW$16),4)&amp;", Stdev="&amp;ROUND(STDEV('Main'!$AU$16:$AW$16),4)&amp;", MaxStdev="&amp;1</f>
        <v>Avg=5.6708, Stdev=7.3884, MaxStdev=1</v>
      </c>
    </row>
    <row r="522">
      <c r="A522" t="inlineStr">
        <is>
          <t>Copies Outliers</t>
        </is>
      </c>
      <c r="B522" t="inlineStr">
        <is>
          <t>Copies per mass outliers [covN1]</t>
        </is>
      </c>
      <c r="C522" t="inlineStr">
        <is>
          <t>Medium Low</t>
        </is>
      </c>
      <c r="D522" s="91" t="n">
        <v>44418</v>
      </c>
      <c r="E522" t="inlineStr">
        <is>
          <t>vc3.08.09.21</t>
        </is>
      </c>
      <c r="F522" t="inlineStr">
        <is>
          <t>covN1</t>
        </is>
      </c>
      <c r="G522" s="73" t="str">
        <f>HYPERLINK("#'Main'!AW16", "'Main'!AW16")</f>
        <v>'Main'!AW16</v>
      </c>
      <c r="I522">
        <f>AVERAGE('Main'!$AU$16:$AW$16)-1*STDEV('Main'!$AU$16:$AW$16)</f>
        <v>-1.717553213151441</v>
      </c>
      <c r="J522">
        <f>AVERAGE('Main'!$AU$16:$AW$16)+1*STDEV('Main'!$AU$16:$AW$16)</f>
        <v>13.05917422471752</v>
      </c>
      <c r="K522" t="str">
        <f>'Main'!AW16</f>
        <v/>
      </c>
      <c r="L522">
        <f>IF(OR(ISERROR(K522), ISERROR(I522), ISERROR(J522)), TRUE, OR(OR(AND(LEFT(K522, 1)="[", RIGHT(K522, 1)="]"), AND(ISNUMBER(K522), OR(K522&gt;=I522, I522=""), OR(K522&lt;=J522, J522=""))), K522=""))</f>
        <v>1</v>
      </c>
      <c r="M522" t="str">
        <f>"Avg="&amp;ROUND(AVERAGE('Main'!$AU$16:$AW$16),4)&amp;", Stdev="&amp;ROUND(STDEV('Main'!$AU$16:$AW$16),4)&amp;", MaxStdev="&amp;1</f>
        <v>Avg=5.6708, Stdev=7.3884, MaxStdev=1</v>
      </c>
    </row>
    <row r="523">
      <c r="A523" t="inlineStr">
        <is>
          <t>Copies Outliers</t>
        </is>
      </c>
      <c r="B523" t="inlineStr">
        <is>
          <t>Copies per mass outliers [covN2]</t>
        </is>
      </c>
      <c r="C523" t="inlineStr">
        <is>
          <t>Medium Low</t>
        </is>
      </c>
      <c r="D523" s="91" t="n">
        <v>44418</v>
      </c>
      <c r="E523" t="inlineStr">
        <is>
          <t>ac.08.05.21</t>
        </is>
      </c>
      <c r="F523" t="inlineStr">
        <is>
          <t>covN2</t>
        </is>
      </c>
      <c r="G523" s="73" t="str">
        <f>HYPERLINK("#'Main'!AU18", "'Main'!AU18")</f>
        <v>'Main'!AU18</v>
      </c>
      <c r="I523">
        <f>AVERAGE('Main'!$AU$18:$AW$18)-1*STDEV('Main'!$AU$18:$AW$18)</f>
        <v>8634.251844360395</v>
      </c>
      <c r="J523">
        <f>AVERAGE('Main'!$AU$18:$AW$18)+1*STDEV('Main'!$AU$18:$AW$18)</f>
        <v>16632.86362356777</v>
      </c>
      <c r="K523">
        <f>'Main'!AU18</f>
        <v>14584.54109660646</v>
      </c>
      <c r="L523">
        <f>IF(OR(ISERROR(K523), ISERROR(I523), ISERROR(J523)), TRUE, OR(OR(AND(LEFT(K523, 1)="[", RIGHT(K523, 1)="]"), AND(ISNUMBER(K523), OR(K523&gt;=I523, I523=""), OR(K523&lt;=J523, J523=""))), K523=""))</f>
        <v>1</v>
      </c>
      <c r="M523" t="str">
        <f>"Avg="&amp;ROUND(AVERAGE('Main'!$AU$18:$AW$18),4)&amp;", Stdev="&amp;ROUND(STDEV('Main'!$AU$18:$AW$18),4)&amp;", MaxStdev="&amp;1</f>
        <v>Avg=12633.5577, Stdev=3999.3059, MaxStdev=1</v>
      </c>
    </row>
    <row r="524">
      <c r="A524" t="inlineStr">
        <is>
          <t>Copies Outliers</t>
        </is>
      </c>
      <c r="B524" t="inlineStr">
        <is>
          <t>Copies per mass outliers [covN2]</t>
        </is>
      </c>
      <c r="C524" t="inlineStr">
        <is>
          <t>Medium Low</t>
        </is>
      </c>
      <c r="D524" s="91" t="n">
        <v>44418</v>
      </c>
      <c r="E524" t="inlineStr">
        <is>
          <t>ac.08.05.21</t>
        </is>
      </c>
      <c r="F524" t="inlineStr">
        <is>
          <t>covN2</t>
        </is>
      </c>
      <c r="G524" s="73" t="str">
        <f>HYPERLINK("#'Main'!AV18", "'Main'!AV18")</f>
        <v>'Main'!AV18</v>
      </c>
      <c r="I524">
        <f>AVERAGE('Main'!$AU$18:$AW$18)-1*STDEV('Main'!$AU$18:$AW$18)</f>
        <v>8634.251844360395</v>
      </c>
      <c r="J524">
        <f>AVERAGE('Main'!$AU$18:$AW$18)+1*STDEV('Main'!$AU$18:$AW$18)</f>
        <v>16632.86362356777</v>
      </c>
      <c r="K524">
        <f>'Main'!AV18</f>
        <v>15282.93784867075</v>
      </c>
      <c r="L524">
        <f>IF(OR(ISERROR(K524), ISERROR(I524), ISERROR(J524)), TRUE, OR(OR(AND(LEFT(K524, 1)="[", RIGHT(K524, 1)="]"), AND(ISNUMBER(K524), OR(K524&gt;=I524, I524=""), OR(K524&lt;=J524, J524=""))), K524=""))</f>
        <v>1</v>
      </c>
      <c r="M524" t="str">
        <f>"Avg="&amp;ROUND(AVERAGE('Main'!$AU$18:$AW$18),4)&amp;", Stdev="&amp;ROUND(STDEV('Main'!$AU$18:$AW$18),4)&amp;", MaxStdev="&amp;1</f>
        <v>Avg=12633.5577, Stdev=3999.3059, MaxStdev=1</v>
      </c>
    </row>
    <row r="525">
      <c r="A525" t="inlineStr">
        <is>
          <t>Copies Outliers</t>
        </is>
      </c>
      <c r="B525" t="inlineStr">
        <is>
          <t>Copies per mass outliers [covN2]</t>
        </is>
      </c>
      <c r="C525" t="inlineStr">
        <is>
          <t>Medium Low</t>
        </is>
      </c>
      <c r="D525" s="91" t="n">
        <v>44418</v>
      </c>
      <c r="E525" t="inlineStr">
        <is>
          <t>ac.08.05.21</t>
        </is>
      </c>
      <c r="F525" t="inlineStr">
        <is>
          <t>covN2</t>
        </is>
      </c>
      <c r="G525" s="73" t="str">
        <f>HYPERLINK("#'Main'!AW18", "'Main'!AW18")</f>
        <v>'Main'!AW18</v>
      </c>
      <c r="I525">
        <f>AVERAGE('Main'!$AU$18:$AW$18)-1*STDEV('Main'!$AU$18:$AW$18)</f>
        <v>8634.251844360395</v>
      </c>
      <c r="J525">
        <f>AVERAGE('Main'!$AU$18:$AW$18)+1*STDEV('Main'!$AU$18:$AW$18)</f>
        <v>16632.86362356777</v>
      </c>
      <c r="K525">
        <f>'Main'!AW18</f>
        <v>8033.194256615038</v>
      </c>
      <c r="L525">
        <f>IF(OR(ISERROR(K525), ISERROR(I525), ISERROR(J525)), TRUE, OR(OR(AND(LEFT(K525, 1)="[", RIGHT(K525, 1)="]"), AND(ISNUMBER(K525), OR(K525&gt;=I525, I525=""), OR(K525&lt;=J525, J525=""))), K525=""))</f>
        <v>0</v>
      </c>
      <c r="M525" t="str">
        <f>"Avg="&amp;ROUND(AVERAGE('Main'!$AU$18:$AW$18),4)&amp;", Stdev="&amp;ROUND(STDEV('Main'!$AU$18:$AW$18),4)&amp;", MaxStdev="&amp;1</f>
        <v>Avg=12633.5577, Stdev=3999.3059, MaxStdev=1</v>
      </c>
    </row>
    <row r="526">
      <c r="A526" t="inlineStr">
        <is>
          <t>Copies Outliers</t>
        </is>
      </c>
      <c r="B526" t="inlineStr">
        <is>
          <t>Copies per mass outliers [covN2]</t>
        </is>
      </c>
      <c r="C526" t="inlineStr">
        <is>
          <t>Medium Low</t>
        </is>
      </c>
      <c r="D526" s="91" t="n">
        <v>44418</v>
      </c>
      <c r="E526" t="inlineStr">
        <is>
          <t>h.08.05.21</t>
        </is>
      </c>
      <c r="F526" t="inlineStr">
        <is>
          <t>covN2</t>
        </is>
      </c>
      <c r="G526" s="73" t="str">
        <f>HYPERLINK("#'Main'!AU19", "'Main'!AU19")</f>
        <v>'Main'!AU19</v>
      </c>
      <c r="I526">
        <f>AVERAGE('Main'!$AU$19:$AW$19)-1*STDEV('Main'!$AU$19:$AW$19)</f>
        <v>88.15966907382349</v>
      </c>
      <c r="J526">
        <f>AVERAGE('Main'!$AU$19:$AW$19)+1*STDEV('Main'!$AU$19:$AW$19)</f>
        <v>134.5298533521891</v>
      </c>
      <c r="K526">
        <f>'Main'!AU19</f>
        <v>110.5817327113184</v>
      </c>
      <c r="L526">
        <f>IF(OR(ISERROR(K526), ISERROR(I526), ISERROR(J526)), TRUE, OR(OR(AND(LEFT(K526, 1)="[", RIGHT(K526, 1)="]"), AND(ISNUMBER(K526), OR(K526&gt;=I526, I526=""), OR(K526&lt;=J526, J526=""))), K526=""))</f>
        <v>1</v>
      </c>
      <c r="M526" t="str">
        <f>"Avg="&amp;ROUND(AVERAGE('Main'!$AU$19:$AW$19),4)&amp;", Stdev="&amp;ROUND(STDEV('Main'!$AU$19:$AW$19),4)&amp;", MaxStdev="&amp;1</f>
        <v>Avg=111.3448, Stdev=23.1851, MaxStdev=1</v>
      </c>
    </row>
    <row r="527">
      <c r="A527" t="inlineStr">
        <is>
          <t>Copies Outliers</t>
        </is>
      </c>
      <c r="B527" t="inlineStr">
        <is>
          <t>Copies per mass outliers [covN2]</t>
        </is>
      </c>
      <c r="C527" t="inlineStr">
        <is>
          <t>Medium Low</t>
        </is>
      </c>
      <c r="D527" s="91" t="n">
        <v>44418</v>
      </c>
      <c r="E527" t="inlineStr">
        <is>
          <t>h.08.05.21</t>
        </is>
      </c>
      <c r="F527" t="inlineStr">
        <is>
          <t>covN2</t>
        </is>
      </c>
      <c r="G527" s="73" t="str">
        <f>HYPERLINK("#'Main'!AV19", "'Main'!AV19")</f>
        <v>'Main'!AV19</v>
      </c>
      <c r="I527">
        <f>AVERAGE('Main'!$AU$19:$AW$19)-1*STDEV('Main'!$AU$19:$AW$19)</f>
        <v>88.15966907382349</v>
      </c>
      <c r="J527">
        <f>AVERAGE('Main'!$AU$19:$AW$19)+1*STDEV('Main'!$AU$19:$AW$19)</f>
        <v>134.5298533521891</v>
      </c>
      <c r="K527">
        <f>'Main'!AV19</f>
        <v>88.55060205116158</v>
      </c>
      <c r="L527">
        <f>IF(OR(ISERROR(K527), ISERROR(I527), ISERROR(J527)), TRUE, OR(OR(AND(LEFT(K527, 1)="[", RIGHT(K527, 1)="]"), AND(ISNUMBER(K527), OR(K527&gt;=I527, I527=""), OR(K527&lt;=J527, J527=""))), K527=""))</f>
        <v>1</v>
      </c>
      <c r="M527" t="str">
        <f>"Avg="&amp;ROUND(AVERAGE('Main'!$AU$19:$AW$19),4)&amp;", Stdev="&amp;ROUND(STDEV('Main'!$AU$19:$AW$19),4)&amp;", MaxStdev="&amp;1</f>
        <v>Avg=111.3448, Stdev=23.1851, MaxStdev=1</v>
      </c>
    </row>
    <row r="528">
      <c r="A528" t="inlineStr">
        <is>
          <t>Copies Outliers</t>
        </is>
      </c>
      <c r="B528" t="inlineStr">
        <is>
          <t>Copies per mass outliers [covN2]</t>
        </is>
      </c>
      <c r="C528" t="inlineStr">
        <is>
          <t>Medium Low</t>
        </is>
      </c>
      <c r="D528" s="91" t="n">
        <v>44418</v>
      </c>
      <c r="E528" t="inlineStr">
        <is>
          <t>h.08.05.21</t>
        </is>
      </c>
      <c r="F528" t="inlineStr">
        <is>
          <t>covN2</t>
        </is>
      </c>
      <c r="G528" s="73" t="str">
        <f>HYPERLINK("#'Main'!AW19", "'Main'!AW19")</f>
        <v>'Main'!AW19</v>
      </c>
      <c r="I528">
        <f>AVERAGE('Main'!$AU$19:$AW$19)-1*STDEV('Main'!$AU$19:$AW$19)</f>
        <v>88.15966907382349</v>
      </c>
      <c r="J528">
        <f>AVERAGE('Main'!$AU$19:$AW$19)+1*STDEV('Main'!$AU$19:$AW$19)</f>
        <v>134.5298533521891</v>
      </c>
      <c r="K528">
        <f>'Main'!AW19</f>
        <v>134.9019488765389</v>
      </c>
      <c r="L528">
        <f>IF(OR(ISERROR(K528), ISERROR(I528), ISERROR(J528)), TRUE, OR(OR(AND(LEFT(K528, 1)="[", RIGHT(K528, 1)="]"), AND(ISNUMBER(K528), OR(K528&gt;=I528, I528=""), OR(K528&lt;=J528, J528=""))), K528=""))</f>
        <v>0</v>
      </c>
      <c r="M528" t="str">
        <f>"Avg="&amp;ROUND(AVERAGE('Main'!$AU$19:$AW$19),4)&amp;", Stdev="&amp;ROUND(STDEV('Main'!$AU$19:$AW$19),4)&amp;", MaxStdev="&amp;1</f>
        <v>Avg=111.3448, Stdev=23.1851, MaxStdev=1</v>
      </c>
    </row>
    <row r="529">
      <c r="A529" t="inlineStr">
        <is>
          <t>Copies Outliers</t>
        </is>
      </c>
      <c r="B529" t="inlineStr">
        <is>
          <t>Copies per mass outliers [covN2]</t>
        </is>
      </c>
      <c r="C529" t="inlineStr">
        <is>
          <t>Medium Low</t>
        </is>
      </c>
      <c r="D529" s="91" t="n">
        <v>44418</v>
      </c>
      <c r="E529" t="inlineStr">
        <is>
          <t>ac.08.06.21</t>
        </is>
      </c>
      <c r="F529" t="inlineStr">
        <is>
          <t>covN2</t>
        </is>
      </c>
      <c r="G529" s="73" t="str">
        <f>HYPERLINK("#'Main'!AU20", "'Main'!AU20")</f>
        <v>'Main'!AU20</v>
      </c>
      <c r="I529">
        <f>AVERAGE('Main'!$AU$20:$AW$20)-1*STDEV('Main'!$AU$20:$AW$20)</f>
        <v>45.63303038194809</v>
      </c>
      <c r="J529">
        <f>AVERAGE('Main'!$AU$20:$AW$20)+1*STDEV('Main'!$AU$20:$AW$20)</f>
        <v>126.3662399338079</v>
      </c>
      <c r="K529">
        <f>'Main'!AU20</f>
        <v>114.5431351284153</v>
      </c>
      <c r="L529">
        <f>IF(OR(ISERROR(K529), ISERROR(I529), ISERROR(J529)), TRUE, OR(OR(AND(LEFT(K529, 1)="[", RIGHT(K529, 1)="]"), AND(ISNUMBER(K529), OR(K529&gt;=I529, I529=""), OR(K529&lt;=J529, J529=""))), K529=""))</f>
        <v>1</v>
      </c>
      <c r="M529" t="str">
        <f>"Avg="&amp;ROUND(AVERAGE('Main'!$AU$20:$AW$20),4)&amp;", Stdev="&amp;ROUND(STDEV('Main'!$AU$20:$AW$20),4)&amp;", MaxStdev="&amp;1</f>
        <v>Avg=85.9996, Stdev=40.3666, MaxStdev=1</v>
      </c>
    </row>
    <row r="530">
      <c r="A530" t="inlineStr">
        <is>
          <t>Copies Outliers</t>
        </is>
      </c>
      <c r="B530" t="inlineStr">
        <is>
          <t>Copies per mass outliers [covN2]</t>
        </is>
      </c>
      <c r="C530" t="inlineStr">
        <is>
          <t>Medium Low</t>
        </is>
      </c>
      <c r="D530" s="91" t="n">
        <v>44418</v>
      </c>
      <c r="E530" t="inlineStr">
        <is>
          <t>ac.08.06.21</t>
        </is>
      </c>
      <c r="F530" t="inlineStr">
        <is>
          <t>covN2</t>
        </is>
      </c>
      <c r="G530" s="73" t="str">
        <f>HYPERLINK("#'Main'!AV20", "'Main'!AV20")</f>
        <v>'Main'!AV20</v>
      </c>
      <c r="I530">
        <f>AVERAGE('Main'!$AU$20:$AW$20)-1*STDEV('Main'!$AU$20:$AW$20)</f>
        <v>45.63303038194809</v>
      </c>
      <c r="J530">
        <f>AVERAGE('Main'!$AU$20:$AW$20)+1*STDEV('Main'!$AU$20:$AW$20)</f>
        <v>126.3662399338079</v>
      </c>
      <c r="K530">
        <f>'Main'!AV20</f>
        <v>57.45613518734068</v>
      </c>
      <c r="L530">
        <f>IF(OR(ISERROR(K530), ISERROR(I530), ISERROR(J530)), TRUE, OR(OR(AND(LEFT(K530, 1)="[", RIGHT(K530, 1)="]"), AND(ISNUMBER(K530), OR(K530&gt;=I530, I530=""), OR(K530&lt;=J530, J530=""))), K530=""))</f>
        <v>1</v>
      </c>
      <c r="M530" t="str">
        <f>"Avg="&amp;ROUND(AVERAGE('Main'!$AU$20:$AW$20),4)&amp;", Stdev="&amp;ROUND(STDEV('Main'!$AU$20:$AW$20),4)&amp;", MaxStdev="&amp;1</f>
        <v>Avg=85.9996, Stdev=40.3666, MaxStdev=1</v>
      </c>
    </row>
    <row r="531">
      <c r="A531" t="inlineStr">
        <is>
          <t>Copies Outliers</t>
        </is>
      </c>
      <c r="B531" t="inlineStr">
        <is>
          <t>Copies per mass outliers [covN2]</t>
        </is>
      </c>
      <c r="C531" t="inlineStr">
        <is>
          <t>Medium Low</t>
        </is>
      </c>
      <c r="D531" s="91" t="n">
        <v>44418</v>
      </c>
      <c r="E531" t="inlineStr">
        <is>
          <t>ac.08.06.21</t>
        </is>
      </c>
      <c r="F531" t="inlineStr">
        <is>
          <t>covN2</t>
        </is>
      </c>
      <c r="G531" s="73" t="str">
        <f>HYPERLINK("#'Main'!AW20", "'Main'!AW20")</f>
        <v>'Main'!AW20</v>
      </c>
      <c r="I531">
        <f>AVERAGE('Main'!$AU$20:$AW$20)-1*STDEV('Main'!$AU$20:$AW$20)</f>
        <v>45.63303038194809</v>
      </c>
      <c r="J531">
        <f>AVERAGE('Main'!$AU$20:$AW$20)+1*STDEV('Main'!$AU$20:$AW$20)</f>
        <v>126.3662399338079</v>
      </c>
      <c r="K531" t="str">
        <f>'Main'!AW20</f>
        <v/>
      </c>
      <c r="L531">
        <f>IF(OR(ISERROR(K531), ISERROR(I531), ISERROR(J531)), TRUE, OR(OR(AND(LEFT(K531, 1)="[", RIGHT(K531, 1)="]"), AND(ISNUMBER(K531), OR(K531&gt;=I531, I531=""), OR(K531&lt;=J531, J531=""))), K531=""))</f>
        <v>1</v>
      </c>
      <c r="M531" t="str">
        <f>"Avg="&amp;ROUND(AVERAGE('Main'!$AU$20:$AW$20),4)&amp;", Stdev="&amp;ROUND(STDEV('Main'!$AU$20:$AW$20),4)&amp;", MaxStdev="&amp;1</f>
        <v>Avg=85.9996, Stdev=40.3666, MaxStdev=1</v>
      </c>
    </row>
    <row r="532">
      <c r="A532" t="inlineStr">
        <is>
          <t>Copies Outliers</t>
        </is>
      </c>
      <c r="B532" t="inlineStr">
        <is>
          <t>Copies per mass outliers [covN2]</t>
        </is>
      </c>
      <c r="C532" t="inlineStr">
        <is>
          <t>Medium Low</t>
        </is>
      </c>
      <c r="D532" s="91" t="n">
        <v>44418</v>
      </c>
      <c r="E532" t="inlineStr">
        <is>
          <t>h_d.08.06.21</t>
        </is>
      </c>
      <c r="F532" t="inlineStr">
        <is>
          <t>covN2</t>
        </is>
      </c>
      <c r="G532" s="73" t="str">
        <f>HYPERLINK("#'Main'!AU21", "'Main'!AU21")</f>
        <v>'Main'!AU21</v>
      </c>
      <c r="I532">
        <f>AVERAGE('Main'!$AU$21:$AW$21)-1*STDEV('Main'!$AU$21:$AW$21)</f>
        <v>254.0922684581666</v>
      </c>
      <c r="J532">
        <f>AVERAGE('Main'!$AU$21:$AW$21)+1*STDEV('Main'!$AU$21:$AW$21)</f>
        <v>606.7041242559161</v>
      </c>
      <c r="K532" t="str">
        <f>'Main'!AU21</f>
        <v/>
      </c>
      <c r="L532">
        <f>IF(OR(ISERROR(K532), ISERROR(I532), ISERROR(J532)), TRUE, OR(OR(AND(LEFT(K532, 1)="[", RIGHT(K532, 1)="]"), AND(ISNUMBER(K532), OR(K532&gt;=I532, I532=""), OR(K532&lt;=J532, J532=""))), K532=""))</f>
        <v>1</v>
      </c>
      <c r="M532" t="str">
        <f>"Avg="&amp;ROUND(AVERAGE('Main'!$AU$21:$AW$21),4)&amp;", Stdev="&amp;ROUND(STDEV('Main'!$AU$21:$AW$21),4)&amp;", MaxStdev="&amp;1</f>
        <v>Avg=430.3982, Stdev=176.3059, MaxStdev=1</v>
      </c>
    </row>
    <row r="533">
      <c r="A533" t="inlineStr">
        <is>
          <t>Copies Outliers</t>
        </is>
      </c>
      <c r="B533" t="inlineStr">
        <is>
          <t>Copies per mass outliers [covN2]</t>
        </is>
      </c>
      <c r="C533" t="inlineStr">
        <is>
          <t>Medium Low</t>
        </is>
      </c>
      <c r="D533" s="91" t="n">
        <v>44418</v>
      </c>
      <c r="E533" t="inlineStr">
        <is>
          <t>h_d.08.06.21</t>
        </is>
      </c>
      <c r="F533" t="inlineStr">
        <is>
          <t>covN2</t>
        </is>
      </c>
      <c r="G533" s="73" t="str">
        <f>HYPERLINK("#'Main'!AV21", "'Main'!AV21")</f>
        <v>'Main'!AV21</v>
      </c>
      <c r="I533">
        <f>AVERAGE('Main'!$AU$21:$AW$21)-1*STDEV('Main'!$AU$21:$AW$21)</f>
        <v>254.0922684581666</v>
      </c>
      <c r="J533">
        <f>AVERAGE('Main'!$AU$21:$AW$21)+1*STDEV('Main'!$AU$21:$AW$21)</f>
        <v>606.7041242559161</v>
      </c>
      <c r="K533">
        <f>'Main'!AV21</f>
        <v>305.7310791763605</v>
      </c>
      <c r="L533">
        <f>IF(OR(ISERROR(K533), ISERROR(I533), ISERROR(J533)), TRUE, OR(OR(AND(LEFT(K533, 1)="[", RIGHT(K533, 1)="]"), AND(ISNUMBER(K533), OR(K533&gt;=I533, I533=""), OR(K533&lt;=J533, J533=""))), K533=""))</f>
        <v>1</v>
      </c>
      <c r="M533" t="str">
        <f>"Avg="&amp;ROUND(AVERAGE('Main'!$AU$21:$AW$21),4)&amp;", Stdev="&amp;ROUND(STDEV('Main'!$AU$21:$AW$21),4)&amp;", MaxStdev="&amp;1</f>
        <v>Avg=430.3982, Stdev=176.3059, MaxStdev=1</v>
      </c>
    </row>
    <row r="534">
      <c r="A534" t="inlineStr">
        <is>
          <t>Copies Outliers</t>
        </is>
      </c>
      <c r="B534" t="inlineStr">
        <is>
          <t>Copies per mass outliers [covN2]</t>
        </is>
      </c>
      <c r="C534" t="inlineStr">
        <is>
          <t>Medium Low</t>
        </is>
      </c>
      <c r="D534" s="91" t="n">
        <v>44418</v>
      </c>
      <c r="E534" t="inlineStr">
        <is>
          <t>h_d.08.06.21</t>
        </is>
      </c>
      <c r="F534" t="inlineStr">
        <is>
          <t>covN2</t>
        </is>
      </c>
      <c r="G534" s="73" t="str">
        <f>HYPERLINK("#'Main'!AW21", "'Main'!AW21")</f>
        <v>'Main'!AW21</v>
      </c>
      <c r="I534">
        <f>AVERAGE('Main'!$AU$21:$AW$21)-1*STDEV('Main'!$AU$21:$AW$21)</f>
        <v>254.0922684581666</v>
      </c>
      <c r="J534">
        <f>AVERAGE('Main'!$AU$21:$AW$21)+1*STDEV('Main'!$AU$21:$AW$21)</f>
        <v>606.7041242559161</v>
      </c>
      <c r="K534">
        <f>'Main'!AW21</f>
        <v>555.0653135377222</v>
      </c>
      <c r="L534">
        <f>IF(OR(ISERROR(K534), ISERROR(I534), ISERROR(J534)), TRUE, OR(OR(AND(LEFT(K534, 1)="[", RIGHT(K534, 1)="]"), AND(ISNUMBER(K534), OR(K534&gt;=I534, I534=""), OR(K534&lt;=J534, J534=""))), K534=""))</f>
        <v>1</v>
      </c>
      <c r="M534" t="str">
        <f>"Avg="&amp;ROUND(AVERAGE('Main'!$AU$21:$AW$21),4)&amp;", Stdev="&amp;ROUND(STDEV('Main'!$AU$21:$AW$21),4)&amp;", MaxStdev="&amp;1</f>
        <v>Avg=430.3982, Stdev=176.3059, MaxStdev=1</v>
      </c>
    </row>
    <row r="535">
      <c r="A535" t="inlineStr">
        <is>
          <t>Copies Outliers</t>
        </is>
      </c>
      <c r="B535" t="inlineStr">
        <is>
          <t>Copies per mass outliers [covN2]</t>
        </is>
      </c>
      <c r="C535" t="inlineStr">
        <is>
          <t>Medium Low</t>
        </is>
      </c>
      <c r="D535" s="91" t="n">
        <v>44418</v>
      </c>
      <c r="E535" t="inlineStr">
        <is>
          <t>h.08.07.21</t>
        </is>
      </c>
      <c r="F535" t="inlineStr">
        <is>
          <t>covN2</t>
        </is>
      </c>
      <c r="G535" s="73" t="str">
        <f>HYPERLINK("#'Main'!AU22", "'Main'!AU22")</f>
        <v>'Main'!AU22</v>
      </c>
      <c r="I535">
        <f>AVERAGE('Main'!$AU$22:$AW$22)-1*STDEV('Main'!$AU$22:$AW$22)</f>
        <v>18.20004130859807</v>
      </c>
      <c r="J535">
        <f>AVERAGE('Main'!$AU$22:$AW$22)+1*STDEV('Main'!$AU$22:$AW$22)</f>
        <v>265.5300941514395</v>
      </c>
      <c r="K535">
        <f>'Main'!AU22</f>
        <v>54.42068895181863</v>
      </c>
      <c r="L535">
        <f>IF(OR(ISERROR(K535), ISERROR(I535), ISERROR(J535)), TRUE, OR(OR(AND(LEFT(K535, 1)="[", RIGHT(K535, 1)="]"), AND(ISNUMBER(K535), OR(K535&gt;=I535, I535=""), OR(K535&lt;=J535, J535=""))), K535=""))</f>
        <v>1</v>
      </c>
      <c r="M535" t="str">
        <f>"Avg="&amp;ROUND(AVERAGE('Main'!$AU$22:$AW$22),4)&amp;", Stdev="&amp;ROUND(STDEV('Main'!$AU$22:$AW$22),4)&amp;", MaxStdev="&amp;1</f>
        <v>Avg=141.8651, Stdev=123.665, MaxStdev=1</v>
      </c>
    </row>
    <row r="536">
      <c r="A536" t="inlineStr">
        <is>
          <t>Copies Outliers</t>
        </is>
      </c>
      <c r="B536" t="inlineStr">
        <is>
          <t>Copies per mass outliers [covN2]</t>
        </is>
      </c>
      <c r="C536" t="inlineStr">
        <is>
          <t>Medium Low</t>
        </is>
      </c>
      <c r="D536" s="91" t="n">
        <v>44418</v>
      </c>
      <c r="E536" t="inlineStr">
        <is>
          <t>h.08.07.21</t>
        </is>
      </c>
      <c r="F536" t="inlineStr">
        <is>
          <t>covN2</t>
        </is>
      </c>
      <c r="G536" s="73" t="str">
        <f>HYPERLINK("#'Main'!AV22", "'Main'!AV22")</f>
        <v>'Main'!AV22</v>
      </c>
      <c r="I536">
        <f>AVERAGE('Main'!$AU$22:$AW$22)-1*STDEV('Main'!$AU$22:$AW$22)</f>
        <v>18.20004130859807</v>
      </c>
      <c r="J536">
        <f>AVERAGE('Main'!$AU$22:$AW$22)+1*STDEV('Main'!$AU$22:$AW$22)</f>
        <v>265.5300941514395</v>
      </c>
      <c r="K536">
        <f>'Main'!AV22</f>
        <v>229.309446508219</v>
      </c>
      <c r="L536">
        <f>IF(OR(ISERROR(K536), ISERROR(I536), ISERROR(J536)), TRUE, OR(OR(AND(LEFT(K536, 1)="[", RIGHT(K536, 1)="]"), AND(ISNUMBER(K536), OR(K536&gt;=I536, I536=""), OR(K536&lt;=J536, J536=""))), K536=""))</f>
        <v>1</v>
      </c>
      <c r="M536" t="str">
        <f>"Avg="&amp;ROUND(AVERAGE('Main'!$AU$22:$AW$22),4)&amp;", Stdev="&amp;ROUND(STDEV('Main'!$AU$22:$AW$22),4)&amp;", MaxStdev="&amp;1</f>
        <v>Avg=141.8651, Stdev=123.665, MaxStdev=1</v>
      </c>
    </row>
    <row r="537">
      <c r="A537" t="inlineStr">
        <is>
          <t>Copies Outliers</t>
        </is>
      </c>
      <c r="B537" t="inlineStr">
        <is>
          <t>Copies per mass outliers [covN2]</t>
        </is>
      </c>
      <c r="C537" t="inlineStr">
        <is>
          <t>Medium Low</t>
        </is>
      </c>
      <c r="D537" s="91" t="n">
        <v>44418</v>
      </c>
      <c r="E537" t="inlineStr">
        <is>
          <t>h.08.07.21</t>
        </is>
      </c>
      <c r="F537" t="inlineStr">
        <is>
          <t>covN2</t>
        </is>
      </c>
      <c r="G537" s="73" t="str">
        <f>HYPERLINK("#'Main'!AW22", "'Main'!AW22")</f>
        <v>'Main'!AW22</v>
      </c>
      <c r="I537">
        <f>AVERAGE('Main'!$AU$22:$AW$22)-1*STDEV('Main'!$AU$22:$AW$22)</f>
        <v>18.20004130859807</v>
      </c>
      <c r="J537">
        <f>AVERAGE('Main'!$AU$22:$AW$22)+1*STDEV('Main'!$AU$22:$AW$22)</f>
        <v>265.5300941514395</v>
      </c>
      <c r="K537" t="str">
        <f>'Main'!AW22</f>
        <v/>
      </c>
      <c r="L537">
        <f>IF(OR(ISERROR(K537), ISERROR(I537), ISERROR(J537)), TRUE, OR(OR(AND(LEFT(K537, 1)="[", RIGHT(K537, 1)="]"), AND(ISNUMBER(K537), OR(K537&gt;=I537, I537=""), OR(K537&lt;=J537, J537=""))), K537=""))</f>
        <v>1</v>
      </c>
      <c r="M537" t="str">
        <f>"Avg="&amp;ROUND(AVERAGE('Main'!$AU$22:$AW$22),4)&amp;", Stdev="&amp;ROUND(STDEV('Main'!$AU$22:$AW$22),4)&amp;", MaxStdev="&amp;1</f>
        <v>Avg=141.8651, Stdev=123.665, MaxStdev=1</v>
      </c>
    </row>
    <row r="538">
      <c r="A538" t="inlineStr">
        <is>
          <t>Copies Outliers</t>
        </is>
      </c>
      <c r="B538" t="inlineStr">
        <is>
          <t>Copies per mass outliers [covN2]</t>
        </is>
      </c>
      <c r="C538" t="inlineStr">
        <is>
          <t>Medium Low</t>
        </is>
      </c>
      <c r="D538" s="91" t="n">
        <v>44418</v>
      </c>
      <c r="E538" t="inlineStr">
        <is>
          <t>h.08.08.21</t>
        </is>
      </c>
      <c r="F538" t="inlineStr">
        <is>
          <t>covN2</t>
        </is>
      </c>
      <c r="G538" s="73" t="str">
        <f>HYPERLINK("#'Main'!AU23", "'Main'!AU23")</f>
        <v>'Main'!AU23</v>
      </c>
      <c r="I538">
        <f>AVERAGE('Main'!$AU$23:$AW$23)-1*STDEV('Main'!$AU$23:$AW$23)</f>
        <v>69.2762976868774</v>
      </c>
      <c r="J538">
        <f>AVERAGE('Main'!$AU$23:$AW$23)+1*STDEV('Main'!$AU$23:$AW$23)</f>
        <v>101.5742563059399</v>
      </c>
      <c r="K538" t="str">
        <f>'Main'!AU23</f>
        <v/>
      </c>
      <c r="L538">
        <f>IF(OR(ISERROR(K538), ISERROR(I538), ISERROR(J538)), TRUE, OR(OR(AND(LEFT(K538, 1)="[", RIGHT(K538, 1)="]"), AND(ISNUMBER(K538), OR(K538&gt;=I538, I538=""), OR(K538&lt;=J538, J538=""))), K538=""))</f>
        <v>1</v>
      </c>
      <c r="M538" t="str">
        <f>"Avg="&amp;ROUND(AVERAGE('Main'!$AU$23:$AW$23),4)&amp;", Stdev="&amp;ROUND(STDEV('Main'!$AU$23:$AW$23),4)&amp;", MaxStdev="&amp;1</f>
        <v>Avg=85.4253, Stdev=16.149, MaxStdev=1</v>
      </c>
    </row>
    <row r="539">
      <c r="A539" t="inlineStr">
        <is>
          <t>Copies Outliers</t>
        </is>
      </c>
      <c r="B539" t="inlineStr">
        <is>
          <t>Copies per mass outliers [covN2]</t>
        </is>
      </c>
      <c r="C539" t="inlineStr">
        <is>
          <t>Medium Low</t>
        </is>
      </c>
      <c r="D539" s="91" t="n">
        <v>44418</v>
      </c>
      <c r="E539" t="inlineStr">
        <is>
          <t>h.08.08.21</t>
        </is>
      </c>
      <c r="F539" t="inlineStr">
        <is>
          <t>covN2</t>
        </is>
      </c>
      <c r="G539" s="73" t="str">
        <f>HYPERLINK("#'Main'!AV23", "'Main'!AV23")</f>
        <v>'Main'!AV23</v>
      </c>
      <c r="I539">
        <f>AVERAGE('Main'!$AU$23:$AW$23)-1*STDEV('Main'!$AU$23:$AW$23)</f>
        <v>69.2762976868774</v>
      </c>
      <c r="J539">
        <f>AVERAGE('Main'!$AU$23:$AW$23)+1*STDEV('Main'!$AU$23:$AW$23)</f>
        <v>101.5742563059399</v>
      </c>
      <c r="K539">
        <f>'Main'!AV23</f>
        <v>96.8443297754194</v>
      </c>
      <c r="L539">
        <f>IF(OR(ISERROR(K539), ISERROR(I539), ISERROR(J539)), TRUE, OR(OR(AND(LEFT(K539, 1)="[", RIGHT(K539, 1)="]"), AND(ISNUMBER(K539), OR(K539&gt;=I539, I539=""), OR(K539&lt;=J539, J539=""))), K539=""))</f>
        <v>1</v>
      </c>
      <c r="M539" t="str">
        <f>"Avg="&amp;ROUND(AVERAGE('Main'!$AU$23:$AW$23),4)&amp;", Stdev="&amp;ROUND(STDEV('Main'!$AU$23:$AW$23),4)&amp;", MaxStdev="&amp;1</f>
        <v>Avg=85.4253, Stdev=16.149, MaxStdev=1</v>
      </c>
    </row>
    <row r="540">
      <c r="A540" t="inlineStr">
        <is>
          <t>Copies Outliers</t>
        </is>
      </c>
      <c r="B540" t="inlineStr">
        <is>
          <t>Copies per mass outliers [covN2]</t>
        </is>
      </c>
      <c r="C540" t="inlineStr">
        <is>
          <t>Medium Low</t>
        </is>
      </c>
      <c r="D540" s="91" t="n">
        <v>44418</v>
      </c>
      <c r="E540" t="inlineStr">
        <is>
          <t>h.08.08.21</t>
        </is>
      </c>
      <c r="F540" t="inlineStr">
        <is>
          <t>covN2</t>
        </is>
      </c>
      <c r="G540" s="73" t="str">
        <f>HYPERLINK("#'Main'!AW23", "'Main'!AW23")</f>
        <v>'Main'!AW23</v>
      </c>
      <c r="I540">
        <f>AVERAGE('Main'!$AU$23:$AW$23)-1*STDEV('Main'!$AU$23:$AW$23)</f>
        <v>69.2762976868774</v>
      </c>
      <c r="J540">
        <f>AVERAGE('Main'!$AU$23:$AW$23)+1*STDEV('Main'!$AU$23:$AW$23)</f>
        <v>101.5742563059399</v>
      </c>
      <c r="K540">
        <f>'Main'!AW23</f>
        <v>74.00622421739784</v>
      </c>
      <c r="L540">
        <f>IF(OR(ISERROR(K540), ISERROR(I540), ISERROR(J540)), TRUE, OR(OR(AND(LEFT(K540, 1)="[", RIGHT(K540, 1)="]"), AND(ISNUMBER(K540), OR(K540&gt;=I540, I540=""), OR(K540&lt;=J540, J540=""))), K540=""))</f>
        <v>1</v>
      </c>
      <c r="M540" t="str">
        <f>"Avg="&amp;ROUND(AVERAGE('Main'!$AU$23:$AW$23),4)&amp;", Stdev="&amp;ROUND(STDEV('Main'!$AU$23:$AW$23),4)&amp;", MaxStdev="&amp;1</f>
        <v>Avg=85.4253, Stdev=16.149, MaxStdev=1</v>
      </c>
    </row>
    <row r="541">
      <c r="A541" t="inlineStr">
        <is>
          <t>Copies Outliers</t>
        </is>
      </c>
      <c r="B541" t="inlineStr">
        <is>
          <t>Copies per mass outliers [covN2]</t>
        </is>
      </c>
      <c r="C541" t="inlineStr">
        <is>
          <t>Medium Low</t>
        </is>
      </c>
      <c r="D541" s="91" t="n">
        <v>44418</v>
      </c>
      <c r="E541" t="inlineStr">
        <is>
          <t>h_d.08.08.21</t>
        </is>
      </c>
      <c r="F541" t="inlineStr">
        <is>
          <t>covN2</t>
        </is>
      </c>
      <c r="G541" s="73" t="str">
        <f>HYPERLINK("#'Main'!AU24", "'Main'!AU24")</f>
        <v>'Main'!AU24</v>
      </c>
      <c r="I541">
        <f>AVERAGE('Main'!$AU$24:$AW$24)-1*STDEV('Main'!$AU$24:$AW$24)</f>
        <v>55.40082745803224</v>
      </c>
      <c r="J541">
        <f>AVERAGE('Main'!$AU$24:$AW$24)+1*STDEV('Main'!$AU$24:$AW$24)</f>
        <v>92.0902360683578</v>
      </c>
      <c r="K541">
        <f>'Main'!AU24</f>
        <v>72.50062028183262</v>
      </c>
      <c r="L541">
        <f>IF(OR(ISERROR(K541), ISERROR(I541), ISERROR(J541)), TRUE, OR(OR(AND(LEFT(K541, 1)="[", RIGHT(K541, 1)="]"), AND(ISNUMBER(K541), OR(K541&gt;=I541, I541=""), OR(K541&lt;=J541, J541=""))), K541=""))</f>
        <v>1</v>
      </c>
      <c r="M541" t="str">
        <f>"Avg="&amp;ROUND(AVERAGE('Main'!$AU$24:$AW$24),4)&amp;", Stdev="&amp;ROUND(STDEV('Main'!$AU$24:$AW$24),4)&amp;", MaxStdev="&amp;1</f>
        <v>Avg=73.7455, Stdev=18.3447, MaxStdev=1</v>
      </c>
    </row>
    <row r="542">
      <c r="A542" t="inlineStr">
        <is>
          <t>Copies Outliers</t>
        </is>
      </c>
      <c r="B542" t="inlineStr">
        <is>
          <t>Copies per mass outliers [covN2]</t>
        </is>
      </c>
      <c r="C542" t="inlineStr">
        <is>
          <t>Medium Low</t>
        </is>
      </c>
      <c r="D542" s="91" t="n">
        <v>44418</v>
      </c>
      <c r="E542" t="inlineStr">
        <is>
          <t>h_d.08.08.21</t>
        </is>
      </c>
      <c r="F542" t="inlineStr">
        <is>
          <t>covN2</t>
        </is>
      </c>
      <c r="G542" s="73" t="str">
        <f>HYPERLINK("#'Main'!AV24", "'Main'!AV24")</f>
        <v>'Main'!AV24</v>
      </c>
      <c r="I542">
        <f>AVERAGE('Main'!$AU$24:$AW$24)-1*STDEV('Main'!$AU$24:$AW$24)</f>
        <v>55.40082745803224</v>
      </c>
      <c r="J542">
        <f>AVERAGE('Main'!$AU$24:$AW$24)+1*STDEV('Main'!$AU$24:$AW$24)</f>
        <v>92.0902360683578</v>
      </c>
      <c r="K542">
        <f>'Main'!AV24</f>
        <v>56.0549915011317</v>
      </c>
      <c r="L542">
        <f>IF(OR(ISERROR(K542), ISERROR(I542), ISERROR(J542)), TRUE, OR(OR(AND(LEFT(K542, 1)="[", RIGHT(K542, 1)="]"), AND(ISNUMBER(K542), OR(K542&gt;=I542, I542=""), OR(K542&lt;=J542, J542=""))), K542=""))</f>
        <v>1</v>
      </c>
      <c r="M542" t="str">
        <f>"Avg="&amp;ROUND(AVERAGE('Main'!$AU$24:$AW$24),4)&amp;", Stdev="&amp;ROUND(STDEV('Main'!$AU$24:$AW$24),4)&amp;", MaxStdev="&amp;1</f>
        <v>Avg=73.7455, Stdev=18.3447, MaxStdev=1</v>
      </c>
    </row>
    <row r="543">
      <c r="A543" t="inlineStr">
        <is>
          <t>Copies Outliers</t>
        </is>
      </c>
      <c r="B543" t="inlineStr">
        <is>
          <t>Copies per mass outliers [covN2]</t>
        </is>
      </c>
      <c r="C543" t="inlineStr">
        <is>
          <t>Medium Low</t>
        </is>
      </c>
      <c r="D543" s="91" t="n">
        <v>44418</v>
      </c>
      <c r="E543" t="inlineStr">
        <is>
          <t>h_d.08.08.21</t>
        </is>
      </c>
      <c r="F543" t="inlineStr">
        <is>
          <t>covN2</t>
        </is>
      </c>
      <c r="G543" s="73" t="str">
        <f>HYPERLINK("#'Main'!AW24", "'Main'!AW24")</f>
        <v>'Main'!AW24</v>
      </c>
      <c r="I543">
        <f>AVERAGE('Main'!$AU$24:$AW$24)-1*STDEV('Main'!$AU$24:$AW$24)</f>
        <v>55.40082745803224</v>
      </c>
      <c r="J543">
        <f>AVERAGE('Main'!$AU$24:$AW$24)+1*STDEV('Main'!$AU$24:$AW$24)</f>
        <v>92.0902360683578</v>
      </c>
      <c r="K543">
        <f>'Main'!AW24</f>
        <v>92.68098350662073</v>
      </c>
      <c r="L543">
        <f>IF(OR(ISERROR(K543), ISERROR(I543), ISERROR(J543)), TRUE, OR(OR(AND(LEFT(K543, 1)="[", RIGHT(K543, 1)="]"), AND(ISNUMBER(K543), OR(K543&gt;=I543, I543=""), OR(K543&lt;=J543, J543=""))), K543=""))</f>
        <v>0</v>
      </c>
      <c r="M543" t="str">
        <f>"Avg="&amp;ROUND(AVERAGE('Main'!$AU$24:$AW$24),4)&amp;", Stdev="&amp;ROUND(STDEV('Main'!$AU$24:$AW$24),4)&amp;", MaxStdev="&amp;1</f>
        <v>Avg=73.7455, Stdev=18.3447, MaxStdev=1</v>
      </c>
    </row>
    <row r="544">
      <c r="A544" t="inlineStr">
        <is>
          <t>Copies Outliers</t>
        </is>
      </c>
      <c r="B544" t="inlineStr">
        <is>
          <t>Copies per mass outliers [covN2]</t>
        </is>
      </c>
      <c r="C544" t="inlineStr">
        <is>
          <t>Medium Low</t>
        </is>
      </c>
      <c r="D544" s="91" t="n">
        <v>44418</v>
      </c>
      <c r="E544" t="inlineStr">
        <is>
          <t>bmi.08.09.21</t>
        </is>
      </c>
      <c r="F544" t="inlineStr">
        <is>
          <t>covN2</t>
        </is>
      </c>
      <c r="G544" s="73" t="str">
        <f>HYPERLINK("#'Main'!AU25", "'Main'!AU25")</f>
        <v>'Main'!AU25</v>
      </c>
      <c r="I544">
        <f>AVERAGE('Main'!$AU$25:$AW$25)-1*STDEV('Main'!$AU$25:$AW$25)</f>
        <v>73.53770747867955</v>
      </c>
      <c r="J544">
        <f>AVERAGE('Main'!$AU$25:$AW$25)+1*STDEV('Main'!$AU$25:$AW$25)</f>
        <v>78.56765157448652</v>
      </c>
      <c r="K544">
        <f>'Main'!AU25</f>
        <v>77.8310333161502</v>
      </c>
      <c r="L544">
        <f>IF(OR(ISERROR(K544), ISERROR(I544), ISERROR(J544)), TRUE, OR(OR(AND(LEFT(K544, 1)="[", RIGHT(K544, 1)="]"), AND(ISNUMBER(K544), OR(K544&gt;=I544, I544=""), OR(K544&lt;=J544, J544=""))), K544=""))</f>
        <v>1</v>
      </c>
      <c r="M544" t="str">
        <f>"Avg="&amp;ROUND(AVERAGE('Main'!$AU$25:$AW$25),4)&amp;", Stdev="&amp;ROUND(STDEV('Main'!$AU$25:$AW$25),4)&amp;", MaxStdev="&amp;1</f>
        <v>Avg=76.0527, Stdev=2.515, MaxStdev=1</v>
      </c>
    </row>
    <row r="545">
      <c r="A545" t="inlineStr">
        <is>
          <t>Copies Outliers</t>
        </is>
      </c>
      <c r="B545" t="inlineStr">
        <is>
          <t>Copies per mass outliers [covN2]</t>
        </is>
      </c>
      <c r="C545" t="inlineStr">
        <is>
          <t>Medium Low</t>
        </is>
      </c>
      <c r="D545" s="91" t="n">
        <v>44418</v>
      </c>
      <c r="E545" t="inlineStr">
        <is>
          <t>bmi.08.09.21</t>
        </is>
      </c>
      <c r="F545" t="inlineStr">
        <is>
          <t>covN2</t>
        </is>
      </c>
      <c r="G545" s="73" t="str">
        <f>HYPERLINK("#'Main'!AV25", "'Main'!AV25")</f>
        <v>'Main'!AV25</v>
      </c>
      <c r="I545">
        <f>AVERAGE('Main'!$AU$25:$AW$25)-1*STDEV('Main'!$AU$25:$AW$25)</f>
        <v>73.53770747867955</v>
      </c>
      <c r="J545">
        <f>AVERAGE('Main'!$AU$25:$AW$25)+1*STDEV('Main'!$AU$25:$AW$25)</f>
        <v>78.56765157448652</v>
      </c>
      <c r="K545" t="str">
        <f>'Main'!AV25</f>
        <v/>
      </c>
      <c r="L545">
        <f>IF(OR(ISERROR(K545), ISERROR(I545), ISERROR(J545)), TRUE, OR(OR(AND(LEFT(K545, 1)="[", RIGHT(K545, 1)="]"), AND(ISNUMBER(K545), OR(K545&gt;=I545, I545=""), OR(K545&lt;=J545, J545=""))), K545=""))</f>
        <v>1</v>
      </c>
      <c r="M545" t="str">
        <f>"Avg="&amp;ROUND(AVERAGE('Main'!$AU$25:$AW$25),4)&amp;", Stdev="&amp;ROUND(STDEV('Main'!$AU$25:$AW$25),4)&amp;", MaxStdev="&amp;1</f>
        <v>Avg=76.0527, Stdev=2.515, MaxStdev=1</v>
      </c>
    </row>
    <row r="546">
      <c r="A546" t="inlineStr">
        <is>
          <t>Copies Outliers</t>
        </is>
      </c>
      <c r="B546" t="inlineStr">
        <is>
          <t>Copies per mass outliers [covN2]</t>
        </is>
      </c>
      <c r="C546" t="inlineStr">
        <is>
          <t>Medium Low</t>
        </is>
      </c>
      <c r="D546" s="91" t="n">
        <v>44418</v>
      </c>
      <c r="E546" t="inlineStr">
        <is>
          <t>bmi.08.09.21</t>
        </is>
      </c>
      <c r="F546" t="inlineStr">
        <is>
          <t>covN2</t>
        </is>
      </c>
      <c r="G546" s="73" t="str">
        <f>HYPERLINK("#'Main'!AW25", "'Main'!AW25")</f>
        <v>'Main'!AW25</v>
      </c>
      <c r="I546">
        <f>AVERAGE('Main'!$AU$25:$AW$25)-1*STDEV('Main'!$AU$25:$AW$25)</f>
        <v>73.53770747867955</v>
      </c>
      <c r="J546">
        <f>AVERAGE('Main'!$AU$25:$AW$25)+1*STDEV('Main'!$AU$25:$AW$25)</f>
        <v>78.56765157448652</v>
      </c>
      <c r="K546">
        <f>'Main'!AW25</f>
        <v>74.27432573701586</v>
      </c>
      <c r="L546">
        <f>IF(OR(ISERROR(K546), ISERROR(I546), ISERROR(J546)), TRUE, OR(OR(AND(LEFT(K546, 1)="[", RIGHT(K546, 1)="]"), AND(ISNUMBER(K546), OR(K546&gt;=I546, I546=""), OR(K546&lt;=J546, J546=""))), K546=""))</f>
        <v>1</v>
      </c>
      <c r="M546" t="str">
        <f>"Avg="&amp;ROUND(AVERAGE('Main'!$AU$25:$AW$25),4)&amp;", Stdev="&amp;ROUND(STDEV('Main'!$AU$25:$AW$25),4)&amp;", MaxStdev="&amp;1</f>
        <v>Avg=76.0527, Stdev=2.515, MaxStdev=1</v>
      </c>
    </row>
    <row r="547">
      <c r="A547" t="inlineStr">
        <is>
          <t>Copies Outliers</t>
        </is>
      </c>
      <c r="B547" t="inlineStr">
        <is>
          <t>Copies per mass outliers [covN2]</t>
        </is>
      </c>
      <c r="C547" t="inlineStr">
        <is>
          <t>Medium Low</t>
        </is>
      </c>
      <c r="D547" s="91" t="n">
        <v>44418</v>
      </c>
      <c r="E547" t="inlineStr">
        <is>
          <t>mh.08.09.21</t>
        </is>
      </c>
      <c r="F547" t="inlineStr">
        <is>
          <t>covN2</t>
        </is>
      </c>
      <c r="G547" s="73" t="str">
        <f>HYPERLINK("#'Main'!AU26", "'Main'!AU26")</f>
        <v>'Main'!AU26</v>
      </c>
      <c r="I547">
        <f>AVERAGE('Main'!$AU$26:$AW$26)-1*STDEV('Main'!$AU$26:$AW$26)</f>
        <v>327.0641927736672</v>
      </c>
      <c r="J547">
        <f>AVERAGE('Main'!$AU$26:$AW$26)+1*STDEV('Main'!$AU$26:$AW$26)</f>
        <v>855.2823846417264</v>
      </c>
      <c r="K547">
        <f>'Main'!AU26</f>
        <v>459.6773224279142</v>
      </c>
      <c r="L547">
        <f>IF(OR(ISERROR(K547), ISERROR(I547), ISERROR(J547)), TRUE, OR(OR(AND(LEFT(K547, 1)="[", RIGHT(K547, 1)="]"), AND(ISNUMBER(K547), OR(K547&gt;=I547, I547=""), OR(K547&lt;=J547, J547=""))), K547=""))</f>
        <v>1</v>
      </c>
      <c r="M547" t="str">
        <f>"Avg="&amp;ROUND(AVERAGE('Main'!$AU$26:$AW$26),4)&amp;", Stdev="&amp;ROUND(STDEV('Main'!$AU$26:$AW$26),4)&amp;", MaxStdev="&amp;1</f>
        <v>Avg=591.1733, Stdev=264.1091, MaxStdev=1</v>
      </c>
    </row>
    <row r="548">
      <c r="A548" t="inlineStr">
        <is>
          <t>Copies Outliers</t>
        </is>
      </c>
      <c r="B548" t="inlineStr">
        <is>
          <t>Copies per mass outliers [covN2]</t>
        </is>
      </c>
      <c r="C548" t="inlineStr">
        <is>
          <t>Medium Low</t>
        </is>
      </c>
      <c r="D548" s="91" t="n">
        <v>44418</v>
      </c>
      <c r="E548" t="inlineStr">
        <is>
          <t>mh.08.09.21</t>
        </is>
      </c>
      <c r="F548" t="inlineStr">
        <is>
          <t>covN2</t>
        </is>
      </c>
      <c r="G548" s="73" t="str">
        <f>HYPERLINK("#'Main'!AV26", "'Main'!AV26")</f>
        <v>'Main'!AV26</v>
      </c>
      <c r="I548">
        <f>AVERAGE('Main'!$AU$26:$AW$26)-1*STDEV('Main'!$AU$26:$AW$26)</f>
        <v>327.0641927736672</v>
      </c>
      <c r="J548">
        <f>AVERAGE('Main'!$AU$26:$AW$26)+1*STDEV('Main'!$AU$26:$AW$26)</f>
        <v>855.2823846417264</v>
      </c>
      <c r="K548">
        <f>'Main'!AV26</f>
        <v>418.6247702068796</v>
      </c>
      <c r="L548">
        <f>IF(OR(ISERROR(K548), ISERROR(I548), ISERROR(J548)), TRUE, OR(OR(AND(LEFT(K548, 1)="[", RIGHT(K548, 1)="]"), AND(ISNUMBER(K548), OR(K548&gt;=I548, I548=""), OR(K548&lt;=J548, J548=""))), K548=""))</f>
        <v>1</v>
      </c>
      <c r="M548" t="str">
        <f>"Avg="&amp;ROUND(AVERAGE('Main'!$AU$26:$AW$26),4)&amp;", Stdev="&amp;ROUND(STDEV('Main'!$AU$26:$AW$26),4)&amp;", MaxStdev="&amp;1</f>
        <v>Avg=591.1733, Stdev=264.1091, MaxStdev=1</v>
      </c>
    </row>
    <row r="549">
      <c r="A549" t="inlineStr">
        <is>
          <t>Copies Outliers</t>
        </is>
      </c>
      <c r="B549" t="inlineStr">
        <is>
          <t>Copies per mass outliers [covN2]</t>
        </is>
      </c>
      <c r="C549" t="inlineStr">
        <is>
          <t>Medium Low</t>
        </is>
      </c>
      <c r="D549" s="91" t="n">
        <v>44418</v>
      </c>
      <c r="E549" t="inlineStr">
        <is>
          <t>mh.08.09.21</t>
        </is>
      </c>
      <c r="F549" t="inlineStr">
        <is>
          <t>covN2</t>
        </is>
      </c>
      <c r="G549" s="73" t="str">
        <f>HYPERLINK("#'Main'!AW26", "'Main'!AW26")</f>
        <v>'Main'!AW26</v>
      </c>
      <c r="I549">
        <f>AVERAGE('Main'!$AU$26:$AW$26)-1*STDEV('Main'!$AU$26:$AW$26)</f>
        <v>327.0641927736672</v>
      </c>
      <c r="J549">
        <f>AVERAGE('Main'!$AU$26:$AW$26)+1*STDEV('Main'!$AU$26:$AW$26)</f>
        <v>855.2823846417264</v>
      </c>
      <c r="K549">
        <f>'Main'!AW26</f>
        <v>895.2177734882965</v>
      </c>
      <c r="L549">
        <f>IF(OR(ISERROR(K549), ISERROR(I549), ISERROR(J549)), TRUE, OR(OR(AND(LEFT(K549, 1)="[", RIGHT(K549, 1)="]"), AND(ISNUMBER(K549), OR(K549&gt;=I549, I549=""), OR(K549&lt;=J549, J549=""))), K549=""))</f>
        <v>0</v>
      </c>
      <c r="M549" t="str">
        <f>"Avg="&amp;ROUND(AVERAGE('Main'!$AU$26:$AW$26),4)&amp;", Stdev="&amp;ROUND(STDEV('Main'!$AU$26:$AW$26),4)&amp;", MaxStdev="&amp;1</f>
        <v>Avg=591.1733, Stdev=264.1091, MaxStdev=1</v>
      </c>
    </row>
    <row r="550">
      <c r="A550" t="inlineStr">
        <is>
          <t>Copies Outliers</t>
        </is>
      </c>
      <c r="B550" t="inlineStr">
        <is>
          <t>Copies per mass outliers [covN2]</t>
        </is>
      </c>
      <c r="C550" t="inlineStr">
        <is>
          <t>Medium Low</t>
        </is>
      </c>
      <c r="D550" s="91" t="n">
        <v>44418</v>
      </c>
      <c r="E550" t="inlineStr">
        <is>
          <t>o.08.09.21</t>
        </is>
      </c>
      <c r="F550" t="inlineStr">
        <is>
          <t>covN2</t>
        </is>
      </c>
      <c r="G550" s="73" t="str">
        <f>HYPERLINK("#'Main'!AU27", "'Main'!AU27")</f>
        <v>'Main'!AU27</v>
      </c>
      <c r="I550">
        <f>AVERAGE('Main'!$AU$27:$AW$27)-1*STDEV('Main'!$AU$27:$AW$27)</f>
        <v>46.09269604886788</v>
      </c>
      <c r="J550">
        <f>AVERAGE('Main'!$AU$27:$AW$27)+1*STDEV('Main'!$AU$27:$AW$27)</f>
        <v>55.30248280673271</v>
      </c>
      <c r="K550">
        <f>'Main'!AU27</f>
        <v>53.95374076268445</v>
      </c>
      <c r="L550">
        <f>IF(OR(ISERROR(K550), ISERROR(I550), ISERROR(J550)), TRUE, OR(OR(AND(LEFT(K550, 1)="[", RIGHT(K550, 1)="]"), AND(ISNUMBER(K550), OR(K550&gt;=I550, I550=""), OR(K550&lt;=J550, J550=""))), K550=""))</f>
        <v>1</v>
      </c>
      <c r="M550" t="str">
        <f>"Avg="&amp;ROUND(AVERAGE('Main'!$AU$27:$AW$27),4)&amp;", Stdev="&amp;ROUND(STDEV('Main'!$AU$27:$AW$27),4)&amp;", MaxStdev="&amp;1</f>
        <v>Avg=50.6976, Stdev=4.6049, MaxStdev=1</v>
      </c>
    </row>
    <row r="551">
      <c r="A551" t="inlineStr">
        <is>
          <t>Copies Outliers</t>
        </is>
      </c>
      <c r="B551" t="inlineStr">
        <is>
          <t>Copies per mass outliers [covN2]</t>
        </is>
      </c>
      <c r="C551" t="inlineStr">
        <is>
          <t>Medium Low</t>
        </is>
      </c>
      <c r="D551" s="91" t="n">
        <v>44418</v>
      </c>
      <c r="E551" t="inlineStr">
        <is>
          <t>o.08.09.21</t>
        </is>
      </c>
      <c r="F551" t="inlineStr">
        <is>
          <t>covN2</t>
        </is>
      </c>
      <c r="G551" s="73" t="str">
        <f>HYPERLINK("#'Main'!AV27", "'Main'!AV27")</f>
        <v>'Main'!AV27</v>
      </c>
      <c r="I551">
        <f>AVERAGE('Main'!$AU$27:$AW$27)-1*STDEV('Main'!$AU$27:$AW$27)</f>
        <v>46.09269604886788</v>
      </c>
      <c r="J551">
        <f>AVERAGE('Main'!$AU$27:$AW$27)+1*STDEV('Main'!$AU$27:$AW$27)</f>
        <v>55.30248280673271</v>
      </c>
      <c r="K551" t="str">
        <f>'Main'!AV27</f>
        <v/>
      </c>
      <c r="L551">
        <f>IF(OR(ISERROR(K551), ISERROR(I551), ISERROR(J551)), TRUE, OR(OR(AND(LEFT(K551, 1)="[", RIGHT(K551, 1)="]"), AND(ISNUMBER(K551), OR(K551&gt;=I551, I551=""), OR(K551&lt;=J551, J551=""))), K551=""))</f>
        <v>1</v>
      </c>
      <c r="M551" t="str">
        <f>"Avg="&amp;ROUND(AVERAGE('Main'!$AU$27:$AW$27),4)&amp;", Stdev="&amp;ROUND(STDEV('Main'!$AU$27:$AW$27),4)&amp;", MaxStdev="&amp;1</f>
        <v>Avg=50.6976, Stdev=4.6049, MaxStdev=1</v>
      </c>
    </row>
    <row r="552">
      <c r="A552" t="inlineStr">
        <is>
          <t>Copies Outliers</t>
        </is>
      </c>
      <c r="B552" t="inlineStr">
        <is>
          <t>Copies per mass outliers [covN2]</t>
        </is>
      </c>
      <c r="C552" t="inlineStr">
        <is>
          <t>Medium Low</t>
        </is>
      </c>
      <c r="D552" s="91" t="n">
        <v>44418</v>
      </c>
      <c r="E552" t="inlineStr">
        <is>
          <t>o.08.09.21</t>
        </is>
      </c>
      <c r="F552" t="inlineStr">
        <is>
          <t>covN2</t>
        </is>
      </c>
      <c r="G552" s="73" t="str">
        <f>HYPERLINK("#'Main'!AW27", "'Main'!AW27")</f>
        <v>'Main'!AW27</v>
      </c>
      <c r="I552">
        <f>AVERAGE('Main'!$AU$27:$AW$27)-1*STDEV('Main'!$AU$27:$AW$27)</f>
        <v>46.09269604886788</v>
      </c>
      <c r="J552">
        <f>AVERAGE('Main'!$AU$27:$AW$27)+1*STDEV('Main'!$AU$27:$AW$27)</f>
        <v>55.30248280673271</v>
      </c>
      <c r="K552">
        <f>'Main'!AW27</f>
        <v>47.44143809291615</v>
      </c>
      <c r="L552">
        <f>IF(OR(ISERROR(K552), ISERROR(I552), ISERROR(J552)), TRUE, OR(OR(AND(LEFT(K552, 1)="[", RIGHT(K552, 1)="]"), AND(ISNUMBER(K552), OR(K552&gt;=I552, I552=""), OR(K552&lt;=J552, J552=""))), K552=""))</f>
        <v>1</v>
      </c>
      <c r="M552" t="str">
        <f>"Avg="&amp;ROUND(AVERAGE('Main'!$AU$27:$AW$27),4)&amp;", Stdev="&amp;ROUND(STDEV('Main'!$AU$27:$AW$27),4)&amp;", MaxStdev="&amp;1</f>
        <v>Avg=50.6976, Stdev=4.6049, MaxStdev=1</v>
      </c>
    </row>
    <row r="553">
      <c r="A553" t="inlineStr">
        <is>
          <t>Copies Outliers</t>
        </is>
      </c>
      <c r="B553" t="inlineStr">
        <is>
          <t>Copies per mass outliers [covN2]</t>
        </is>
      </c>
      <c r="C553" t="inlineStr">
        <is>
          <t>Medium Low</t>
        </is>
      </c>
      <c r="D553" s="91" t="n">
        <v>44418</v>
      </c>
      <c r="E553" t="inlineStr">
        <is>
          <t>vc1.08.09.21</t>
        </is>
      </c>
      <c r="F553" t="inlineStr">
        <is>
          <t>covN2</t>
        </is>
      </c>
      <c r="G553" s="73" t="str">
        <f>HYPERLINK("#'Main'!AU28", "'Main'!AU28")</f>
        <v>'Main'!AU28</v>
      </c>
      <c r="I553" t="e">
        <f>AVERAGE('Main'!$AU$28:$AW$28)-1*STDEV('Main'!$AU$28:$AW$28)</f>
        <v>#DIV/0!</v>
      </c>
      <c r="J553" t="e">
        <f>AVERAGE('Main'!$AU$28:$AW$28)+1*STDEV('Main'!$AU$28:$AW$28)</f>
        <v>#DIV/0!</v>
      </c>
      <c r="K553" t="str">
        <f>'Main'!AU28</f>
        <v/>
      </c>
      <c r="L553">
        <f>IF(OR(ISERROR(K553), ISERROR(I553), ISERROR(J553)), TRUE, OR(OR(AND(LEFT(K553, 1)="[", RIGHT(K553, 1)="]"), AND(ISNUMBER(K553), OR(K553&gt;=I553, I553=""), OR(K553&lt;=J553, J553=""))), K553=""))</f>
        <v>1</v>
      </c>
      <c r="M553" t="e">
        <f>"Avg="&amp;ROUND(AVERAGE('Main'!$AU$28:$AW$28),4)&amp;", Stdev="&amp;ROUND(STDEV('Main'!$AU$28:$AW$28),4)&amp;", MaxStdev="&amp;1</f>
        <v>#DIV/0!</v>
      </c>
    </row>
    <row r="554">
      <c r="A554" t="inlineStr">
        <is>
          <t>Copies Outliers</t>
        </is>
      </c>
      <c r="B554" t="inlineStr">
        <is>
          <t>Copies per mass outliers [covN2]</t>
        </is>
      </c>
      <c r="C554" t="inlineStr">
        <is>
          <t>Medium Low</t>
        </is>
      </c>
      <c r="D554" s="91" t="n">
        <v>44418</v>
      </c>
      <c r="E554" t="inlineStr">
        <is>
          <t>vc1.08.09.21</t>
        </is>
      </c>
      <c r="F554" t="inlineStr">
        <is>
          <t>covN2</t>
        </is>
      </c>
      <c r="G554" s="73" t="str">
        <f>HYPERLINK("#'Main'!AV28", "'Main'!AV28")</f>
        <v>'Main'!AV28</v>
      </c>
      <c r="I554" t="e">
        <f>AVERAGE('Main'!$AU$28:$AW$28)-1*STDEV('Main'!$AU$28:$AW$28)</f>
        <v>#DIV/0!</v>
      </c>
      <c r="J554" t="e">
        <f>AVERAGE('Main'!$AU$28:$AW$28)+1*STDEV('Main'!$AU$28:$AW$28)</f>
        <v>#DIV/0!</v>
      </c>
      <c r="K554" t="str">
        <f>'Main'!AV28</f>
        <v/>
      </c>
      <c r="L554">
        <f>IF(OR(ISERROR(K554), ISERROR(I554), ISERROR(J554)), TRUE, OR(OR(AND(LEFT(K554, 1)="[", RIGHT(K554, 1)="]"), AND(ISNUMBER(K554), OR(K554&gt;=I554, I554=""), OR(K554&lt;=J554, J554=""))), K554=""))</f>
        <v>1</v>
      </c>
      <c r="M554" t="e">
        <f>"Avg="&amp;ROUND(AVERAGE('Main'!$AU$28:$AW$28),4)&amp;", Stdev="&amp;ROUND(STDEV('Main'!$AU$28:$AW$28),4)&amp;", MaxStdev="&amp;1</f>
        <v>#DIV/0!</v>
      </c>
    </row>
    <row r="555">
      <c r="A555" t="inlineStr">
        <is>
          <t>Copies Outliers</t>
        </is>
      </c>
      <c r="B555" t="inlineStr">
        <is>
          <t>Copies per mass outliers [covN2]</t>
        </is>
      </c>
      <c r="C555" t="inlineStr">
        <is>
          <t>Medium Low</t>
        </is>
      </c>
      <c r="D555" s="91" t="n">
        <v>44418</v>
      </c>
      <c r="E555" t="inlineStr">
        <is>
          <t>vc1.08.09.21</t>
        </is>
      </c>
      <c r="F555" t="inlineStr">
        <is>
          <t>covN2</t>
        </is>
      </c>
      <c r="G555" s="73" t="str">
        <f>HYPERLINK("#'Main'!AW28", "'Main'!AW28")</f>
        <v>'Main'!AW28</v>
      </c>
      <c r="I555" t="e">
        <f>AVERAGE('Main'!$AU$28:$AW$28)-1*STDEV('Main'!$AU$28:$AW$28)</f>
        <v>#DIV/0!</v>
      </c>
      <c r="J555" t="e">
        <f>AVERAGE('Main'!$AU$28:$AW$28)+1*STDEV('Main'!$AU$28:$AW$28)</f>
        <v>#DIV/0!</v>
      </c>
      <c r="K555" t="str">
        <f>'Main'!AW28</f>
        <v/>
      </c>
      <c r="L555">
        <f>IF(OR(ISERROR(K555), ISERROR(I555), ISERROR(J555)), TRUE, OR(OR(AND(LEFT(K555, 1)="[", RIGHT(K555, 1)="]"), AND(ISNUMBER(K555), OR(K555&gt;=I555, I555=""), OR(K555&lt;=J555, J555=""))), K555=""))</f>
        <v>1</v>
      </c>
      <c r="M555" t="e">
        <f>"Avg="&amp;ROUND(AVERAGE('Main'!$AU$28:$AW$28),4)&amp;", Stdev="&amp;ROUND(STDEV('Main'!$AU$28:$AW$28),4)&amp;", MaxStdev="&amp;1</f>
        <v>#DIV/0!</v>
      </c>
    </row>
    <row r="556">
      <c r="A556" t="inlineStr">
        <is>
          <t>Copies Outliers</t>
        </is>
      </c>
      <c r="B556" t="inlineStr">
        <is>
          <t>Copies per mass outliers [covN2]</t>
        </is>
      </c>
      <c r="C556" t="inlineStr">
        <is>
          <t>Medium Low</t>
        </is>
      </c>
      <c r="D556" s="91" t="n">
        <v>44418</v>
      </c>
      <c r="E556" t="inlineStr">
        <is>
          <t>vc2.08.09.21</t>
        </is>
      </c>
      <c r="F556" t="inlineStr">
        <is>
          <t>covN2</t>
        </is>
      </c>
      <c r="G556" s="73" t="str">
        <f>HYPERLINK("#'Main'!AU29", "'Main'!AU29")</f>
        <v>'Main'!AU29</v>
      </c>
      <c r="I556">
        <f>AVERAGE('Main'!$AU$29:$AW$29)-1*STDEV('Main'!$AU$29:$AW$29)</f>
        <v/>
      </c>
      <c r="J556">
        <f>AVERAGE('Main'!$AU$29:$AW$29)+1*STDEV('Main'!$AU$29:$AW$29)</f>
        <v/>
      </c>
      <c r="K556">
        <f>'Main'!AU29</f>
        <v>52.59588678690484</v>
      </c>
      <c r="L556">
        <f>IF(OR(ISERROR(K556), ISERROR(I556), ISERROR(J556)), TRUE, OR(OR(AND(LEFT(K556, 1)="[", RIGHT(K556, 1)="]"), AND(ISNUMBER(K556), OR(K556&gt;=I556, I556=""), OR(K556&lt;=J556, J556=""))), K556=""))</f>
        <v>0</v>
      </c>
      <c r="M556" t="str">
        <f>"Avg="&amp;ROUND(AVERAGE('Main'!$AU$29:$AW$29),4)&amp;", Stdev="&amp;ROUND(STDEV('Main'!$AU$29:$AW$29),4)&amp;", MaxStdev="&amp;1</f>
        <v>Avg=52.5959, Stdev=nan, MaxStdev=1</v>
      </c>
    </row>
    <row r="557">
      <c r="A557" t="inlineStr">
        <is>
          <t>Copies Outliers</t>
        </is>
      </c>
      <c r="B557" t="inlineStr">
        <is>
          <t>Copies per mass outliers [covN2]</t>
        </is>
      </c>
      <c r="C557" t="inlineStr">
        <is>
          <t>Medium Low</t>
        </is>
      </c>
      <c r="D557" s="91" t="n">
        <v>44418</v>
      </c>
      <c r="E557" t="inlineStr">
        <is>
          <t>vc2.08.09.21</t>
        </is>
      </c>
      <c r="F557" t="inlineStr">
        <is>
          <t>covN2</t>
        </is>
      </c>
      <c r="G557" s="73" t="str">
        <f>HYPERLINK("#'Main'!AV29", "'Main'!AV29")</f>
        <v>'Main'!AV29</v>
      </c>
      <c r="I557">
        <f>AVERAGE('Main'!$AU$29:$AW$29)-1*STDEV('Main'!$AU$29:$AW$29)</f>
        <v/>
      </c>
      <c r="J557">
        <f>AVERAGE('Main'!$AU$29:$AW$29)+1*STDEV('Main'!$AU$29:$AW$29)</f>
        <v/>
      </c>
      <c r="K557" t="str">
        <f>'Main'!AV29</f>
        <v/>
      </c>
      <c r="L557">
        <f>IF(OR(ISERROR(K557), ISERROR(I557), ISERROR(J557)), TRUE, OR(OR(AND(LEFT(K557, 1)="[", RIGHT(K557, 1)="]"), AND(ISNUMBER(K557), OR(K557&gt;=I557, I557=""), OR(K557&lt;=J557, J557=""))), K557=""))</f>
        <v>1</v>
      </c>
      <c r="M557" t="str">
        <f>"Avg="&amp;ROUND(AVERAGE('Main'!$AU$29:$AW$29),4)&amp;", Stdev="&amp;ROUND(STDEV('Main'!$AU$29:$AW$29),4)&amp;", MaxStdev="&amp;1</f>
        <v>Avg=52.5959, Stdev=nan, MaxStdev=1</v>
      </c>
    </row>
    <row r="558">
      <c r="A558" t="inlineStr">
        <is>
          <t>Copies Outliers</t>
        </is>
      </c>
      <c r="B558" t="inlineStr">
        <is>
          <t>Copies per mass outliers [covN2]</t>
        </is>
      </c>
      <c r="C558" t="inlineStr">
        <is>
          <t>Medium Low</t>
        </is>
      </c>
      <c r="D558" s="91" t="n">
        <v>44418</v>
      </c>
      <c r="E558" t="inlineStr">
        <is>
          <t>vc2.08.09.21</t>
        </is>
      </c>
      <c r="F558" t="inlineStr">
        <is>
          <t>covN2</t>
        </is>
      </c>
      <c r="G558" s="73" t="str">
        <f>HYPERLINK("#'Main'!AW29", "'Main'!AW29")</f>
        <v>'Main'!AW29</v>
      </c>
      <c r="I558">
        <f>AVERAGE('Main'!$AU$29:$AW$29)-1*STDEV('Main'!$AU$29:$AW$29)</f>
        <v/>
      </c>
      <c r="J558">
        <f>AVERAGE('Main'!$AU$29:$AW$29)+1*STDEV('Main'!$AU$29:$AW$29)</f>
        <v/>
      </c>
      <c r="K558" t="str">
        <f>'Main'!AW29</f>
        <v/>
      </c>
      <c r="L558">
        <f>IF(OR(ISERROR(K558), ISERROR(I558), ISERROR(J558)), TRUE, OR(OR(AND(LEFT(K558, 1)="[", RIGHT(K558, 1)="]"), AND(ISNUMBER(K558), OR(K558&gt;=I558, I558=""), OR(K558&lt;=J558, J558=""))), K558=""))</f>
        <v>1</v>
      </c>
      <c r="M558" t="str">
        <f>"Avg="&amp;ROUND(AVERAGE('Main'!$AU$29:$AW$29),4)&amp;", Stdev="&amp;ROUND(STDEV('Main'!$AU$29:$AW$29),4)&amp;", MaxStdev="&amp;1</f>
        <v>Avg=52.5959, Stdev=nan, MaxStdev=1</v>
      </c>
    </row>
    <row r="559">
      <c r="A559" t="inlineStr">
        <is>
          <t>Copies Outliers</t>
        </is>
      </c>
      <c r="B559" t="inlineStr">
        <is>
          <t>Copies per mass outliers [covN2]</t>
        </is>
      </c>
      <c r="C559" t="inlineStr">
        <is>
          <t>Medium Low</t>
        </is>
      </c>
      <c r="D559" s="91" t="n">
        <v>44418</v>
      </c>
      <c r="E559" t="inlineStr">
        <is>
          <t>vc3.08.09.21</t>
        </is>
      </c>
      <c r="F559" t="inlineStr">
        <is>
          <t>covN2</t>
        </is>
      </c>
      <c r="G559" s="73" t="str">
        <f>HYPERLINK("#'Main'!AU30", "'Main'!AU30")</f>
        <v>'Main'!AU30</v>
      </c>
      <c r="I559">
        <f>AVERAGE('Main'!$AU$30:$AW$30)-1*STDEV('Main'!$AU$30:$AW$30)</f>
        <v>0.1053846747151597</v>
      </c>
      <c r="J559">
        <f>AVERAGE('Main'!$AU$30:$AW$30)+1*STDEV('Main'!$AU$30:$AW$30)</f>
        <v>2.041123182511956</v>
      </c>
      <c r="K559" t="str">
        <f>'Main'!AU30</f>
        <v/>
      </c>
      <c r="L559">
        <f>IF(OR(ISERROR(K559), ISERROR(I559), ISERROR(J559)), TRUE, OR(OR(AND(LEFT(K559, 1)="[", RIGHT(K559, 1)="]"), AND(ISNUMBER(K559), OR(K559&gt;=I559, I559=""), OR(K559&lt;=J559, J559=""))), K559=""))</f>
        <v>1</v>
      </c>
      <c r="M559" t="str">
        <f>"Avg="&amp;ROUND(AVERAGE('Main'!$AU$30:$AW$30),4)&amp;", Stdev="&amp;ROUND(STDEV('Main'!$AU$30:$AW$30),4)&amp;", MaxStdev="&amp;1</f>
        <v>Avg=1.0733, Stdev=0.9679, MaxStdev=1</v>
      </c>
    </row>
    <row r="560">
      <c r="A560" t="inlineStr">
        <is>
          <t>Copies Outliers</t>
        </is>
      </c>
      <c r="B560" t="inlineStr">
        <is>
          <t>Copies per mass outliers [covN2]</t>
        </is>
      </c>
      <c r="C560" t="inlineStr">
        <is>
          <t>Medium Low</t>
        </is>
      </c>
      <c r="D560" s="91" t="n">
        <v>44418</v>
      </c>
      <c r="E560" t="inlineStr">
        <is>
          <t>vc3.08.09.21</t>
        </is>
      </c>
      <c r="F560" t="inlineStr">
        <is>
          <t>covN2</t>
        </is>
      </c>
      <c r="G560" s="73" t="str">
        <f>HYPERLINK("#'Main'!AV30", "'Main'!AV30")</f>
        <v>'Main'!AV30</v>
      </c>
      <c r="I560">
        <f>AVERAGE('Main'!$AU$30:$AW$30)-1*STDEV('Main'!$AU$30:$AW$30)</f>
        <v>0.1053846747151597</v>
      </c>
      <c r="J560">
        <f>AVERAGE('Main'!$AU$30:$AW$30)+1*STDEV('Main'!$AU$30:$AW$30)</f>
        <v>2.041123182511956</v>
      </c>
      <c r="K560">
        <f>'Main'!AV30</f>
        <v>0.3888670158800364</v>
      </c>
      <c r="L560">
        <f>IF(OR(ISERROR(K560), ISERROR(I560), ISERROR(J560)), TRUE, OR(OR(AND(LEFT(K560, 1)="[", RIGHT(K560, 1)="]"), AND(ISNUMBER(K560), OR(K560&gt;=I560, I560=""), OR(K560&lt;=J560, J560=""))), K560=""))</f>
        <v>1</v>
      </c>
      <c r="M560" t="str">
        <f>"Avg="&amp;ROUND(AVERAGE('Main'!$AU$30:$AW$30),4)&amp;", Stdev="&amp;ROUND(STDEV('Main'!$AU$30:$AW$30),4)&amp;", MaxStdev="&amp;1</f>
        <v>Avg=1.0733, Stdev=0.9679, MaxStdev=1</v>
      </c>
    </row>
    <row r="561">
      <c r="A561" t="inlineStr">
        <is>
          <t>Copies Outliers</t>
        </is>
      </c>
      <c r="B561" t="inlineStr">
        <is>
          <t>Copies per mass outliers [covN2]</t>
        </is>
      </c>
      <c r="C561" t="inlineStr">
        <is>
          <t>Medium Low</t>
        </is>
      </c>
      <c r="D561" s="91" t="n">
        <v>44418</v>
      </c>
      <c r="E561" t="inlineStr">
        <is>
          <t>vc3.08.09.21</t>
        </is>
      </c>
      <c r="F561" t="inlineStr">
        <is>
          <t>covN2</t>
        </is>
      </c>
      <c r="G561" s="73" t="str">
        <f>HYPERLINK("#'Main'!AW30", "'Main'!AW30")</f>
        <v>'Main'!AW30</v>
      </c>
      <c r="I561">
        <f>AVERAGE('Main'!$AU$30:$AW$30)-1*STDEV('Main'!$AU$30:$AW$30)</f>
        <v>0.1053846747151597</v>
      </c>
      <c r="J561">
        <f>AVERAGE('Main'!$AU$30:$AW$30)+1*STDEV('Main'!$AU$30:$AW$30)</f>
        <v>2.041123182511956</v>
      </c>
      <c r="K561">
        <f>'Main'!AW30</f>
        <v>1.75764084134708</v>
      </c>
      <c r="L561">
        <f>IF(OR(ISERROR(K561), ISERROR(I561), ISERROR(J561)), TRUE, OR(OR(AND(LEFT(K561, 1)="[", RIGHT(K561, 1)="]"), AND(ISNUMBER(K561), OR(K561&gt;=I561, I561=""), OR(K561&lt;=J561, J561=""))), K561=""))</f>
        <v>1</v>
      </c>
      <c r="M561" t="str">
        <f>"Avg="&amp;ROUND(AVERAGE('Main'!$AU$30:$AW$30),4)&amp;", Stdev="&amp;ROUND(STDEV('Main'!$AU$30:$AW$30),4)&amp;", MaxStdev="&amp;1</f>
        <v>Avg=1.0733, Stdev=0.9679, MaxStdev=1</v>
      </c>
    </row>
    <row r="562">
      <c r="A562" t="inlineStr">
        <is>
          <t>Copies Outliers</t>
        </is>
      </c>
      <c r="B562" t="inlineStr">
        <is>
          <t>Copies per copies outliers [covN1]</t>
        </is>
      </c>
      <c r="C562" t="inlineStr">
        <is>
          <t>Medium Low</t>
        </is>
      </c>
      <c r="D562" s="91" t="n">
        <v>44418</v>
      </c>
      <c r="E562" t="inlineStr">
        <is>
          <t>ac.08.05.21</t>
        </is>
      </c>
      <c r="F562" t="inlineStr">
        <is>
          <t>covN1</t>
        </is>
      </c>
      <c r="G562" s="73" t="str">
        <f>HYPERLINK("#'Main'!AP4", "'Main'!AP4")</f>
        <v>'Main'!AP4</v>
      </c>
      <c r="I562">
        <f>AVERAGE('Main'!$AP$4:$AR$4)-1*STDEV('Main'!$AP$4:$AR$4)</f>
        <v>0.006258030661807509</v>
      </c>
      <c r="J562">
        <f>AVERAGE('Main'!$AP$4:$AR$4)+1*STDEV('Main'!$AP$4:$AR$4)</f>
        <v>0.008539616140462261</v>
      </c>
      <c r="K562">
        <f>'Main'!AP4</f>
        <v>0.008640159808698868</v>
      </c>
      <c r="L562">
        <f>IF(OR(ISERROR(K562), ISERROR(I562), ISERROR(J562)), TRUE, OR(OR(AND(LEFT(K562, 1)="[", RIGHT(K562, 1)="]"), AND(ISNUMBER(K562), OR(K562&gt;=I562, I562=""), OR(K562&lt;=J562, J562=""))), K562=""))</f>
        <v>0</v>
      </c>
      <c r="M562" t="str">
        <f>"Avg="&amp;ROUND(AVERAGE('Main'!$AP$4:$AR$4),4)&amp;", Stdev="&amp;ROUND(STDEV('Main'!$AP$4:$AR$4),4)&amp;", MaxStdev="&amp;1</f>
        <v>Avg=0.0074, Stdev=0.0011, MaxStdev=1</v>
      </c>
    </row>
    <row r="563">
      <c r="A563" t="inlineStr">
        <is>
          <t>Copies Outliers</t>
        </is>
      </c>
      <c r="B563" t="inlineStr">
        <is>
          <t>Copies per copies outliers [covN1]</t>
        </is>
      </c>
      <c r="C563" t="inlineStr">
        <is>
          <t>Medium Low</t>
        </is>
      </c>
      <c r="D563" s="91" t="n">
        <v>44418</v>
      </c>
      <c r="E563" t="inlineStr">
        <is>
          <t>ac.08.05.21</t>
        </is>
      </c>
      <c r="F563" t="inlineStr">
        <is>
          <t>covN1</t>
        </is>
      </c>
      <c r="G563" s="73" t="str">
        <f>HYPERLINK("#'Main'!AQ4", "'Main'!AQ4")</f>
        <v>'Main'!AQ4</v>
      </c>
      <c r="I563">
        <f>AVERAGE('Main'!$AP$4:$AR$4)-1*STDEV('Main'!$AP$4:$AR$4)</f>
        <v>0.006258030661807509</v>
      </c>
      <c r="J563">
        <f>AVERAGE('Main'!$AP$4:$AR$4)+1*STDEV('Main'!$AP$4:$AR$4)</f>
        <v>0.008539616140462261</v>
      </c>
      <c r="K563">
        <f>'Main'!AQ4</f>
        <v>0.00715988941974351</v>
      </c>
      <c r="L563">
        <f>IF(OR(ISERROR(K563), ISERROR(I563), ISERROR(J563)), TRUE, OR(OR(AND(LEFT(K563, 1)="[", RIGHT(K563, 1)="]"), AND(ISNUMBER(K563), OR(K563&gt;=I563, I563=""), OR(K563&lt;=J563, J563=""))), K563=""))</f>
        <v>1</v>
      </c>
      <c r="M563" t="str">
        <f>"Avg="&amp;ROUND(AVERAGE('Main'!$AP$4:$AR$4),4)&amp;", Stdev="&amp;ROUND(STDEV('Main'!$AP$4:$AR$4),4)&amp;", MaxStdev="&amp;1</f>
        <v>Avg=0.0074, Stdev=0.0011, MaxStdev=1</v>
      </c>
    </row>
    <row r="564">
      <c r="A564" t="inlineStr">
        <is>
          <t>Copies Outliers</t>
        </is>
      </c>
      <c r="B564" t="inlineStr">
        <is>
          <t>Copies per copies outliers [covN1]</t>
        </is>
      </c>
      <c r="C564" t="inlineStr">
        <is>
          <t>Medium Low</t>
        </is>
      </c>
      <c r="D564" s="91" t="n">
        <v>44418</v>
      </c>
      <c r="E564" t="inlineStr">
        <is>
          <t>ac.08.05.21</t>
        </is>
      </c>
      <c r="F564" t="inlineStr">
        <is>
          <t>covN1</t>
        </is>
      </c>
      <c r="G564" s="73" t="str">
        <f>HYPERLINK("#'Main'!AR4", "'Main'!AR4")</f>
        <v>'Main'!AR4</v>
      </c>
      <c r="I564">
        <f>AVERAGE('Main'!$AP$4:$AR$4)-1*STDEV('Main'!$AP$4:$AR$4)</f>
        <v>0.006258030661807509</v>
      </c>
      <c r="J564">
        <f>AVERAGE('Main'!$AP$4:$AR$4)+1*STDEV('Main'!$AP$4:$AR$4)</f>
        <v>0.008539616140462261</v>
      </c>
      <c r="K564">
        <f>'Main'!AR4</f>
        <v>0.006396420974962277</v>
      </c>
      <c r="L564">
        <f>IF(OR(ISERROR(K564), ISERROR(I564), ISERROR(J564)), TRUE, OR(OR(AND(LEFT(K564, 1)="[", RIGHT(K564, 1)="]"), AND(ISNUMBER(K564), OR(K564&gt;=I564, I564=""), OR(K564&lt;=J564, J564=""))), K564=""))</f>
        <v>1</v>
      </c>
      <c r="M564" t="str">
        <f>"Avg="&amp;ROUND(AVERAGE('Main'!$AP$4:$AR$4),4)&amp;", Stdev="&amp;ROUND(STDEV('Main'!$AP$4:$AR$4),4)&amp;", MaxStdev="&amp;1</f>
        <v>Avg=0.0074, Stdev=0.0011, MaxStdev=1</v>
      </c>
    </row>
    <row r="565">
      <c r="A565" t="inlineStr">
        <is>
          <t>Copies Outliers</t>
        </is>
      </c>
      <c r="B565" t="inlineStr">
        <is>
          <t>Copies per copies outliers [covN1]</t>
        </is>
      </c>
      <c r="C565" t="inlineStr">
        <is>
          <t>Medium Low</t>
        </is>
      </c>
      <c r="D565" s="91" t="n">
        <v>44418</v>
      </c>
      <c r="E565" t="inlineStr">
        <is>
          <t>h.08.05.21</t>
        </is>
      </c>
      <c r="F565" t="inlineStr">
        <is>
          <t>covN1</t>
        </is>
      </c>
      <c r="G565" s="73" t="str">
        <f>HYPERLINK("#'Main'!AP5", "'Main'!AP5")</f>
        <v>'Main'!AP5</v>
      </c>
      <c r="I565">
        <f>AVERAGE('Main'!$AP$5:$AR$5)-1*STDEV('Main'!$AP$5:$AR$5)</f>
        <v>6.915184182610058e-07</v>
      </c>
      <c r="J565">
        <f>AVERAGE('Main'!$AP$5:$AR$5)+1*STDEV('Main'!$AP$5:$AR$5)</f>
        <v>5.951843694535816e-06</v>
      </c>
      <c r="K565">
        <f>'Main'!AP5</f>
        <v>5.18148689344887e-06</v>
      </c>
      <c r="L565">
        <f>IF(OR(ISERROR(K565), ISERROR(I565), ISERROR(J565)), TRUE, OR(OR(AND(LEFT(K565, 1)="[", RIGHT(K565, 1)="]"), AND(ISNUMBER(K565), OR(K565&gt;=I565, I565=""), OR(K565&lt;=J565, J565=""))), K565=""))</f>
        <v>1</v>
      </c>
      <c r="M565" t="str">
        <f>"Avg="&amp;ROUND(AVERAGE('Main'!$AP$5:$AR$5),4)&amp;", Stdev="&amp;ROUND(STDEV('Main'!$AP$5:$AR$5),4)&amp;", MaxStdev="&amp;1</f>
        <v>Avg=0, Stdev=0, MaxStdev=1</v>
      </c>
    </row>
    <row r="566">
      <c r="A566" t="inlineStr">
        <is>
          <t>Copies Outliers</t>
        </is>
      </c>
      <c r="B566" t="inlineStr">
        <is>
          <t>Copies per copies outliers [covN1]</t>
        </is>
      </c>
      <c r="C566" t="inlineStr">
        <is>
          <t>Medium Low</t>
        </is>
      </c>
      <c r="D566" s="91" t="n">
        <v>44418</v>
      </c>
      <c r="E566" t="inlineStr">
        <is>
          <t>h.08.05.21</t>
        </is>
      </c>
      <c r="F566" t="inlineStr">
        <is>
          <t>covN1</t>
        </is>
      </c>
      <c r="G566" s="73" t="str">
        <f>HYPERLINK("#'Main'!AQ5", "'Main'!AQ5")</f>
        <v>'Main'!AQ5</v>
      </c>
      <c r="I566">
        <f>AVERAGE('Main'!$AP$5:$AR$5)-1*STDEV('Main'!$AP$5:$AR$5)</f>
        <v>6.915184182610058e-07</v>
      </c>
      <c r="J566">
        <f>AVERAGE('Main'!$AP$5:$AR$5)+1*STDEV('Main'!$AP$5:$AR$5)</f>
        <v>5.951843694535816e-06</v>
      </c>
      <c r="K566" t="str">
        <f>'Main'!AQ5</f>
        <v/>
      </c>
      <c r="L566">
        <f>IF(OR(ISERROR(K566), ISERROR(I566), ISERROR(J566)), TRUE, OR(OR(AND(LEFT(K566, 1)="[", RIGHT(K566, 1)="]"), AND(ISNUMBER(K566), OR(K566&gt;=I566, I566=""), OR(K566&lt;=J566, J566=""))), K566=""))</f>
        <v>1</v>
      </c>
      <c r="M566" t="str">
        <f>"Avg="&amp;ROUND(AVERAGE('Main'!$AP$5:$AR$5),4)&amp;", Stdev="&amp;ROUND(STDEV('Main'!$AP$5:$AR$5),4)&amp;", MaxStdev="&amp;1</f>
        <v>Avg=0, Stdev=0, MaxStdev=1</v>
      </c>
    </row>
    <row r="567">
      <c r="A567" t="inlineStr">
        <is>
          <t>Copies Outliers</t>
        </is>
      </c>
      <c r="B567" t="inlineStr">
        <is>
          <t>Copies per copies outliers [covN1]</t>
        </is>
      </c>
      <c r="C567" t="inlineStr">
        <is>
          <t>Medium Low</t>
        </is>
      </c>
      <c r="D567" s="91" t="n">
        <v>44418</v>
      </c>
      <c r="E567" t="inlineStr">
        <is>
          <t>h.08.05.21</t>
        </is>
      </c>
      <c r="F567" t="inlineStr">
        <is>
          <t>covN1</t>
        </is>
      </c>
      <c r="G567" s="73" t="str">
        <f>HYPERLINK("#'Main'!AR5", "'Main'!AR5")</f>
        <v>'Main'!AR5</v>
      </c>
      <c r="I567">
        <f>AVERAGE('Main'!$AP$5:$AR$5)-1*STDEV('Main'!$AP$5:$AR$5)</f>
        <v>6.915184182610058e-07</v>
      </c>
      <c r="J567">
        <f>AVERAGE('Main'!$AP$5:$AR$5)+1*STDEV('Main'!$AP$5:$AR$5)</f>
        <v>5.951843694535816e-06</v>
      </c>
      <c r="K567">
        <f>'Main'!AR5</f>
        <v>1.461875219347952e-06</v>
      </c>
      <c r="L567">
        <f>IF(OR(ISERROR(K567), ISERROR(I567), ISERROR(J567)), TRUE, OR(OR(AND(LEFT(K567, 1)="[", RIGHT(K567, 1)="]"), AND(ISNUMBER(K567), OR(K567&gt;=I567, I567=""), OR(K567&lt;=J567, J567=""))), K567=""))</f>
        <v>1</v>
      </c>
      <c r="M567" t="str">
        <f>"Avg="&amp;ROUND(AVERAGE('Main'!$AP$5:$AR$5),4)&amp;", Stdev="&amp;ROUND(STDEV('Main'!$AP$5:$AR$5),4)&amp;", MaxStdev="&amp;1</f>
        <v>Avg=0, Stdev=0, MaxStdev=1</v>
      </c>
    </row>
    <row r="568">
      <c r="A568" t="inlineStr">
        <is>
          <t>Copies Outliers</t>
        </is>
      </c>
      <c r="B568" t="inlineStr">
        <is>
          <t>Copies per copies outliers [covN1]</t>
        </is>
      </c>
      <c r="C568" t="inlineStr">
        <is>
          <t>Medium Low</t>
        </is>
      </c>
      <c r="D568" s="91" t="n">
        <v>44418</v>
      </c>
      <c r="E568" t="inlineStr">
        <is>
          <t>ac.08.06.21</t>
        </is>
      </c>
      <c r="F568" t="inlineStr">
        <is>
          <t>covN1</t>
        </is>
      </c>
      <c r="G568" s="73" t="str">
        <f>HYPERLINK("#'Main'!AP6", "'Main'!AP6")</f>
        <v>'Main'!AP6</v>
      </c>
      <c r="I568">
        <f>AVERAGE('Main'!$AP$6:$AR$6)-1*STDEV('Main'!$AP$6:$AR$6)</f>
        <v>4.895432799888224e-07</v>
      </c>
      <c r="J568">
        <f>AVERAGE('Main'!$AP$6:$AR$6)+1*STDEV('Main'!$AP$6:$AR$6)</f>
        <v>5.95070116653138e-07</v>
      </c>
      <c r="K568">
        <f>'Main'!AP6</f>
        <v>5.796160692222316e-07</v>
      </c>
      <c r="L568">
        <f>IF(OR(ISERROR(K568), ISERROR(I568), ISERROR(J568)), TRUE, OR(OR(AND(LEFT(K568, 1)="[", RIGHT(K568, 1)="]"), AND(ISNUMBER(K568), OR(K568&gt;=I568, I568=""), OR(K568&lt;=J568, J568=""))), K568=""))</f>
        <v>1</v>
      </c>
      <c r="M568" t="str">
        <f>"Avg="&amp;ROUND(AVERAGE('Main'!$AP$6:$AR$6),4)&amp;", Stdev="&amp;ROUND(STDEV('Main'!$AP$6:$AR$6),4)&amp;", MaxStdev="&amp;1</f>
        <v>Avg=0, Stdev=0, MaxStdev=1</v>
      </c>
    </row>
    <row r="569">
      <c r="A569" t="inlineStr">
        <is>
          <t>Copies Outliers</t>
        </is>
      </c>
      <c r="B569" t="inlineStr">
        <is>
          <t>Copies per copies outliers [covN1]</t>
        </is>
      </c>
      <c r="C569" t="inlineStr">
        <is>
          <t>Medium Low</t>
        </is>
      </c>
      <c r="D569" s="91" t="n">
        <v>44418</v>
      </c>
      <c r="E569" t="inlineStr">
        <is>
          <t>ac.08.06.21</t>
        </is>
      </c>
      <c r="F569" t="inlineStr">
        <is>
          <t>covN1</t>
        </is>
      </c>
      <c r="G569" s="73" t="str">
        <f>HYPERLINK("#'Main'!AQ6", "'Main'!AQ6")</f>
        <v>'Main'!AQ6</v>
      </c>
      <c r="I569">
        <f>AVERAGE('Main'!$AP$6:$AR$6)-1*STDEV('Main'!$AP$6:$AR$6)</f>
        <v>4.895432799888224e-07</v>
      </c>
      <c r="J569">
        <f>AVERAGE('Main'!$AP$6:$AR$6)+1*STDEV('Main'!$AP$6:$AR$6)</f>
        <v>5.95070116653138e-07</v>
      </c>
      <c r="K569">
        <f>'Main'!AQ6</f>
        <v>5.049973274197288e-07</v>
      </c>
      <c r="L569">
        <f>IF(OR(ISERROR(K569), ISERROR(I569), ISERROR(J569)), TRUE, OR(OR(AND(LEFT(K569, 1)="[", RIGHT(K569, 1)="]"), AND(ISNUMBER(K569), OR(K569&gt;=I569, I569=""), OR(K569&lt;=J569, J569=""))), K569=""))</f>
        <v>1</v>
      </c>
      <c r="M569" t="str">
        <f>"Avg="&amp;ROUND(AVERAGE('Main'!$AP$6:$AR$6),4)&amp;", Stdev="&amp;ROUND(STDEV('Main'!$AP$6:$AR$6),4)&amp;", MaxStdev="&amp;1</f>
        <v>Avg=0, Stdev=0, MaxStdev=1</v>
      </c>
    </row>
    <row r="570">
      <c r="A570" t="inlineStr">
        <is>
          <t>Copies Outliers</t>
        </is>
      </c>
      <c r="B570" t="inlineStr">
        <is>
          <t>Copies per copies outliers [covN1]</t>
        </is>
      </c>
      <c r="C570" t="inlineStr">
        <is>
          <t>Medium Low</t>
        </is>
      </c>
      <c r="D570" s="91" t="n">
        <v>44418</v>
      </c>
      <c r="E570" t="inlineStr">
        <is>
          <t>ac.08.06.21</t>
        </is>
      </c>
      <c r="F570" t="inlineStr">
        <is>
          <t>covN1</t>
        </is>
      </c>
      <c r="G570" s="73" t="str">
        <f>HYPERLINK("#'Main'!AR6", "'Main'!AR6")</f>
        <v>'Main'!AR6</v>
      </c>
      <c r="I570">
        <f>AVERAGE('Main'!$AP$6:$AR$6)-1*STDEV('Main'!$AP$6:$AR$6)</f>
        <v>4.895432799888224e-07</v>
      </c>
      <c r="J570">
        <f>AVERAGE('Main'!$AP$6:$AR$6)+1*STDEV('Main'!$AP$6:$AR$6)</f>
        <v>5.95070116653138e-07</v>
      </c>
      <c r="K570" t="str">
        <f>'Main'!AR6</f>
        <v/>
      </c>
      <c r="L570">
        <f>IF(OR(ISERROR(K570), ISERROR(I570), ISERROR(J570)), TRUE, OR(OR(AND(LEFT(K570, 1)="[", RIGHT(K570, 1)="]"), AND(ISNUMBER(K570), OR(K570&gt;=I570, I570=""), OR(K570&lt;=J570, J570=""))), K570=""))</f>
        <v>1</v>
      </c>
      <c r="M570" t="str">
        <f>"Avg="&amp;ROUND(AVERAGE('Main'!$AP$6:$AR$6),4)&amp;", Stdev="&amp;ROUND(STDEV('Main'!$AP$6:$AR$6),4)&amp;", MaxStdev="&amp;1</f>
        <v>Avg=0, Stdev=0, MaxStdev=1</v>
      </c>
    </row>
    <row r="571">
      <c r="A571" t="inlineStr">
        <is>
          <t>Copies Outliers</t>
        </is>
      </c>
      <c r="B571" t="inlineStr">
        <is>
          <t>Copies per copies outliers [covN1]</t>
        </is>
      </c>
      <c r="C571" t="inlineStr">
        <is>
          <t>Medium Low</t>
        </is>
      </c>
      <c r="D571" s="91" t="n">
        <v>44418</v>
      </c>
      <c r="E571" t="inlineStr">
        <is>
          <t>h_d.08.06.21</t>
        </is>
      </c>
      <c r="F571" t="inlineStr">
        <is>
          <t>covN1</t>
        </is>
      </c>
      <c r="G571" s="73" t="str">
        <f>HYPERLINK("#'Main'!AP7", "'Main'!AP7")</f>
        <v>'Main'!AP7</v>
      </c>
      <c r="I571">
        <f>AVERAGE('Main'!$AP$7:$AR$7)-1*STDEV('Main'!$AP$7:$AR$7)</f>
        <v>5.024930428565878e-06</v>
      </c>
      <c r="J571">
        <f>AVERAGE('Main'!$AP$7:$AR$7)+1*STDEV('Main'!$AP$7:$AR$7)</f>
        <v>1.361819331356157e-05</v>
      </c>
      <c r="K571" t="str">
        <f>'Main'!AP7</f>
        <v/>
      </c>
      <c r="L571">
        <f>IF(OR(ISERROR(K571), ISERROR(I571), ISERROR(J571)), TRUE, OR(OR(AND(LEFT(K571, 1)="[", RIGHT(K571, 1)="]"), AND(ISNUMBER(K571), OR(K571&gt;=I571, I571=""), OR(K571&lt;=J571, J571=""))), K571=""))</f>
        <v>1</v>
      </c>
      <c r="M571" t="str">
        <f>"Avg="&amp;ROUND(AVERAGE('Main'!$AP$7:$AR$7),4)&amp;", Stdev="&amp;ROUND(STDEV('Main'!$AP$7:$AR$7),4)&amp;", MaxStdev="&amp;1</f>
        <v>Avg=0, Stdev=0, MaxStdev=1</v>
      </c>
    </row>
    <row r="572">
      <c r="A572" t="inlineStr">
        <is>
          <t>Copies Outliers</t>
        </is>
      </c>
      <c r="B572" t="inlineStr">
        <is>
          <t>Copies per copies outliers [covN1]</t>
        </is>
      </c>
      <c r="C572" t="inlineStr">
        <is>
          <t>Medium Low</t>
        </is>
      </c>
      <c r="D572" s="91" t="n">
        <v>44418</v>
      </c>
      <c r="E572" t="inlineStr">
        <is>
          <t>h_d.08.06.21</t>
        </is>
      </c>
      <c r="F572" t="inlineStr">
        <is>
          <t>covN1</t>
        </is>
      </c>
      <c r="G572" s="73" t="str">
        <f>HYPERLINK("#'Main'!AQ7", "'Main'!AQ7")</f>
        <v>'Main'!AQ7</v>
      </c>
      <c r="I572">
        <f>AVERAGE('Main'!$AP$7:$AR$7)-1*STDEV('Main'!$AP$7:$AR$7)</f>
        <v>5.024930428565878e-06</v>
      </c>
      <c r="J572">
        <f>AVERAGE('Main'!$AP$7:$AR$7)+1*STDEV('Main'!$AP$7:$AR$7)</f>
        <v>1.361819331356157e-05</v>
      </c>
      <c r="K572">
        <f>'Main'!AQ7</f>
        <v>1.235973910031329e-05</v>
      </c>
      <c r="L572">
        <f>IF(OR(ISERROR(K572), ISERROR(I572), ISERROR(J572)), TRUE, OR(OR(AND(LEFT(K572, 1)="[", RIGHT(K572, 1)="]"), AND(ISNUMBER(K572), OR(K572&gt;=I572, I572=""), OR(K572&lt;=J572, J572=""))), K572=""))</f>
        <v>1</v>
      </c>
      <c r="M572" t="str">
        <f>"Avg="&amp;ROUND(AVERAGE('Main'!$AP$7:$AR$7),4)&amp;", Stdev="&amp;ROUND(STDEV('Main'!$AP$7:$AR$7),4)&amp;", MaxStdev="&amp;1</f>
        <v>Avg=0, Stdev=0, MaxStdev=1</v>
      </c>
    </row>
    <row r="573">
      <c r="A573" t="inlineStr">
        <is>
          <t>Copies Outliers</t>
        </is>
      </c>
      <c r="B573" t="inlineStr">
        <is>
          <t>Copies per copies outliers [covN1]</t>
        </is>
      </c>
      <c r="C573" t="inlineStr">
        <is>
          <t>Medium Low</t>
        </is>
      </c>
      <c r="D573" s="91" t="n">
        <v>44418</v>
      </c>
      <c r="E573" t="inlineStr">
        <is>
          <t>h_d.08.06.21</t>
        </is>
      </c>
      <c r="F573" t="inlineStr">
        <is>
          <t>covN1</t>
        </is>
      </c>
      <c r="G573" s="73" t="str">
        <f>HYPERLINK("#'Main'!AR7", "'Main'!AR7")</f>
        <v>'Main'!AR7</v>
      </c>
      <c r="I573">
        <f>AVERAGE('Main'!$AP$7:$AR$7)-1*STDEV('Main'!$AP$7:$AR$7)</f>
        <v>5.024930428565878e-06</v>
      </c>
      <c r="J573">
        <f>AVERAGE('Main'!$AP$7:$AR$7)+1*STDEV('Main'!$AP$7:$AR$7)</f>
        <v>1.361819331356157e-05</v>
      </c>
      <c r="K573">
        <f>'Main'!AR7</f>
        <v>6.28338464181416e-06</v>
      </c>
      <c r="L573">
        <f>IF(OR(ISERROR(K573), ISERROR(I573), ISERROR(J573)), TRUE, OR(OR(AND(LEFT(K573, 1)="[", RIGHT(K573, 1)="]"), AND(ISNUMBER(K573), OR(K573&gt;=I573, I573=""), OR(K573&lt;=J573, J573=""))), K573=""))</f>
        <v>1</v>
      </c>
      <c r="M573" t="str">
        <f>"Avg="&amp;ROUND(AVERAGE('Main'!$AP$7:$AR$7),4)&amp;", Stdev="&amp;ROUND(STDEV('Main'!$AP$7:$AR$7),4)&amp;", MaxStdev="&amp;1</f>
        <v>Avg=0, Stdev=0, MaxStdev=1</v>
      </c>
    </row>
    <row r="574">
      <c r="A574" t="inlineStr">
        <is>
          <t>Copies Outliers</t>
        </is>
      </c>
      <c r="B574" t="inlineStr">
        <is>
          <t>Copies per copies outliers [covN1]</t>
        </is>
      </c>
      <c r="C574" t="inlineStr">
        <is>
          <t>Medium Low</t>
        </is>
      </c>
      <c r="D574" s="91" t="n">
        <v>44418</v>
      </c>
      <c r="E574" t="inlineStr">
        <is>
          <t>h.08.07.21</t>
        </is>
      </c>
      <c r="F574" t="inlineStr">
        <is>
          <t>covN1</t>
        </is>
      </c>
      <c r="G574" s="73" t="str">
        <f>HYPERLINK("#'Main'!AP8", "'Main'!AP8")</f>
        <v>'Main'!AP8</v>
      </c>
      <c r="I574">
        <f>AVERAGE('Main'!$AP$8:$AR$8)-1*STDEV('Main'!$AP$8:$AR$8)</f>
        <v>2.045210750102366e-07</v>
      </c>
      <c r="J574">
        <f>AVERAGE('Main'!$AP$8:$AR$8)+1*STDEV('Main'!$AP$8:$AR$8)</f>
        <v>3.311509967085901e-06</v>
      </c>
      <c r="K574" t="str">
        <f>'Main'!AP8</f>
        <v/>
      </c>
      <c r="L574">
        <f>IF(OR(ISERROR(K574), ISERROR(I574), ISERROR(J574)), TRUE, OR(OR(AND(LEFT(K574, 1)="[", RIGHT(K574, 1)="]"), AND(ISNUMBER(K574), OR(K574&gt;=I574, I574=""), OR(K574&lt;=J574, J574=""))), K574=""))</f>
        <v>1</v>
      </c>
      <c r="M574" t="str">
        <f>"Avg="&amp;ROUND(AVERAGE('Main'!$AP$8:$AR$8),4)&amp;", Stdev="&amp;ROUND(STDEV('Main'!$AP$8:$AR$8),4)&amp;", MaxStdev="&amp;1</f>
        <v>Avg=0, Stdev=0, MaxStdev=1</v>
      </c>
    </row>
    <row r="575">
      <c r="A575" t="inlineStr">
        <is>
          <t>Copies Outliers</t>
        </is>
      </c>
      <c r="B575" t="inlineStr">
        <is>
          <t>Copies per copies outliers [covN1]</t>
        </is>
      </c>
      <c r="C575" t="inlineStr">
        <is>
          <t>Medium Low</t>
        </is>
      </c>
      <c r="D575" s="91" t="n">
        <v>44418</v>
      </c>
      <c r="E575" t="inlineStr">
        <is>
          <t>h.08.07.21</t>
        </is>
      </c>
      <c r="F575" t="inlineStr">
        <is>
          <t>covN1</t>
        </is>
      </c>
      <c r="G575" s="73" t="str">
        <f>HYPERLINK("#'Main'!AQ8", "'Main'!AQ8")</f>
        <v>'Main'!AQ8</v>
      </c>
      <c r="I575">
        <f>AVERAGE('Main'!$AP$8:$AR$8)-1*STDEV('Main'!$AP$8:$AR$8)</f>
        <v>2.045210750102366e-07</v>
      </c>
      <c r="J575">
        <f>AVERAGE('Main'!$AP$8:$AR$8)+1*STDEV('Main'!$AP$8:$AR$8)</f>
        <v>3.311509967085901e-06</v>
      </c>
      <c r="K575">
        <f>'Main'!AQ8</f>
        <v>2.856501978377059e-06</v>
      </c>
      <c r="L575">
        <f>IF(OR(ISERROR(K575), ISERROR(I575), ISERROR(J575)), TRUE, OR(OR(AND(LEFT(K575, 1)="[", RIGHT(K575, 1)="]"), AND(ISNUMBER(K575), OR(K575&gt;=I575, I575=""), OR(K575&lt;=J575, J575=""))), K575=""))</f>
        <v>1</v>
      </c>
      <c r="M575" t="str">
        <f>"Avg="&amp;ROUND(AVERAGE('Main'!$AP$8:$AR$8),4)&amp;", Stdev="&amp;ROUND(STDEV('Main'!$AP$8:$AR$8),4)&amp;", MaxStdev="&amp;1</f>
        <v>Avg=0, Stdev=0, MaxStdev=1</v>
      </c>
    </row>
    <row r="576">
      <c r="A576" t="inlineStr">
        <is>
          <t>Copies Outliers</t>
        </is>
      </c>
      <c r="B576" t="inlineStr">
        <is>
          <t>Copies per copies outliers [covN1]</t>
        </is>
      </c>
      <c r="C576" t="inlineStr">
        <is>
          <t>Medium Low</t>
        </is>
      </c>
      <c r="D576" s="91" t="n">
        <v>44418</v>
      </c>
      <c r="E576" t="inlineStr">
        <is>
          <t>h.08.07.21</t>
        </is>
      </c>
      <c r="F576" t="inlineStr">
        <is>
          <t>covN1</t>
        </is>
      </c>
      <c r="G576" s="73" t="str">
        <f>HYPERLINK("#'Main'!AR8", "'Main'!AR8")</f>
        <v>'Main'!AR8</v>
      </c>
      <c r="I576">
        <f>AVERAGE('Main'!$AP$8:$AR$8)-1*STDEV('Main'!$AP$8:$AR$8)</f>
        <v>2.045210750102366e-07</v>
      </c>
      <c r="J576">
        <f>AVERAGE('Main'!$AP$8:$AR$8)+1*STDEV('Main'!$AP$8:$AR$8)</f>
        <v>3.311509967085901e-06</v>
      </c>
      <c r="K576">
        <f>'Main'!AR8</f>
        <v>6.595290637190785e-07</v>
      </c>
      <c r="L576">
        <f>IF(OR(ISERROR(K576), ISERROR(I576), ISERROR(J576)), TRUE, OR(OR(AND(LEFT(K576, 1)="[", RIGHT(K576, 1)="]"), AND(ISNUMBER(K576), OR(K576&gt;=I576, I576=""), OR(K576&lt;=J576, J576=""))), K576=""))</f>
        <v>1</v>
      </c>
      <c r="M576" t="str">
        <f>"Avg="&amp;ROUND(AVERAGE('Main'!$AP$8:$AR$8),4)&amp;", Stdev="&amp;ROUND(STDEV('Main'!$AP$8:$AR$8),4)&amp;", MaxStdev="&amp;1</f>
        <v>Avg=0, Stdev=0, MaxStdev=1</v>
      </c>
    </row>
    <row r="577">
      <c r="A577" t="inlineStr">
        <is>
          <t>Copies Outliers</t>
        </is>
      </c>
      <c r="B577" t="inlineStr">
        <is>
          <t>Copies per copies outliers [covN1]</t>
        </is>
      </c>
      <c r="C577" t="inlineStr">
        <is>
          <t>Medium Low</t>
        </is>
      </c>
      <c r="D577" s="91" t="n">
        <v>44418</v>
      </c>
      <c r="E577" t="inlineStr">
        <is>
          <t>h.08.08.21</t>
        </is>
      </c>
      <c r="F577" t="inlineStr">
        <is>
          <t>covN1</t>
        </is>
      </c>
      <c r="G577" s="73" t="str">
        <f>HYPERLINK("#'Main'!AP9", "'Main'!AP9")</f>
        <v>'Main'!AP9</v>
      </c>
      <c r="I577">
        <f>AVERAGE('Main'!$AP$9:$AR$9)-1*STDEV('Main'!$AP$9:$AR$9)</f>
        <v>3.625193968117796e-06</v>
      </c>
      <c r="J577">
        <f>AVERAGE('Main'!$AP$9:$AR$9)+1*STDEV('Main'!$AP$9:$AR$9)</f>
        <v>9.121453809411998e-06</v>
      </c>
      <c r="K577">
        <f>'Main'!AP9</f>
        <v>5.032733413816325e-06</v>
      </c>
      <c r="L577">
        <f>IF(OR(ISERROR(K577), ISERROR(I577), ISERROR(J577)), TRUE, OR(OR(AND(LEFT(K577, 1)="[", RIGHT(K577, 1)="]"), AND(ISNUMBER(K577), OR(K577&gt;=I577, I577=""), OR(K577&lt;=J577, J577=""))), K577=""))</f>
        <v>1</v>
      </c>
      <c r="M577" t="str">
        <f>"Avg="&amp;ROUND(AVERAGE('Main'!$AP$9:$AR$9),4)&amp;", Stdev="&amp;ROUND(STDEV('Main'!$AP$9:$AR$9),4)&amp;", MaxStdev="&amp;1</f>
        <v>Avg=0, Stdev=0, MaxStdev=1</v>
      </c>
    </row>
    <row r="578">
      <c r="A578" t="inlineStr">
        <is>
          <t>Copies Outliers</t>
        </is>
      </c>
      <c r="B578" t="inlineStr">
        <is>
          <t>Copies per copies outliers [covN1]</t>
        </is>
      </c>
      <c r="C578" t="inlineStr">
        <is>
          <t>Medium Low</t>
        </is>
      </c>
      <c r="D578" s="91" t="n">
        <v>44418</v>
      </c>
      <c r="E578" t="inlineStr">
        <is>
          <t>h.08.08.21</t>
        </is>
      </c>
      <c r="F578" t="inlineStr">
        <is>
          <t>covN1</t>
        </is>
      </c>
      <c r="G578" s="73" t="str">
        <f>HYPERLINK("#'Main'!AQ9", "'Main'!AQ9")</f>
        <v>'Main'!AQ9</v>
      </c>
      <c r="I578">
        <f>AVERAGE('Main'!$AP$9:$AR$9)-1*STDEV('Main'!$AP$9:$AR$9)</f>
        <v>3.625193968117796e-06</v>
      </c>
      <c r="J578">
        <f>AVERAGE('Main'!$AP$9:$AR$9)+1*STDEV('Main'!$AP$9:$AR$9)</f>
        <v>9.121453809411998e-06</v>
      </c>
      <c r="K578">
        <f>'Main'!AQ9</f>
        <v>4.552769683857385e-06</v>
      </c>
      <c r="L578">
        <f>IF(OR(ISERROR(K578), ISERROR(I578), ISERROR(J578)), TRUE, OR(OR(AND(LEFT(K578, 1)="[", RIGHT(K578, 1)="]"), AND(ISNUMBER(K578), OR(K578&gt;=I578, I578=""), OR(K578&lt;=J578, J578=""))), K578=""))</f>
        <v>1</v>
      </c>
      <c r="M578" t="str">
        <f>"Avg="&amp;ROUND(AVERAGE('Main'!$AP$9:$AR$9),4)&amp;", Stdev="&amp;ROUND(STDEV('Main'!$AP$9:$AR$9),4)&amp;", MaxStdev="&amp;1</f>
        <v>Avg=0, Stdev=0, MaxStdev=1</v>
      </c>
    </row>
    <row r="579">
      <c r="A579" t="inlineStr">
        <is>
          <t>Copies Outliers</t>
        </is>
      </c>
      <c r="B579" t="inlineStr">
        <is>
          <t>Copies per copies outliers [covN1]</t>
        </is>
      </c>
      <c r="C579" t="inlineStr">
        <is>
          <t>Medium Low</t>
        </is>
      </c>
      <c r="D579" s="91" t="n">
        <v>44418</v>
      </c>
      <c r="E579" t="inlineStr">
        <is>
          <t>h.08.08.21</t>
        </is>
      </c>
      <c r="F579" t="inlineStr">
        <is>
          <t>covN1</t>
        </is>
      </c>
      <c r="G579" s="73" t="str">
        <f>HYPERLINK("#'Main'!AR9", "'Main'!AR9")</f>
        <v>'Main'!AR9</v>
      </c>
      <c r="I579">
        <f>AVERAGE('Main'!$AP$9:$AR$9)-1*STDEV('Main'!$AP$9:$AR$9)</f>
        <v>3.625193968117796e-06</v>
      </c>
      <c r="J579">
        <f>AVERAGE('Main'!$AP$9:$AR$9)+1*STDEV('Main'!$AP$9:$AR$9)</f>
        <v>9.121453809411998e-06</v>
      </c>
      <c r="K579">
        <f>'Main'!AR9</f>
        <v>9.53446856862098e-06</v>
      </c>
      <c r="L579">
        <f>IF(OR(ISERROR(K579), ISERROR(I579), ISERROR(J579)), TRUE, OR(OR(AND(LEFT(K579, 1)="[", RIGHT(K579, 1)="]"), AND(ISNUMBER(K579), OR(K579&gt;=I579, I579=""), OR(K579&lt;=J579, J579=""))), K579=""))</f>
        <v>0</v>
      </c>
      <c r="M579" t="str">
        <f>"Avg="&amp;ROUND(AVERAGE('Main'!$AP$9:$AR$9),4)&amp;", Stdev="&amp;ROUND(STDEV('Main'!$AP$9:$AR$9),4)&amp;", MaxStdev="&amp;1</f>
        <v>Avg=0, Stdev=0, MaxStdev=1</v>
      </c>
    </row>
    <row r="580">
      <c r="A580" t="inlineStr">
        <is>
          <t>Copies Outliers</t>
        </is>
      </c>
      <c r="B580" t="inlineStr">
        <is>
          <t>Copies per copies outliers [covN1]</t>
        </is>
      </c>
      <c r="C580" t="inlineStr">
        <is>
          <t>Medium Low</t>
        </is>
      </c>
      <c r="D580" s="91" t="n">
        <v>44418</v>
      </c>
      <c r="E580" t="inlineStr">
        <is>
          <t>h_d.08.08.21</t>
        </is>
      </c>
      <c r="F580" t="inlineStr">
        <is>
          <t>covN1</t>
        </is>
      </c>
      <c r="G580" s="73" t="str">
        <f>HYPERLINK("#'Main'!AP10", "'Main'!AP10")</f>
        <v>'Main'!AP10</v>
      </c>
      <c r="I580">
        <f>AVERAGE('Main'!$AP$10:$AR$10)-1*STDEV('Main'!$AP$10:$AR$10)</f>
        <v>5.940189470019329e-07</v>
      </c>
      <c r="J580">
        <f>AVERAGE('Main'!$AP$10:$AR$10)+1*STDEV('Main'!$AP$10:$AR$10)</f>
        <v>2.414443275651935e-06</v>
      </c>
      <c r="K580">
        <f>'Main'!AP10</f>
        <v>8.606139176142416e-07</v>
      </c>
      <c r="L580">
        <f>IF(OR(ISERROR(K580), ISERROR(I580), ISERROR(J580)), TRUE, OR(OR(AND(LEFT(K580, 1)="[", RIGHT(K580, 1)="]"), AND(ISNUMBER(K580), OR(K580&gt;=I580, I580=""), OR(K580&lt;=J580, J580=""))), K580=""))</f>
        <v>1</v>
      </c>
      <c r="M580" t="str">
        <f>"Avg="&amp;ROUND(AVERAGE('Main'!$AP$10:$AR$10),4)&amp;", Stdev="&amp;ROUND(STDEV('Main'!$AP$10:$AR$10),4)&amp;", MaxStdev="&amp;1</f>
        <v>Avg=0, Stdev=0, MaxStdev=1</v>
      </c>
    </row>
    <row r="581">
      <c r="A581" t="inlineStr">
        <is>
          <t>Copies Outliers</t>
        </is>
      </c>
      <c r="B581" t="inlineStr">
        <is>
          <t>Copies per copies outliers [covN1]</t>
        </is>
      </c>
      <c r="C581" t="inlineStr">
        <is>
          <t>Medium Low</t>
        </is>
      </c>
      <c r="D581" s="91" t="n">
        <v>44418</v>
      </c>
      <c r="E581" t="inlineStr">
        <is>
          <t>h_d.08.08.21</t>
        </is>
      </c>
      <c r="F581" t="inlineStr">
        <is>
          <t>covN1</t>
        </is>
      </c>
      <c r="G581" s="73" t="str">
        <f>HYPERLINK("#'Main'!AQ10", "'Main'!AQ10")</f>
        <v>'Main'!AQ10</v>
      </c>
      <c r="I581">
        <f>AVERAGE('Main'!$AP$10:$AR$10)-1*STDEV('Main'!$AP$10:$AR$10)</f>
        <v>5.940189470019329e-07</v>
      </c>
      <c r="J581">
        <f>AVERAGE('Main'!$AP$10:$AR$10)+1*STDEV('Main'!$AP$10:$AR$10)</f>
        <v>2.414443275651935e-06</v>
      </c>
      <c r="K581" t="str">
        <f>'Main'!AQ10</f>
        <v/>
      </c>
      <c r="L581">
        <f>IF(OR(ISERROR(K581), ISERROR(I581), ISERROR(J581)), TRUE, OR(OR(AND(LEFT(K581, 1)="[", RIGHT(K581, 1)="]"), AND(ISNUMBER(K581), OR(K581&gt;=I581, I581=""), OR(K581&lt;=J581, J581=""))), K581=""))</f>
        <v>1</v>
      </c>
      <c r="M581" t="str">
        <f>"Avg="&amp;ROUND(AVERAGE('Main'!$AP$10:$AR$10),4)&amp;", Stdev="&amp;ROUND(STDEV('Main'!$AP$10:$AR$10),4)&amp;", MaxStdev="&amp;1</f>
        <v>Avg=0, Stdev=0, MaxStdev=1</v>
      </c>
    </row>
    <row r="582">
      <c r="A582" t="inlineStr">
        <is>
          <t>Copies Outliers</t>
        </is>
      </c>
      <c r="B582" t="inlineStr">
        <is>
          <t>Copies per copies outliers [covN1]</t>
        </is>
      </c>
      <c r="C582" t="inlineStr">
        <is>
          <t>Medium Low</t>
        </is>
      </c>
      <c r="D582" s="91" t="n">
        <v>44418</v>
      </c>
      <c r="E582" t="inlineStr">
        <is>
          <t>h_d.08.08.21</t>
        </is>
      </c>
      <c r="F582" t="inlineStr">
        <is>
          <t>covN1</t>
        </is>
      </c>
      <c r="G582" s="73" t="str">
        <f>HYPERLINK("#'Main'!AR10", "'Main'!AR10")</f>
        <v>'Main'!AR10</v>
      </c>
      <c r="I582">
        <f>AVERAGE('Main'!$AP$10:$AR$10)-1*STDEV('Main'!$AP$10:$AR$10)</f>
        <v>5.940189470019329e-07</v>
      </c>
      <c r="J582">
        <f>AVERAGE('Main'!$AP$10:$AR$10)+1*STDEV('Main'!$AP$10:$AR$10)</f>
        <v>2.414443275651935e-06</v>
      </c>
      <c r="K582">
        <f>'Main'!AR10</f>
        <v>2.147848305039626e-06</v>
      </c>
      <c r="L582">
        <f>IF(OR(ISERROR(K582), ISERROR(I582), ISERROR(J582)), TRUE, OR(OR(AND(LEFT(K582, 1)="[", RIGHT(K582, 1)="]"), AND(ISNUMBER(K582), OR(K582&gt;=I582, I582=""), OR(K582&lt;=J582, J582=""))), K582=""))</f>
        <v>1</v>
      </c>
      <c r="M582" t="str">
        <f>"Avg="&amp;ROUND(AVERAGE('Main'!$AP$10:$AR$10),4)&amp;", Stdev="&amp;ROUND(STDEV('Main'!$AP$10:$AR$10),4)&amp;", MaxStdev="&amp;1</f>
        <v>Avg=0, Stdev=0, MaxStdev=1</v>
      </c>
    </row>
    <row r="583">
      <c r="A583" t="inlineStr">
        <is>
          <t>Copies Outliers</t>
        </is>
      </c>
      <c r="B583" t="inlineStr">
        <is>
          <t>Copies per copies outliers [covN1]</t>
        </is>
      </c>
      <c r="C583" t="inlineStr">
        <is>
          <t>Medium Low</t>
        </is>
      </c>
      <c r="D583" s="91" t="n">
        <v>44418</v>
      </c>
      <c r="E583" t="inlineStr">
        <is>
          <t>bmi.08.09.21</t>
        </is>
      </c>
      <c r="F583" t="inlineStr">
        <is>
          <t>covN1</t>
        </is>
      </c>
      <c r="G583" s="73" t="str">
        <f>HYPERLINK("#'Main'!AP11", "'Main'!AP11")</f>
        <v>'Main'!AP11</v>
      </c>
      <c r="I583">
        <f>AVERAGE('Main'!$AP$11:$AR$11)-1*STDEV('Main'!$AP$11:$AR$11)</f>
        <v>5.987105939393265e-06</v>
      </c>
      <c r="J583">
        <f>AVERAGE('Main'!$AP$11:$AR$11)+1*STDEV('Main'!$AP$11:$AR$11)</f>
        <v>8.024301315800984e-06</v>
      </c>
      <c r="K583">
        <f>'Main'!AP11</f>
        <v>5.834665901043075e-06</v>
      </c>
      <c r="L583">
        <f>IF(OR(ISERROR(K583), ISERROR(I583), ISERROR(J583)), TRUE, OR(OR(AND(LEFT(K583, 1)="[", RIGHT(K583, 1)="]"), AND(ISNUMBER(K583), OR(K583&gt;=I583, I583=""), OR(K583&lt;=J583, J583=""))), K583=""))</f>
        <v>0</v>
      </c>
      <c r="M583" t="str">
        <f>"Avg="&amp;ROUND(AVERAGE('Main'!$AP$11:$AR$11),4)&amp;", Stdev="&amp;ROUND(STDEV('Main'!$AP$11:$AR$11),4)&amp;", MaxStdev="&amp;1</f>
        <v>Avg=0, Stdev=0, MaxStdev=1</v>
      </c>
    </row>
    <row r="584">
      <c r="A584" t="inlineStr">
        <is>
          <t>Copies Outliers</t>
        </is>
      </c>
      <c r="B584" t="inlineStr">
        <is>
          <t>Copies per copies outliers [covN1]</t>
        </is>
      </c>
      <c r="C584" t="inlineStr">
        <is>
          <t>Medium Low</t>
        </is>
      </c>
      <c r="D584" s="91" t="n">
        <v>44418</v>
      </c>
      <c r="E584" t="inlineStr">
        <is>
          <t>bmi.08.09.21</t>
        </is>
      </c>
      <c r="F584" t="inlineStr">
        <is>
          <t>covN1</t>
        </is>
      </c>
      <c r="G584" s="73" t="str">
        <f>HYPERLINK("#'Main'!AQ11", "'Main'!AQ11")</f>
        <v>'Main'!AQ11</v>
      </c>
      <c r="I584">
        <f>AVERAGE('Main'!$AP$11:$AR$11)-1*STDEV('Main'!$AP$11:$AR$11)</f>
        <v>5.987105939393265e-06</v>
      </c>
      <c r="J584">
        <f>AVERAGE('Main'!$AP$11:$AR$11)+1*STDEV('Main'!$AP$11:$AR$11)</f>
        <v>8.024301315800984e-06</v>
      </c>
      <c r="K584">
        <f>'Main'!AQ11</f>
        <v>7.68632366150095e-06</v>
      </c>
      <c r="L584">
        <f>IF(OR(ISERROR(K584), ISERROR(I584), ISERROR(J584)), TRUE, OR(OR(AND(LEFT(K584, 1)="[", RIGHT(K584, 1)="]"), AND(ISNUMBER(K584), OR(K584&gt;=I584, I584=""), OR(K584&lt;=J584, J584=""))), K584=""))</f>
        <v>1</v>
      </c>
      <c r="M584" t="str">
        <f>"Avg="&amp;ROUND(AVERAGE('Main'!$AP$11:$AR$11),4)&amp;", Stdev="&amp;ROUND(STDEV('Main'!$AP$11:$AR$11),4)&amp;", MaxStdev="&amp;1</f>
        <v>Avg=0, Stdev=0, MaxStdev=1</v>
      </c>
    </row>
    <row r="585">
      <c r="A585" t="inlineStr">
        <is>
          <t>Copies Outliers</t>
        </is>
      </c>
      <c r="B585" t="inlineStr">
        <is>
          <t>Copies per copies outliers [covN1]</t>
        </is>
      </c>
      <c r="C585" t="inlineStr">
        <is>
          <t>Medium Low</t>
        </is>
      </c>
      <c r="D585" s="91" t="n">
        <v>44418</v>
      </c>
      <c r="E585" t="inlineStr">
        <is>
          <t>bmi.08.09.21</t>
        </is>
      </c>
      <c r="F585" t="inlineStr">
        <is>
          <t>covN1</t>
        </is>
      </c>
      <c r="G585" s="73" t="str">
        <f>HYPERLINK("#'Main'!AR11", "'Main'!AR11")</f>
        <v>'Main'!AR11</v>
      </c>
      <c r="I585">
        <f>AVERAGE('Main'!$AP$11:$AR$11)-1*STDEV('Main'!$AP$11:$AR$11)</f>
        <v>5.987105939393265e-06</v>
      </c>
      <c r="J585">
        <f>AVERAGE('Main'!$AP$11:$AR$11)+1*STDEV('Main'!$AP$11:$AR$11)</f>
        <v>8.024301315800984e-06</v>
      </c>
      <c r="K585">
        <f>'Main'!AR11</f>
        <v>7.49612132024735e-06</v>
      </c>
      <c r="L585">
        <f>IF(OR(ISERROR(K585), ISERROR(I585), ISERROR(J585)), TRUE, OR(OR(AND(LEFT(K585, 1)="[", RIGHT(K585, 1)="]"), AND(ISNUMBER(K585), OR(K585&gt;=I585, I585=""), OR(K585&lt;=J585, J585=""))), K585=""))</f>
        <v>1</v>
      </c>
      <c r="M585" t="str">
        <f>"Avg="&amp;ROUND(AVERAGE('Main'!$AP$11:$AR$11),4)&amp;", Stdev="&amp;ROUND(STDEV('Main'!$AP$11:$AR$11),4)&amp;", MaxStdev="&amp;1</f>
        <v>Avg=0, Stdev=0, MaxStdev=1</v>
      </c>
    </row>
    <row r="586">
      <c r="A586" t="inlineStr">
        <is>
          <t>Copies Outliers</t>
        </is>
      </c>
      <c r="B586" t="inlineStr">
        <is>
          <t>Copies per copies outliers [covN1]</t>
        </is>
      </c>
      <c r="C586" t="inlineStr">
        <is>
          <t>Medium Low</t>
        </is>
      </c>
      <c r="D586" s="91" t="n">
        <v>44418</v>
      </c>
      <c r="E586" t="inlineStr">
        <is>
          <t>mh.08.09.21</t>
        </is>
      </c>
      <c r="F586" t="inlineStr">
        <is>
          <t>covN1</t>
        </is>
      </c>
      <c r="G586" s="73" t="str">
        <f>HYPERLINK("#'Main'!AP12", "'Main'!AP12")</f>
        <v>'Main'!AP12</v>
      </c>
      <c r="I586">
        <f>AVERAGE('Main'!$AP$12:$AR$12)-1*STDEV('Main'!$AP$12:$AR$12)</f>
        <v>5.551486208730689e-05</v>
      </c>
      <c r="J586">
        <f>AVERAGE('Main'!$AP$12:$AR$12)+1*STDEV('Main'!$AP$12:$AR$12)</f>
        <v>0.0001152778998656251</v>
      </c>
      <c r="K586">
        <f>'Main'!AP12</f>
        <v>5.593469881618622e-05</v>
      </c>
      <c r="L586">
        <f>IF(OR(ISERROR(K586), ISERROR(I586), ISERROR(J586)), TRUE, OR(OR(AND(LEFT(K586, 1)="[", RIGHT(K586, 1)="]"), AND(ISNUMBER(K586), OR(K586&gt;=I586, I586=""), OR(K586&lt;=J586, J586=""))), K586=""))</f>
        <v>1</v>
      </c>
      <c r="M586" t="str">
        <f>"Avg="&amp;ROUND(AVERAGE('Main'!$AP$12:$AR$12),4)&amp;", Stdev="&amp;ROUND(STDEV('Main'!$AP$12:$AR$12),4)&amp;", MaxStdev="&amp;1</f>
        <v>Avg=0.0001, Stdev=0, MaxStdev=1</v>
      </c>
    </row>
    <row r="587">
      <c r="A587" t="inlineStr">
        <is>
          <t>Copies Outliers</t>
        </is>
      </c>
      <c r="B587" t="inlineStr">
        <is>
          <t>Copies per copies outliers [covN1]</t>
        </is>
      </c>
      <c r="C587" t="inlineStr">
        <is>
          <t>Medium Low</t>
        </is>
      </c>
      <c r="D587" s="91" t="n">
        <v>44418</v>
      </c>
      <c r="E587" t="inlineStr">
        <is>
          <t>mh.08.09.21</t>
        </is>
      </c>
      <c r="F587" t="inlineStr">
        <is>
          <t>covN1</t>
        </is>
      </c>
      <c r="G587" s="73" t="str">
        <f>HYPERLINK("#'Main'!AQ12", "'Main'!AQ12")</f>
        <v>'Main'!AQ12</v>
      </c>
      <c r="I587">
        <f>AVERAGE('Main'!$AP$12:$AR$12)-1*STDEV('Main'!$AP$12:$AR$12)</f>
        <v>5.551486208730689e-05</v>
      </c>
      <c r="J587">
        <f>AVERAGE('Main'!$AP$12:$AR$12)+1*STDEV('Main'!$AP$12:$AR$12)</f>
        <v>0.0001152778998656251</v>
      </c>
      <c r="K587">
        <f>'Main'!AQ12</f>
        <v>8.457369723622633e-05</v>
      </c>
      <c r="L587">
        <f>IF(OR(ISERROR(K587), ISERROR(I587), ISERROR(J587)), TRUE, OR(OR(AND(LEFT(K587, 1)="[", RIGHT(K587, 1)="]"), AND(ISNUMBER(K587), OR(K587&gt;=I587, I587=""), OR(K587&lt;=J587, J587=""))), K587=""))</f>
        <v>1</v>
      </c>
      <c r="M587" t="str">
        <f>"Avg="&amp;ROUND(AVERAGE('Main'!$AP$12:$AR$12),4)&amp;", Stdev="&amp;ROUND(STDEV('Main'!$AP$12:$AR$12),4)&amp;", MaxStdev="&amp;1</f>
        <v>Avg=0.0001, Stdev=0, MaxStdev=1</v>
      </c>
    </row>
    <row r="588">
      <c r="A588" t="inlineStr">
        <is>
          <t>Copies Outliers</t>
        </is>
      </c>
      <c r="B588" t="inlineStr">
        <is>
          <t>Copies per copies outliers [covN1]</t>
        </is>
      </c>
      <c r="C588" t="inlineStr">
        <is>
          <t>Medium Low</t>
        </is>
      </c>
      <c r="D588" s="91" t="n">
        <v>44418</v>
      </c>
      <c r="E588" t="inlineStr">
        <is>
          <t>mh.08.09.21</t>
        </is>
      </c>
      <c r="F588" t="inlineStr">
        <is>
          <t>covN1</t>
        </is>
      </c>
      <c r="G588" s="73" t="str">
        <f>HYPERLINK("#'Main'!AR12", "'Main'!AR12")</f>
        <v>'Main'!AR12</v>
      </c>
      <c r="I588">
        <f>AVERAGE('Main'!$AP$12:$AR$12)-1*STDEV('Main'!$AP$12:$AR$12)</f>
        <v>5.551486208730689e-05</v>
      </c>
      <c r="J588">
        <f>AVERAGE('Main'!$AP$12:$AR$12)+1*STDEV('Main'!$AP$12:$AR$12)</f>
        <v>0.0001152778998656251</v>
      </c>
      <c r="K588">
        <f>'Main'!AR12</f>
        <v>0.0001156807468769854</v>
      </c>
      <c r="L588">
        <f>IF(OR(ISERROR(K588), ISERROR(I588), ISERROR(J588)), TRUE, OR(OR(AND(LEFT(K588, 1)="[", RIGHT(K588, 1)="]"), AND(ISNUMBER(K588), OR(K588&gt;=I588, I588=""), OR(K588&lt;=J588, J588=""))), K588=""))</f>
        <v>0</v>
      </c>
      <c r="M588" t="str">
        <f>"Avg="&amp;ROUND(AVERAGE('Main'!$AP$12:$AR$12),4)&amp;", Stdev="&amp;ROUND(STDEV('Main'!$AP$12:$AR$12),4)&amp;", MaxStdev="&amp;1</f>
        <v>Avg=0.0001, Stdev=0, MaxStdev=1</v>
      </c>
    </row>
    <row r="589">
      <c r="A589" t="inlineStr">
        <is>
          <t>Copies Outliers</t>
        </is>
      </c>
      <c r="B589" t="inlineStr">
        <is>
          <t>Copies per copies outliers [covN1]</t>
        </is>
      </c>
      <c r="C589" t="inlineStr">
        <is>
          <t>Medium Low</t>
        </is>
      </c>
      <c r="D589" s="91" t="n">
        <v>44418</v>
      </c>
      <c r="E589" t="inlineStr">
        <is>
          <t>o.08.09.21</t>
        </is>
      </c>
      <c r="F589" t="inlineStr">
        <is>
          <t>covN1</t>
        </is>
      </c>
      <c r="G589" s="73" t="str">
        <f>HYPERLINK("#'Main'!AP13", "'Main'!AP13")</f>
        <v>'Main'!AP13</v>
      </c>
      <c r="I589">
        <f>AVERAGE('Main'!$AP$13:$AR$13)-1*STDEV('Main'!$AP$13:$AR$13)</f>
        <v>1.591801734137985e-06</v>
      </c>
      <c r="J589">
        <f>AVERAGE('Main'!$AP$13:$AR$13)+1*STDEV('Main'!$AP$13:$AR$13)</f>
        <v>8.218799427907879e-06</v>
      </c>
      <c r="K589">
        <f>'Main'!AP13</f>
        <v>2.562303076936779e-06</v>
      </c>
      <c r="L589">
        <f>IF(OR(ISERROR(K589), ISERROR(I589), ISERROR(J589)), TRUE, OR(OR(AND(LEFT(K589, 1)="[", RIGHT(K589, 1)="]"), AND(ISNUMBER(K589), OR(K589&gt;=I589, I589=""), OR(K589&lt;=J589, J589=""))), K589=""))</f>
        <v>1</v>
      </c>
      <c r="M589" t="str">
        <f>"Avg="&amp;ROUND(AVERAGE('Main'!$AP$13:$AR$13),4)&amp;", Stdev="&amp;ROUND(STDEV('Main'!$AP$13:$AR$13),4)&amp;", MaxStdev="&amp;1</f>
        <v>Avg=0, Stdev=0, MaxStdev=1</v>
      </c>
    </row>
    <row r="590">
      <c r="A590" t="inlineStr">
        <is>
          <t>Copies Outliers</t>
        </is>
      </c>
      <c r="B590" t="inlineStr">
        <is>
          <t>Copies per copies outliers [covN1]</t>
        </is>
      </c>
      <c r="C590" t="inlineStr">
        <is>
          <t>Medium Low</t>
        </is>
      </c>
      <c r="D590" s="91" t="n">
        <v>44418</v>
      </c>
      <c r="E590" t="inlineStr">
        <is>
          <t>o.08.09.21</t>
        </is>
      </c>
      <c r="F590" t="inlineStr">
        <is>
          <t>covN1</t>
        </is>
      </c>
      <c r="G590" s="73" t="str">
        <f>HYPERLINK("#'Main'!AQ13", "'Main'!AQ13")</f>
        <v>'Main'!AQ13</v>
      </c>
      <c r="I590">
        <f>AVERAGE('Main'!$AP$13:$AR$13)-1*STDEV('Main'!$AP$13:$AR$13)</f>
        <v>1.591801734137985e-06</v>
      </c>
      <c r="J590">
        <f>AVERAGE('Main'!$AP$13:$AR$13)+1*STDEV('Main'!$AP$13:$AR$13)</f>
        <v>8.218799427907879e-06</v>
      </c>
      <c r="K590" t="str">
        <f>'Main'!AQ13</f>
        <v/>
      </c>
      <c r="L590">
        <f>IF(OR(ISERROR(K590), ISERROR(I590), ISERROR(J590)), TRUE, OR(OR(AND(LEFT(K590, 1)="[", RIGHT(K590, 1)="]"), AND(ISNUMBER(K590), OR(K590&gt;=I590, I590=""), OR(K590&lt;=J590, J590=""))), K590=""))</f>
        <v>1</v>
      </c>
      <c r="M590" t="str">
        <f>"Avg="&amp;ROUND(AVERAGE('Main'!$AP$13:$AR$13),4)&amp;", Stdev="&amp;ROUND(STDEV('Main'!$AP$13:$AR$13),4)&amp;", MaxStdev="&amp;1</f>
        <v>Avg=0, Stdev=0, MaxStdev=1</v>
      </c>
    </row>
    <row r="591">
      <c r="A591" t="inlineStr">
        <is>
          <t>Copies Outliers</t>
        </is>
      </c>
      <c r="B591" t="inlineStr">
        <is>
          <t>Copies per copies outliers [covN1]</t>
        </is>
      </c>
      <c r="C591" t="inlineStr">
        <is>
          <t>Medium Low</t>
        </is>
      </c>
      <c r="D591" s="91" t="n">
        <v>44418</v>
      </c>
      <c r="E591" t="inlineStr">
        <is>
          <t>o.08.09.21</t>
        </is>
      </c>
      <c r="F591" t="inlineStr">
        <is>
          <t>covN1</t>
        </is>
      </c>
      <c r="G591" s="73" t="str">
        <f>HYPERLINK("#'Main'!AR13", "'Main'!AR13")</f>
        <v>'Main'!AR13</v>
      </c>
      <c r="I591">
        <f>AVERAGE('Main'!$AP$13:$AR$13)-1*STDEV('Main'!$AP$13:$AR$13)</f>
        <v>1.591801734137985e-06</v>
      </c>
      <c r="J591">
        <f>AVERAGE('Main'!$AP$13:$AR$13)+1*STDEV('Main'!$AP$13:$AR$13)</f>
        <v>8.218799427907879e-06</v>
      </c>
      <c r="K591">
        <f>'Main'!AR13</f>
        <v>7.248298085109083e-06</v>
      </c>
      <c r="L591">
        <f>IF(OR(ISERROR(K591), ISERROR(I591), ISERROR(J591)), TRUE, OR(OR(AND(LEFT(K591, 1)="[", RIGHT(K591, 1)="]"), AND(ISNUMBER(K591), OR(K591&gt;=I591, I591=""), OR(K591&lt;=J591, J591=""))), K591=""))</f>
        <v>1</v>
      </c>
      <c r="M591" t="str">
        <f>"Avg="&amp;ROUND(AVERAGE('Main'!$AP$13:$AR$13),4)&amp;", Stdev="&amp;ROUND(STDEV('Main'!$AP$13:$AR$13),4)&amp;", MaxStdev="&amp;1</f>
        <v>Avg=0, Stdev=0, MaxStdev=1</v>
      </c>
    </row>
    <row r="592">
      <c r="A592" t="inlineStr">
        <is>
          <t>Copies Outliers</t>
        </is>
      </c>
      <c r="B592" t="inlineStr">
        <is>
          <t>Copies per copies outliers [covN1]</t>
        </is>
      </c>
      <c r="C592" t="inlineStr">
        <is>
          <t>Medium Low</t>
        </is>
      </c>
      <c r="D592" s="91" t="n">
        <v>44418</v>
      </c>
      <c r="E592" t="inlineStr">
        <is>
          <t>vc1.08.09.21</t>
        </is>
      </c>
      <c r="F592" t="inlineStr">
        <is>
          <t>covN1</t>
        </is>
      </c>
      <c r="G592" s="73" t="str">
        <f>HYPERLINK("#'Main'!AP14", "'Main'!AP14")</f>
        <v>'Main'!AP14</v>
      </c>
      <c r="I592" t="e">
        <f>AVERAGE('Main'!$AP$14:$AR$14)-1*STDEV('Main'!$AP$14:$AR$14)</f>
        <v>#DIV/0!</v>
      </c>
      <c r="J592" t="e">
        <f>AVERAGE('Main'!$AP$14:$AR$14)+1*STDEV('Main'!$AP$14:$AR$14)</f>
        <v>#DIV/0!</v>
      </c>
      <c r="K592" t="str">
        <f>'Main'!AP14</f>
        <v/>
      </c>
      <c r="L592">
        <f>IF(OR(ISERROR(K592), ISERROR(I592), ISERROR(J592)), TRUE, OR(OR(AND(LEFT(K592, 1)="[", RIGHT(K592, 1)="]"), AND(ISNUMBER(K592), OR(K592&gt;=I592, I592=""), OR(K592&lt;=J592, J592=""))), K592=""))</f>
        <v>1</v>
      </c>
      <c r="M592" t="e">
        <f>"Avg="&amp;ROUND(AVERAGE('Main'!$AP$14:$AR$14),4)&amp;", Stdev="&amp;ROUND(STDEV('Main'!$AP$14:$AR$14),4)&amp;", MaxStdev="&amp;1</f>
        <v>#DIV/0!</v>
      </c>
    </row>
    <row r="593">
      <c r="A593" t="inlineStr">
        <is>
          <t>Copies Outliers</t>
        </is>
      </c>
      <c r="B593" t="inlineStr">
        <is>
          <t>Copies per copies outliers [covN1]</t>
        </is>
      </c>
      <c r="C593" t="inlineStr">
        <is>
          <t>Medium Low</t>
        </is>
      </c>
      <c r="D593" s="91" t="n">
        <v>44418</v>
      </c>
      <c r="E593" t="inlineStr">
        <is>
          <t>vc1.08.09.21</t>
        </is>
      </c>
      <c r="F593" t="inlineStr">
        <is>
          <t>covN1</t>
        </is>
      </c>
      <c r="G593" s="73" t="str">
        <f>HYPERLINK("#'Main'!AQ14", "'Main'!AQ14")</f>
        <v>'Main'!AQ14</v>
      </c>
      <c r="I593" t="e">
        <f>AVERAGE('Main'!$AP$14:$AR$14)-1*STDEV('Main'!$AP$14:$AR$14)</f>
        <v>#DIV/0!</v>
      </c>
      <c r="J593" t="e">
        <f>AVERAGE('Main'!$AP$14:$AR$14)+1*STDEV('Main'!$AP$14:$AR$14)</f>
        <v>#DIV/0!</v>
      </c>
      <c r="K593" t="str">
        <f>'Main'!AQ14</f>
        <v/>
      </c>
      <c r="L593">
        <f>IF(OR(ISERROR(K593), ISERROR(I593), ISERROR(J593)), TRUE, OR(OR(AND(LEFT(K593, 1)="[", RIGHT(K593, 1)="]"), AND(ISNUMBER(K593), OR(K593&gt;=I593, I593=""), OR(K593&lt;=J593, J593=""))), K593=""))</f>
        <v>1</v>
      </c>
      <c r="M593" t="e">
        <f>"Avg="&amp;ROUND(AVERAGE('Main'!$AP$14:$AR$14),4)&amp;", Stdev="&amp;ROUND(STDEV('Main'!$AP$14:$AR$14),4)&amp;", MaxStdev="&amp;1</f>
        <v>#DIV/0!</v>
      </c>
    </row>
    <row r="594">
      <c r="A594" t="inlineStr">
        <is>
          <t>Copies Outliers</t>
        </is>
      </c>
      <c r="B594" t="inlineStr">
        <is>
          <t>Copies per copies outliers [covN1]</t>
        </is>
      </c>
      <c r="C594" t="inlineStr">
        <is>
          <t>Medium Low</t>
        </is>
      </c>
      <c r="D594" s="91" t="n">
        <v>44418</v>
      </c>
      <c r="E594" t="inlineStr">
        <is>
          <t>vc1.08.09.21</t>
        </is>
      </c>
      <c r="F594" t="inlineStr">
        <is>
          <t>covN1</t>
        </is>
      </c>
      <c r="G594" s="73" t="str">
        <f>HYPERLINK("#'Main'!AR14", "'Main'!AR14")</f>
        <v>'Main'!AR14</v>
      </c>
      <c r="I594" t="e">
        <f>AVERAGE('Main'!$AP$14:$AR$14)-1*STDEV('Main'!$AP$14:$AR$14)</f>
        <v>#DIV/0!</v>
      </c>
      <c r="J594" t="e">
        <f>AVERAGE('Main'!$AP$14:$AR$14)+1*STDEV('Main'!$AP$14:$AR$14)</f>
        <v>#DIV/0!</v>
      </c>
      <c r="K594" t="str">
        <f>'Main'!AR14</f>
        <v/>
      </c>
      <c r="L594">
        <f>IF(OR(ISERROR(K594), ISERROR(I594), ISERROR(J594)), TRUE, OR(OR(AND(LEFT(K594, 1)="[", RIGHT(K594, 1)="]"), AND(ISNUMBER(K594), OR(K594&gt;=I594, I594=""), OR(K594&lt;=J594, J594=""))), K594=""))</f>
        <v>1</v>
      </c>
      <c r="M594" t="e">
        <f>"Avg="&amp;ROUND(AVERAGE('Main'!$AP$14:$AR$14),4)&amp;", Stdev="&amp;ROUND(STDEV('Main'!$AP$14:$AR$14),4)&amp;", MaxStdev="&amp;1</f>
        <v>#DIV/0!</v>
      </c>
    </row>
    <row r="595">
      <c r="A595" t="inlineStr">
        <is>
          <t>Copies Outliers</t>
        </is>
      </c>
      <c r="B595" t="inlineStr">
        <is>
          <t>Copies per copies outliers [covN1]</t>
        </is>
      </c>
      <c r="C595" t="inlineStr">
        <is>
          <t>Medium Low</t>
        </is>
      </c>
      <c r="D595" s="91" t="n">
        <v>44418</v>
      </c>
      <c r="E595" t="inlineStr">
        <is>
          <t>vc2.08.09.21</t>
        </is>
      </c>
      <c r="F595" t="inlineStr">
        <is>
          <t>covN1</t>
        </is>
      </c>
      <c r="G595" s="73" t="str">
        <f>HYPERLINK("#'Main'!AP15", "'Main'!AP15")</f>
        <v>'Main'!AP15</v>
      </c>
      <c r="I595">
        <f>AVERAGE('Main'!$AP$15:$AR$15)-1*STDEV('Main'!$AP$15:$AR$15)</f>
        <v>1.547392663486456e-07</v>
      </c>
      <c r="J595">
        <f>AVERAGE('Main'!$AP$15:$AR$15)+1*STDEV('Main'!$AP$15:$AR$15)</f>
        <v>4.279032410858468e-07</v>
      </c>
      <c r="K595">
        <f>'Main'!AP15</f>
        <v>1.947432042609734e-07</v>
      </c>
      <c r="L595">
        <f>IF(OR(ISERROR(K595), ISERROR(I595), ISERROR(J595)), TRUE, OR(OR(AND(LEFT(K595, 1)="[", RIGHT(K595, 1)="]"), AND(ISNUMBER(K595), OR(K595&gt;=I595, I595=""), OR(K595&lt;=J595, J595=""))), K595=""))</f>
        <v>1</v>
      </c>
      <c r="M595" t="str">
        <f>"Avg="&amp;ROUND(AVERAGE('Main'!$AP$15:$AR$15),4)&amp;", Stdev="&amp;ROUND(STDEV('Main'!$AP$15:$AR$15),4)&amp;", MaxStdev="&amp;1</f>
        <v>Avg=0, Stdev=0, MaxStdev=1</v>
      </c>
    </row>
    <row r="596">
      <c r="A596" t="inlineStr">
        <is>
          <t>Copies Outliers</t>
        </is>
      </c>
      <c r="B596" t="inlineStr">
        <is>
          <t>Copies per copies outliers [covN1]</t>
        </is>
      </c>
      <c r="C596" t="inlineStr">
        <is>
          <t>Medium Low</t>
        </is>
      </c>
      <c r="D596" s="91" t="n">
        <v>44418</v>
      </c>
      <c r="E596" t="inlineStr">
        <is>
          <t>vc2.08.09.21</t>
        </is>
      </c>
      <c r="F596" t="inlineStr">
        <is>
          <t>covN1</t>
        </is>
      </c>
      <c r="G596" s="73" t="str">
        <f>HYPERLINK("#'Main'!AQ15", "'Main'!AQ15")</f>
        <v>'Main'!AQ15</v>
      </c>
      <c r="I596">
        <f>AVERAGE('Main'!$AP$15:$AR$15)-1*STDEV('Main'!$AP$15:$AR$15)</f>
        <v>1.547392663486456e-07</v>
      </c>
      <c r="J596">
        <f>AVERAGE('Main'!$AP$15:$AR$15)+1*STDEV('Main'!$AP$15:$AR$15)</f>
        <v>4.279032410858468e-07</v>
      </c>
      <c r="K596" t="str">
        <f>'Main'!AQ15</f>
        <v/>
      </c>
      <c r="L596">
        <f>IF(OR(ISERROR(K596), ISERROR(I596), ISERROR(J596)), TRUE, OR(OR(AND(LEFT(K596, 1)="[", RIGHT(K596, 1)="]"), AND(ISNUMBER(K596), OR(K596&gt;=I596, I596=""), OR(K596&lt;=J596, J596=""))), K596=""))</f>
        <v>1</v>
      </c>
      <c r="M596" t="str">
        <f>"Avg="&amp;ROUND(AVERAGE('Main'!$AP$15:$AR$15),4)&amp;", Stdev="&amp;ROUND(STDEV('Main'!$AP$15:$AR$15),4)&amp;", MaxStdev="&amp;1</f>
        <v>Avg=0, Stdev=0, MaxStdev=1</v>
      </c>
    </row>
    <row r="597">
      <c r="A597" t="inlineStr">
        <is>
          <t>Copies Outliers</t>
        </is>
      </c>
      <c r="B597" t="inlineStr">
        <is>
          <t>Copies per copies outliers [covN1]</t>
        </is>
      </c>
      <c r="C597" t="inlineStr">
        <is>
          <t>Medium Low</t>
        </is>
      </c>
      <c r="D597" s="91" t="n">
        <v>44418</v>
      </c>
      <c r="E597" t="inlineStr">
        <is>
          <t>vc2.08.09.21</t>
        </is>
      </c>
      <c r="F597" t="inlineStr">
        <is>
          <t>covN1</t>
        </is>
      </c>
      <c r="G597" s="73" t="str">
        <f>HYPERLINK("#'Main'!AR15", "'Main'!AR15")</f>
        <v>'Main'!AR15</v>
      </c>
      <c r="I597">
        <f>AVERAGE('Main'!$AP$15:$AR$15)-1*STDEV('Main'!$AP$15:$AR$15)</f>
        <v>1.547392663486456e-07</v>
      </c>
      <c r="J597">
        <f>AVERAGE('Main'!$AP$15:$AR$15)+1*STDEV('Main'!$AP$15:$AR$15)</f>
        <v>4.279032410858468e-07</v>
      </c>
      <c r="K597">
        <f>'Main'!AR15</f>
        <v>3.87899303173519e-07</v>
      </c>
      <c r="L597">
        <f>IF(OR(ISERROR(K597), ISERROR(I597), ISERROR(J597)), TRUE, OR(OR(AND(LEFT(K597, 1)="[", RIGHT(K597, 1)="]"), AND(ISNUMBER(K597), OR(K597&gt;=I597, I597=""), OR(K597&lt;=J597, J597=""))), K597=""))</f>
        <v>1</v>
      </c>
      <c r="M597" t="str">
        <f>"Avg="&amp;ROUND(AVERAGE('Main'!$AP$15:$AR$15),4)&amp;", Stdev="&amp;ROUND(STDEV('Main'!$AP$15:$AR$15),4)&amp;", MaxStdev="&amp;1</f>
        <v>Avg=0, Stdev=0, MaxStdev=1</v>
      </c>
    </row>
    <row r="598">
      <c r="A598" t="inlineStr">
        <is>
          <t>Copies Outliers</t>
        </is>
      </c>
      <c r="B598" t="inlineStr">
        <is>
          <t>Copies per copies outliers [covN1]</t>
        </is>
      </c>
      <c r="C598" t="inlineStr">
        <is>
          <t>Medium Low</t>
        </is>
      </c>
      <c r="D598" s="91" t="n">
        <v>44418</v>
      </c>
      <c r="E598" t="inlineStr">
        <is>
          <t>vc3.08.09.21</t>
        </is>
      </c>
      <c r="F598" t="inlineStr">
        <is>
          <t>covN1</t>
        </is>
      </c>
      <c r="G598" s="73" t="str">
        <f>HYPERLINK("#'Main'!AP16", "'Main'!AP16")</f>
        <v>'Main'!AP16</v>
      </c>
      <c r="I598">
        <f>AVERAGE('Main'!$AP$16:$AR$16)-1*STDEV('Main'!$AP$16:$AR$16)</f>
        <v>-2.086124126811536e-07</v>
      </c>
      <c r="J598">
        <f>AVERAGE('Main'!$AP$16:$AR$16)+1*STDEV('Main'!$AP$16:$AR$16)</f>
        <v>1.586155131486832e-06</v>
      </c>
      <c r="K598">
        <f>'Main'!AP16</f>
        <v>1.323317509970194e-06</v>
      </c>
      <c r="L598">
        <f>IF(OR(ISERROR(K598), ISERROR(I598), ISERROR(J598)), TRUE, OR(OR(AND(LEFT(K598, 1)="[", RIGHT(K598, 1)="]"), AND(ISNUMBER(K598), OR(K598&gt;=I598, I598=""), OR(K598&lt;=J598, J598=""))), K598=""))</f>
        <v>1</v>
      </c>
      <c r="M598" t="str">
        <f>"Avg="&amp;ROUND(AVERAGE('Main'!$AP$16:$AR$16),4)&amp;", Stdev="&amp;ROUND(STDEV('Main'!$AP$16:$AR$16),4)&amp;", MaxStdev="&amp;1</f>
        <v>Avg=0, Stdev=0, MaxStdev=1</v>
      </c>
    </row>
    <row r="599">
      <c r="A599" t="inlineStr">
        <is>
          <t>Copies Outliers</t>
        </is>
      </c>
      <c r="B599" t="inlineStr">
        <is>
          <t>Copies per copies outliers [covN1]</t>
        </is>
      </c>
      <c r="C599" t="inlineStr">
        <is>
          <t>Medium Low</t>
        </is>
      </c>
      <c r="D599" s="91" t="n">
        <v>44418</v>
      </c>
      <c r="E599" t="inlineStr">
        <is>
          <t>vc3.08.09.21</t>
        </is>
      </c>
      <c r="F599" t="inlineStr">
        <is>
          <t>covN1</t>
        </is>
      </c>
      <c r="G599" s="73" t="str">
        <f>HYPERLINK("#'Main'!AQ16", "'Main'!AQ16")</f>
        <v>'Main'!AQ16</v>
      </c>
      <c r="I599">
        <f>AVERAGE('Main'!$AP$16:$AR$16)-1*STDEV('Main'!$AP$16:$AR$16)</f>
        <v>-2.086124126811536e-07</v>
      </c>
      <c r="J599">
        <f>AVERAGE('Main'!$AP$16:$AR$16)+1*STDEV('Main'!$AP$16:$AR$16)</f>
        <v>1.586155131486832e-06</v>
      </c>
      <c r="K599">
        <f>'Main'!AQ16</f>
        <v>5.422520883548466e-08</v>
      </c>
      <c r="L599">
        <f>IF(OR(ISERROR(K599), ISERROR(I599), ISERROR(J599)), TRUE, OR(OR(AND(LEFT(K599, 1)="[", RIGHT(K599, 1)="]"), AND(ISNUMBER(K599), OR(K599&gt;=I599, I599=""), OR(K599&lt;=J599, J599=""))), K599=""))</f>
        <v>1</v>
      </c>
      <c r="M599" t="str">
        <f>"Avg="&amp;ROUND(AVERAGE('Main'!$AP$16:$AR$16),4)&amp;", Stdev="&amp;ROUND(STDEV('Main'!$AP$16:$AR$16),4)&amp;", MaxStdev="&amp;1</f>
        <v>Avg=0, Stdev=0, MaxStdev=1</v>
      </c>
    </row>
    <row r="600">
      <c r="A600" t="inlineStr">
        <is>
          <t>Copies Outliers</t>
        </is>
      </c>
      <c r="B600" t="inlineStr">
        <is>
          <t>Copies per copies outliers [covN1]</t>
        </is>
      </c>
      <c r="C600" t="inlineStr">
        <is>
          <t>Medium Low</t>
        </is>
      </c>
      <c r="D600" s="91" t="n">
        <v>44418</v>
      </c>
      <c r="E600" t="inlineStr">
        <is>
          <t>vc3.08.09.21</t>
        </is>
      </c>
      <c r="F600" t="inlineStr">
        <is>
          <t>covN1</t>
        </is>
      </c>
      <c r="G600" s="73" t="str">
        <f>HYPERLINK("#'Main'!AR16", "'Main'!AR16")</f>
        <v>'Main'!AR16</v>
      </c>
      <c r="I600">
        <f>AVERAGE('Main'!$AP$16:$AR$16)-1*STDEV('Main'!$AP$16:$AR$16)</f>
        <v>-2.086124126811536e-07</v>
      </c>
      <c r="J600">
        <f>AVERAGE('Main'!$AP$16:$AR$16)+1*STDEV('Main'!$AP$16:$AR$16)</f>
        <v>1.586155131486832e-06</v>
      </c>
      <c r="K600" t="str">
        <f>'Main'!AR16</f>
        <v/>
      </c>
      <c r="L600">
        <f>IF(OR(ISERROR(K600), ISERROR(I600), ISERROR(J600)), TRUE, OR(OR(AND(LEFT(K600, 1)="[", RIGHT(K600, 1)="]"), AND(ISNUMBER(K600), OR(K600&gt;=I600, I600=""), OR(K600&lt;=J600, J600=""))), K600=""))</f>
        <v>1</v>
      </c>
      <c r="M600" t="str">
        <f>"Avg="&amp;ROUND(AVERAGE('Main'!$AP$16:$AR$16),4)&amp;", Stdev="&amp;ROUND(STDEV('Main'!$AP$16:$AR$16),4)&amp;", MaxStdev="&amp;1</f>
        <v>Avg=0, Stdev=0, MaxStdev=1</v>
      </c>
    </row>
    <row r="601">
      <c r="A601" t="inlineStr">
        <is>
          <t>Copies Outliers</t>
        </is>
      </c>
      <c r="B601" t="inlineStr">
        <is>
          <t>Copies per copies outliers [covN2]</t>
        </is>
      </c>
      <c r="C601" t="inlineStr">
        <is>
          <t>Medium Low</t>
        </is>
      </c>
      <c r="D601" s="91" t="n">
        <v>44418</v>
      </c>
      <c r="E601" t="inlineStr">
        <is>
          <t>ac.08.05.21</t>
        </is>
      </c>
      <c r="F601" t="inlineStr">
        <is>
          <t>covN2</t>
        </is>
      </c>
      <c r="G601" s="73" t="str">
        <f>HYPERLINK("#'Main'!AP18", "'Main'!AP18")</f>
        <v>'Main'!AP18</v>
      </c>
      <c r="I601">
        <f>AVERAGE('Main'!$AP$18:$AR$18)-1*STDEV('Main'!$AP$18:$AR$18)</f>
        <v>0.006501915773093964</v>
      </c>
      <c r="J601">
        <f>AVERAGE('Main'!$AP$18:$AR$18)+1*STDEV('Main'!$AP$18:$AR$18)</f>
        <v>0.01252517071487012</v>
      </c>
      <c r="K601">
        <f>'Main'!AP18</f>
        <v>0.01098270695697865</v>
      </c>
      <c r="L601">
        <f>IF(OR(ISERROR(K601), ISERROR(I601), ISERROR(J601)), TRUE, OR(OR(AND(LEFT(K601, 1)="[", RIGHT(K601, 1)="]"), AND(ISNUMBER(K601), OR(K601&gt;=I601, I601=""), OR(K601&lt;=J601, J601=""))), K601=""))</f>
        <v>1</v>
      </c>
      <c r="M601" t="str">
        <f>"Avg="&amp;ROUND(AVERAGE('Main'!$AP$18:$AR$18),4)&amp;", Stdev="&amp;ROUND(STDEV('Main'!$AP$18:$AR$18),4)&amp;", MaxStdev="&amp;1</f>
        <v>Avg=0.0095, Stdev=0.003, MaxStdev=1</v>
      </c>
    </row>
    <row r="602">
      <c r="A602" t="inlineStr">
        <is>
          <t>Copies Outliers</t>
        </is>
      </c>
      <c r="B602" t="inlineStr">
        <is>
          <t>Copies per copies outliers [covN2]</t>
        </is>
      </c>
      <c r="C602" t="inlineStr">
        <is>
          <t>Medium Low</t>
        </is>
      </c>
      <c r="D602" s="91" t="n">
        <v>44418</v>
      </c>
      <c r="E602" t="inlineStr">
        <is>
          <t>ac.08.05.21</t>
        </is>
      </c>
      <c r="F602" t="inlineStr">
        <is>
          <t>covN2</t>
        </is>
      </c>
      <c r="G602" s="73" t="str">
        <f>HYPERLINK("#'Main'!AQ18", "'Main'!AQ18")</f>
        <v>'Main'!AQ18</v>
      </c>
      <c r="I602">
        <f>AVERAGE('Main'!$AP$18:$AR$18)-1*STDEV('Main'!$AP$18:$AR$18)</f>
        <v>0.006501915773093964</v>
      </c>
      <c r="J602">
        <f>AVERAGE('Main'!$AP$18:$AR$18)+1*STDEV('Main'!$AP$18:$AR$18)</f>
        <v>0.01252517071487012</v>
      </c>
      <c r="K602">
        <f>'Main'!AQ18</f>
        <v>0.01150862592945922</v>
      </c>
      <c r="L602">
        <f>IF(OR(ISERROR(K602), ISERROR(I602), ISERROR(J602)), TRUE, OR(OR(AND(LEFT(K602, 1)="[", RIGHT(K602, 1)="]"), AND(ISNUMBER(K602), OR(K602&gt;=I602, I602=""), OR(K602&lt;=J602, J602=""))), K602=""))</f>
        <v>1</v>
      </c>
      <c r="M602" t="str">
        <f>"Avg="&amp;ROUND(AVERAGE('Main'!$AP$18:$AR$18),4)&amp;", Stdev="&amp;ROUND(STDEV('Main'!$AP$18:$AR$18),4)&amp;", MaxStdev="&amp;1</f>
        <v>Avg=0.0095, Stdev=0.003, MaxStdev=1</v>
      </c>
    </row>
    <row r="603">
      <c r="A603" t="inlineStr">
        <is>
          <t>Copies Outliers</t>
        </is>
      </c>
      <c r="B603" t="inlineStr">
        <is>
          <t>Copies per copies outliers [covN2]</t>
        </is>
      </c>
      <c r="C603" t="inlineStr">
        <is>
          <t>Medium Low</t>
        </is>
      </c>
      <c r="D603" s="91" t="n">
        <v>44418</v>
      </c>
      <c r="E603" t="inlineStr">
        <is>
          <t>ac.08.05.21</t>
        </is>
      </c>
      <c r="F603" t="inlineStr">
        <is>
          <t>covN2</t>
        </is>
      </c>
      <c r="G603" s="73" t="str">
        <f>HYPERLINK("#'Main'!AR18", "'Main'!AR18")</f>
        <v>'Main'!AR18</v>
      </c>
      <c r="I603">
        <f>AVERAGE('Main'!$AP$18:$AR$18)-1*STDEV('Main'!$AP$18:$AR$18)</f>
        <v>0.006501915773093964</v>
      </c>
      <c r="J603">
        <f>AVERAGE('Main'!$AP$18:$AR$18)+1*STDEV('Main'!$AP$18:$AR$18)</f>
        <v>0.01252517071487012</v>
      </c>
      <c r="K603">
        <f>'Main'!AR18</f>
        <v>0.006049296845508254</v>
      </c>
      <c r="L603">
        <f>IF(OR(ISERROR(K603), ISERROR(I603), ISERROR(J603)), TRUE, OR(OR(AND(LEFT(K603, 1)="[", RIGHT(K603, 1)="]"), AND(ISNUMBER(K603), OR(K603&gt;=I603, I603=""), OR(K603&lt;=J603, J603=""))), K603=""))</f>
        <v>0</v>
      </c>
      <c r="M603" t="str">
        <f>"Avg="&amp;ROUND(AVERAGE('Main'!$AP$18:$AR$18),4)&amp;", Stdev="&amp;ROUND(STDEV('Main'!$AP$18:$AR$18),4)&amp;", MaxStdev="&amp;1</f>
        <v>Avg=0.0095, Stdev=0.003, MaxStdev=1</v>
      </c>
    </row>
    <row r="604">
      <c r="A604" t="inlineStr">
        <is>
          <t>Copies Outliers</t>
        </is>
      </c>
      <c r="B604" t="inlineStr">
        <is>
          <t>Copies per copies outliers [covN2]</t>
        </is>
      </c>
      <c r="C604" t="inlineStr">
        <is>
          <t>Medium Low</t>
        </is>
      </c>
      <c r="D604" s="91" t="n">
        <v>44418</v>
      </c>
      <c r="E604" t="inlineStr">
        <is>
          <t>h.08.05.21</t>
        </is>
      </c>
      <c r="F604" t="inlineStr">
        <is>
          <t>covN2</t>
        </is>
      </c>
      <c r="G604" s="73" t="str">
        <f>HYPERLINK("#'Main'!AP19", "'Main'!AP19")</f>
        <v>'Main'!AP19</v>
      </c>
      <c r="I604">
        <f>AVERAGE('Main'!$AP$19:$AR$19)-1*STDEV('Main'!$AP$19:$AR$19)</f>
        <v>9.90408579972616e-06</v>
      </c>
      <c r="J604">
        <f>AVERAGE('Main'!$AP$19:$AR$19)+1*STDEV('Main'!$AP$19:$AR$19)</f>
        <v>1.511343252784822e-05</v>
      </c>
      <c r="K604">
        <f>'Main'!AP19</f>
        <v>1.24230385635655e-05</v>
      </c>
      <c r="L604">
        <f>IF(OR(ISERROR(K604), ISERROR(I604), ISERROR(J604)), TRUE, OR(OR(AND(LEFT(K604, 1)="[", RIGHT(K604, 1)="]"), AND(ISNUMBER(K604), OR(K604&gt;=I604, I604=""), OR(K604&lt;=J604, J604=""))), K604=""))</f>
        <v>1</v>
      </c>
      <c r="M604" t="str">
        <f>"Avg="&amp;ROUND(AVERAGE('Main'!$AP$19:$AR$19),4)&amp;", Stdev="&amp;ROUND(STDEV('Main'!$AP$19:$AR$19),4)&amp;", MaxStdev="&amp;1</f>
        <v>Avg=0, Stdev=0, MaxStdev=1</v>
      </c>
    </row>
    <row r="605">
      <c r="A605" t="inlineStr">
        <is>
          <t>Copies Outliers</t>
        </is>
      </c>
      <c r="B605" t="inlineStr">
        <is>
          <t>Copies per copies outliers [covN2]</t>
        </is>
      </c>
      <c r="C605" t="inlineStr">
        <is>
          <t>Medium Low</t>
        </is>
      </c>
      <c r="D605" s="91" t="n">
        <v>44418</v>
      </c>
      <c r="E605" t="inlineStr">
        <is>
          <t>h.08.05.21</t>
        </is>
      </c>
      <c r="F605" t="inlineStr">
        <is>
          <t>covN2</t>
        </is>
      </c>
      <c r="G605" s="73" t="str">
        <f>HYPERLINK("#'Main'!AQ19", "'Main'!AQ19")</f>
        <v>'Main'!AQ19</v>
      </c>
      <c r="I605">
        <f>AVERAGE('Main'!$AP$19:$AR$19)-1*STDEV('Main'!$AP$19:$AR$19)</f>
        <v>9.90408579972616e-06</v>
      </c>
      <c r="J605">
        <f>AVERAGE('Main'!$AP$19:$AR$19)+1*STDEV('Main'!$AP$19:$AR$19)</f>
        <v>1.511343252784822e-05</v>
      </c>
      <c r="K605">
        <f>'Main'!AQ19</f>
        <v>9.948004223991757e-06</v>
      </c>
      <c r="L605">
        <f>IF(OR(ISERROR(K605), ISERROR(I605), ISERROR(J605)), TRUE, OR(OR(AND(LEFT(K605, 1)="[", RIGHT(K605, 1)="]"), AND(ISNUMBER(K605), OR(K605&gt;=I605, I605=""), OR(K605&lt;=J605, J605=""))), K605=""))</f>
        <v>1</v>
      </c>
      <c r="M605" t="str">
        <f>"Avg="&amp;ROUND(AVERAGE('Main'!$AP$19:$AR$19),4)&amp;", Stdev="&amp;ROUND(STDEV('Main'!$AP$19:$AR$19),4)&amp;", MaxStdev="&amp;1</f>
        <v>Avg=0, Stdev=0, MaxStdev=1</v>
      </c>
    </row>
    <row r="606">
      <c r="A606" t="inlineStr">
        <is>
          <t>Copies Outliers</t>
        </is>
      </c>
      <c r="B606" t="inlineStr">
        <is>
          <t>Copies per copies outliers [covN2]</t>
        </is>
      </c>
      <c r="C606" t="inlineStr">
        <is>
          <t>Medium Low</t>
        </is>
      </c>
      <c r="D606" s="91" t="n">
        <v>44418</v>
      </c>
      <c r="E606" t="inlineStr">
        <is>
          <t>h.08.05.21</t>
        </is>
      </c>
      <c r="F606" t="inlineStr">
        <is>
          <t>covN2</t>
        </is>
      </c>
      <c r="G606" s="73" t="str">
        <f>HYPERLINK("#'Main'!AR19", "'Main'!AR19")</f>
        <v>'Main'!AR19</v>
      </c>
      <c r="I606">
        <f>AVERAGE('Main'!$AP$19:$AR$19)-1*STDEV('Main'!$AP$19:$AR$19)</f>
        <v>9.90408579972616e-06</v>
      </c>
      <c r="J606">
        <f>AVERAGE('Main'!$AP$19:$AR$19)+1*STDEV('Main'!$AP$19:$AR$19)</f>
        <v>1.511343252784822e-05</v>
      </c>
      <c r="K606">
        <f>'Main'!AR19</f>
        <v>1.515523470380431e-05</v>
      </c>
      <c r="L606">
        <f>IF(OR(ISERROR(K606), ISERROR(I606), ISERROR(J606)), TRUE, OR(OR(AND(LEFT(K606, 1)="[", RIGHT(K606, 1)="]"), AND(ISNUMBER(K606), OR(K606&gt;=I606, I606=""), OR(K606&lt;=J606, J606=""))), K606=""))</f>
        <v>0</v>
      </c>
      <c r="M606" t="str">
        <f>"Avg="&amp;ROUND(AVERAGE('Main'!$AP$19:$AR$19),4)&amp;", Stdev="&amp;ROUND(STDEV('Main'!$AP$19:$AR$19),4)&amp;", MaxStdev="&amp;1</f>
        <v>Avg=0, Stdev=0, MaxStdev=1</v>
      </c>
    </row>
    <row r="607">
      <c r="A607" t="inlineStr">
        <is>
          <t>Copies Outliers</t>
        </is>
      </c>
      <c r="B607" t="inlineStr">
        <is>
          <t>Copies per copies outliers [covN2]</t>
        </is>
      </c>
      <c r="C607" t="inlineStr">
        <is>
          <t>Medium Low</t>
        </is>
      </c>
      <c r="D607" s="91" t="n">
        <v>44418</v>
      </c>
      <c r="E607" t="inlineStr">
        <is>
          <t>ac.08.06.21</t>
        </is>
      </c>
      <c r="F607" t="inlineStr">
        <is>
          <t>covN2</t>
        </is>
      </c>
      <c r="G607" s="73" t="str">
        <f>HYPERLINK("#'Main'!AP20", "'Main'!AP20")</f>
        <v>'Main'!AP20</v>
      </c>
      <c r="I607">
        <f>AVERAGE('Main'!$AP$20:$AR$20)-1*STDEV('Main'!$AP$20:$AR$20)</f>
        <v>9.505512700033671e-06</v>
      </c>
      <c r="J607">
        <f>AVERAGE('Main'!$AP$20:$AR$20)+1*STDEV('Main'!$AP$20:$AR$20)</f>
        <v>2.632250999971908e-05</v>
      </c>
      <c r="K607">
        <f>'Main'!AP20</f>
        <v>2.385971776477808e-05</v>
      </c>
      <c r="L607">
        <f>IF(OR(ISERROR(K607), ISERROR(I607), ISERROR(J607)), TRUE, OR(OR(AND(LEFT(K607, 1)="[", RIGHT(K607, 1)="]"), AND(ISNUMBER(K607), OR(K607&gt;=I607, I607=""), OR(K607&lt;=J607, J607=""))), K607=""))</f>
        <v>1</v>
      </c>
      <c r="M607" t="str">
        <f>"Avg="&amp;ROUND(AVERAGE('Main'!$AP$20:$AR$20),4)&amp;", Stdev="&amp;ROUND(STDEV('Main'!$AP$20:$AR$20),4)&amp;", MaxStdev="&amp;1</f>
        <v>Avg=0, Stdev=0, MaxStdev=1</v>
      </c>
    </row>
    <row r="608">
      <c r="A608" t="inlineStr">
        <is>
          <t>Copies Outliers</t>
        </is>
      </c>
      <c r="B608" t="inlineStr">
        <is>
          <t>Copies per copies outliers [covN2]</t>
        </is>
      </c>
      <c r="C608" t="inlineStr">
        <is>
          <t>Medium Low</t>
        </is>
      </c>
      <c r="D608" s="91" t="n">
        <v>44418</v>
      </c>
      <c r="E608" t="inlineStr">
        <is>
          <t>ac.08.06.21</t>
        </is>
      </c>
      <c r="F608" t="inlineStr">
        <is>
          <t>covN2</t>
        </is>
      </c>
      <c r="G608" s="73" t="str">
        <f>HYPERLINK("#'Main'!AQ20", "'Main'!AQ20")</f>
        <v>'Main'!AQ20</v>
      </c>
      <c r="I608">
        <f>AVERAGE('Main'!$AP$20:$AR$20)-1*STDEV('Main'!$AP$20:$AR$20)</f>
        <v>9.505512700033671e-06</v>
      </c>
      <c r="J608">
        <f>AVERAGE('Main'!$AP$20:$AR$20)+1*STDEV('Main'!$AP$20:$AR$20)</f>
        <v>2.632250999971908e-05</v>
      </c>
      <c r="K608">
        <f>'Main'!AQ20</f>
        <v>1.196830493497467e-05</v>
      </c>
      <c r="L608">
        <f>IF(OR(ISERROR(K608), ISERROR(I608), ISERROR(J608)), TRUE, OR(OR(AND(LEFT(K608, 1)="[", RIGHT(K608, 1)="]"), AND(ISNUMBER(K608), OR(K608&gt;=I608, I608=""), OR(K608&lt;=J608, J608=""))), K608=""))</f>
        <v>1</v>
      </c>
      <c r="M608" t="str">
        <f>"Avg="&amp;ROUND(AVERAGE('Main'!$AP$20:$AR$20),4)&amp;", Stdev="&amp;ROUND(STDEV('Main'!$AP$20:$AR$20),4)&amp;", MaxStdev="&amp;1</f>
        <v>Avg=0, Stdev=0, MaxStdev=1</v>
      </c>
    </row>
    <row r="609">
      <c r="A609" t="inlineStr">
        <is>
          <t>Copies Outliers</t>
        </is>
      </c>
      <c r="B609" t="inlineStr">
        <is>
          <t>Copies per copies outliers [covN2]</t>
        </is>
      </c>
      <c r="C609" t="inlineStr">
        <is>
          <t>Medium Low</t>
        </is>
      </c>
      <c r="D609" s="91" t="n">
        <v>44418</v>
      </c>
      <c r="E609" t="inlineStr">
        <is>
          <t>ac.08.06.21</t>
        </is>
      </c>
      <c r="F609" t="inlineStr">
        <is>
          <t>covN2</t>
        </is>
      </c>
      <c r="G609" s="73" t="str">
        <f>HYPERLINK("#'Main'!AR20", "'Main'!AR20")</f>
        <v>'Main'!AR20</v>
      </c>
      <c r="I609">
        <f>AVERAGE('Main'!$AP$20:$AR$20)-1*STDEV('Main'!$AP$20:$AR$20)</f>
        <v>9.505512700033671e-06</v>
      </c>
      <c r="J609">
        <f>AVERAGE('Main'!$AP$20:$AR$20)+1*STDEV('Main'!$AP$20:$AR$20)</f>
        <v>2.632250999971908e-05</v>
      </c>
      <c r="K609" t="str">
        <f>'Main'!AR20</f>
        <v/>
      </c>
      <c r="L609">
        <f>IF(OR(ISERROR(K609), ISERROR(I609), ISERROR(J609)), TRUE, OR(OR(AND(LEFT(K609, 1)="[", RIGHT(K609, 1)="]"), AND(ISNUMBER(K609), OR(K609&gt;=I609, I609=""), OR(K609&lt;=J609, J609=""))), K609=""))</f>
        <v>1</v>
      </c>
      <c r="M609" t="str">
        <f>"Avg="&amp;ROUND(AVERAGE('Main'!$AP$20:$AR$20),4)&amp;", Stdev="&amp;ROUND(STDEV('Main'!$AP$20:$AR$20),4)&amp;", MaxStdev="&amp;1</f>
        <v>Avg=0, Stdev=0, MaxStdev=1</v>
      </c>
    </row>
    <row r="610">
      <c r="A610" t="inlineStr">
        <is>
          <t>Copies Outliers</t>
        </is>
      </c>
      <c r="B610" t="inlineStr">
        <is>
          <t>Copies per copies outliers [covN2]</t>
        </is>
      </c>
      <c r="C610" t="inlineStr">
        <is>
          <t>Medium Low</t>
        </is>
      </c>
      <c r="D610" s="91" t="n">
        <v>44418</v>
      </c>
      <c r="E610" t="inlineStr">
        <is>
          <t>h_d.08.06.21</t>
        </is>
      </c>
      <c r="F610" t="inlineStr">
        <is>
          <t>covN2</t>
        </is>
      </c>
      <c r="G610" s="73" t="str">
        <f>HYPERLINK("#'Main'!AP21", "'Main'!AP21")</f>
        <v>'Main'!AP21</v>
      </c>
      <c r="I610">
        <f>AVERAGE('Main'!$AP$21:$AR$21)-1*STDEV('Main'!$AP$21:$AR$21)</f>
        <v>2.153046882619314e-05</v>
      </c>
      <c r="J610">
        <f>AVERAGE('Main'!$AP$21:$AR$21)+1*STDEV('Main'!$AP$21:$AR$21)</f>
        <v>5.140897955407652e-05</v>
      </c>
      <c r="K610" t="str">
        <f>'Main'!AP21</f>
        <v/>
      </c>
      <c r="L610">
        <f>IF(OR(ISERROR(K610), ISERROR(I610), ISERROR(J610)), TRUE, OR(OR(AND(LEFT(K610, 1)="[", RIGHT(K610, 1)="]"), AND(ISNUMBER(K610), OR(K610&gt;=I610, I610=""), OR(K610&lt;=J610, J610=""))), K610=""))</f>
        <v>1</v>
      </c>
      <c r="M610" t="str">
        <f>"Avg="&amp;ROUND(AVERAGE('Main'!$AP$21:$AR$21),4)&amp;", Stdev="&amp;ROUND(STDEV('Main'!$AP$21:$AR$21),4)&amp;", MaxStdev="&amp;1</f>
        <v>Avg=0, Stdev=0, MaxStdev=1</v>
      </c>
    </row>
    <row r="611">
      <c r="A611" t="inlineStr">
        <is>
          <t>Copies Outliers</t>
        </is>
      </c>
      <c r="B611" t="inlineStr">
        <is>
          <t>Copies per copies outliers [covN2]</t>
        </is>
      </c>
      <c r="C611" t="inlineStr">
        <is>
          <t>Medium Low</t>
        </is>
      </c>
      <c r="D611" s="91" t="n">
        <v>44418</v>
      </c>
      <c r="E611" t="inlineStr">
        <is>
          <t>h_d.08.06.21</t>
        </is>
      </c>
      <c r="F611" t="inlineStr">
        <is>
          <t>covN2</t>
        </is>
      </c>
      <c r="G611" s="73" t="str">
        <f>HYPERLINK("#'Main'!AQ21", "'Main'!AQ21")</f>
        <v>'Main'!AQ21</v>
      </c>
      <c r="I611">
        <f>AVERAGE('Main'!$AP$21:$AR$21)-1*STDEV('Main'!$AP$21:$AR$21)</f>
        <v>2.153046882619314e-05</v>
      </c>
      <c r="J611">
        <f>AVERAGE('Main'!$AP$21:$AR$21)+1*STDEV('Main'!$AP$21:$AR$21)</f>
        <v>5.140897955407652e-05</v>
      </c>
      <c r="K611">
        <f>'Main'!AQ21</f>
        <v>2.590607541641416e-05</v>
      </c>
      <c r="L611">
        <f>IF(OR(ISERROR(K611), ISERROR(I611), ISERROR(J611)), TRUE, OR(OR(AND(LEFT(K611, 1)="[", RIGHT(K611, 1)="]"), AND(ISNUMBER(K611), OR(K611&gt;=I611, I611=""), OR(K611&lt;=J611, J611=""))), K611=""))</f>
        <v>1</v>
      </c>
      <c r="M611" t="str">
        <f>"Avg="&amp;ROUND(AVERAGE('Main'!$AP$21:$AR$21),4)&amp;", Stdev="&amp;ROUND(STDEV('Main'!$AP$21:$AR$21),4)&amp;", MaxStdev="&amp;1</f>
        <v>Avg=0, Stdev=0, MaxStdev=1</v>
      </c>
    </row>
    <row r="612">
      <c r="A612" t="inlineStr">
        <is>
          <t>Copies Outliers</t>
        </is>
      </c>
      <c r="B612" t="inlineStr">
        <is>
          <t>Copies per copies outliers [covN2]</t>
        </is>
      </c>
      <c r="C612" t="inlineStr">
        <is>
          <t>Medium Low</t>
        </is>
      </c>
      <c r="D612" s="91" t="n">
        <v>44418</v>
      </c>
      <c r="E612" t="inlineStr">
        <is>
          <t>h_d.08.06.21</t>
        </is>
      </c>
      <c r="F612" t="inlineStr">
        <is>
          <t>covN2</t>
        </is>
      </c>
      <c r="G612" s="73" t="str">
        <f>HYPERLINK("#'Main'!AR21", "'Main'!AR21")</f>
        <v>'Main'!AR21</v>
      </c>
      <c r="I612">
        <f>AVERAGE('Main'!$AP$21:$AR$21)-1*STDEV('Main'!$AP$21:$AR$21)</f>
        <v>2.153046882619314e-05</v>
      </c>
      <c r="J612">
        <f>AVERAGE('Main'!$AP$21:$AR$21)+1*STDEV('Main'!$AP$21:$AR$21)</f>
        <v>5.140897955407652e-05</v>
      </c>
      <c r="K612">
        <f>'Main'!AR21</f>
        <v>4.703337296385551e-05</v>
      </c>
      <c r="L612">
        <f>IF(OR(ISERROR(K612), ISERROR(I612), ISERROR(J612)), TRUE, OR(OR(AND(LEFT(K612, 1)="[", RIGHT(K612, 1)="]"), AND(ISNUMBER(K612), OR(K612&gt;=I612, I612=""), OR(K612&lt;=J612, J612=""))), K612=""))</f>
        <v>1</v>
      </c>
      <c r="M612" t="str">
        <f>"Avg="&amp;ROUND(AVERAGE('Main'!$AP$21:$AR$21),4)&amp;", Stdev="&amp;ROUND(STDEV('Main'!$AP$21:$AR$21),4)&amp;", MaxStdev="&amp;1</f>
        <v>Avg=0, Stdev=0, MaxStdev=1</v>
      </c>
    </row>
    <row r="613">
      <c r="A613" t="inlineStr">
        <is>
          <t>Copies Outliers</t>
        </is>
      </c>
      <c r="B613" t="inlineStr">
        <is>
          <t>Copies per copies outliers [covN2]</t>
        </is>
      </c>
      <c r="C613" t="inlineStr">
        <is>
          <t>Medium Low</t>
        </is>
      </c>
      <c r="D613" s="91" t="n">
        <v>44418</v>
      </c>
      <c r="E613" t="inlineStr">
        <is>
          <t>h.08.07.21</t>
        </is>
      </c>
      <c r="F613" t="inlineStr">
        <is>
          <t>covN2</t>
        </is>
      </c>
      <c r="G613" s="73" t="str">
        <f>HYPERLINK("#'Main'!AP22", "'Main'!AP22")</f>
        <v>'Main'!AP22</v>
      </c>
      <c r="I613">
        <f>AVERAGE('Main'!$AP$22:$AR$22)-1*STDEV('Main'!$AP$22:$AR$22)</f>
        <v>1.498417436978637e-06</v>
      </c>
      <c r="J613">
        <f>AVERAGE('Main'!$AP$22:$AR$22)+1*STDEV('Main'!$AP$22:$AR$22)</f>
        <v>2.186120989358041e-05</v>
      </c>
      <c r="K613">
        <f>'Main'!AP22</f>
        <v>4.480479350300828e-06</v>
      </c>
      <c r="L613">
        <f>IF(OR(ISERROR(K613), ISERROR(I613), ISERROR(J613)), TRUE, OR(OR(AND(LEFT(K613, 1)="[", RIGHT(K613, 1)="]"), AND(ISNUMBER(K613), OR(K613&gt;=I613, I613=""), OR(K613&lt;=J613, J613=""))), K613=""))</f>
        <v>1</v>
      </c>
      <c r="M613" t="str">
        <f>"Avg="&amp;ROUND(AVERAGE('Main'!$AP$22:$AR$22),4)&amp;", Stdev="&amp;ROUND(STDEV('Main'!$AP$22:$AR$22),4)&amp;", MaxStdev="&amp;1</f>
        <v>Avg=0, Stdev=0, MaxStdev=1</v>
      </c>
    </row>
    <row r="614">
      <c r="A614" t="inlineStr">
        <is>
          <t>Copies Outliers</t>
        </is>
      </c>
      <c r="B614" t="inlineStr">
        <is>
          <t>Copies per copies outliers [covN2]</t>
        </is>
      </c>
      <c r="C614" t="inlineStr">
        <is>
          <t>Medium Low</t>
        </is>
      </c>
      <c r="D614" s="91" t="n">
        <v>44418</v>
      </c>
      <c r="E614" t="inlineStr">
        <is>
          <t>h.08.07.21</t>
        </is>
      </c>
      <c r="F614" t="inlineStr">
        <is>
          <t>covN2</t>
        </is>
      </c>
      <c r="G614" s="73" t="str">
        <f>HYPERLINK("#'Main'!AQ22", "'Main'!AQ22")</f>
        <v>'Main'!AQ22</v>
      </c>
      <c r="I614">
        <f>AVERAGE('Main'!$AP$22:$AR$22)-1*STDEV('Main'!$AP$22:$AR$22)</f>
        <v>1.498417436978637e-06</v>
      </c>
      <c r="J614">
        <f>AVERAGE('Main'!$AP$22:$AR$22)+1*STDEV('Main'!$AP$22:$AR$22)</f>
        <v>2.186120989358041e-05</v>
      </c>
      <c r="K614">
        <f>'Main'!AQ22</f>
        <v>1.887914798025822e-05</v>
      </c>
      <c r="L614">
        <f>IF(OR(ISERROR(K614), ISERROR(I614), ISERROR(J614)), TRUE, OR(OR(AND(LEFT(K614, 1)="[", RIGHT(K614, 1)="]"), AND(ISNUMBER(K614), OR(K614&gt;=I614, I614=""), OR(K614&lt;=J614, J614=""))), K614=""))</f>
        <v>1</v>
      </c>
      <c r="M614" t="str">
        <f>"Avg="&amp;ROUND(AVERAGE('Main'!$AP$22:$AR$22),4)&amp;", Stdev="&amp;ROUND(STDEV('Main'!$AP$22:$AR$22),4)&amp;", MaxStdev="&amp;1</f>
        <v>Avg=0, Stdev=0, MaxStdev=1</v>
      </c>
    </row>
    <row r="615">
      <c r="A615" t="inlineStr">
        <is>
          <t>Copies Outliers</t>
        </is>
      </c>
      <c r="B615" t="inlineStr">
        <is>
          <t>Copies per copies outliers [covN2]</t>
        </is>
      </c>
      <c r="C615" t="inlineStr">
        <is>
          <t>Medium Low</t>
        </is>
      </c>
      <c r="D615" s="91" t="n">
        <v>44418</v>
      </c>
      <c r="E615" t="inlineStr">
        <is>
          <t>h.08.07.21</t>
        </is>
      </c>
      <c r="F615" t="inlineStr">
        <is>
          <t>covN2</t>
        </is>
      </c>
      <c r="G615" s="73" t="str">
        <f>HYPERLINK("#'Main'!AR22", "'Main'!AR22")</f>
        <v>'Main'!AR22</v>
      </c>
      <c r="I615">
        <f>AVERAGE('Main'!$AP$22:$AR$22)-1*STDEV('Main'!$AP$22:$AR$22)</f>
        <v>1.498417436978637e-06</v>
      </c>
      <c r="J615">
        <f>AVERAGE('Main'!$AP$22:$AR$22)+1*STDEV('Main'!$AP$22:$AR$22)</f>
        <v>2.186120989358041e-05</v>
      </c>
      <c r="K615" t="str">
        <f>'Main'!AR22</f>
        <v/>
      </c>
      <c r="L615">
        <f>IF(OR(ISERROR(K615), ISERROR(I615), ISERROR(J615)), TRUE, OR(OR(AND(LEFT(K615, 1)="[", RIGHT(K615, 1)="]"), AND(ISNUMBER(K615), OR(K615&gt;=I615, I615=""), OR(K615&lt;=J615, J615=""))), K615=""))</f>
        <v>1</v>
      </c>
      <c r="M615" t="str">
        <f>"Avg="&amp;ROUND(AVERAGE('Main'!$AP$22:$AR$22),4)&amp;", Stdev="&amp;ROUND(STDEV('Main'!$AP$22:$AR$22),4)&amp;", MaxStdev="&amp;1</f>
        <v>Avg=0, Stdev=0, MaxStdev=1</v>
      </c>
    </row>
    <row r="616">
      <c r="A616" t="inlineStr">
        <is>
          <t>Copies Outliers</t>
        </is>
      </c>
      <c r="B616" t="inlineStr">
        <is>
          <t>Copies per copies outliers [covN2]</t>
        </is>
      </c>
      <c r="C616" t="inlineStr">
        <is>
          <t>Medium Low</t>
        </is>
      </c>
      <c r="D616" s="91" t="n">
        <v>44418</v>
      </c>
      <c r="E616" t="inlineStr">
        <is>
          <t>h.08.08.21</t>
        </is>
      </c>
      <c r="F616" t="inlineStr">
        <is>
          <t>covN2</t>
        </is>
      </c>
      <c r="G616" s="73" t="str">
        <f>HYPERLINK("#'Main'!AP23", "'Main'!AP23")</f>
        <v>'Main'!AP23</v>
      </c>
      <c r="I616">
        <f>AVERAGE('Main'!$AP$23:$AR$23)-1*STDEV('Main'!$AP$23:$AR$23)</f>
        <v>5.848574154294328e-06</v>
      </c>
      <c r="J616">
        <f>AVERAGE('Main'!$AP$23:$AR$23)+1*STDEV('Main'!$AP$23:$AR$23)</f>
        <v>8.575293282237824e-06</v>
      </c>
      <c r="K616" t="str">
        <f>'Main'!AP23</f>
        <v/>
      </c>
      <c r="L616">
        <f>IF(OR(ISERROR(K616), ISERROR(I616), ISERROR(J616)), TRUE, OR(OR(AND(LEFT(K616, 1)="[", RIGHT(K616, 1)="]"), AND(ISNUMBER(K616), OR(K616&gt;=I616, I616=""), OR(K616&lt;=J616, J616=""))), K616=""))</f>
        <v>1</v>
      </c>
      <c r="M616" t="str">
        <f>"Avg="&amp;ROUND(AVERAGE('Main'!$AP$23:$AR$23),4)&amp;", Stdev="&amp;ROUND(STDEV('Main'!$AP$23:$AR$23),4)&amp;", MaxStdev="&amp;1</f>
        <v>Avg=0, Stdev=0, MaxStdev=1</v>
      </c>
    </row>
    <row r="617">
      <c r="A617" t="inlineStr">
        <is>
          <t>Copies Outliers</t>
        </is>
      </c>
      <c r="B617" t="inlineStr">
        <is>
          <t>Copies per copies outliers [covN2]</t>
        </is>
      </c>
      <c r="C617" t="inlineStr">
        <is>
          <t>Medium Low</t>
        </is>
      </c>
      <c r="D617" s="91" t="n">
        <v>44418</v>
      </c>
      <c r="E617" t="inlineStr">
        <is>
          <t>h.08.08.21</t>
        </is>
      </c>
      <c r="F617" t="inlineStr">
        <is>
          <t>covN2</t>
        </is>
      </c>
      <c r="G617" s="73" t="str">
        <f>HYPERLINK("#'Main'!AQ23", "'Main'!AQ23")</f>
        <v>'Main'!AQ23</v>
      </c>
      <c r="I617">
        <f>AVERAGE('Main'!$AP$23:$AR$23)-1*STDEV('Main'!$AP$23:$AR$23)</f>
        <v>5.848574154294328e-06</v>
      </c>
      <c r="J617">
        <f>AVERAGE('Main'!$AP$23:$AR$23)+1*STDEV('Main'!$AP$23:$AR$23)</f>
        <v>8.575293282237824e-06</v>
      </c>
      <c r="K617">
        <f>'Main'!AQ23</f>
        <v>8.175974511146033e-06</v>
      </c>
      <c r="L617">
        <f>IF(OR(ISERROR(K617), ISERROR(I617), ISERROR(J617)), TRUE, OR(OR(AND(LEFT(K617, 1)="[", RIGHT(K617, 1)="]"), AND(ISNUMBER(K617), OR(K617&gt;=I617, I617=""), OR(K617&lt;=J617, J617=""))), K617=""))</f>
        <v>1</v>
      </c>
      <c r="M617" t="str">
        <f>"Avg="&amp;ROUND(AVERAGE('Main'!$AP$23:$AR$23),4)&amp;", Stdev="&amp;ROUND(STDEV('Main'!$AP$23:$AR$23),4)&amp;", MaxStdev="&amp;1</f>
        <v>Avg=0, Stdev=0, MaxStdev=1</v>
      </c>
    </row>
    <row r="618">
      <c r="A618" t="inlineStr">
        <is>
          <t>Copies Outliers</t>
        </is>
      </c>
      <c r="B618" t="inlineStr">
        <is>
          <t>Copies per copies outliers [covN2]</t>
        </is>
      </c>
      <c r="C618" t="inlineStr">
        <is>
          <t>Medium Low</t>
        </is>
      </c>
      <c r="D618" s="91" t="n">
        <v>44418</v>
      </c>
      <c r="E618" t="inlineStr">
        <is>
          <t>h.08.08.21</t>
        </is>
      </c>
      <c r="F618" t="inlineStr">
        <is>
          <t>covN2</t>
        </is>
      </c>
      <c r="G618" s="73" t="str">
        <f>HYPERLINK("#'Main'!AR23", "'Main'!AR23")</f>
        <v>'Main'!AR23</v>
      </c>
      <c r="I618">
        <f>AVERAGE('Main'!$AP$23:$AR$23)-1*STDEV('Main'!$AP$23:$AR$23)</f>
        <v>5.848574154294328e-06</v>
      </c>
      <c r="J618">
        <f>AVERAGE('Main'!$AP$23:$AR$23)+1*STDEV('Main'!$AP$23:$AR$23)</f>
        <v>8.575293282237824e-06</v>
      </c>
      <c r="K618">
        <f>'Main'!AR23</f>
        <v>6.247892925386119e-06</v>
      </c>
      <c r="L618">
        <f>IF(OR(ISERROR(K618), ISERROR(I618), ISERROR(J618)), TRUE, OR(OR(AND(LEFT(K618, 1)="[", RIGHT(K618, 1)="]"), AND(ISNUMBER(K618), OR(K618&gt;=I618, I618=""), OR(K618&lt;=J618, J618=""))), K618=""))</f>
        <v>1</v>
      </c>
      <c r="M618" t="str">
        <f>"Avg="&amp;ROUND(AVERAGE('Main'!$AP$23:$AR$23),4)&amp;", Stdev="&amp;ROUND(STDEV('Main'!$AP$23:$AR$23),4)&amp;", MaxStdev="&amp;1</f>
        <v>Avg=0, Stdev=0, MaxStdev=1</v>
      </c>
    </row>
    <row r="619">
      <c r="A619" t="inlineStr">
        <is>
          <t>Copies Outliers</t>
        </is>
      </c>
      <c r="B619" t="inlineStr">
        <is>
          <t>Copies per copies outliers [covN2]</t>
        </is>
      </c>
      <c r="C619" t="inlineStr">
        <is>
          <t>Medium Low</t>
        </is>
      </c>
      <c r="D619" s="91" t="n">
        <v>44418</v>
      </c>
      <c r="E619" t="inlineStr">
        <is>
          <t>h_d.08.08.21</t>
        </is>
      </c>
      <c r="F619" t="inlineStr">
        <is>
          <t>covN2</t>
        </is>
      </c>
      <c r="G619" s="73" t="str">
        <f>HYPERLINK("#'Main'!AP24", "'Main'!AP24")</f>
        <v>'Main'!AP24</v>
      </c>
      <c r="I619">
        <f>AVERAGE('Main'!$AP$24:$AR$24)-1*STDEV('Main'!$AP$24:$AR$24)</f>
        <v>6.292171459323535e-06</v>
      </c>
      <c r="J619">
        <f>AVERAGE('Main'!$AP$24:$AR$24)+1*STDEV('Main'!$AP$24:$AR$24)</f>
        <v>1.045918593022164e-05</v>
      </c>
      <c r="K619">
        <f>'Main'!AP24</f>
        <v>8.234287368111511e-06</v>
      </c>
      <c r="L619">
        <f>IF(OR(ISERROR(K619), ISERROR(I619), ISERROR(J619)), TRUE, OR(OR(AND(LEFT(K619, 1)="[", RIGHT(K619, 1)="]"), AND(ISNUMBER(K619), OR(K619&gt;=I619, I619=""), OR(K619&lt;=J619, J619=""))), K619=""))</f>
        <v>1</v>
      </c>
      <c r="M619" t="str">
        <f>"Avg="&amp;ROUND(AVERAGE('Main'!$AP$24:$AR$24),4)&amp;", Stdev="&amp;ROUND(STDEV('Main'!$AP$24:$AR$24),4)&amp;", MaxStdev="&amp;1</f>
        <v>Avg=0, Stdev=0, MaxStdev=1</v>
      </c>
    </row>
    <row r="620">
      <c r="A620" t="inlineStr">
        <is>
          <t>Copies Outliers</t>
        </is>
      </c>
      <c r="B620" t="inlineStr">
        <is>
          <t>Copies per copies outliers [covN2]</t>
        </is>
      </c>
      <c r="C620" t="inlineStr">
        <is>
          <t>Medium Low</t>
        </is>
      </c>
      <c r="D620" s="91" t="n">
        <v>44418</v>
      </c>
      <c r="E620" t="inlineStr">
        <is>
          <t>h_d.08.08.21</t>
        </is>
      </c>
      <c r="F620" t="inlineStr">
        <is>
          <t>covN2</t>
        </is>
      </c>
      <c r="G620" s="73" t="str">
        <f>HYPERLINK("#'Main'!AQ24", "'Main'!AQ24")</f>
        <v>'Main'!AQ24</v>
      </c>
      <c r="I620">
        <f>AVERAGE('Main'!$AP$24:$AR$24)-1*STDEV('Main'!$AP$24:$AR$24)</f>
        <v>6.292171459323535e-06</v>
      </c>
      <c r="J620">
        <f>AVERAGE('Main'!$AP$24:$AR$24)+1*STDEV('Main'!$AP$24:$AR$24)</f>
        <v>1.045918593022164e-05</v>
      </c>
      <c r="K620">
        <f>'Main'!AQ24</f>
        <v>6.366468405967953e-06</v>
      </c>
      <c r="L620">
        <f>IF(OR(ISERROR(K620), ISERROR(I620), ISERROR(J620)), TRUE, OR(OR(AND(LEFT(K620, 1)="[", RIGHT(K620, 1)="]"), AND(ISNUMBER(K620), OR(K620&gt;=I620, I620=""), OR(K620&lt;=J620, J620=""))), K620=""))</f>
        <v>1</v>
      </c>
      <c r="M620" t="str">
        <f>"Avg="&amp;ROUND(AVERAGE('Main'!$AP$24:$AR$24),4)&amp;", Stdev="&amp;ROUND(STDEV('Main'!$AP$24:$AR$24),4)&amp;", MaxStdev="&amp;1</f>
        <v>Avg=0, Stdev=0, MaxStdev=1</v>
      </c>
    </row>
    <row r="621">
      <c r="A621" t="inlineStr">
        <is>
          <t>Copies Outliers</t>
        </is>
      </c>
      <c r="B621" t="inlineStr">
        <is>
          <t>Copies per copies outliers [covN2]</t>
        </is>
      </c>
      <c r="C621" t="inlineStr">
        <is>
          <t>Medium Low</t>
        </is>
      </c>
      <c r="D621" s="91" t="n">
        <v>44418</v>
      </c>
      <c r="E621" t="inlineStr">
        <is>
          <t>h_d.08.08.21</t>
        </is>
      </c>
      <c r="F621" t="inlineStr">
        <is>
          <t>covN2</t>
        </is>
      </c>
      <c r="G621" s="73" t="str">
        <f>HYPERLINK("#'Main'!AR24", "'Main'!AR24")</f>
        <v>'Main'!AR24</v>
      </c>
      <c r="I621">
        <f>AVERAGE('Main'!$AP$24:$AR$24)-1*STDEV('Main'!$AP$24:$AR$24)</f>
        <v>6.292171459323535e-06</v>
      </c>
      <c r="J621">
        <f>AVERAGE('Main'!$AP$24:$AR$24)+1*STDEV('Main'!$AP$24:$AR$24)</f>
        <v>1.045918593022164e-05</v>
      </c>
      <c r="K621">
        <f>'Main'!AR24</f>
        <v>1.05262803102383e-05</v>
      </c>
      <c r="L621">
        <f>IF(OR(ISERROR(K621), ISERROR(I621), ISERROR(J621)), TRUE, OR(OR(AND(LEFT(K621, 1)="[", RIGHT(K621, 1)="]"), AND(ISNUMBER(K621), OR(K621&gt;=I621, I621=""), OR(K621&lt;=J621, J621=""))), K621=""))</f>
        <v>0</v>
      </c>
      <c r="M621" t="str">
        <f>"Avg="&amp;ROUND(AVERAGE('Main'!$AP$24:$AR$24),4)&amp;", Stdev="&amp;ROUND(STDEV('Main'!$AP$24:$AR$24),4)&amp;", MaxStdev="&amp;1</f>
        <v>Avg=0, Stdev=0, MaxStdev=1</v>
      </c>
    </row>
    <row r="622">
      <c r="A622" t="inlineStr">
        <is>
          <t>Copies Outliers</t>
        </is>
      </c>
      <c r="B622" t="inlineStr">
        <is>
          <t>Copies per copies outliers [covN2]</t>
        </is>
      </c>
      <c r="C622" t="inlineStr">
        <is>
          <t>Medium Low</t>
        </is>
      </c>
      <c r="D622" s="91" t="n">
        <v>44418</v>
      </c>
      <c r="E622" t="inlineStr">
        <is>
          <t>bmi.08.09.21</t>
        </is>
      </c>
      <c r="F622" t="inlineStr">
        <is>
          <t>covN2</t>
        </is>
      </c>
      <c r="G622" s="73" t="str">
        <f>HYPERLINK("#'Main'!AP25", "'Main'!AP25")</f>
        <v>'Main'!AP25</v>
      </c>
      <c r="I622">
        <f>AVERAGE('Main'!$AP$25:$AR$25)-1*STDEV('Main'!$AP$25:$AR$25)</f>
        <v>9.431801814143149e-06</v>
      </c>
      <c r="J622">
        <f>AVERAGE('Main'!$AP$25:$AR$25)+1*STDEV('Main'!$AP$25:$AR$25)</f>
        <v>1.007693255692059e-05</v>
      </c>
      <c r="K622">
        <f>'Main'!AP25</f>
        <v>9.982455347016793e-06</v>
      </c>
      <c r="L622">
        <f>IF(OR(ISERROR(K622), ISERROR(I622), ISERROR(J622)), TRUE, OR(OR(AND(LEFT(K622, 1)="[", RIGHT(K622, 1)="]"), AND(ISNUMBER(K622), OR(K622&gt;=I622, I622=""), OR(K622&lt;=J622, J622=""))), K622=""))</f>
        <v>1</v>
      </c>
      <c r="M622" t="str">
        <f>"Avg="&amp;ROUND(AVERAGE('Main'!$AP$25:$AR$25),4)&amp;", Stdev="&amp;ROUND(STDEV('Main'!$AP$25:$AR$25),4)&amp;", MaxStdev="&amp;1</f>
        <v>Avg=0, Stdev=0, MaxStdev=1</v>
      </c>
    </row>
    <row r="623">
      <c r="A623" t="inlineStr">
        <is>
          <t>Copies Outliers</t>
        </is>
      </c>
      <c r="B623" t="inlineStr">
        <is>
          <t>Copies per copies outliers [covN2]</t>
        </is>
      </c>
      <c r="C623" t="inlineStr">
        <is>
          <t>Medium Low</t>
        </is>
      </c>
      <c r="D623" s="91" t="n">
        <v>44418</v>
      </c>
      <c r="E623" t="inlineStr">
        <is>
          <t>bmi.08.09.21</t>
        </is>
      </c>
      <c r="F623" t="inlineStr">
        <is>
          <t>covN2</t>
        </is>
      </c>
      <c r="G623" s="73" t="str">
        <f>HYPERLINK("#'Main'!AQ25", "'Main'!AQ25")</f>
        <v>'Main'!AQ25</v>
      </c>
      <c r="I623">
        <f>AVERAGE('Main'!$AP$25:$AR$25)-1*STDEV('Main'!$AP$25:$AR$25)</f>
        <v>9.431801814143149e-06</v>
      </c>
      <c r="J623">
        <f>AVERAGE('Main'!$AP$25:$AR$25)+1*STDEV('Main'!$AP$25:$AR$25)</f>
        <v>1.007693255692059e-05</v>
      </c>
      <c r="K623" t="str">
        <f>'Main'!AQ25</f>
        <v/>
      </c>
      <c r="L623">
        <f>IF(OR(ISERROR(K623), ISERROR(I623), ISERROR(J623)), TRUE, OR(OR(AND(LEFT(K623, 1)="[", RIGHT(K623, 1)="]"), AND(ISNUMBER(K623), OR(K623&gt;=I623, I623=""), OR(K623&lt;=J623, J623=""))), K623=""))</f>
        <v>1</v>
      </c>
      <c r="M623" t="str">
        <f>"Avg="&amp;ROUND(AVERAGE('Main'!$AP$25:$AR$25),4)&amp;", Stdev="&amp;ROUND(STDEV('Main'!$AP$25:$AR$25),4)&amp;", MaxStdev="&amp;1</f>
        <v>Avg=0, Stdev=0, MaxStdev=1</v>
      </c>
    </row>
    <row r="624">
      <c r="A624" t="inlineStr">
        <is>
          <t>Copies Outliers</t>
        </is>
      </c>
      <c r="B624" t="inlineStr">
        <is>
          <t>Copies per copies outliers [covN2]</t>
        </is>
      </c>
      <c r="C624" t="inlineStr">
        <is>
          <t>Medium Low</t>
        </is>
      </c>
      <c r="D624" s="91" t="n">
        <v>44418</v>
      </c>
      <c r="E624" t="inlineStr">
        <is>
          <t>bmi.08.09.21</t>
        </is>
      </c>
      <c r="F624" t="inlineStr">
        <is>
          <t>covN2</t>
        </is>
      </c>
      <c r="G624" s="73" t="str">
        <f>HYPERLINK("#'Main'!AR25", "'Main'!AR25")</f>
        <v>'Main'!AR25</v>
      </c>
      <c r="I624">
        <f>AVERAGE('Main'!$AP$25:$AR$25)-1*STDEV('Main'!$AP$25:$AR$25)</f>
        <v>9.431801814143149e-06</v>
      </c>
      <c r="J624">
        <f>AVERAGE('Main'!$AP$25:$AR$25)+1*STDEV('Main'!$AP$25:$AR$25)</f>
        <v>1.007693255692059e-05</v>
      </c>
      <c r="K624">
        <f>'Main'!AR25</f>
        <v>9.526279024046948e-06</v>
      </c>
      <c r="L624">
        <f>IF(OR(ISERROR(K624), ISERROR(I624), ISERROR(J624)), TRUE, OR(OR(AND(LEFT(K624, 1)="[", RIGHT(K624, 1)="]"), AND(ISNUMBER(K624), OR(K624&gt;=I624, I624=""), OR(K624&lt;=J624, J624=""))), K624=""))</f>
        <v>1</v>
      </c>
      <c r="M624" t="str">
        <f>"Avg="&amp;ROUND(AVERAGE('Main'!$AP$25:$AR$25),4)&amp;", Stdev="&amp;ROUND(STDEV('Main'!$AP$25:$AR$25),4)&amp;", MaxStdev="&amp;1</f>
        <v>Avg=0, Stdev=0, MaxStdev=1</v>
      </c>
    </row>
    <row r="625">
      <c r="A625" t="inlineStr">
        <is>
          <t>Copies Outliers</t>
        </is>
      </c>
      <c r="B625" t="inlineStr">
        <is>
          <t>Copies per copies outliers [covN2]</t>
        </is>
      </c>
      <c r="C625" t="inlineStr">
        <is>
          <t>Medium Low</t>
        </is>
      </c>
      <c r="D625" s="91" t="n">
        <v>44418</v>
      </c>
      <c r="E625" t="inlineStr">
        <is>
          <t>mh.08.09.21</t>
        </is>
      </c>
      <c r="F625" t="inlineStr">
        <is>
          <t>covN2</t>
        </is>
      </c>
      <c r="G625" s="73" t="str">
        <f>HYPERLINK("#'Main'!AP26", "'Main'!AP26")</f>
        <v>'Main'!AP26</v>
      </c>
      <c r="I625">
        <f>AVERAGE('Main'!$AP$26:$AR$26)-1*STDEV('Main'!$AP$26:$AR$26)</f>
        <v>0.0001442831387841811</v>
      </c>
      <c r="J625">
        <f>AVERAGE('Main'!$AP$26:$AR$26)+1*STDEV('Main'!$AP$26:$AR$26)</f>
        <v>0.0003773046078704313</v>
      </c>
      <c r="K625">
        <f>'Main'!AP26</f>
        <v>0.0002027849222666341</v>
      </c>
      <c r="L625">
        <f>IF(OR(ISERROR(K625), ISERROR(I625), ISERROR(J625)), TRUE, OR(OR(AND(LEFT(K625, 1)="[", RIGHT(K625, 1)="]"), AND(ISNUMBER(K625), OR(K625&gt;=I625, I625=""), OR(K625&lt;=J625, J625=""))), K625=""))</f>
        <v>1</v>
      </c>
      <c r="M625" t="str">
        <f>"Avg="&amp;ROUND(AVERAGE('Main'!$AP$26:$AR$26),4)&amp;", Stdev="&amp;ROUND(STDEV('Main'!$AP$26:$AR$26),4)&amp;", MaxStdev="&amp;1</f>
        <v>Avg=0.0003, Stdev=0.0001, MaxStdev=1</v>
      </c>
    </row>
    <row r="626">
      <c r="A626" t="inlineStr">
        <is>
          <t>Copies Outliers</t>
        </is>
      </c>
      <c r="B626" t="inlineStr">
        <is>
          <t>Copies per copies outliers [covN2]</t>
        </is>
      </c>
      <c r="C626" t="inlineStr">
        <is>
          <t>Medium Low</t>
        </is>
      </c>
      <c r="D626" s="91" t="n">
        <v>44418</v>
      </c>
      <c r="E626" t="inlineStr">
        <is>
          <t>mh.08.09.21</t>
        </is>
      </c>
      <c r="F626" t="inlineStr">
        <is>
          <t>covN2</t>
        </is>
      </c>
      <c r="G626" s="73" t="str">
        <f>HYPERLINK("#'Main'!AQ26", "'Main'!AQ26")</f>
        <v>'Main'!AQ26</v>
      </c>
      <c r="I626">
        <f>AVERAGE('Main'!$AP$26:$AR$26)-1*STDEV('Main'!$AP$26:$AR$26)</f>
        <v>0.0001442831387841811</v>
      </c>
      <c r="J626">
        <f>AVERAGE('Main'!$AP$26:$AR$26)+1*STDEV('Main'!$AP$26:$AR$26)</f>
        <v>0.0003773046078704313</v>
      </c>
      <c r="K626">
        <f>'Main'!AQ26</f>
        <v>0.0001846747432240408</v>
      </c>
      <c r="L626">
        <f>IF(OR(ISERROR(K626), ISERROR(I626), ISERROR(J626)), TRUE, OR(OR(AND(LEFT(K626, 1)="[", RIGHT(K626, 1)="]"), AND(ISNUMBER(K626), OR(K626&gt;=I626, I626=""), OR(K626&lt;=J626, J626=""))), K626=""))</f>
        <v>1</v>
      </c>
      <c r="M626" t="str">
        <f>"Avg="&amp;ROUND(AVERAGE('Main'!$AP$26:$AR$26),4)&amp;", Stdev="&amp;ROUND(STDEV('Main'!$AP$26:$AR$26),4)&amp;", MaxStdev="&amp;1</f>
        <v>Avg=0.0003, Stdev=0.0001, MaxStdev=1</v>
      </c>
    </row>
    <row r="627">
      <c r="A627" t="inlineStr">
        <is>
          <t>Copies Outliers</t>
        </is>
      </c>
      <c r="B627" t="inlineStr">
        <is>
          <t>Copies per copies outliers [covN2]</t>
        </is>
      </c>
      <c r="C627" t="inlineStr">
        <is>
          <t>Medium Low</t>
        </is>
      </c>
      <c r="D627" s="91" t="n">
        <v>44418</v>
      </c>
      <c r="E627" t="inlineStr">
        <is>
          <t>mh.08.09.21</t>
        </is>
      </c>
      <c r="F627" t="inlineStr">
        <is>
          <t>covN2</t>
        </is>
      </c>
      <c r="G627" s="73" t="str">
        <f>HYPERLINK("#'Main'!AR26", "'Main'!AR26")</f>
        <v>'Main'!AR26</v>
      </c>
      <c r="I627">
        <f>AVERAGE('Main'!$AP$26:$AR$26)-1*STDEV('Main'!$AP$26:$AR$26)</f>
        <v>0.0001442831387841811</v>
      </c>
      <c r="J627">
        <f>AVERAGE('Main'!$AP$26:$AR$26)+1*STDEV('Main'!$AP$26:$AR$26)</f>
        <v>0.0003773046078704313</v>
      </c>
      <c r="K627">
        <f>'Main'!AR26</f>
        <v>0.0003949219544912437</v>
      </c>
      <c r="L627">
        <f>IF(OR(ISERROR(K627), ISERROR(I627), ISERROR(J627)), TRUE, OR(OR(AND(LEFT(K627, 1)="[", RIGHT(K627, 1)="]"), AND(ISNUMBER(K627), OR(K627&gt;=I627, I627=""), OR(K627&lt;=J627, J627=""))), K627=""))</f>
        <v>0</v>
      </c>
      <c r="M627" t="str">
        <f>"Avg="&amp;ROUND(AVERAGE('Main'!$AP$26:$AR$26),4)&amp;", Stdev="&amp;ROUND(STDEV('Main'!$AP$26:$AR$26),4)&amp;", MaxStdev="&amp;1</f>
        <v>Avg=0.0003, Stdev=0.0001, MaxStdev=1</v>
      </c>
    </row>
    <row r="628">
      <c r="A628" t="inlineStr">
        <is>
          <t>Copies Outliers</t>
        </is>
      </c>
      <c r="B628" t="inlineStr">
        <is>
          <t>Copies per copies outliers [covN2]</t>
        </is>
      </c>
      <c r="C628" t="inlineStr">
        <is>
          <t>Medium Low</t>
        </is>
      </c>
      <c r="D628" s="91" t="n">
        <v>44418</v>
      </c>
      <c r="E628" t="inlineStr">
        <is>
          <t>o.08.09.21</t>
        </is>
      </c>
      <c r="F628" t="inlineStr">
        <is>
          <t>covN2</t>
        </is>
      </c>
      <c r="G628" s="73" t="str">
        <f>HYPERLINK("#'Main'!AP27", "'Main'!AP27")</f>
        <v>'Main'!AP27</v>
      </c>
      <c r="I628">
        <f>AVERAGE('Main'!$AP$27:$AR$27)-1*STDEV('Main'!$AP$27:$AR$27)</f>
        <v>5.738696512307492e-06</v>
      </c>
      <c r="J628">
        <f>AVERAGE('Main'!$AP$27:$AR$27)+1*STDEV('Main'!$AP$27:$AR$27)</f>
        <v>6.885346104911499e-06</v>
      </c>
      <c r="K628">
        <f>'Main'!AP27</f>
        <v>6.717423159897038e-06</v>
      </c>
      <c r="L628">
        <f>IF(OR(ISERROR(K628), ISERROR(I628), ISERROR(J628)), TRUE, OR(OR(AND(LEFT(K628, 1)="[", RIGHT(K628, 1)="]"), AND(ISNUMBER(K628), OR(K628&gt;=I628, I628=""), OR(K628&lt;=J628, J628=""))), K628=""))</f>
        <v>1</v>
      </c>
      <c r="M628" t="str">
        <f>"Avg="&amp;ROUND(AVERAGE('Main'!$AP$27:$AR$27),4)&amp;", Stdev="&amp;ROUND(STDEV('Main'!$AP$27:$AR$27),4)&amp;", MaxStdev="&amp;1</f>
        <v>Avg=0, Stdev=0, MaxStdev=1</v>
      </c>
    </row>
    <row r="629">
      <c r="A629" t="inlineStr">
        <is>
          <t>Copies Outliers</t>
        </is>
      </c>
      <c r="B629" t="inlineStr">
        <is>
          <t>Copies per copies outliers [covN2]</t>
        </is>
      </c>
      <c r="C629" t="inlineStr">
        <is>
          <t>Medium Low</t>
        </is>
      </c>
      <c r="D629" s="91" t="n">
        <v>44418</v>
      </c>
      <c r="E629" t="inlineStr">
        <is>
          <t>o.08.09.21</t>
        </is>
      </c>
      <c r="F629" t="inlineStr">
        <is>
          <t>covN2</t>
        </is>
      </c>
      <c r="G629" s="73" t="str">
        <f>HYPERLINK("#'Main'!AQ27", "'Main'!AQ27")</f>
        <v>'Main'!AQ27</v>
      </c>
      <c r="I629">
        <f>AVERAGE('Main'!$AP$27:$AR$27)-1*STDEV('Main'!$AP$27:$AR$27)</f>
        <v>5.738696512307492e-06</v>
      </c>
      <c r="J629">
        <f>AVERAGE('Main'!$AP$27:$AR$27)+1*STDEV('Main'!$AP$27:$AR$27)</f>
        <v>6.885346104911499e-06</v>
      </c>
      <c r="K629" t="str">
        <f>'Main'!AQ27</f>
        <v/>
      </c>
      <c r="L629">
        <f>IF(OR(ISERROR(K629), ISERROR(I629), ISERROR(J629)), TRUE, OR(OR(AND(LEFT(K629, 1)="[", RIGHT(K629, 1)="]"), AND(ISNUMBER(K629), OR(K629&gt;=I629, I629=""), OR(K629&lt;=J629, J629=""))), K629=""))</f>
        <v>1</v>
      </c>
      <c r="M629" t="str">
        <f>"Avg="&amp;ROUND(AVERAGE('Main'!$AP$27:$AR$27),4)&amp;", Stdev="&amp;ROUND(STDEV('Main'!$AP$27:$AR$27),4)&amp;", MaxStdev="&amp;1</f>
        <v>Avg=0, Stdev=0, MaxStdev=1</v>
      </c>
    </row>
    <row r="630">
      <c r="A630" t="inlineStr">
        <is>
          <t>Copies Outliers</t>
        </is>
      </c>
      <c r="B630" t="inlineStr">
        <is>
          <t>Copies per copies outliers [covN2]</t>
        </is>
      </c>
      <c r="C630" t="inlineStr">
        <is>
          <t>Medium Low</t>
        </is>
      </c>
      <c r="D630" s="91" t="n">
        <v>44418</v>
      </c>
      <c r="E630" t="inlineStr">
        <is>
          <t>o.08.09.21</t>
        </is>
      </c>
      <c r="F630" t="inlineStr">
        <is>
          <t>covN2</t>
        </is>
      </c>
      <c r="G630" s="73" t="str">
        <f>HYPERLINK("#'Main'!AR27", "'Main'!AR27")</f>
        <v>'Main'!AR27</v>
      </c>
      <c r="I630">
        <f>AVERAGE('Main'!$AP$27:$AR$27)-1*STDEV('Main'!$AP$27:$AR$27)</f>
        <v>5.738696512307492e-06</v>
      </c>
      <c r="J630">
        <f>AVERAGE('Main'!$AP$27:$AR$27)+1*STDEV('Main'!$AP$27:$AR$27)</f>
        <v>6.885346104911499e-06</v>
      </c>
      <c r="K630">
        <f>'Main'!AR27</f>
        <v>5.906619457321953e-06</v>
      </c>
      <c r="L630">
        <f>IF(OR(ISERROR(K630), ISERROR(I630), ISERROR(J630)), TRUE, OR(OR(AND(LEFT(K630, 1)="[", RIGHT(K630, 1)="]"), AND(ISNUMBER(K630), OR(K630&gt;=I630, I630=""), OR(K630&lt;=J630, J630=""))), K630=""))</f>
        <v>1</v>
      </c>
      <c r="M630" t="str">
        <f>"Avg="&amp;ROUND(AVERAGE('Main'!$AP$27:$AR$27),4)&amp;", Stdev="&amp;ROUND(STDEV('Main'!$AP$27:$AR$27),4)&amp;", MaxStdev="&amp;1</f>
        <v>Avg=0, Stdev=0, MaxStdev=1</v>
      </c>
    </row>
    <row r="631">
      <c r="A631" t="inlineStr">
        <is>
          <t>Copies Outliers</t>
        </is>
      </c>
      <c r="B631" t="inlineStr">
        <is>
          <t>Copies per copies outliers [covN2]</t>
        </is>
      </c>
      <c r="C631" t="inlineStr">
        <is>
          <t>Medium Low</t>
        </is>
      </c>
      <c r="D631" s="91" t="n">
        <v>44418</v>
      </c>
      <c r="E631" t="inlineStr">
        <is>
          <t>vc1.08.09.21</t>
        </is>
      </c>
      <c r="F631" t="inlineStr">
        <is>
          <t>covN2</t>
        </is>
      </c>
      <c r="G631" s="73" t="str">
        <f>HYPERLINK("#'Main'!AP28", "'Main'!AP28")</f>
        <v>'Main'!AP28</v>
      </c>
      <c r="I631" t="e">
        <f>AVERAGE('Main'!$AP$28:$AR$28)-1*STDEV('Main'!$AP$28:$AR$28)</f>
        <v>#DIV/0!</v>
      </c>
      <c r="J631" t="e">
        <f>AVERAGE('Main'!$AP$28:$AR$28)+1*STDEV('Main'!$AP$28:$AR$28)</f>
        <v>#DIV/0!</v>
      </c>
      <c r="K631" t="str">
        <f>'Main'!AP28</f>
        <v/>
      </c>
      <c r="L631">
        <f>IF(OR(ISERROR(K631), ISERROR(I631), ISERROR(J631)), TRUE, OR(OR(AND(LEFT(K631, 1)="[", RIGHT(K631, 1)="]"), AND(ISNUMBER(K631), OR(K631&gt;=I631, I631=""), OR(K631&lt;=J631, J631=""))), K631=""))</f>
        <v>1</v>
      </c>
      <c r="M631" t="e">
        <f>"Avg="&amp;ROUND(AVERAGE('Main'!$AP$28:$AR$28),4)&amp;", Stdev="&amp;ROUND(STDEV('Main'!$AP$28:$AR$28),4)&amp;", MaxStdev="&amp;1</f>
        <v>#DIV/0!</v>
      </c>
    </row>
    <row r="632">
      <c r="A632" t="inlineStr">
        <is>
          <t>Copies Outliers</t>
        </is>
      </c>
      <c r="B632" t="inlineStr">
        <is>
          <t>Copies per copies outliers [covN2]</t>
        </is>
      </c>
      <c r="C632" t="inlineStr">
        <is>
          <t>Medium Low</t>
        </is>
      </c>
      <c r="D632" s="91" t="n">
        <v>44418</v>
      </c>
      <c r="E632" t="inlineStr">
        <is>
          <t>vc1.08.09.21</t>
        </is>
      </c>
      <c r="F632" t="inlineStr">
        <is>
          <t>covN2</t>
        </is>
      </c>
      <c r="G632" s="73" t="str">
        <f>HYPERLINK("#'Main'!AQ28", "'Main'!AQ28")</f>
        <v>'Main'!AQ28</v>
      </c>
      <c r="I632" t="e">
        <f>AVERAGE('Main'!$AP$28:$AR$28)-1*STDEV('Main'!$AP$28:$AR$28)</f>
        <v>#DIV/0!</v>
      </c>
      <c r="J632" t="e">
        <f>AVERAGE('Main'!$AP$28:$AR$28)+1*STDEV('Main'!$AP$28:$AR$28)</f>
        <v>#DIV/0!</v>
      </c>
      <c r="K632" t="str">
        <f>'Main'!AQ28</f>
        <v/>
      </c>
      <c r="L632">
        <f>IF(OR(ISERROR(K632), ISERROR(I632), ISERROR(J632)), TRUE, OR(OR(AND(LEFT(K632, 1)="[", RIGHT(K632, 1)="]"), AND(ISNUMBER(K632), OR(K632&gt;=I632, I632=""), OR(K632&lt;=J632, J632=""))), K632=""))</f>
        <v>1</v>
      </c>
      <c r="M632" t="e">
        <f>"Avg="&amp;ROUND(AVERAGE('Main'!$AP$28:$AR$28),4)&amp;", Stdev="&amp;ROUND(STDEV('Main'!$AP$28:$AR$28),4)&amp;", MaxStdev="&amp;1</f>
        <v>#DIV/0!</v>
      </c>
    </row>
    <row r="633">
      <c r="A633" t="inlineStr">
        <is>
          <t>Copies Outliers</t>
        </is>
      </c>
      <c r="B633" t="inlineStr">
        <is>
          <t>Copies per copies outliers [covN2]</t>
        </is>
      </c>
      <c r="C633" t="inlineStr">
        <is>
          <t>Medium Low</t>
        </is>
      </c>
      <c r="D633" s="91" t="n">
        <v>44418</v>
      </c>
      <c r="E633" t="inlineStr">
        <is>
          <t>vc1.08.09.21</t>
        </is>
      </c>
      <c r="F633" t="inlineStr">
        <is>
          <t>covN2</t>
        </is>
      </c>
      <c r="G633" s="73" t="str">
        <f>HYPERLINK("#'Main'!AR28", "'Main'!AR28")</f>
        <v>'Main'!AR28</v>
      </c>
      <c r="I633" t="e">
        <f>AVERAGE('Main'!$AP$28:$AR$28)-1*STDEV('Main'!$AP$28:$AR$28)</f>
        <v>#DIV/0!</v>
      </c>
      <c r="J633" t="e">
        <f>AVERAGE('Main'!$AP$28:$AR$28)+1*STDEV('Main'!$AP$28:$AR$28)</f>
        <v>#DIV/0!</v>
      </c>
      <c r="K633" t="str">
        <f>'Main'!AR28</f>
        <v/>
      </c>
      <c r="L633">
        <f>IF(OR(ISERROR(K633), ISERROR(I633), ISERROR(J633)), TRUE, OR(OR(AND(LEFT(K633, 1)="[", RIGHT(K633, 1)="]"), AND(ISNUMBER(K633), OR(K633&gt;=I633, I633=""), OR(K633&lt;=J633, J633=""))), K633=""))</f>
        <v>1</v>
      </c>
      <c r="M633" t="e">
        <f>"Avg="&amp;ROUND(AVERAGE('Main'!$AP$28:$AR$28),4)&amp;", Stdev="&amp;ROUND(STDEV('Main'!$AP$28:$AR$28),4)&amp;", MaxStdev="&amp;1</f>
        <v>#DIV/0!</v>
      </c>
    </row>
    <row r="634">
      <c r="A634" t="inlineStr">
        <is>
          <t>Copies Outliers</t>
        </is>
      </c>
      <c r="B634" t="inlineStr">
        <is>
          <t>Copies per copies outliers [covN2]</t>
        </is>
      </c>
      <c r="C634" t="inlineStr">
        <is>
          <t>Medium Low</t>
        </is>
      </c>
      <c r="D634" s="91" t="n">
        <v>44418</v>
      </c>
      <c r="E634" t="inlineStr">
        <is>
          <t>vc2.08.09.21</t>
        </is>
      </c>
      <c r="F634" t="inlineStr">
        <is>
          <t>covN2</t>
        </is>
      </c>
      <c r="G634" s="73" t="str">
        <f>HYPERLINK("#'Main'!AP29", "'Main'!AP29")</f>
        <v>'Main'!AP29</v>
      </c>
      <c r="I634">
        <f>AVERAGE('Main'!$AP$29:$AR$29)-1*STDEV('Main'!$AP$29:$AR$29)</f>
        <v/>
      </c>
      <c r="J634">
        <f>AVERAGE('Main'!$AP$29:$AR$29)+1*STDEV('Main'!$AP$29:$AR$29)</f>
        <v/>
      </c>
      <c r="K634">
        <f>'Main'!AP29</f>
        <v>1.452913500005789e-05</v>
      </c>
      <c r="L634">
        <f>IF(OR(ISERROR(K634), ISERROR(I634), ISERROR(J634)), TRUE, OR(OR(AND(LEFT(K634, 1)="[", RIGHT(K634, 1)="]"), AND(ISNUMBER(K634), OR(K634&gt;=I634, I634=""), OR(K634&lt;=J634, J634=""))), K634=""))</f>
        <v>0</v>
      </c>
      <c r="M634" t="str">
        <f>"Avg="&amp;ROUND(AVERAGE('Main'!$AP$29:$AR$29),4)&amp;", Stdev="&amp;ROUND(STDEV('Main'!$AP$29:$AR$29),4)&amp;", MaxStdev="&amp;1</f>
        <v>Avg=0, Stdev=nan, MaxStdev=1</v>
      </c>
    </row>
    <row r="635">
      <c r="A635" t="inlineStr">
        <is>
          <t>Copies Outliers</t>
        </is>
      </c>
      <c r="B635" t="inlineStr">
        <is>
          <t>Copies per copies outliers [covN2]</t>
        </is>
      </c>
      <c r="C635" t="inlineStr">
        <is>
          <t>Medium Low</t>
        </is>
      </c>
      <c r="D635" s="91" t="n">
        <v>44418</v>
      </c>
      <c r="E635" t="inlineStr">
        <is>
          <t>vc2.08.09.21</t>
        </is>
      </c>
      <c r="F635" t="inlineStr">
        <is>
          <t>covN2</t>
        </is>
      </c>
      <c r="G635" s="73" t="str">
        <f>HYPERLINK("#'Main'!AQ29", "'Main'!AQ29")</f>
        <v>'Main'!AQ29</v>
      </c>
      <c r="I635">
        <f>AVERAGE('Main'!$AP$29:$AR$29)-1*STDEV('Main'!$AP$29:$AR$29)</f>
        <v/>
      </c>
      <c r="J635">
        <f>AVERAGE('Main'!$AP$29:$AR$29)+1*STDEV('Main'!$AP$29:$AR$29)</f>
        <v/>
      </c>
      <c r="K635" t="str">
        <f>'Main'!AQ29</f>
        <v/>
      </c>
      <c r="L635">
        <f>IF(OR(ISERROR(K635), ISERROR(I635), ISERROR(J635)), TRUE, OR(OR(AND(LEFT(K635, 1)="[", RIGHT(K635, 1)="]"), AND(ISNUMBER(K635), OR(K635&gt;=I635, I635=""), OR(K635&lt;=J635, J635=""))), K635=""))</f>
        <v>1</v>
      </c>
      <c r="M635" t="str">
        <f>"Avg="&amp;ROUND(AVERAGE('Main'!$AP$29:$AR$29),4)&amp;", Stdev="&amp;ROUND(STDEV('Main'!$AP$29:$AR$29),4)&amp;", MaxStdev="&amp;1</f>
        <v>Avg=0, Stdev=nan, MaxStdev=1</v>
      </c>
    </row>
    <row r="636">
      <c r="A636" t="inlineStr">
        <is>
          <t>Copies Outliers</t>
        </is>
      </c>
      <c r="B636" t="inlineStr">
        <is>
          <t>Copies per copies outliers [covN2]</t>
        </is>
      </c>
      <c r="C636" t="inlineStr">
        <is>
          <t>Medium Low</t>
        </is>
      </c>
      <c r="D636" s="91" t="n">
        <v>44418</v>
      </c>
      <c r="E636" t="inlineStr">
        <is>
          <t>vc2.08.09.21</t>
        </is>
      </c>
      <c r="F636" t="inlineStr">
        <is>
          <t>covN2</t>
        </is>
      </c>
      <c r="G636" s="73" t="str">
        <f>HYPERLINK("#'Main'!AR29", "'Main'!AR29")</f>
        <v>'Main'!AR29</v>
      </c>
      <c r="I636">
        <f>AVERAGE('Main'!$AP$29:$AR$29)-1*STDEV('Main'!$AP$29:$AR$29)</f>
        <v/>
      </c>
      <c r="J636">
        <f>AVERAGE('Main'!$AP$29:$AR$29)+1*STDEV('Main'!$AP$29:$AR$29)</f>
        <v/>
      </c>
      <c r="K636" t="str">
        <f>'Main'!AR29</f>
        <v/>
      </c>
      <c r="L636">
        <f>IF(OR(ISERROR(K636), ISERROR(I636), ISERROR(J636)), TRUE, OR(OR(AND(LEFT(K636, 1)="[", RIGHT(K636, 1)="]"), AND(ISNUMBER(K636), OR(K636&gt;=I636, I636=""), OR(K636&lt;=J636, J636=""))), K636=""))</f>
        <v>1</v>
      </c>
      <c r="M636" t="str">
        <f>"Avg="&amp;ROUND(AVERAGE('Main'!$AP$29:$AR$29),4)&amp;", Stdev="&amp;ROUND(STDEV('Main'!$AP$29:$AR$29),4)&amp;", MaxStdev="&amp;1</f>
        <v>Avg=0, Stdev=nan, MaxStdev=1</v>
      </c>
    </row>
    <row r="637">
      <c r="A637" t="inlineStr">
        <is>
          <t>Copies Outliers</t>
        </is>
      </c>
      <c r="B637" t="inlineStr">
        <is>
          <t>Copies per copies outliers [covN2]</t>
        </is>
      </c>
      <c r="C637" t="inlineStr">
        <is>
          <t>Medium Low</t>
        </is>
      </c>
      <c r="D637" s="91" t="n">
        <v>44418</v>
      </c>
      <c r="E637" t="inlineStr">
        <is>
          <t>vc3.08.09.21</t>
        </is>
      </c>
      <c r="F637" t="inlineStr">
        <is>
          <t>covN2</t>
        </is>
      </c>
      <c r="G637" s="73" t="str">
        <f>HYPERLINK("#'Main'!AP30", "'Main'!AP30")</f>
        <v>'Main'!AP30</v>
      </c>
      <c r="I637">
        <f>AVERAGE('Main'!$AP$30:$AR$30)-1*STDEV('Main'!$AP$30:$AR$30)</f>
        <v>1.279992438290156e-08</v>
      </c>
      <c r="J637">
        <f>AVERAGE('Main'!$AP$30:$AR$30)+1*STDEV('Main'!$AP$30:$AR$30)</f>
        <v>2.479129196247556e-07</v>
      </c>
      <c r="K637" t="str">
        <f>'Main'!AP30</f>
        <v/>
      </c>
      <c r="L637">
        <f>IF(OR(ISERROR(K637), ISERROR(I637), ISERROR(J637)), TRUE, OR(OR(AND(LEFT(K637, 1)="[", RIGHT(K637, 1)="]"), AND(ISNUMBER(K637), OR(K637&gt;=I637, I637=""), OR(K637&lt;=J637, J637=""))), K637=""))</f>
        <v>1</v>
      </c>
      <c r="M637" t="str">
        <f>"Avg="&amp;ROUND(AVERAGE('Main'!$AP$30:$AR$30),4)&amp;", Stdev="&amp;ROUND(STDEV('Main'!$AP$30:$AR$30),4)&amp;", MaxStdev="&amp;1</f>
        <v>Avg=0, Stdev=0, MaxStdev=1</v>
      </c>
    </row>
    <row r="638">
      <c r="A638" t="inlineStr">
        <is>
          <t>Copies Outliers</t>
        </is>
      </c>
      <c r="B638" t="inlineStr">
        <is>
          <t>Copies per copies outliers [covN2]</t>
        </is>
      </c>
      <c r="C638" t="inlineStr">
        <is>
          <t>Medium Low</t>
        </is>
      </c>
      <c r="D638" s="91" t="n">
        <v>44418</v>
      </c>
      <c r="E638" t="inlineStr">
        <is>
          <t>vc3.08.09.21</t>
        </is>
      </c>
      <c r="F638" t="inlineStr">
        <is>
          <t>covN2</t>
        </is>
      </c>
      <c r="G638" s="73" t="str">
        <f>HYPERLINK("#'Main'!AQ30", "'Main'!AQ30")</f>
        <v>'Main'!AQ30</v>
      </c>
      <c r="I638">
        <f>AVERAGE('Main'!$AP$30:$AR$30)-1*STDEV('Main'!$AP$30:$AR$30)</f>
        <v>1.279992438290156e-08</v>
      </c>
      <c r="J638">
        <f>AVERAGE('Main'!$AP$30:$AR$30)+1*STDEV('Main'!$AP$30:$AR$30)</f>
        <v>2.479129196247556e-07</v>
      </c>
      <c r="K638">
        <f>'Main'!AQ30</f>
        <v>4.723142536353085e-08</v>
      </c>
      <c r="L638">
        <f>IF(OR(ISERROR(K638), ISERROR(I638), ISERROR(J638)), TRUE, OR(OR(AND(LEFT(K638, 1)="[", RIGHT(K638, 1)="]"), AND(ISNUMBER(K638), OR(K638&gt;=I638, I638=""), OR(K638&lt;=J638, J638=""))), K638=""))</f>
        <v>1</v>
      </c>
      <c r="M638" t="str">
        <f>"Avg="&amp;ROUND(AVERAGE('Main'!$AP$30:$AR$30),4)&amp;", Stdev="&amp;ROUND(STDEV('Main'!$AP$30:$AR$30),4)&amp;", MaxStdev="&amp;1</f>
        <v>Avg=0, Stdev=0, MaxStdev=1</v>
      </c>
    </row>
    <row r="639">
      <c r="A639" t="inlineStr">
        <is>
          <t>Copies Outliers</t>
        </is>
      </c>
      <c r="B639" t="inlineStr">
        <is>
          <t>Copies per copies outliers [covN2]</t>
        </is>
      </c>
      <c r="C639" t="inlineStr">
        <is>
          <t>Medium Low</t>
        </is>
      </c>
      <c r="D639" s="91" t="n">
        <v>44418</v>
      </c>
      <c r="E639" t="inlineStr">
        <is>
          <t>vc3.08.09.21</t>
        </is>
      </c>
      <c r="F639" t="inlineStr">
        <is>
          <t>covN2</t>
        </is>
      </c>
      <c r="G639" s="73" t="str">
        <f>HYPERLINK("#'Main'!AR30", "'Main'!AR30")</f>
        <v>'Main'!AR30</v>
      </c>
      <c r="I639">
        <f>AVERAGE('Main'!$AP$30:$AR$30)-1*STDEV('Main'!$AP$30:$AR$30)</f>
        <v>1.279992438290156e-08</v>
      </c>
      <c r="J639">
        <f>AVERAGE('Main'!$AP$30:$AR$30)+1*STDEV('Main'!$AP$30:$AR$30)</f>
        <v>2.479129196247556e-07</v>
      </c>
      <c r="K639">
        <f>'Main'!AR30</f>
        <v>2.134814186441263e-07</v>
      </c>
      <c r="L639">
        <f>IF(OR(ISERROR(K639), ISERROR(I639), ISERROR(J639)), TRUE, OR(OR(AND(LEFT(K639, 1)="[", RIGHT(K639, 1)="]"), AND(ISNUMBER(K639), OR(K639&gt;=I639, I639=""), OR(K639&lt;=J639, J639=""))), K639=""))</f>
        <v>1</v>
      </c>
      <c r="M639" t="str">
        <f>"Avg="&amp;ROUND(AVERAGE('Main'!$AP$30:$AR$30),4)&amp;", Stdev="&amp;ROUND(STDEV('Main'!$AP$30:$AR$30),4)&amp;", MaxStdev="&amp;1</f>
        <v>Avg=0, Stdev=0, MaxStdev=1</v>
      </c>
    </row>
    <row r="640">
      <c r="A640" t="inlineStr">
        <is>
          <t>Copies Outliers</t>
        </is>
      </c>
      <c r="B640" t="inlineStr">
        <is>
          <t>Copies per L outliers [covN1]</t>
        </is>
      </c>
      <c r="C640" t="inlineStr">
        <is>
          <t>Medium Low</t>
        </is>
      </c>
      <c r="D640" s="91" t="n">
        <v>44418</v>
      </c>
      <c r="E640" t="inlineStr">
        <is>
          <t>ac.08.05.21</t>
        </is>
      </c>
      <c r="F640" t="inlineStr">
        <is>
          <t>covN1</t>
        </is>
      </c>
      <c r="G640" s="73" t="str">
        <f>HYPERLINK("#'Main'!AZ4", "'Main'!AZ4")</f>
        <v>'Main'!AZ4</v>
      </c>
      <c r="I640">
        <f>AVERAGE('Main'!$AZ$4:$BB$4)-1*STDEV('Main'!$AZ$4:$BB$4)</f>
        <v>3377.963084691548</v>
      </c>
      <c r="J640">
        <f>AVERAGE('Main'!$AZ$4:$BB$4)+1*STDEV('Main'!$AZ$4:$BB$4)</f>
        <v>4609.518495325795</v>
      </c>
      <c r="K640">
        <f>'Main'!AZ4</f>
        <v>4663.790009490066</v>
      </c>
      <c r="L640">
        <f>IF(OR(ISERROR(K640), ISERROR(I640), ISERROR(J640)), TRUE, OR(OR(AND(LEFT(K640, 1)="[", RIGHT(K640, 1)="]"), AND(ISNUMBER(K640), OR(K640&gt;=I640, I640=""), OR(K640&lt;=J640, J640=""))), K640=""))</f>
        <v>0</v>
      </c>
      <c r="M640" t="str">
        <f>"Avg="&amp;ROUND(AVERAGE('Main'!$AZ$4:$BB$4),4)&amp;", Stdev="&amp;ROUND(STDEV('Main'!$AZ$4:$BB$4),4)&amp;", MaxStdev="&amp;1</f>
        <v>Avg=3993.7408, Stdev=615.7777, MaxStdev=1</v>
      </c>
    </row>
    <row r="641">
      <c r="A641" t="inlineStr">
        <is>
          <t>Copies Outliers</t>
        </is>
      </c>
      <c r="B641" t="inlineStr">
        <is>
          <t>Copies per L outliers [covN1]</t>
        </is>
      </c>
      <c r="C641" t="inlineStr">
        <is>
          <t>Medium Low</t>
        </is>
      </c>
      <c r="D641" s="91" t="n">
        <v>44418</v>
      </c>
      <c r="E641" t="inlineStr">
        <is>
          <t>ac.08.05.21</t>
        </is>
      </c>
      <c r="F641" t="inlineStr">
        <is>
          <t>covN1</t>
        </is>
      </c>
      <c r="G641" s="73" t="str">
        <f>HYPERLINK("#'Main'!BA4", "'Main'!BA4")</f>
        <v>'Main'!BA4</v>
      </c>
      <c r="I641">
        <f>AVERAGE('Main'!$AZ$4:$BB$4)-1*STDEV('Main'!$AZ$4:$BB$4)</f>
        <v>3377.963084691548</v>
      </c>
      <c r="J641">
        <f>AVERAGE('Main'!$AZ$4:$BB$4)+1*STDEV('Main'!$AZ$4:$BB$4)</f>
        <v>4609.518495325795</v>
      </c>
      <c r="K641">
        <f>'Main'!BA4</f>
        <v>3864.768879764734</v>
      </c>
      <c r="L641">
        <f>IF(OR(ISERROR(K641), ISERROR(I641), ISERROR(J641)), TRUE, OR(OR(AND(LEFT(K641, 1)="[", RIGHT(K641, 1)="]"), AND(ISNUMBER(K641), OR(K641&gt;=I641, I641=""), OR(K641&lt;=J641, J641=""))), K641=""))</f>
        <v>1</v>
      </c>
      <c r="M641" t="str">
        <f>"Avg="&amp;ROUND(AVERAGE('Main'!$AZ$4:$BB$4),4)&amp;", Stdev="&amp;ROUND(STDEV('Main'!$AZ$4:$BB$4),4)&amp;", MaxStdev="&amp;1</f>
        <v>Avg=3993.7408, Stdev=615.7777, MaxStdev=1</v>
      </c>
    </row>
    <row r="642">
      <c r="A642" t="inlineStr">
        <is>
          <t>Copies Outliers</t>
        </is>
      </c>
      <c r="B642" t="inlineStr">
        <is>
          <t>Copies per L outliers [covN1]</t>
        </is>
      </c>
      <c r="C642" t="inlineStr">
        <is>
          <t>Medium Low</t>
        </is>
      </c>
      <c r="D642" s="91" t="n">
        <v>44418</v>
      </c>
      <c r="E642" t="inlineStr">
        <is>
          <t>ac.08.05.21</t>
        </is>
      </c>
      <c r="F642" t="inlineStr">
        <is>
          <t>covN1</t>
        </is>
      </c>
      <c r="G642" s="73" t="str">
        <f>HYPERLINK("#'Main'!BB4", "'Main'!BB4")</f>
        <v>'Main'!BB4</v>
      </c>
      <c r="I642">
        <f>AVERAGE('Main'!$AZ$4:$BB$4)-1*STDEV('Main'!$AZ$4:$BB$4)</f>
        <v>3377.963084691548</v>
      </c>
      <c r="J642">
        <f>AVERAGE('Main'!$AZ$4:$BB$4)+1*STDEV('Main'!$AZ$4:$BB$4)</f>
        <v>4609.518495325795</v>
      </c>
      <c r="K642">
        <f>'Main'!BB4</f>
        <v>3452.663480771213</v>
      </c>
      <c r="L642">
        <f>IF(OR(ISERROR(K642), ISERROR(I642), ISERROR(J642)), TRUE, OR(OR(AND(LEFT(K642, 1)="[", RIGHT(K642, 1)="]"), AND(ISNUMBER(K642), OR(K642&gt;=I642, I642=""), OR(K642&lt;=J642, J642=""))), K642=""))</f>
        <v>1</v>
      </c>
      <c r="M642" t="str">
        <f>"Avg="&amp;ROUND(AVERAGE('Main'!$AZ$4:$BB$4),4)&amp;", Stdev="&amp;ROUND(STDEV('Main'!$AZ$4:$BB$4),4)&amp;", MaxStdev="&amp;1</f>
        <v>Avg=3993.7408, Stdev=615.7777, MaxStdev=1</v>
      </c>
    </row>
    <row r="643">
      <c r="A643" t="inlineStr">
        <is>
          <t>Copies Outliers</t>
        </is>
      </c>
      <c r="B643" t="inlineStr">
        <is>
          <t>Copies per L outliers [covN1]</t>
        </is>
      </c>
      <c r="C643" t="inlineStr">
        <is>
          <t>Medium Low</t>
        </is>
      </c>
      <c r="D643" s="91" t="n">
        <v>44418</v>
      </c>
      <c r="E643" t="inlineStr">
        <is>
          <t>h.08.05.21</t>
        </is>
      </c>
      <c r="F643" t="inlineStr">
        <is>
          <t>covN1</t>
        </is>
      </c>
      <c r="G643" s="73" t="str">
        <f>HYPERLINK("#'Main'!AZ5", "'Main'!AZ5")</f>
        <v>'Main'!AZ5</v>
      </c>
      <c r="I643">
        <f>AVERAGE('Main'!$AZ$5:$BB$5)-1*STDEV('Main'!$AZ$5:$BB$5)</f>
        <v>1001.290512787958</v>
      </c>
      <c r="J643">
        <f>AVERAGE('Main'!$AZ$5:$BB$5)+1*STDEV('Main'!$AZ$5:$BB$5)</f>
        <v>8618.027325898624</v>
      </c>
      <c r="K643">
        <f>'Main'!AZ5</f>
        <v>7502.582044875174</v>
      </c>
      <c r="L643">
        <f>IF(OR(ISERROR(K643), ISERROR(I643), ISERROR(J643)), TRUE, OR(OR(AND(LEFT(K643, 1)="[", RIGHT(K643, 1)="]"), AND(ISNUMBER(K643), OR(K643&gt;=I643, I643=""), OR(K643&lt;=J643, J643=""))), K643=""))</f>
        <v>1</v>
      </c>
      <c r="M643" t="str">
        <f>"Avg="&amp;ROUND(AVERAGE('Main'!$AZ$5:$BB$5),4)&amp;", Stdev="&amp;ROUND(STDEV('Main'!$AZ$5:$BB$5),4)&amp;", MaxStdev="&amp;1</f>
        <v>Avg=4809.6589, Stdev=3808.3684, MaxStdev=1</v>
      </c>
    </row>
    <row r="644">
      <c r="A644" t="inlineStr">
        <is>
          <t>Copies Outliers</t>
        </is>
      </c>
      <c r="B644" t="inlineStr">
        <is>
          <t>Copies per L outliers [covN1]</t>
        </is>
      </c>
      <c r="C644" t="inlineStr">
        <is>
          <t>Medium Low</t>
        </is>
      </c>
      <c r="D644" s="91" t="n">
        <v>44418</v>
      </c>
      <c r="E644" t="inlineStr">
        <is>
          <t>h.08.05.21</t>
        </is>
      </c>
      <c r="F644" t="inlineStr">
        <is>
          <t>covN1</t>
        </is>
      </c>
      <c r="G644" s="73" t="str">
        <f>HYPERLINK("#'Main'!BA5", "'Main'!BA5")</f>
        <v>'Main'!BA5</v>
      </c>
      <c r="I644">
        <f>AVERAGE('Main'!$AZ$5:$BB$5)-1*STDEV('Main'!$AZ$5:$BB$5)</f>
        <v>1001.290512787958</v>
      </c>
      <c r="J644">
        <f>AVERAGE('Main'!$AZ$5:$BB$5)+1*STDEV('Main'!$AZ$5:$BB$5)</f>
        <v>8618.027325898624</v>
      </c>
      <c r="K644" t="str">
        <f>'Main'!BA5</f>
        <v/>
      </c>
      <c r="L644">
        <f>IF(OR(ISERROR(K644), ISERROR(I644), ISERROR(J644)), TRUE, OR(OR(AND(LEFT(K644, 1)="[", RIGHT(K644, 1)="]"), AND(ISNUMBER(K644), OR(K644&gt;=I644, I644=""), OR(K644&lt;=J644, J644=""))), K644=""))</f>
        <v>1</v>
      </c>
      <c r="M644" t="str">
        <f>"Avg="&amp;ROUND(AVERAGE('Main'!$AZ$5:$BB$5),4)&amp;", Stdev="&amp;ROUND(STDEV('Main'!$AZ$5:$BB$5),4)&amp;", MaxStdev="&amp;1</f>
        <v>Avg=4809.6589, Stdev=3808.3684, MaxStdev=1</v>
      </c>
    </row>
    <row r="645">
      <c r="A645" t="inlineStr">
        <is>
          <t>Copies Outliers</t>
        </is>
      </c>
      <c r="B645" t="inlineStr">
        <is>
          <t>Copies per L outliers [covN1]</t>
        </is>
      </c>
      <c r="C645" t="inlineStr">
        <is>
          <t>Medium Low</t>
        </is>
      </c>
      <c r="D645" s="91" t="n">
        <v>44418</v>
      </c>
      <c r="E645" t="inlineStr">
        <is>
          <t>h.08.05.21</t>
        </is>
      </c>
      <c r="F645" t="inlineStr">
        <is>
          <t>covN1</t>
        </is>
      </c>
      <c r="G645" s="73" t="str">
        <f>HYPERLINK("#'Main'!BB5", "'Main'!BB5")</f>
        <v>'Main'!BB5</v>
      </c>
      <c r="I645">
        <f>AVERAGE('Main'!$AZ$5:$BB$5)-1*STDEV('Main'!$AZ$5:$BB$5)</f>
        <v>1001.290512787958</v>
      </c>
      <c r="J645">
        <f>AVERAGE('Main'!$AZ$5:$BB$5)+1*STDEV('Main'!$AZ$5:$BB$5)</f>
        <v>8618.027325898624</v>
      </c>
      <c r="K645">
        <f>'Main'!BB5</f>
        <v>2116.735793811409</v>
      </c>
      <c r="L645">
        <f>IF(OR(ISERROR(K645), ISERROR(I645), ISERROR(J645)), TRUE, OR(OR(AND(LEFT(K645, 1)="[", RIGHT(K645, 1)="]"), AND(ISNUMBER(K645), OR(K645&gt;=I645, I645=""), OR(K645&lt;=J645, J645=""))), K645=""))</f>
        <v>1</v>
      </c>
      <c r="M645" t="str">
        <f>"Avg="&amp;ROUND(AVERAGE('Main'!$AZ$5:$BB$5),4)&amp;", Stdev="&amp;ROUND(STDEV('Main'!$AZ$5:$BB$5),4)&amp;", MaxStdev="&amp;1</f>
        <v>Avg=4809.6589, Stdev=3808.3684, MaxStdev=1</v>
      </c>
    </row>
    <row r="646">
      <c r="A646" t="inlineStr">
        <is>
          <t>Copies Outliers</t>
        </is>
      </c>
      <c r="B646" t="inlineStr">
        <is>
          <t>Copies per L outliers [covN1]</t>
        </is>
      </c>
      <c r="C646" t="inlineStr">
        <is>
          <t>Medium Low</t>
        </is>
      </c>
      <c r="D646" s="91" t="n">
        <v>44418</v>
      </c>
      <c r="E646" t="inlineStr">
        <is>
          <t>ac.08.06.21</t>
        </is>
      </c>
      <c r="F646" t="inlineStr">
        <is>
          <t>covN1</t>
        </is>
      </c>
      <c r="G646" s="73" t="str">
        <f>HYPERLINK("#'Main'!AZ6", "'Main'!AZ6")</f>
        <v>'Main'!AZ6</v>
      </c>
      <c r="I646">
        <f>AVERAGE('Main'!$AZ$6:$BB$6)-1*STDEV('Main'!$AZ$6:$BB$6)</f>
        <v>0.7333043292541344</v>
      </c>
      <c r="J646">
        <f>AVERAGE('Main'!$AZ$6:$BB$6)+1*STDEV('Main'!$AZ$6:$BB$6)</f>
        <v>0.8913767394814862</v>
      </c>
      <c r="K646">
        <f>'Main'!AZ6</f>
        <v>0.8682275709629415</v>
      </c>
      <c r="L646">
        <f>IF(OR(ISERROR(K646), ISERROR(I646), ISERROR(J646)), TRUE, OR(OR(AND(LEFT(K646, 1)="[", RIGHT(K646, 1)="]"), AND(ISNUMBER(K646), OR(K646&gt;=I646, I646=""), OR(K646&lt;=J646, J646=""))), K646=""))</f>
        <v>1</v>
      </c>
      <c r="M646" t="str">
        <f>"Avg="&amp;ROUND(AVERAGE('Main'!$AZ$6:$BB$6),4)&amp;", Stdev="&amp;ROUND(STDEV('Main'!$AZ$6:$BB$6),4)&amp;", MaxStdev="&amp;1</f>
        <v>Avg=0.8123, Stdev=0.079, MaxStdev=1</v>
      </c>
    </row>
    <row r="647">
      <c r="A647" t="inlineStr">
        <is>
          <t>Copies Outliers</t>
        </is>
      </c>
      <c r="B647" t="inlineStr">
        <is>
          <t>Copies per L outliers [covN1]</t>
        </is>
      </c>
      <c r="C647" t="inlineStr">
        <is>
          <t>Medium Low</t>
        </is>
      </c>
      <c r="D647" s="91" t="n">
        <v>44418</v>
      </c>
      <c r="E647" t="inlineStr">
        <is>
          <t>ac.08.06.21</t>
        </is>
      </c>
      <c r="F647" t="inlineStr">
        <is>
          <t>covN1</t>
        </is>
      </c>
      <c r="G647" s="73" t="str">
        <f>HYPERLINK("#'Main'!BA6", "'Main'!BA6")</f>
        <v>'Main'!BA6</v>
      </c>
      <c r="I647">
        <f>AVERAGE('Main'!$AZ$6:$BB$6)-1*STDEV('Main'!$AZ$6:$BB$6)</f>
        <v>0.7333043292541344</v>
      </c>
      <c r="J647">
        <f>AVERAGE('Main'!$AZ$6:$BB$6)+1*STDEV('Main'!$AZ$6:$BB$6)</f>
        <v>0.8913767394814862</v>
      </c>
      <c r="K647">
        <f>'Main'!BA6</f>
        <v>0.7564534977726791</v>
      </c>
      <c r="L647">
        <f>IF(OR(ISERROR(K647), ISERROR(I647), ISERROR(J647)), TRUE, OR(OR(AND(LEFT(K647, 1)="[", RIGHT(K647, 1)="]"), AND(ISNUMBER(K647), OR(K647&gt;=I647, I647=""), OR(K647&lt;=J647, J647=""))), K647=""))</f>
        <v>1</v>
      </c>
      <c r="M647" t="str">
        <f>"Avg="&amp;ROUND(AVERAGE('Main'!$AZ$6:$BB$6),4)&amp;", Stdev="&amp;ROUND(STDEV('Main'!$AZ$6:$BB$6),4)&amp;", MaxStdev="&amp;1</f>
        <v>Avg=0.8123, Stdev=0.079, MaxStdev=1</v>
      </c>
    </row>
    <row r="648">
      <c r="A648" t="inlineStr">
        <is>
          <t>Copies Outliers</t>
        </is>
      </c>
      <c r="B648" t="inlineStr">
        <is>
          <t>Copies per L outliers [covN1]</t>
        </is>
      </c>
      <c r="C648" t="inlineStr">
        <is>
          <t>Medium Low</t>
        </is>
      </c>
      <c r="D648" s="91" t="n">
        <v>44418</v>
      </c>
      <c r="E648" t="inlineStr">
        <is>
          <t>ac.08.06.21</t>
        </is>
      </c>
      <c r="F648" t="inlineStr">
        <is>
          <t>covN1</t>
        </is>
      </c>
      <c r="G648" s="73" t="str">
        <f>HYPERLINK("#'Main'!BB6", "'Main'!BB6")</f>
        <v>'Main'!BB6</v>
      </c>
      <c r="I648">
        <f>AVERAGE('Main'!$AZ$6:$BB$6)-1*STDEV('Main'!$AZ$6:$BB$6)</f>
        <v>0.7333043292541344</v>
      </c>
      <c r="J648">
        <f>AVERAGE('Main'!$AZ$6:$BB$6)+1*STDEV('Main'!$AZ$6:$BB$6)</f>
        <v>0.8913767394814862</v>
      </c>
      <c r="K648" t="str">
        <f>'Main'!BB6</f>
        <v/>
      </c>
      <c r="L648">
        <f>IF(OR(ISERROR(K648), ISERROR(I648), ISERROR(J648)), TRUE, OR(OR(AND(LEFT(K648, 1)="[", RIGHT(K648, 1)="]"), AND(ISNUMBER(K648), OR(K648&gt;=I648, I648=""), OR(K648&lt;=J648, J648=""))), K648=""))</f>
        <v>1</v>
      </c>
      <c r="M648" t="str">
        <f>"Avg="&amp;ROUND(AVERAGE('Main'!$AZ$6:$BB$6),4)&amp;", Stdev="&amp;ROUND(STDEV('Main'!$AZ$6:$BB$6),4)&amp;", MaxStdev="&amp;1</f>
        <v>Avg=0.8123, Stdev=0.079, MaxStdev=1</v>
      </c>
    </row>
    <row r="649">
      <c r="A649" t="inlineStr">
        <is>
          <t>Copies Outliers</t>
        </is>
      </c>
      <c r="B649" t="inlineStr">
        <is>
          <t>Copies per L outliers [covN1]</t>
        </is>
      </c>
      <c r="C649" t="inlineStr">
        <is>
          <t>Medium Low</t>
        </is>
      </c>
      <c r="D649" s="91" t="n">
        <v>44418</v>
      </c>
      <c r="E649" t="inlineStr">
        <is>
          <t>h_d.08.06.21</t>
        </is>
      </c>
      <c r="F649" t="inlineStr">
        <is>
          <t>covN1</t>
        </is>
      </c>
      <c r="G649" s="73" t="str">
        <f>HYPERLINK("#'Main'!AZ7", "'Main'!AZ7")</f>
        <v>'Main'!AZ7</v>
      </c>
      <c r="I649">
        <f>AVERAGE('Main'!$AZ$7:$BB$7)-1*STDEV('Main'!$AZ$7:$BB$7)</f>
        <v>5564.289703452889</v>
      </c>
      <c r="J649">
        <f>AVERAGE('Main'!$AZ$7:$BB$7)+1*STDEV('Main'!$AZ$7:$BB$7)</f>
        <v>15079.92476940782</v>
      </c>
      <c r="K649" t="str">
        <f>'Main'!AZ7</f>
        <v/>
      </c>
      <c r="L649">
        <f>IF(OR(ISERROR(K649), ISERROR(I649), ISERROR(J649)), TRUE, OR(OR(AND(LEFT(K649, 1)="[", RIGHT(K649, 1)="]"), AND(ISNUMBER(K649), OR(K649&gt;=I649, I649=""), OR(K649&lt;=J649, J649=""))), K649=""))</f>
        <v>1</v>
      </c>
      <c r="M649" t="str">
        <f>"Avg="&amp;ROUND(AVERAGE('Main'!$AZ$7:$BB$7),4)&amp;", Stdev="&amp;ROUND(STDEV('Main'!$AZ$7:$BB$7),4)&amp;", MaxStdev="&amp;1</f>
        <v>Avg=10322.1072, Stdev=4757.8175, MaxStdev=1</v>
      </c>
    </row>
    <row r="650">
      <c r="A650" t="inlineStr">
        <is>
          <t>Copies Outliers</t>
        </is>
      </c>
      <c r="B650" t="inlineStr">
        <is>
          <t>Copies per L outliers [covN1]</t>
        </is>
      </c>
      <c r="C650" t="inlineStr">
        <is>
          <t>Medium Low</t>
        </is>
      </c>
      <c r="D650" s="91" t="n">
        <v>44418</v>
      </c>
      <c r="E650" t="inlineStr">
        <is>
          <t>h_d.08.06.21</t>
        </is>
      </c>
      <c r="F650" t="inlineStr">
        <is>
          <t>covN1</t>
        </is>
      </c>
      <c r="G650" s="73" t="str">
        <f>HYPERLINK("#'Main'!BA7", "'Main'!BA7")</f>
        <v>'Main'!BA7</v>
      </c>
      <c r="I650">
        <f>AVERAGE('Main'!$AZ$7:$BB$7)-1*STDEV('Main'!$AZ$7:$BB$7)</f>
        <v>5564.289703452889</v>
      </c>
      <c r="J650">
        <f>AVERAGE('Main'!$AZ$7:$BB$7)+1*STDEV('Main'!$AZ$7:$BB$7)</f>
        <v>15079.92476940782</v>
      </c>
      <c r="K650">
        <f>'Main'!BA7</f>
        <v>13686.39227764697</v>
      </c>
      <c r="L650">
        <f>IF(OR(ISERROR(K650), ISERROR(I650), ISERROR(J650)), TRUE, OR(OR(AND(LEFT(K650, 1)="[", RIGHT(K650, 1)="]"), AND(ISNUMBER(K650), OR(K650&gt;=I650, I650=""), OR(K650&lt;=J650, J650=""))), K650=""))</f>
        <v>1</v>
      </c>
      <c r="M650" t="str">
        <f>"Avg="&amp;ROUND(AVERAGE('Main'!$AZ$7:$BB$7),4)&amp;", Stdev="&amp;ROUND(STDEV('Main'!$AZ$7:$BB$7),4)&amp;", MaxStdev="&amp;1</f>
        <v>Avg=10322.1072, Stdev=4757.8175, MaxStdev=1</v>
      </c>
    </row>
    <row r="651">
      <c r="A651" t="inlineStr">
        <is>
          <t>Copies Outliers</t>
        </is>
      </c>
      <c r="B651" t="inlineStr">
        <is>
          <t>Copies per L outliers [covN1]</t>
        </is>
      </c>
      <c r="C651" t="inlineStr">
        <is>
          <t>Medium Low</t>
        </is>
      </c>
      <c r="D651" s="91" t="n">
        <v>44418</v>
      </c>
      <c r="E651" t="inlineStr">
        <is>
          <t>h_d.08.06.21</t>
        </is>
      </c>
      <c r="F651" t="inlineStr">
        <is>
          <t>covN1</t>
        </is>
      </c>
      <c r="G651" s="73" t="str">
        <f>HYPERLINK("#'Main'!BB7", "'Main'!BB7")</f>
        <v>'Main'!BB7</v>
      </c>
      <c r="I651">
        <f>AVERAGE('Main'!$AZ$7:$BB$7)-1*STDEV('Main'!$AZ$7:$BB$7)</f>
        <v>5564.289703452889</v>
      </c>
      <c r="J651">
        <f>AVERAGE('Main'!$AZ$7:$BB$7)+1*STDEV('Main'!$AZ$7:$BB$7)</f>
        <v>15079.92476940782</v>
      </c>
      <c r="K651">
        <f>'Main'!BB7</f>
        <v>6957.822195213738</v>
      </c>
      <c r="L651">
        <f>IF(OR(ISERROR(K651), ISERROR(I651), ISERROR(J651)), TRUE, OR(OR(AND(LEFT(K651, 1)="[", RIGHT(K651, 1)="]"), AND(ISNUMBER(K651), OR(K651&gt;=I651, I651=""), OR(K651&lt;=J651, J651=""))), K651=""))</f>
        <v>1</v>
      </c>
      <c r="M651" t="str">
        <f>"Avg="&amp;ROUND(AVERAGE('Main'!$AZ$7:$BB$7),4)&amp;", Stdev="&amp;ROUND(STDEV('Main'!$AZ$7:$BB$7),4)&amp;", MaxStdev="&amp;1</f>
        <v>Avg=10322.1072, Stdev=4757.8175, MaxStdev=1</v>
      </c>
    </row>
    <row r="652">
      <c r="A652" t="inlineStr">
        <is>
          <t>Copies Outliers</t>
        </is>
      </c>
      <c r="B652" t="inlineStr">
        <is>
          <t>Copies per L outliers [covN1]</t>
        </is>
      </c>
      <c r="C652" t="inlineStr">
        <is>
          <t>Medium Low</t>
        </is>
      </c>
      <c r="D652" s="91" t="n">
        <v>44418</v>
      </c>
      <c r="E652" t="inlineStr">
        <is>
          <t>h.08.07.21</t>
        </is>
      </c>
      <c r="F652" t="inlineStr">
        <is>
          <t>covN1</t>
        </is>
      </c>
      <c r="G652" s="73" t="str">
        <f>HYPERLINK("#'Main'!AZ8", "'Main'!AZ8")</f>
        <v>'Main'!AZ8</v>
      </c>
      <c r="I652">
        <f>AVERAGE('Main'!$AZ$8:$BB$8)-1*STDEV('Main'!$AZ$8:$BB$8)</f>
        <v>441.4767304579723</v>
      </c>
      <c r="J652">
        <f>AVERAGE('Main'!$AZ$8:$BB$8)+1*STDEV('Main'!$AZ$8:$BB$8)</f>
        <v>7148.185550437276</v>
      </c>
      <c r="K652" t="str">
        <f>'Main'!AZ8</f>
        <v/>
      </c>
      <c r="L652">
        <f>IF(OR(ISERROR(K652), ISERROR(I652), ISERROR(J652)), TRUE, OR(OR(AND(LEFT(K652, 1)="[", RIGHT(K652, 1)="]"), AND(ISNUMBER(K652), OR(K652&gt;=I652, I652=""), OR(K652&lt;=J652, J652=""))), K652=""))</f>
        <v>1</v>
      </c>
      <c r="M652" t="str">
        <f>"Avg="&amp;ROUND(AVERAGE('Main'!$AZ$8:$BB$8),4)&amp;", Stdev="&amp;ROUND(STDEV('Main'!$AZ$8:$BB$8),4)&amp;", MaxStdev="&amp;1</f>
        <v>Avg=3794.8311, Stdev=3353.3544, MaxStdev=1</v>
      </c>
    </row>
    <row r="653">
      <c r="A653" t="inlineStr">
        <is>
          <t>Copies Outliers</t>
        </is>
      </c>
      <c r="B653" t="inlineStr">
        <is>
          <t>Copies per L outliers [covN1]</t>
        </is>
      </c>
      <c r="C653" t="inlineStr">
        <is>
          <t>Medium Low</t>
        </is>
      </c>
      <c r="D653" s="91" t="n">
        <v>44418</v>
      </c>
      <c r="E653" t="inlineStr">
        <is>
          <t>h.08.07.21</t>
        </is>
      </c>
      <c r="F653" t="inlineStr">
        <is>
          <t>covN1</t>
        </is>
      </c>
      <c r="G653" s="73" t="str">
        <f>HYPERLINK("#'Main'!BA8", "'Main'!BA8")</f>
        <v>'Main'!BA8</v>
      </c>
      <c r="I653">
        <f>AVERAGE('Main'!$AZ$8:$BB$8)-1*STDEV('Main'!$AZ$8:$BB$8)</f>
        <v>441.4767304579723</v>
      </c>
      <c r="J653">
        <f>AVERAGE('Main'!$AZ$8:$BB$8)+1*STDEV('Main'!$AZ$8:$BB$8)</f>
        <v>7148.185550437276</v>
      </c>
      <c r="K653">
        <f>'Main'!BA8</f>
        <v>6166.010783473121</v>
      </c>
      <c r="L653">
        <f>IF(OR(ISERROR(K653), ISERROR(I653), ISERROR(J653)), TRUE, OR(OR(AND(LEFT(K653, 1)="[", RIGHT(K653, 1)="]"), AND(ISNUMBER(K653), OR(K653&gt;=I653, I653=""), OR(K653&lt;=J653, J653=""))), K653=""))</f>
        <v>1</v>
      </c>
      <c r="M653" t="str">
        <f>"Avg="&amp;ROUND(AVERAGE('Main'!$AZ$8:$BB$8),4)&amp;", Stdev="&amp;ROUND(STDEV('Main'!$AZ$8:$BB$8),4)&amp;", MaxStdev="&amp;1</f>
        <v>Avg=3794.8311, Stdev=3353.3544, MaxStdev=1</v>
      </c>
    </row>
    <row r="654">
      <c r="A654" t="inlineStr">
        <is>
          <t>Copies Outliers</t>
        </is>
      </c>
      <c r="B654" t="inlineStr">
        <is>
          <t>Copies per L outliers [covN1]</t>
        </is>
      </c>
      <c r="C654" t="inlineStr">
        <is>
          <t>Medium Low</t>
        </is>
      </c>
      <c r="D654" s="91" t="n">
        <v>44418</v>
      </c>
      <c r="E654" t="inlineStr">
        <is>
          <t>h.08.07.21</t>
        </is>
      </c>
      <c r="F654" t="inlineStr">
        <is>
          <t>covN1</t>
        </is>
      </c>
      <c r="G654" s="73" t="str">
        <f>HYPERLINK("#'Main'!BB8", "'Main'!BB8")</f>
        <v>'Main'!BB8</v>
      </c>
      <c r="I654">
        <f>AVERAGE('Main'!$AZ$8:$BB$8)-1*STDEV('Main'!$AZ$8:$BB$8)</f>
        <v>441.4767304579723</v>
      </c>
      <c r="J654">
        <f>AVERAGE('Main'!$AZ$8:$BB$8)+1*STDEV('Main'!$AZ$8:$BB$8)</f>
        <v>7148.185550437276</v>
      </c>
      <c r="K654">
        <f>'Main'!BB8</f>
        <v>1423.651497422127</v>
      </c>
      <c r="L654">
        <f>IF(OR(ISERROR(K654), ISERROR(I654), ISERROR(J654)), TRUE, OR(OR(AND(LEFT(K654, 1)="[", RIGHT(K654, 1)="]"), AND(ISNUMBER(K654), OR(K654&gt;=I654, I654=""), OR(K654&lt;=J654, J654=""))), K654=""))</f>
        <v>1</v>
      </c>
      <c r="M654" t="str">
        <f>"Avg="&amp;ROUND(AVERAGE('Main'!$AZ$8:$BB$8),4)&amp;", Stdev="&amp;ROUND(STDEV('Main'!$AZ$8:$BB$8),4)&amp;", MaxStdev="&amp;1</f>
        <v>Avg=3794.8311, Stdev=3353.3544, MaxStdev=1</v>
      </c>
    </row>
    <row r="655">
      <c r="A655" t="inlineStr">
        <is>
          <t>Copies Outliers</t>
        </is>
      </c>
      <c r="B655" t="inlineStr">
        <is>
          <t>Copies per L outliers [covN1]</t>
        </is>
      </c>
      <c r="C655" t="inlineStr">
        <is>
          <t>Medium Low</t>
        </is>
      </c>
      <c r="D655" s="91" t="n">
        <v>44418</v>
      </c>
      <c r="E655" t="inlineStr">
        <is>
          <t>h.08.08.21</t>
        </is>
      </c>
      <c r="F655" t="inlineStr">
        <is>
          <t>covN1</t>
        </is>
      </c>
      <c r="G655" s="73" t="str">
        <f>HYPERLINK("#'Main'!AZ9", "'Main'!AZ9")</f>
        <v>'Main'!AZ9</v>
      </c>
      <c r="I655">
        <f>AVERAGE('Main'!$AZ$9:$BB$9)-1*STDEV('Main'!$AZ$9:$BB$9)</f>
        <v>2955.049834385599</v>
      </c>
      <c r="J655">
        <f>AVERAGE('Main'!$AZ$9:$BB$9)+1*STDEV('Main'!$AZ$9:$BB$9)</f>
        <v>7435.285064995718</v>
      </c>
      <c r="K655">
        <f>'Main'!AZ9</f>
        <v>4102.395119212433</v>
      </c>
      <c r="L655">
        <f>IF(OR(ISERROR(K655), ISERROR(I655), ISERROR(J655)), TRUE, OR(OR(AND(LEFT(K655, 1)="[", RIGHT(K655, 1)="]"), AND(ISNUMBER(K655), OR(K655&gt;=I655, I655=""), OR(K655&lt;=J655, J655=""))), K655=""))</f>
        <v>1</v>
      </c>
      <c r="M655" t="str">
        <f>"Avg="&amp;ROUND(AVERAGE('Main'!$AZ$9:$BB$9),4)&amp;", Stdev="&amp;ROUND(STDEV('Main'!$AZ$9:$BB$9),4)&amp;", MaxStdev="&amp;1</f>
        <v>Avg=5195.1674, Stdev=2240.1176, MaxStdev=1</v>
      </c>
    </row>
    <row r="656">
      <c r="A656" t="inlineStr">
        <is>
          <t>Copies Outliers</t>
        </is>
      </c>
      <c r="B656" t="inlineStr">
        <is>
          <t>Copies per L outliers [covN1]</t>
        </is>
      </c>
      <c r="C656" t="inlineStr">
        <is>
          <t>Medium Low</t>
        </is>
      </c>
      <c r="D656" s="91" t="n">
        <v>44418</v>
      </c>
      <c r="E656" t="inlineStr">
        <is>
          <t>h.08.08.21</t>
        </is>
      </c>
      <c r="F656" t="inlineStr">
        <is>
          <t>covN1</t>
        </is>
      </c>
      <c r="G656" s="73" t="str">
        <f>HYPERLINK("#'Main'!BA9", "'Main'!BA9")</f>
        <v>'Main'!BA9</v>
      </c>
      <c r="I656">
        <f>AVERAGE('Main'!$AZ$9:$BB$9)-1*STDEV('Main'!$AZ$9:$BB$9)</f>
        <v>2955.049834385599</v>
      </c>
      <c r="J656">
        <f>AVERAGE('Main'!$AZ$9:$BB$9)+1*STDEV('Main'!$AZ$9:$BB$9)</f>
        <v>7435.285064995718</v>
      </c>
      <c r="K656">
        <f>'Main'!BA9</f>
        <v>3711.156263250569</v>
      </c>
      <c r="L656">
        <f>IF(OR(ISERROR(K656), ISERROR(I656), ISERROR(J656)), TRUE, OR(OR(AND(LEFT(K656, 1)="[", RIGHT(K656, 1)="]"), AND(ISNUMBER(K656), OR(K656&gt;=I656, I656=""), OR(K656&lt;=J656, J656=""))), K656=""))</f>
        <v>1</v>
      </c>
      <c r="M656" t="str">
        <f>"Avg="&amp;ROUND(AVERAGE('Main'!$AZ$9:$BB$9),4)&amp;", Stdev="&amp;ROUND(STDEV('Main'!$AZ$9:$BB$9),4)&amp;", MaxStdev="&amp;1</f>
        <v>Avg=5195.1674, Stdev=2240.1176, MaxStdev=1</v>
      </c>
    </row>
    <row r="657">
      <c r="A657" t="inlineStr">
        <is>
          <t>Copies Outliers</t>
        </is>
      </c>
      <c r="B657" t="inlineStr">
        <is>
          <t>Copies per L outliers [covN1]</t>
        </is>
      </c>
      <c r="C657" t="inlineStr">
        <is>
          <t>Medium Low</t>
        </is>
      </c>
      <c r="D657" s="91" t="n">
        <v>44418</v>
      </c>
      <c r="E657" t="inlineStr">
        <is>
          <t>h.08.08.21</t>
        </is>
      </c>
      <c r="F657" t="inlineStr">
        <is>
          <t>covN1</t>
        </is>
      </c>
      <c r="G657" s="73" t="str">
        <f>HYPERLINK("#'Main'!BB9", "'Main'!BB9")</f>
        <v>'Main'!BB9</v>
      </c>
      <c r="I657">
        <f>AVERAGE('Main'!$AZ$9:$BB$9)-1*STDEV('Main'!$AZ$9:$BB$9)</f>
        <v>2955.049834385599</v>
      </c>
      <c r="J657">
        <f>AVERAGE('Main'!$AZ$9:$BB$9)+1*STDEV('Main'!$AZ$9:$BB$9)</f>
        <v>7435.285064995718</v>
      </c>
      <c r="K657">
        <f>'Main'!BB9</f>
        <v>7771.950966608973</v>
      </c>
      <c r="L657">
        <f>IF(OR(ISERROR(K657), ISERROR(I657), ISERROR(J657)), TRUE, OR(OR(AND(LEFT(K657, 1)="[", RIGHT(K657, 1)="]"), AND(ISNUMBER(K657), OR(K657&gt;=I657, I657=""), OR(K657&lt;=J657, J657=""))), K657=""))</f>
        <v>0</v>
      </c>
      <c r="M657" t="str">
        <f>"Avg="&amp;ROUND(AVERAGE('Main'!$AZ$9:$BB$9),4)&amp;", Stdev="&amp;ROUND(STDEV('Main'!$AZ$9:$BB$9),4)&amp;", MaxStdev="&amp;1</f>
        <v>Avg=5195.1674, Stdev=2240.1176, MaxStdev=1</v>
      </c>
    </row>
    <row r="658">
      <c r="A658" t="inlineStr">
        <is>
          <t>Copies Outliers</t>
        </is>
      </c>
      <c r="B658" t="inlineStr">
        <is>
          <t>Copies per L outliers [covN1]</t>
        </is>
      </c>
      <c r="C658" t="inlineStr">
        <is>
          <t>Medium Low</t>
        </is>
      </c>
      <c r="D658" s="91" t="n">
        <v>44418</v>
      </c>
      <c r="E658" t="inlineStr">
        <is>
          <t>h_d.08.08.21</t>
        </is>
      </c>
      <c r="F658" t="inlineStr">
        <is>
          <t>covN1</t>
        </is>
      </c>
      <c r="G658" s="73" t="str">
        <f>HYPERLINK("#'Main'!AZ10", "'Main'!AZ10")</f>
        <v>'Main'!AZ10</v>
      </c>
      <c r="I658">
        <f>AVERAGE('Main'!$AZ$10:$BB$10)-1*STDEV('Main'!$AZ$10:$BB$10)</f>
        <v>-2131.430808049478</v>
      </c>
      <c r="J658">
        <f>AVERAGE('Main'!$AZ$10:$BB$10)+1*STDEV('Main'!$AZ$10:$BB$10)</f>
        <v>-524.3901552680551</v>
      </c>
      <c r="K658">
        <f>'Main'!AZ10</f>
        <v>-759.7358100466665</v>
      </c>
      <c r="L658">
        <f>IF(OR(ISERROR(K658), ISERROR(I658), ISERROR(J658)), TRUE, OR(OR(AND(LEFT(K658, 1)="[", RIGHT(K658, 1)="]"), AND(ISNUMBER(K658), OR(K658&gt;=I658, I658=""), OR(K658&lt;=J658, J658=""))), K658=""))</f>
        <v>1</v>
      </c>
      <c r="M658" t="str">
        <f>"Avg="&amp;ROUND(AVERAGE('Main'!$AZ$10:$BB$10),4)&amp;", Stdev="&amp;ROUND(STDEV('Main'!$AZ$10:$BB$10),4)&amp;", MaxStdev="&amp;1</f>
        <v>Avg=-1327.9105, Stdev=803.5203, MaxStdev=1</v>
      </c>
    </row>
    <row r="659">
      <c r="A659" t="inlineStr">
        <is>
          <t>Copies Outliers</t>
        </is>
      </c>
      <c r="B659" t="inlineStr">
        <is>
          <t>Copies per L outliers [covN1]</t>
        </is>
      </c>
      <c r="C659" t="inlineStr">
        <is>
          <t>Medium Low</t>
        </is>
      </c>
      <c r="D659" s="91" t="n">
        <v>44418</v>
      </c>
      <c r="E659" t="inlineStr">
        <is>
          <t>h_d.08.08.21</t>
        </is>
      </c>
      <c r="F659" t="inlineStr">
        <is>
          <t>covN1</t>
        </is>
      </c>
      <c r="G659" s="73" t="str">
        <f>HYPERLINK("#'Main'!BA10", "'Main'!BA10")</f>
        <v>'Main'!BA10</v>
      </c>
      <c r="I659">
        <f>AVERAGE('Main'!$AZ$10:$BB$10)-1*STDEV('Main'!$AZ$10:$BB$10)</f>
        <v>-2131.430808049478</v>
      </c>
      <c r="J659">
        <f>AVERAGE('Main'!$AZ$10:$BB$10)+1*STDEV('Main'!$AZ$10:$BB$10)</f>
        <v>-524.3901552680551</v>
      </c>
      <c r="K659" t="str">
        <f>'Main'!BA10</f>
        <v/>
      </c>
      <c r="L659">
        <f>IF(OR(ISERROR(K659), ISERROR(I659), ISERROR(J659)), TRUE, OR(OR(AND(LEFT(K659, 1)="[", RIGHT(K659, 1)="]"), AND(ISNUMBER(K659), OR(K659&gt;=I659, I659=""), OR(K659&lt;=J659, J659=""))), K659=""))</f>
        <v>1</v>
      </c>
      <c r="M659" t="str">
        <f>"Avg="&amp;ROUND(AVERAGE('Main'!$AZ$10:$BB$10),4)&amp;", Stdev="&amp;ROUND(STDEV('Main'!$AZ$10:$BB$10),4)&amp;", MaxStdev="&amp;1</f>
        <v>Avg=-1327.9105, Stdev=803.5203, MaxStdev=1</v>
      </c>
    </row>
    <row r="660">
      <c r="A660" t="inlineStr">
        <is>
          <t>Copies Outliers</t>
        </is>
      </c>
      <c r="B660" t="inlineStr">
        <is>
          <t>Copies per L outliers [covN1]</t>
        </is>
      </c>
      <c r="C660" t="inlineStr">
        <is>
          <t>Medium Low</t>
        </is>
      </c>
      <c r="D660" s="91" t="n">
        <v>44418</v>
      </c>
      <c r="E660" t="inlineStr">
        <is>
          <t>h_d.08.08.21</t>
        </is>
      </c>
      <c r="F660" t="inlineStr">
        <is>
          <t>covN1</t>
        </is>
      </c>
      <c r="G660" s="73" t="str">
        <f>HYPERLINK("#'Main'!BB10", "'Main'!BB10")</f>
        <v>'Main'!BB10</v>
      </c>
      <c r="I660">
        <f>AVERAGE('Main'!$AZ$10:$BB$10)-1*STDEV('Main'!$AZ$10:$BB$10)</f>
        <v>-2131.430808049478</v>
      </c>
      <c r="J660">
        <f>AVERAGE('Main'!$AZ$10:$BB$10)+1*STDEV('Main'!$AZ$10:$BB$10)</f>
        <v>-524.3901552680551</v>
      </c>
      <c r="K660">
        <f>'Main'!BB10</f>
        <v>-1896.085153270867</v>
      </c>
      <c r="L660">
        <f>IF(OR(ISERROR(K660), ISERROR(I660), ISERROR(J660)), TRUE, OR(OR(AND(LEFT(K660, 1)="[", RIGHT(K660, 1)="]"), AND(ISNUMBER(K660), OR(K660&gt;=I660, I660=""), OR(K660&lt;=J660, J660=""))), K660=""))</f>
        <v>1</v>
      </c>
      <c r="M660" t="str">
        <f>"Avg="&amp;ROUND(AVERAGE('Main'!$AZ$10:$BB$10),4)&amp;", Stdev="&amp;ROUND(STDEV('Main'!$AZ$10:$BB$10),4)&amp;", MaxStdev="&amp;1</f>
        <v>Avg=-1327.9105, Stdev=803.5203, MaxStdev=1</v>
      </c>
    </row>
    <row r="661">
      <c r="A661" t="inlineStr">
        <is>
          <t>Copies Outliers</t>
        </is>
      </c>
      <c r="B661" t="inlineStr">
        <is>
          <t>Copies per L outliers [covN1]</t>
        </is>
      </c>
      <c r="C661" t="inlineStr">
        <is>
          <t>Medium Low</t>
        </is>
      </c>
      <c r="D661" s="91" t="n">
        <v>44418</v>
      </c>
      <c r="E661" t="inlineStr">
        <is>
          <t>bmi.08.09.21</t>
        </is>
      </c>
      <c r="F661" t="inlineStr">
        <is>
          <t>covN1</t>
        </is>
      </c>
      <c r="G661" s="73" t="str">
        <f>HYPERLINK("#'Main'!AZ11", "'Main'!AZ11")</f>
        <v>'Main'!AZ11</v>
      </c>
      <c r="I661">
        <f>AVERAGE('Main'!$AZ$11:$BB$11)-1*STDEV('Main'!$AZ$11:$BB$11)</f>
        <v>94.73739062496956</v>
      </c>
      <c r="J661">
        <f>AVERAGE('Main'!$AZ$11:$BB$11)+1*STDEV('Main'!$AZ$11:$BB$11)</f>
        <v>126.9730945039089</v>
      </c>
      <c r="K661">
        <f>'Main'!AZ11</f>
        <v>92.3252449896226</v>
      </c>
      <c r="L661">
        <f>IF(OR(ISERROR(K661), ISERROR(I661), ISERROR(J661)), TRUE, OR(OR(AND(LEFT(K661, 1)="[", RIGHT(K661, 1)="]"), AND(ISNUMBER(K661), OR(K661&gt;=I661, I661=""), OR(K661&lt;=J661, J661=""))), K661=""))</f>
        <v>0</v>
      </c>
      <c r="M661" t="str">
        <f>"Avg="&amp;ROUND(AVERAGE('Main'!$AZ$11:$BB$11),4)&amp;", Stdev="&amp;ROUND(STDEV('Main'!$AZ$11:$BB$11),4)&amp;", MaxStdev="&amp;1</f>
        <v>Avg=110.8552, Stdev=16.1179, MaxStdev=1</v>
      </c>
    </row>
    <row r="662">
      <c r="A662" t="inlineStr">
        <is>
          <t>Copies Outliers</t>
        </is>
      </c>
      <c r="B662" t="inlineStr">
        <is>
          <t>Copies per L outliers [covN1]</t>
        </is>
      </c>
      <c r="C662" t="inlineStr">
        <is>
          <t>Medium Low</t>
        </is>
      </c>
      <c r="D662" s="91" t="n">
        <v>44418</v>
      </c>
      <c r="E662" t="inlineStr">
        <is>
          <t>bmi.08.09.21</t>
        </is>
      </c>
      <c r="F662" t="inlineStr">
        <is>
          <t>covN1</t>
        </is>
      </c>
      <c r="G662" s="73" t="str">
        <f>HYPERLINK("#'Main'!BA11", "'Main'!BA11")</f>
        <v>'Main'!BA11</v>
      </c>
      <c r="I662">
        <f>AVERAGE('Main'!$AZ$11:$BB$11)-1*STDEV('Main'!$AZ$11:$BB$11)</f>
        <v>94.73739062496956</v>
      </c>
      <c r="J662">
        <f>AVERAGE('Main'!$AZ$11:$BB$11)+1*STDEV('Main'!$AZ$11:$BB$11)</f>
        <v>126.9730945039089</v>
      </c>
      <c r="K662">
        <f>'Main'!BA11</f>
        <v>121.6250813933912</v>
      </c>
      <c r="L662">
        <f>IF(OR(ISERROR(K662), ISERROR(I662), ISERROR(J662)), TRUE, OR(OR(AND(LEFT(K662, 1)="[", RIGHT(K662, 1)="]"), AND(ISNUMBER(K662), OR(K662&gt;=I662, I662=""), OR(K662&lt;=J662, J662=""))), K662=""))</f>
        <v>1</v>
      </c>
      <c r="M662" t="str">
        <f>"Avg="&amp;ROUND(AVERAGE('Main'!$AZ$11:$BB$11),4)&amp;", Stdev="&amp;ROUND(STDEV('Main'!$AZ$11:$BB$11),4)&amp;", MaxStdev="&amp;1</f>
        <v>Avg=110.8552, Stdev=16.1179, MaxStdev=1</v>
      </c>
    </row>
    <row r="663">
      <c r="A663" t="inlineStr">
        <is>
          <t>Copies Outliers</t>
        </is>
      </c>
      <c r="B663" t="inlineStr">
        <is>
          <t>Copies per L outliers [covN1]</t>
        </is>
      </c>
      <c r="C663" t="inlineStr">
        <is>
          <t>Medium Low</t>
        </is>
      </c>
      <c r="D663" s="91" t="n">
        <v>44418</v>
      </c>
      <c r="E663" t="inlineStr">
        <is>
          <t>bmi.08.09.21</t>
        </is>
      </c>
      <c r="F663" t="inlineStr">
        <is>
          <t>covN1</t>
        </is>
      </c>
      <c r="G663" s="73" t="str">
        <f>HYPERLINK("#'Main'!BB11", "'Main'!BB11")</f>
        <v>'Main'!BB11</v>
      </c>
      <c r="I663">
        <f>AVERAGE('Main'!$AZ$11:$BB$11)-1*STDEV('Main'!$AZ$11:$BB$11)</f>
        <v>94.73739062496956</v>
      </c>
      <c r="J663">
        <f>AVERAGE('Main'!$AZ$11:$BB$11)+1*STDEV('Main'!$AZ$11:$BB$11)</f>
        <v>126.9730945039089</v>
      </c>
      <c r="K663">
        <f>'Main'!BB11</f>
        <v>118.6154013103038</v>
      </c>
      <c r="L663">
        <f>IF(OR(ISERROR(K663), ISERROR(I663), ISERROR(J663)), TRUE, OR(OR(AND(LEFT(K663, 1)="[", RIGHT(K663, 1)="]"), AND(ISNUMBER(K663), OR(K663&gt;=I663, I663=""), OR(K663&lt;=J663, J663=""))), K663=""))</f>
        <v>1</v>
      </c>
      <c r="M663" t="str">
        <f>"Avg="&amp;ROUND(AVERAGE('Main'!$AZ$11:$BB$11),4)&amp;", Stdev="&amp;ROUND(STDEV('Main'!$AZ$11:$BB$11),4)&amp;", MaxStdev="&amp;1</f>
        <v>Avg=110.8552, Stdev=16.1179, MaxStdev=1</v>
      </c>
    </row>
    <row r="664">
      <c r="A664" t="inlineStr">
        <is>
          <t>Copies Outliers</t>
        </is>
      </c>
      <c r="B664" t="inlineStr">
        <is>
          <t>Copies per L outliers [covN1]</t>
        </is>
      </c>
      <c r="C664" t="inlineStr">
        <is>
          <t>Medium Low</t>
        </is>
      </c>
      <c r="D664" s="91" t="n">
        <v>44418</v>
      </c>
      <c r="E664" t="inlineStr">
        <is>
          <t>mh.08.09.21</t>
        </is>
      </c>
      <c r="F664" t="inlineStr">
        <is>
          <t>covN1</t>
        </is>
      </c>
      <c r="G664" s="73" t="str">
        <f>HYPERLINK("#'Main'!AZ12", "'Main'!AZ12")</f>
        <v>'Main'!AZ12</v>
      </c>
      <c r="I664">
        <f>AVERAGE('Main'!$AZ$12:$BB$12)-1*STDEV('Main'!$AZ$12:$BB$12)</f>
        <v>552.6113382426989</v>
      </c>
      <c r="J664">
        <f>AVERAGE('Main'!$AZ$12:$BB$12)+1*STDEV('Main'!$AZ$12:$BB$12)</f>
        <v>1147.510272372926</v>
      </c>
      <c r="K664">
        <f>'Main'!AZ12</f>
        <v>556.7905170763701</v>
      </c>
      <c r="L664">
        <f>IF(OR(ISERROR(K664), ISERROR(I664), ISERROR(J664)), TRUE, OR(OR(AND(LEFT(K664, 1)="[", RIGHT(K664, 1)="]"), AND(ISNUMBER(K664), OR(K664&gt;=I664, I664=""), OR(K664&lt;=J664, J664=""))), K664=""))</f>
        <v>1</v>
      </c>
      <c r="M664" t="str">
        <f>"Avg="&amp;ROUND(AVERAGE('Main'!$AZ$12:$BB$12),4)&amp;", Stdev="&amp;ROUND(STDEV('Main'!$AZ$12:$BB$12),4)&amp;", MaxStdev="&amp;1</f>
        <v>Avg=850.0608, Stdev=297.4495, MaxStdev=1</v>
      </c>
    </row>
    <row r="665">
      <c r="A665" t="inlineStr">
        <is>
          <t>Copies Outliers</t>
        </is>
      </c>
      <c r="B665" t="inlineStr">
        <is>
          <t>Copies per L outliers [covN1]</t>
        </is>
      </c>
      <c r="C665" t="inlineStr">
        <is>
          <t>Medium Low</t>
        </is>
      </c>
      <c r="D665" s="91" t="n">
        <v>44418</v>
      </c>
      <c r="E665" t="inlineStr">
        <is>
          <t>mh.08.09.21</t>
        </is>
      </c>
      <c r="F665" t="inlineStr">
        <is>
          <t>covN1</t>
        </is>
      </c>
      <c r="G665" s="73" t="str">
        <f>HYPERLINK("#'Main'!BA12", "'Main'!BA12")</f>
        <v>'Main'!BA12</v>
      </c>
      <c r="I665">
        <f>AVERAGE('Main'!$AZ$12:$BB$12)-1*STDEV('Main'!$AZ$12:$BB$12)</f>
        <v>552.6113382426989</v>
      </c>
      <c r="J665">
        <f>AVERAGE('Main'!$AZ$12:$BB$12)+1*STDEV('Main'!$AZ$12:$BB$12)</f>
        <v>1147.510272372926</v>
      </c>
      <c r="K665">
        <f>'Main'!BA12</f>
        <v>841.8715683080092</v>
      </c>
      <c r="L665">
        <f>IF(OR(ISERROR(K665), ISERROR(I665), ISERROR(J665)), TRUE, OR(OR(AND(LEFT(K665, 1)="[", RIGHT(K665, 1)="]"), AND(ISNUMBER(K665), OR(K665&gt;=I665, I665=""), OR(K665&lt;=J665, J665=""))), K665=""))</f>
        <v>1</v>
      </c>
      <c r="M665" t="str">
        <f>"Avg="&amp;ROUND(AVERAGE('Main'!$AZ$12:$BB$12),4)&amp;", Stdev="&amp;ROUND(STDEV('Main'!$AZ$12:$BB$12),4)&amp;", MaxStdev="&amp;1</f>
        <v>Avg=850.0608, Stdev=297.4495, MaxStdev=1</v>
      </c>
    </row>
    <row r="666">
      <c r="A666" t="inlineStr">
        <is>
          <t>Copies Outliers</t>
        </is>
      </c>
      <c r="B666" t="inlineStr">
        <is>
          <t>Copies per L outliers [covN1]</t>
        </is>
      </c>
      <c r="C666" t="inlineStr">
        <is>
          <t>Medium Low</t>
        </is>
      </c>
      <c r="D666" s="91" t="n">
        <v>44418</v>
      </c>
      <c r="E666" t="inlineStr">
        <is>
          <t>mh.08.09.21</t>
        </is>
      </c>
      <c r="F666" t="inlineStr">
        <is>
          <t>covN1</t>
        </is>
      </c>
      <c r="G666" s="73" t="str">
        <f>HYPERLINK("#'Main'!BB12", "'Main'!BB12")</f>
        <v>'Main'!BB12</v>
      </c>
      <c r="I666">
        <f>AVERAGE('Main'!$AZ$12:$BB$12)-1*STDEV('Main'!$AZ$12:$BB$12)</f>
        <v>552.6113382426989</v>
      </c>
      <c r="J666">
        <f>AVERAGE('Main'!$AZ$12:$BB$12)+1*STDEV('Main'!$AZ$12:$BB$12)</f>
        <v>1147.510272372926</v>
      </c>
      <c r="K666">
        <f>'Main'!BB12</f>
        <v>1151.520330539057</v>
      </c>
      <c r="L666">
        <f>IF(OR(ISERROR(K666), ISERROR(I666), ISERROR(J666)), TRUE, OR(OR(AND(LEFT(K666, 1)="[", RIGHT(K666, 1)="]"), AND(ISNUMBER(K666), OR(K666&gt;=I666, I666=""), OR(K666&lt;=J666, J666=""))), K666=""))</f>
        <v>0</v>
      </c>
      <c r="M666" t="str">
        <f>"Avg="&amp;ROUND(AVERAGE('Main'!$AZ$12:$BB$12),4)&amp;", Stdev="&amp;ROUND(STDEV('Main'!$AZ$12:$BB$12),4)&amp;", MaxStdev="&amp;1</f>
        <v>Avg=850.0608, Stdev=297.4495, MaxStdev=1</v>
      </c>
    </row>
    <row r="667">
      <c r="A667" t="inlineStr">
        <is>
          <t>Copies Outliers</t>
        </is>
      </c>
      <c r="B667" t="inlineStr">
        <is>
          <t>Copies per L outliers [covN1]</t>
        </is>
      </c>
      <c r="C667" t="inlineStr">
        <is>
          <t>Medium Low</t>
        </is>
      </c>
      <c r="D667" s="91" t="n">
        <v>44418</v>
      </c>
      <c r="E667" t="inlineStr">
        <is>
          <t>o.08.09.21</t>
        </is>
      </c>
      <c r="F667" t="inlineStr">
        <is>
          <t>covN1</t>
        </is>
      </c>
      <c r="G667" s="73" t="str">
        <f>HYPERLINK("#'Main'!AZ13", "'Main'!AZ13")</f>
        <v>'Main'!AZ13</v>
      </c>
      <c r="I667">
        <f>AVERAGE('Main'!$AZ$13:$BB$13)-1*STDEV('Main'!$AZ$13:$BB$13)</f>
        <v>2007.086013097137</v>
      </c>
      <c r="J667">
        <f>AVERAGE('Main'!$AZ$13:$BB$13)+1*STDEV('Main'!$AZ$13:$BB$13)</f>
        <v>10362.99749047435</v>
      </c>
      <c r="K667">
        <f>'Main'!AZ13</f>
        <v>3230.780917461779</v>
      </c>
      <c r="L667">
        <f>IF(OR(ISERROR(K667), ISERROR(I667), ISERROR(J667)), TRUE, OR(OR(AND(LEFT(K667, 1)="[", RIGHT(K667, 1)="]"), AND(ISNUMBER(K667), OR(K667&gt;=I667, I667=""), OR(K667&lt;=J667, J667=""))), K667=""))</f>
        <v>1</v>
      </c>
      <c r="M667" t="str">
        <f>"Avg="&amp;ROUND(AVERAGE('Main'!$AZ$13:$BB$13),4)&amp;", Stdev="&amp;ROUND(STDEV('Main'!$AZ$13:$BB$13),4)&amp;", MaxStdev="&amp;1</f>
        <v>Avg=6185.0418, Stdev=4177.9557, MaxStdev=1</v>
      </c>
    </row>
    <row r="668">
      <c r="A668" t="inlineStr">
        <is>
          <t>Copies Outliers</t>
        </is>
      </c>
      <c r="B668" t="inlineStr">
        <is>
          <t>Copies per L outliers [covN1]</t>
        </is>
      </c>
      <c r="C668" t="inlineStr">
        <is>
          <t>Medium Low</t>
        </is>
      </c>
      <c r="D668" s="91" t="n">
        <v>44418</v>
      </c>
      <c r="E668" t="inlineStr">
        <is>
          <t>o.08.09.21</t>
        </is>
      </c>
      <c r="F668" t="inlineStr">
        <is>
          <t>covN1</t>
        </is>
      </c>
      <c r="G668" s="73" t="str">
        <f>HYPERLINK("#'Main'!BA13", "'Main'!BA13")</f>
        <v>'Main'!BA13</v>
      </c>
      <c r="I668">
        <f>AVERAGE('Main'!$AZ$13:$BB$13)-1*STDEV('Main'!$AZ$13:$BB$13)</f>
        <v>2007.086013097137</v>
      </c>
      <c r="J668">
        <f>AVERAGE('Main'!$AZ$13:$BB$13)+1*STDEV('Main'!$AZ$13:$BB$13)</f>
        <v>10362.99749047435</v>
      </c>
      <c r="K668" t="str">
        <f>'Main'!BA13</f>
        <v/>
      </c>
      <c r="L668">
        <f>IF(OR(ISERROR(K668), ISERROR(I668), ISERROR(J668)), TRUE, OR(OR(AND(LEFT(K668, 1)="[", RIGHT(K668, 1)="]"), AND(ISNUMBER(K668), OR(K668&gt;=I668, I668=""), OR(K668&lt;=J668, J668=""))), K668=""))</f>
        <v>1</v>
      </c>
      <c r="M668" t="str">
        <f>"Avg="&amp;ROUND(AVERAGE('Main'!$AZ$13:$BB$13),4)&amp;", Stdev="&amp;ROUND(STDEV('Main'!$AZ$13:$BB$13),4)&amp;", MaxStdev="&amp;1</f>
        <v>Avg=6185.0418, Stdev=4177.9557, MaxStdev=1</v>
      </c>
    </row>
    <row r="669">
      <c r="A669" t="inlineStr">
        <is>
          <t>Copies Outliers</t>
        </is>
      </c>
      <c r="B669" t="inlineStr">
        <is>
          <t>Copies per L outliers [covN1]</t>
        </is>
      </c>
      <c r="C669" t="inlineStr">
        <is>
          <t>Medium Low</t>
        </is>
      </c>
      <c r="D669" s="91" t="n">
        <v>44418</v>
      </c>
      <c r="E669" t="inlineStr">
        <is>
          <t>o.08.09.21</t>
        </is>
      </c>
      <c r="F669" t="inlineStr">
        <is>
          <t>covN1</t>
        </is>
      </c>
      <c r="G669" s="73" t="str">
        <f>HYPERLINK("#'Main'!BB13", "'Main'!BB13")</f>
        <v>'Main'!BB13</v>
      </c>
      <c r="I669">
        <f>AVERAGE('Main'!$AZ$13:$BB$13)-1*STDEV('Main'!$AZ$13:$BB$13)</f>
        <v>2007.086013097137</v>
      </c>
      <c r="J669">
        <f>AVERAGE('Main'!$AZ$13:$BB$13)+1*STDEV('Main'!$AZ$13:$BB$13)</f>
        <v>10362.99749047435</v>
      </c>
      <c r="K669">
        <f>'Main'!BB13</f>
        <v>9139.30258610971</v>
      </c>
      <c r="L669">
        <f>IF(OR(ISERROR(K669), ISERROR(I669), ISERROR(J669)), TRUE, OR(OR(AND(LEFT(K669, 1)="[", RIGHT(K669, 1)="]"), AND(ISNUMBER(K669), OR(K669&gt;=I669, I669=""), OR(K669&lt;=J669, J669=""))), K669=""))</f>
        <v>1</v>
      </c>
      <c r="M669" t="str">
        <f>"Avg="&amp;ROUND(AVERAGE('Main'!$AZ$13:$BB$13),4)&amp;", Stdev="&amp;ROUND(STDEV('Main'!$AZ$13:$BB$13),4)&amp;", MaxStdev="&amp;1</f>
        <v>Avg=6185.0418, Stdev=4177.9557, MaxStdev=1</v>
      </c>
    </row>
    <row r="670">
      <c r="A670" t="inlineStr">
        <is>
          <t>Copies Outliers</t>
        </is>
      </c>
      <c r="B670" t="inlineStr">
        <is>
          <t>Copies per L outliers [covN1]</t>
        </is>
      </c>
      <c r="C670" t="inlineStr">
        <is>
          <t>Medium Low</t>
        </is>
      </c>
      <c r="D670" s="91" t="n">
        <v>44418</v>
      </c>
      <c r="E670" t="inlineStr">
        <is>
          <t>vc1.08.09.21</t>
        </is>
      </c>
      <c r="F670" t="inlineStr">
        <is>
          <t>covN1</t>
        </is>
      </c>
      <c r="G670" s="73" t="str">
        <f>HYPERLINK("#'Main'!AZ14", "'Main'!AZ14")</f>
        <v>'Main'!AZ14</v>
      </c>
      <c r="I670" t="e">
        <f>AVERAGE('Main'!$AZ$14:$BB$14)-1*STDEV('Main'!$AZ$14:$BB$14)</f>
        <v>#DIV/0!</v>
      </c>
      <c r="J670" t="e">
        <f>AVERAGE('Main'!$AZ$14:$BB$14)+1*STDEV('Main'!$AZ$14:$BB$14)</f>
        <v>#DIV/0!</v>
      </c>
      <c r="K670" t="str">
        <f>'Main'!AZ14</f>
        <v/>
      </c>
      <c r="L670">
        <f>IF(OR(ISERROR(K670), ISERROR(I670), ISERROR(J670)), TRUE, OR(OR(AND(LEFT(K670, 1)="[", RIGHT(K670, 1)="]"), AND(ISNUMBER(K670), OR(K670&gt;=I670, I670=""), OR(K670&lt;=J670, J670=""))), K670=""))</f>
        <v>1</v>
      </c>
      <c r="M670" t="e">
        <f>"Avg="&amp;ROUND(AVERAGE('Main'!$AZ$14:$BB$14),4)&amp;", Stdev="&amp;ROUND(STDEV('Main'!$AZ$14:$BB$14),4)&amp;", MaxStdev="&amp;1</f>
        <v>#DIV/0!</v>
      </c>
    </row>
    <row r="671">
      <c r="A671" t="inlineStr">
        <is>
          <t>Copies Outliers</t>
        </is>
      </c>
      <c r="B671" t="inlineStr">
        <is>
          <t>Copies per L outliers [covN1]</t>
        </is>
      </c>
      <c r="C671" t="inlineStr">
        <is>
          <t>Medium Low</t>
        </is>
      </c>
      <c r="D671" s="91" t="n">
        <v>44418</v>
      </c>
      <c r="E671" t="inlineStr">
        <is>
          <t>vc1.08.09.21</t>
        </is>
      </c>
      <c r="F671" t="inlineStr">
        <is>
          <t>covN1</t>
        </is>
      </c>
      <c r="G671" s="73" t="str">
        <f>HYPERLINK("#'Main'!BA14", "'Main'!BA14")</f>
        <v>'Main'!BA14</v>
      </c>
      <c r="I671" t="e">
        <f>AVERAGE('Main'!$AZ$14:$BB$14)-1*STDEV('Main'!$AZ$14:$BB$14)</f>
        <v>#DIV/0!</v>
      </c>
      <c r="J671" t="e">
        <f>AVERAGE('Main'!$AZ$14:$BB$14)+1*STDEV('Main'!$AZ$14:$BB$14)</f>
        <v>#DIV/0!</v>
      </c>
      <c r="K671" t="str">
        <f>'Main'!BA14</f>
        <v/>
      </c>
      <c r="L671">
        <f>IF(OR(ISERROR(K671), ISERROR(I671), ISERROR(J671)), TRUE, OR(OR(AND(LEFT(K671, 1)="[", RIGHT(K671, 1)="]"), AND(ISNUMBER(K671), OR(K671&gt;=I671, I671=""), OR(K671&lt;=J671, J671=""))), K671=""))</f>
        <v>1</v>
      </c>
      <c r="M671" t="e">
        <f>"Avg="&amp;ROUND(AVERAGE('Main'!$AZ$14:$BB$14),4)&amp;", Stdev="&amp;ROUND(STDEV('Main'!$AZ$14:$BB$14),4)&amp;", MaxStdev="&amp;1</f>
        <v>#DIV/0!</v>
      </c>
    </row>
    <row r="672">
      <c r="A672" t="inlineStr">
        <is>
          <t>Copies Outliers</t>
        </is>
      </c>
      <c r="B672" t="inlineStr">
        <is>
          <t>Copies per L outliers [covN1]</t>
        </is>
      </c>
      <c r="C672" t="inlineStr">
        <is>
          <t>Medium Low</t>
        </is>
      </c>
      <c r="D672" s="91" t="n">
        <v>44418</v>
      </c>
      <c r="E672" t="inlineStr">
        <is>
          <t>vc1.08.09.21</t>
        </is>
      </c>
      <c r="F672" t="inlineStr">
        <is>
          <t>covN1</t>
        </is>
      </c>
      <c r="G672" s="73" t="str">
        <f>HYPERLINK("#'Main'!BB14", "'Main'!BB14")</f>
        <v>'Main'!BB14</v>
      </c>
      <c r="I672" t="e">
        <f>AVERAGE('Main'!$AZ$14:$BB$14)-1*STDEV('Main'!$AZ$14:$BB$14)</f>
        <v>#DIV/0!</v>
      </c>
      <c r="J672" t="e">
        <f>AVERAGE('Main'!$AZ$14:$BB$14)+1*STDEV('Main'!$AZ$14:$BB$14)</f>
        <v>#DIV/0!</v>
      </c>
      <c r="K672" t="str">
        <f>'Main'!BB14</f>
        <v/>
      </c>
      <c r="L672">
        <f>IF(OR(ISERROR(K672), ISERROR(I672), ISERROR(J672)), TRUE, OR(OR(AND(LEFT(K672, 1)="[", RIGHT(K672, 1)="]"), AND(ISNUMBER(K672), OR(K672&gt;=I672, I672=""), OR(K672&lt;=J672, J672=""))), K672=""))</f>
        <v>1</v>
      </c>
      <c r="M672" t="e">
        <f>"Avg="&amp;ROUND(AVERAGE('Main'!$AZ$14:$BB$14),4)&amp;", Stdev="&amp;ROUND(STDEV('Main'!$AZ$14:$BB$14),4)&amp;", MaxStdev="&amp;1</f>
        <v>#DIV/0!</v>
      </c>
    </row>
    <row r="673">
      <c r="A673" t="inlineStr">
        <is>
          <t>Copies Outliers</t>
        </is>
      </c>
      <c r="B673" t="inlineStr">
        <is>
          <t>Copies per L outliers [covN1]</t>
        </is>
      </c>
      <c r="C673" t="inlineStr">
        <is>
          <t>Medium Low</t>
        </is>
      </c>
      <c r="D673" s="91" t="n">
        <v>44418</v>
      </c>
      <c r="E673" t="inlineStr">
        <is>
          <t>vc2.08.09.21</t>
        </is>
      </c>
      <c r="F673" t="inlineStr">
        <is>
          <t>covN1</t>
        </is>
      </c>
      <c r="G673" s="73" t="str">
        <f>HYPERLINK("#'Main'!AZ15", "'Main'!AZ15")</f>
        <v>'Main'!AZ15</v>
      </c>
      <c r="I673">
        <f>AVERAGE('Main'!$AZ$15:$BB$15)-1*STDEV('Main'!$AZ$15:$BB$15)</f>
        <v>0.2558253446133136</v>
      </c>
      <c r="J673">
        <f>AVERAGE('Main'!$AZ$15:$BB$15)+1*STDEV('Main'!$AZ$15:$BB$15)</f>
        <v>0.7074383683925141</v>
      </c>
      <c r="K673">
        <f>'Main'!AZ15</f>
        <v>0.3219625407096967</v>
      </c>
      <c r="L673">
        <f>IF(OR(ISERROR(K673), ISERROR(I673), ISERROR(J673)), TRUE, OR(OR(AND(LEFT(K673, 1)="[", RIGHT(K673, 1)="]"), AND(ISNUMBER(K673), OR(K673&gt;=I673, I673=""), OR(K673&lt;=J673, J673=""))), K673=""))</f>
        <v>1</v>
      </c>
      <c r="M673" t="str">
        <f>"Avg="&amp;ROUND(AVERAGE('Main'!$AZ$15:$BB$15),4)&amp;", Stdev="&amp;ROUND(STDEV('Main'!$AZ$15:$BB$15),4)&amp;", MaxStdev="&amp;1</f>
        <v>Avg=0.4816, Stdev=0.2258, MaxStdev=1</v>
      </c>
    </row>
    <row r="674">
      <c r="A674" t="inlineStr">
        <is>
          <t>Copies Outliers</t>
        </is>
      </c>
      <c r="B674" t="inlineStr">
        <is>
          <t>Copies per L outliers [covN1]</t>
        </is>
      </c>
      <c r="C674" t="inlineStr">
        <is>
          <t>Medium Low</t>
        </is>
      </c>
      <c r="D674" s="91" t="n">
        <v>44418</v>
      </c>
      <c r="E674" t="inlineStr">
        <is>
          <t>vc2.08.09.21</t>
        </is>
      </c>
      <c r="F674" t="inlineStr">
        <is>
          <t>covN1</t>
        </is>
      </c>
      <c r="G674" s="73" t="str">
        <f>HYPERLINK("#'Main'!BA15", "'Main'!BA15")</f>
        <v>'Main'!BA15</v>
      </c>
      <c r="I674">
        <f>AVERAGE('Main'!$AZ$15:$BB$15)-1*STDEV('Main'!$AZ$15:$BB$15)</f>
        <v>0.2558253446133136</v>
      </c>
      <c r="J674">
        <f>AVERAGE('Main'!$AZ$15:$BB$15)+1*STDEV('Main'!$AZ$15:$BB$15)</f>
        <v>0.7074383683925141</v>
      </c>
      <c r="K674" t="str">
        <f>'Main'!BA15</f>
        <v/>
      </c>
      <c r="L674">
        <f>IF(OR(ISERROR(K674), ISERROR(I674), ISERROR(J674)), TRUE, OR(OR(AND(LEFT(K674, 1)="[", RIGHT(K674, 1)="]"), AND(ISNUMBER(K674), OR(K674&gt;=I674, I674=""), OR(K674&lt;=J674, J674=""))), K674=""))</f>
        <v>1</v>
      </c>
      <c r="M674" t="str">
        <f>"Avg="&amp;ROUND(AVERAGE('Main'!$AZ$15:$BB$15),4)&amp;", Stdev="&amp;ROUND(STDEV('Main'!$AZ$15:$BB$15),4)&amp;", MaxStdev="&amp;1</f>
        <v>Avg=0.4816, Stdev=0.2258, MaxStdev=1</v>
      </c>
    </row>
    <row r="675">
      <c r="A675" t="inlineStr">
        <is>
          <t>Copies Outliers</t>
        </is>
      </c>
      <c r="B675" t="inlineStr">
        <is>
          <t>Copies per L outliers [covN1]</t>
        </is>
      </c>
      <c r="C675" t="inlineStr">
        <is>
          <t>Medium Low</t>
        </is>
      </c>
      <c r="D675" s="91" t="n">
        <v>44418</v>
      </c>
      <c r="E675" t="inlineStr">
        <is>
          <t>vc2.08.09.21</t>
        </is>
      </c>
      <c r="F675" t="inlineStr">
        <is>
          <t>covN1</t>
        </is>
      </c>
      <c r="G675" s="73" t="str">
        <f>HYPERLINK("#'Main'!BB15", "'Main'!BB15")</f>
        <v>'Main'!BB15</v>
      </c>
      <c r="I675">
        <f>AVERAGE('Main'!$AZ$15:$BB$15)-1*STDEV('Main'!$AZ$15:$BB$15)</f>
        <v>0.2558253446133136</v>
      </c>
      <c r="J675">
        <f>AVERAGE('Main'!$AZ$15:$BB$15)+1*STDEV('Main'!$AZ$15:$BB$15)</f>
        <v>0.7074383683925141</v>
      </c>
      <c r="K675">
        <f>'Main'!BB15</f>
        <v>0.6413011722961309</v>
      </c>
      <c r="L675">
        <f>IF(OR(ISERROR(K675), ISERROR(I675), ISERROR(J675)), TRUE, OR(OR(AND(LEFT(K675, 1)="[", RIGHT(K675, 1)="]"), AND(ISNUMBER(K675), OR(K675&gt;=I675, I675=""), OR(K675&lt;=J675, J675=""))), K675=""))</f>
        <v>1</v>
      </c>
      <c r="M675" t="str">
        <f>"Avg="&amp;ROUND(AVERAGE('Main'!$AZ$15:$BB$15),4)&amp;", Stdev="&amp;ROUND(STDEV('Main'!$AZ$15:$BB$15),4)&amp;", MaxStdev="&amp;1</f>
        <v>Avg=0.4816, Stdev=0.2258, MaxStdev=1</v>
      </c>
    </row>
    <row r="676">
      <c r="A676" t="inlineStr">
        <is>
          <t>Copies Outliers</t>
        </is>
      </c>
      <c r="B676" t="inlineStr">
        <is>
          <t>Copies per L outliers [covN1]</t>
        </is>
      </c>
      <c r="C676" t="inlineStr">
        <is>
          <t>Medium Low</t>
        </is>
      </c>
      <c r="D676" s="91" t="n">
        <v>44418</v>
      </c>
      <c r="E676" t="inlineStr">
        <is>
          <t>vc3.08.09.21</t>
        </is>
      </c>
      <c r="F676" t="inlineStr">
        <is>
          <t>covN1</t>
        </is>
      </c>
      <c r="G676" s="73" t="str">
        <f>HYPERLINK("#'Main'!AZ16", "'Main'!AZ16")</f>
        <v>'Main'!AZ16</v>
      </c>
      <c r="I676">
        <f>AVERAGE('Main'!$AZ$16:$BB$16)-1*STDEV('Main'!$AZ$16:$BB$16)</f>
        <v>-0.7151891579562606</v>
      </c>
      <c r="J676">
        <f>AVERAGE('Main'!$AZ$16:$BB$16)+1*STDEV('Main'!$AZ$16:$BB$16)</f>
        <v>5.437840147172377</v>
      </c>
      <c r="K676">
        <f>'Main'!AZ16</f>
        <v>4.536749867856064</v>
      </c>
      <c r="L676">
        <f>IF(OR(ISERROR(K676), ISERROR(I676), ISERROR(J676)), TRUE, OR(OR(AND(LEFT(K676, 1)="[", RIGHT(K676, 1)="]"), AND(ISNUMBER(K676), OR(K676&gt;=I676, I676=""), OR(K676&lt;=J676, J676=""))), K676=""))</f>
        <v>1</v>
      </c>
      <c r="M676" t="str">
        <f>"Avg="&amp;ROUND(AVERAGE('Main'!$AZ$16:$BB$16),4)&amp;", Stdev="&amp;ROUND(STDEV('Main'!$AZ$16:$BB$16),4)&amp;", MaxStdev="&amp;1</f>
        <v>Avg=2.3613, Stdev=3.0765, MaxStdev=1</v>
      </c>
    </row>
    <row r="677">
      <c r="A677" t="inlineStr">
        <is>
          <t>Copies Outliers</t>
        </is>
      </c>
      <c r="B677" t="inlineStr">
        <is>
          <t>Copies per L outliers [covN1]</t>
        </is>
      </c>
      <c r="C677" t="inlineStr">
        <is>
          <t>Medium Low</t>
        </is>
      </c>
      <c r="D677" s="91" t="n">
        <v>44418</v>
      </c>
      <c r="E677" t="inlineStr">
        <is>
          <t>vc3.08.09.21</t>
        </is>
      </c>
      <c r="F677" t="inlineStr">
        <is>
          <t>covN1</t>
        </is>
      </c>
      <c r="G677" s="73" t="str">
        <f>HYPERLINK("#'Main'!BA16", "'Main'!BA16")</f>
        <v>'Main'!BA16</v>
      </c>
      <c r="I677">
        <f>AVERAGE('Main'!$AZ$16:$BB$16)-1*STDEV('Main'!$AZ$16:$BB$16)</f>
        <v>-0.7151891579562606</v>
      </c>
      <c r="J677">
        <f>AVERAGE('Main'!$AZ$16:$BB$16)+1*STDEV('Main'!$AZ$16:$BB$16)</f>
        <v>5.437840147172377</v>
      </c>
      <c r="K677">
        <f>'Main'!BA16</f>
        <v>0.1859011213600533</v>
      </c>
      <c r="L677">
        <f>IF(OR(ISERROR(K677), ISERROR(I677), ISERROR(J677)), TRUE, OR(OR(AND(LEFT(K677, 1)="[", RIGHT(K677, 1)="]"), AND(ISNUMBER(K677), OR(K677&gt;=I677, I677=""), OR(K677&lt;=J677, J677=""))), K677=""))</f>
        <v>1</v>
      </c>
      <c r="M677" t="str">
        <f>"Avg="&amp;ROUND(AVERAGE('Main'!$AZ$16:$BB$16),4)&amp;", Stdev="&amp;ROUND(STDEV('Main'!$AZ$16:$BB$16),4)&amp;", MaxStdev="&amp;1</f>
        <v>Avg=2.3613, Stdev=3.0765, MaxStdev=1</v>
      </c>
    </row>
    <row r="678">
      <c r="A678" t="inlineStr">
        <is>
          <t>Copies Outliers</t>
        </is>
      </c>
      <c r="B678" t="inlineStr">
        <is>
          <t>Copies per L outliers [covN1]</t>
        </is>
      </c>
      <c r="C678" t="inlineStr">
        <is>
          <t>Medium Low</t>
        </is>
      </c>
      <c r="D678" s="91" t="n">
        <v>44418</v>
      </c>
      <c r="E678" t="inlineStr">
        <is>
          <t>vc3.08.09.21</t>
        </is>
      </c>
      <c r="F678" t="inlineStr">
        <is>
          <t>covN1</t>
        </is>
      </c>
      <c r="G678" s="73" t="str">
        <f>HYPERLINK("#'Main'!BB16", "'Main'!BB16")</f>
        <v>'Main'!BB16</v>
      </c>
      <c r="I678">
        <f>AVERAGE('Main'!$AZ$16:$BB$16)-1*STDEV('Main'!$AZ$16:$BB$16)</f>
        <v>-0.7151891579562606</v>
      </c>
      <c r="J678">
        <f>AVERAGE('Main'!$AZ$16:$BB$16)+1*STDEV('Main'!$AZ$16:$BB$16)</f>
        <v>5.437840147172377</v>
      </c>
      <c r="K678" t="str">
        <f>'Main'!BB16</f>
        <v/>
      </c>
      <c r="L678">
        <f>IF(OR(ISERROR(K678), ISERROR(I678), ISERROR(J678)), TRUE, OR(OR(AND(LEFT(K678, 1)="[", RIGHT(K678, 1)="]"), AND(ISNUMBER(K678), OR(K678&gt;=I678, I678=""), OR(K678&lt;=J678, J678=""))), K678=""))</f>
        <v>1</v>
      </c>
      <c r="M678" t="str">
        <f>"Avg="&amp;ROUND(AVERAGE('Main'!$AZ$16:$BB$16),4)&amp;", Stdev="&amp;ROUND(STDEV('Main'!$AZ$16:$BB$16),4)&amp;", MaxStdev="&amp;1</f>
        <v>Avg=2.3613, Stdev=3.0765, MaxStdev=1</v>
      </c>
    </row>
    <row r="679">
      <c r="A679" t="inlineStr">
        <is>
          <t>Copies Outliers</t>
        </is>
      </c>
      <c r="B679" t="inlineStr">
        <is>
          <t>Copies per L outliers [covN2]</t>
        </is>
      </c>
      <c r="C679" t="inlineStr">
        <is>
          <t>Medium Low</t>
        </is>
      </c>
      <c r="D679" s="91" t="n">
        <v>44418</v>
      </c>
      <c r="E679" t="inlineStr">
        <is>
          <t>ac.08.05.21</t>
        </is>
      </c>
      <c r="F679" t="inlineStr">
        <is>
          <t>covN2</t>
        </is>
      </c>
      <c r="G679" s="73" t="str">
        <f>HYPERLINK("#'Main'!AZ18", "'Main'!AZ18")</f>
        <v>'Main'!AZ18</v>
      </c>
      <c r="I679">
        <f>AVERAGE('Main'!$AZ$18:$BB$18)-1*STDEV('Main'!$AZ$18:$BB$18)</f>
        <v>3509.607518436395</v>
      </c>
      <c r="J679">
        <f>AVERAGE('Main'!$AZ$18:$BB$18)+1*STDEV('Main'!$AZ$18:$BB$18)</f>
        <v>6760.843241389716</v>
      </c>
      <c r="K679">
        <f>'Main'!AZ18</f>
        <v>5928.251342243116</v>
      </c>
      <c r="L679">
        <f>IF(OR(ISERROR(K679), ISERROR(I679), ISERROR(J679)), TRUE, OR(OR(AND(LEFT(K679, 1)="[", RIGHT(K679, 1)="]"), AND(ISNUMBER(K679), OR(K679&gt;=I679, I679=""), OR(K679&lt;=J679, J679=""))), K679=""))</f>
        <v>1</v>
      </c>
      <c r="M679" t="str">
        <f>"Avg="&amp;ROUND(AVERAGE('Main'!$AZ$18:$BB$18),4)&amp;", Stdev="&amp;ROUND(STDEV('Main'!$AZ$18:$BB$18),4)&amp;", MaxStdev="&amp;1</f>
        <v>Avg=5135.2254, Stdev=1625.6179, MaxStdev=1</v>
      </c>
    </row>
    <row r="680">
      <c r="A680" t="inlineStr">
        <is>
          <t>Copies Outliers</t>
        </is>
      </c>
      <c r="B680" t="inlineStr">
        <is>
          <t>Copies per L outliers [covN2]</t>
        </is>
      </c>
      <c r="C680" t="inlineStr">
        <is>
          <t>Medium Low</t>
        </is>
      </c>
      <c r="D680" s="91" t="n">
        <v>44418</v>
      </c>
      <c r="E680" t="inlineStr">
        <is>
          <t>ac.08.05.21</t>
        </is>
      </c>
      <c r="F680" t="inlineStr">
        <is>
          <t>covN2</t>
        </is>
      </c>
      <c r="G680" s="73" t="str">
        <f>HYPERLINK("#'Main'!BA18", "'Main'!BA18")</f>
        <v>'Main'!BA18</v>
      </c>
      <c r="I680">
        <f>AVERAGE('Main'!$AZ$18:$BB$18)-1*STDEV('Main'!$AZ$18:$BB$18)</f>
        <v>3509.607518436395</v>
      </c>
      <c r="J680">
        <f>AVERAGE('Main'!$AZ$18:$BB$18)+1*STDEV('Main'!$AZ$18:$BB$18)</f>
        <v>6760.843241389716</v>
      </c>
      <c r="K680">
        <f>'Main'!BA18</f>
        <v>6212.132162038451</v>
      </c>
      <c r="L680">
        <f>IF(OR(ISERROR(K680), ISERROR(I680), ISERROR(J680)), TRUE, OR(OR(AND(LEFT(K680, 1)="[", RIGHT(K680, 1)="]"), AND(ISNUMBER(K680), OR(K680&gt;=I680, I680=""), OR(K680&lt;=J680, J680=""))), K680=""))</f>
        <v>1</v>
      </c>
      <c r="M680" t="str">
        <f>"Avg="&amp;ROUND(AVERAGE('Main'!$AZ$18:$BB$18),4)&amp;", Stdev="&amp;ROUND(STDEV('Main'!$AZ$18:$BB$18),4)&amp;", MaxStdev="&amp;1</f>
        <v>Avg=5135.2254, Stdev=1625.6179, MaxStdev=1</v>
      </c>
    </row>
    <row r="681">
      <c r="A681" t="inlineStr">
        <is>
          <t>Copies Outliers</t>
        </is>
      </c>
      <c r="B681" t="inlineStr">
        <is>
          <t>Copies per L outliers [covN2]</t>
        </is>
      </c>
      <c r="C681" t="inlineStr">
        <is>
          <t>Medium Low</t>
        </is>
      </c>
      <c r="D681" s="91" t="n">
        <v>44418</v>
      </c>
      <c r="E681" t="inlineStr">
        <is>
          <t>ac.08.05.21</t>
        </is>
      </c>
      <c r="F681" t="inlineStr">
        <is>
          <t>covN2</t>
        </is>
      </c>
      <c r="G681" s="73" t="str">
        <f>HYPERLINK("#'Main'!BB18", "'Main'!BB18")</f>
        <v>'Main'!BB18</v>
      </c>
      <c r="I681">
        <f>AVERAGE('Main'!$AZ$18:$BB$18)-1*STDEV('Main'!$AZ$18:$BB$18)</f>
        <v>3509.607518436395</v>
      </c>
      <c r="J681">
        <f>AVERAGE('Main'!$AZ$18:$BB$18)+1*STDEV('Main'!$AZ$18:$BB$18)</f>
        <v>6760.843241389716</v>
      </c>
      <c r="K681">
        <f>'Main'!BB18</f>
        <v>3265.2926354576</v>
      </c>
      <c r="L681">
        <f>IF(OR(ISERROR(K681), ISERROR(I681), ISERROR(J681)), TRUE, OR(OR(AND(LEFT(K681, 1)="[", RIGHT(K681, 1)="]"), AND(ISNUMBER(K681), OR(K681&gt;=I681, I681=""), OR(K681&lt;=J681, J681=""))), K681=""))</f>
        <v>0</v>
      </c>
      <c r="M681" t="str">
        <f>"Avg="&amp;ROUND(AVERAGE('Main'!$AZ$18:$BB$18),4)&amp;", Stdev="&amp;ROUND(STDEV('Main'!$AZ$18:$BB$18),4)&amp;", MaxStdev="&amp;1</f>
        <v>Avg=5135.2254, Stdev=1625.6179, MaxStdev=1</v>
      </c>
    </row>
    <row r="682">
      <c r="A682" t="inlineStr">
        <is>
          <t>Copies Outliers</t>
        </is>
      </c>
      <c r="B682" t="inlineStr">
        <is>
          <t>Copies per L outliers [covN2]</t>
        </is>
      </c>
      <c r="C682" t="inlineStr">
        <is>
          <t>Medium Low</t>
        </is>
      </c>
      <c r="D682" s="91" t="n">
        <v>44418</v>
      </c>
      <c r="E682" t="inlineStr">
        <is>
          <t>h.08.05.21</t>
        </is>
      </c>
      <c r="F682" t="inlineStr">
        <is>
          <t>covN2</t>
        </is>
      </c>
      <c r="G682" s="73" t="str">
        <f>HYPERLINK("#'Main'!AZ19", "'Main'!AZ19")</f>
        <v>'Main'!AZ19</v>
      </c>
      <c r="I682">
        <f>AVERAGE('Main'!$AZ$19:$BB$19)-1*STDEV('Main'!$AZ$19:$BB$19)</f>
        <v>14340.71296906618</v>
      </c>
      <c r="J682">
        <f>AVERAGE('Main'!$AZ$19:$BB$19)+1*STDEV('Main'!$AZ$19:$BB$19)</f>
        <v>21883.63492016722</v>
      </c>
      <c r="K682">
        <f>'Main'!AZ19</f>
        <v>17988.05400581838</v>
      </c>
      <c r="L682">
        <f>IF(OR(ISERROR(K682), ISERROR(I682), ISERROR(J682)), TRUE, OR(OR(AND(LEFT(K682, 1)="[", RIGHT(K682, 1)="]"), AND(ISNUMBER(K682), OR(K682&gt;=I682, I682=""), OR(K682&lt;=J682, J682=""))), K682=""))</f>
        <v>1</v>
      </c>
      <c r="M682" t="str">
        <f>"Avg="&amp;ROUND(AVERAGE('Main'!$AZ$19:$BB$19),4)&amp;", Stdev="&amp;ROUND(STDEV('Main'!$AZ$19:$BB$19),4)&amp;", MaxStdev="&amp;1</f>
        <v>Avg=18112.1739, Stdev=3771.461, MaxStdev=1</v>
      </c>
    </row>
    <row r="683">
      <c r="A683" t="inlineStr">
        <is>
          <t>Copies Outliers</t>
        </is>
      </c>
      <c r="B683" t="inlineStr">
        <is>
          <t>Copies per L outliers [covN2]</t>
        </is>
      </c>
      <c r="C683" t="inlineStr">
        <is>
          <t>Medium Low</t>
        </is>
      </c>
      <c r="D683" s="91" t="n">
        <v>44418</v>
      </c>
      <c r="E683" t="inlineStr">
        <is>
          <t>h.08.05.21</t>
        </is>
      </c>
      <c r="F683" t="inlineStr">
        <is>
          <t>covN2</t>
        </is>
      </c>
      <c r="G683" s="73" t="str">
        <f>HYPERLINK("#'Main'!BA19", "'Main'!BA19")</f>
        <v>'Main'!BA19</v>
      </c>
      <c r="I683">
        <f>AVERAGE('Main'!$AZ$19:$BB$19)-1*STDEV('Main'!$AZ$19:$BB$19)</f>
        <v>14340.71296906618</v>
      </c>
      <c r="J683">
        <f>AVERAGE('Main'!$AZ$19:$BB$19)+1*STDEV('Main'!$AZ$19:$BB$19)</f>
        <v>21883.63492016722</v>
      </c>
      <c r="K683">
        <f>'Main'!BA19</f>
        <v>14404.30505915733</v>
      </c>
      <c r="L683">
        <f>IF(OR(ISERROR(K683), ISERROR(I683), ISERROR(J683)), TRUE, OR(OR(AND(LEFT(K683, 1)="[", RIGHT(K683, 1)="]"), AND(ISNUMBER(K683), OR(K683&gt;=I683, I683=""), OR(K683&lt;=J683, J683=""))), K683=""))</f>
        <v>1</v>
      </c>
      <c r="M683" t="str">
        <f>"Avg="&amp;ROUND(AVERAGE('Main'!$AZ$19:$BB$19),4)&amp;", Stdev="&amp;ROUND(STDEV('Main'!$AZ$19:$BB$19),4)&amp;", MaxStdev="&amp;1</f>
        <v>Avg=18112.1739, Stdev=3771.461, MaxStdev=1</v>
      </c>
    </row>
    <row r="684">
      <c r="A684" t="inlineStr">
        <is>
          <t>Copies Outliers</t>
        </is>
      </c>
      <c r="B684" t="inlineStr">
        <is>
          <t>Copies per L outliers [covN2]</t>
        </is>
      </c>
      <c r="C684" t="inlineStr">
        <is>
          <t>Medium Low</t>
        </is>
      </c>
      <c r="D684" s="91" t="n">
        <v>44418</v>
      </c>
      <c r="E684" t="inlineStr">
        <is>
          <t>h.08.05.21</t>
        </is>
      </c>
      <c r="F684" t="inlineStr">
        <is>
          <t>covN2</t>
        </is>
      </c>
      <c r="G684" s="73" t="str">
        <f>HYPERLINK("#'Main'!BB19", "'Main'!BB19")</f>
        <v>'Main'!BB19</v>
      </c>
      <c r="I684">
        <f>AVERAGE('Main'!$AZ$19:$BB$19)-1*STDEV('Main'!$AZ$19:$BB$19)</f>
        <v>14340.71296906618</v>
      </c>
      <c r="J684">
        <f>AVERAGE('Main'!$AZ$19:$BB$19)+1*STDEV('Main'!$AZ$19:$BB$19)</f>
        <v>21883.63492016722</v>
      </c>
      <c r="K684">
        <f>'Main'!BB19</f>
        <v>21944.1627688744</v>
      </c>
      <c r="L684">
        <f>IF(OR(ISERROR(K684), ISERROR(I684), ISERROR(J684)), TRUE, OR(OR(AND(LEFT(K684, 1)="[", RIGHT(K684, 1)="]"), AND(ISNUMBER(K684), OR(K684&gt;=I684, I684=""), OR(K684&lt;=J684, J684=""))), K684=""))</f>
        <v>0</v>
      </c>
      <c r="M684" t="str">
        <f>"Avg="&amp;ROUND(AVERAGE('Main'!$AZ$19:$BB$19),4)&amp;", Stdev="&amp;ROUND(STDEV('Main'!$AZ$19:$BB$19),4)&amp;", MaxStdev="&amp;1</f>
        <v>Avg=18112.1739, Stdev=3771.461, MaxStdev=1</v>
      </c>
    </row>
    <row r="685">
      <c r="A685" t="inlineStr">
        <is>
          <t>Copies Outliers</t>
        </is>
      </c>
      <c r="B685" t="inlineStr">
        <is>
          <t>Copies per L outliers [covN2]</t>
        </is>
      </c>
      <c r="C685" t="inlineStr">
        <is>
          <t>Medium Low</t>
        </is>
      </c>
      <c r="D685" s="91" t="n">
        <v>44418</v>
      </c>
      <c r="E685" t="inlineStr">
        <is>
          <t>ac.08.06.21</t>
        </is>
      </c>
      <c r="F685" t="inlineStr">
        <is>
          <t>covN2</t>
        </is>
      </c>
      <c r="G685" s="73" t="str">
        <f>HYPERLINK("#'Main'!AZ20", "'Main'!AZ20")</f>
        <v>'Main'!AZ20</v>
      </c>
      <c r="I685">
        <f>AVERAGE('Main'!$AZ$20:$BB$20)-1*STDEV('Main'!$AZ$20:$BB$20)</f>
        <v>14.23864630492732</v>
      </c>
      <c r="J685">
        <f>AVERAGE('Main'!$AZ$20:$BB$20)+1*STDEV('Main'!$AZ$20:$BB$20)</f>
        <v>39.42942601534633</v>
      </c>
      <c r="K685">
        <f>'Main'!AZ20</f>
        <v>35.74032173844371</v>
      </c>
      <c r="L685">
        <f>IF(OR(ISERROR(K685), ISERROR(I685), ISERROR(J685)), TRUE, OR(OR(AND(LEFT(K685, 1)="[", RIGHT(K685, 1)="]"), AND(ISNUMBER(K685), OR(K685&gt;=I685, I685=""), OR(K685&lt;=J685, J685=""))), K685=""))</f>
        <v>1</v>
      </c>
      <c r="M685" t="str">
        <f>"Avg="&amp;ROUND(AVERAGE('Main'!$AZ$20:$BB$20),4)&amp;", Stdev="&amp;ROUND(STDEV('Main'!$AZ$20:$BB$20),4)&amp;", MaxStdev="&amp;1</f>
        <v>Avg=26.834, Stdev=12.5954, MaxStdev=1</v>
      </c>
    </row>
    <row r="686">
      <c r="A686" t="inlineStr">
        <is>
          <t>Copies Outliers</t>
        </is>
      </c>
      <c r="B686" t="inlineStr">
        <is>
          <t>Copies per L outliers [covN2]</t>
        </is>
      </c>
      <c r="C686" t="inlineStr">
        <is>
          <t>Medium Low</t>
        </is>
      </c>
      <c r="D686" s="91" t="n">
        <v>44418</v>
      </c>
      <c r="E686" t="inlineStr">
        <is>
          <t>ac.08.06.21</t>
        </is>
      </c>
      <c r="F686" t="inlineStr">
        <is>
          <t>covN2</t>
        </is>
      </c>
      <c r="G686" s="73" t="str">
        <f>HYPERLINK("#'Main'!BA20", "'Main'!BA20")</f>
        <v>'Main'!BA20</v>
      </c>
      <c r="I686">
        <f>AVERAGE('Main'!$AZ$20:$BB$20)-1*STDEV('Main'!$AZ$20:$BB$20)</f>
        <v>14.23864630492732</v>
      </c>
      <c r="J686">
        <f>AVERAGE('Main'!$AZ$20:$BB$20)+1*STDEV('Main'!$AZ$20:$BB$20)</f>
        <v>39.42942601534633</v>
      </c>
      <c r="K686">
        <f>'Main'!BA20</f>
        <v>17.92775058182994</v>
      </c>
      <c r="L686">
        <f>IF(OR(ISERROR(K686), ISERROR(I686), ISERROR(J686)), TRUE, OR(OR(AND(LEFT(K686, 1)="[", RIGHT(K686, 1)="]"), AND(ISNUMBER(K686), OR(K686&gt;=I686, I686=""), OR(K686&lt;=J686, J686=""))), K686=""))</f>
        <v>1</v>
      </c>
      <c r="M686" t="str">
        <f>"Avg="&amp;ROUND(AVERAGE('Main'!$AZ$20:$BB$20),4)&amp;", Stdev="&amp;ROUND(STDEV('Main'!$AZ$20:$BB$20),4)&amp;", MaxStdev="&amp;1</f>
        <v>Avg=26.834, Stdev=12.5954, MaxStdev=1</v>
      </c>
    </row>
    <row r="687">
      <c r="A687" t="inlineStr">
        <is>
          <t>Copies Outliers</t>
        </is>
      </c>
      <c r="B687" t="inlineStr">
        <is>
          <t>Copies per L outliers [covN2]</t>
        </is>
      </c>
      <c r="C687" t="inlineStr">
        <is>
          <t>Medium Low</t>
        </is>
      </c>
      <c r="D687" s="91" t="n">
        <v>44418</v>
      </c>
      <c r="E687" t="inlineStr">
        <is>
          <t>ac.08.06.21</t>
        </is>
      </c>
      <c r="F687" t="inlineStr">
        <is>
          <t>covN2</t>
        </is>
      </c>
      <c r="G687" s="73" t="str">
        <f>HYPERLINK("#'Main'!BB20", "'Main'!BB20")</f>
        <v>'Main'!BB20</v>
      </c>
      <c r="I687">
        <f>AVERAGE('Main'!$AZ$20:$BB$20)-1*STDEV('Main'!$AZ$20:$BB$20)</f>
        <v>14.23864630492732</v>
      </c>
      <c r="J687">
        <f>AVERAGE('Main'!$AZ$20:$BB$20)+1*STDEV('Main'!$AZ$20:$BB$20)</f>
        <v>39.42942601534633</v>
      </c>
      <c r="K687" t="str">
        <f>'Main'!BB20</f>
        <v/>
      </c>
      <c r="L687">
        <f>IF(OR(ISERROR(K687), ISERROR(I687), ISERROR(J687)), TRUE, OR(OR(AND(LEFT(K687, 1)="[", RIGHT(K687, 1)="]"), AND(ISNUMBER(K687), OR(K687&gt;=I687, I687=""), OR(K687&lt;=J687, J687=""))), K687=""))</f>
        <v>1</v>
      </c>
      <c r="M687" t="str">
        <f>"Avg="&amp;ROUND(AVERAGE('Main'!$AZ$20:$BB$20),4)&amp;", Stdev="&amp;ROUND(STDEV('Main'!$AZ$20:$BB$20),4)&amp;", MaxStdev="&amp;1</f>
        <v>Avg=26.834, Stdev=12.5954, MaxStdev=1</v>
      </c>
    </row>
    <row r="688">
      <c r="A688" t="inlineStr">
        <is>
          <t>Copies Outliers</t>
        </is>
      </c>
      <c r="B688" t="inlineStr">
        <is>
          <t>Copies per L outliers [covN2]</t>
        </is>
      </c>
      <c r="C688" t="inlineStr">
        <is>
          <t>Medium Low</t>
        </is>
      </c>
      <c r="D688" s="91" t="n">
        <v>44418</v>
      </c>
      <c r="E688" t="inlineStr">
        <is>
          <t>h_d.08.06.21</t>
        </is>
      </c>
      <c r="F688" t="inlineStr">
        <is>
          <t>covN2</t>
        </is>
      </c>
      <c r="G688" s="73" t="str">
        <f>HYPERLINK("#'Main'!AZ21", "'Main'!AZ21")</f>
        <v>'Main'!AZ21</v>
      </c>
      <c r="I688">
        <f>AVERAGE('Main'!$AZ$21:$BB$21)-1*STDEV('Main'!$AZ$21:$BB$21)</f>
        <v>23841.47754942978</v>
      </c>
      <c r="J688">
        <f>AVERAGE('Main'!$AZ$21:$BB$21)+1*STDEV('Main'!$AZ$21:$BB$21)</f>
        <v>56927.04797893259</v>
      </c>
      <c r="K688" t="str">
        <f>'Main'!AZ21</f>
        <v/>
      </c>
      <c r="L688">
        <f>IF(OR(ISERROR(K688), ISERROR(I688), ISERROR(J688)), TRUE, OR(OR(AND(LEFT(K688, 1)="[", RIGHT(K688, 1)="]"), AND(ISNUMBER(K688), OR(K688&gt;=I688, I688=""), OR(K688&lt;=J688, J688=""))), K688=""))</f>
        <v>1</v>
      </c>
      <c r="M688" t="str">
        <f>"Avg="&amp;ROUND(AVERAGE('Main'!$AZ$21:$BB$21),4)&amp;", Stdev="&amp;ROUND(STDEV('Main'!$AZ$21:$BB$21),4)&amp;", MaxStdev="&amp;1</f>
        <v>Avg=40384.2628, Stdev=16542.7852, MaxStdev=1</v>
      </c>
    </row>
    <row r="689">
      <c r="A689" t="inlineStr">
        <is>
          <t>Copies Outliers</t>
        </is>
      </c>
      <c r="B689" t="inlineStr">
        <is>
          <t>Copies per L outliers [covN2]</t>
        </is>
      </c>
      <c r="C689" t="inlineStr">
        <is>
          <t>Medium Low</t>
        </is>
      </c>
      <c r="D689" s="91" t="n">
        <v>44418</v>
      </c>
      <c r="E689" t="inlineStr">
        <is>
          <t>h_d.08.06.21</t>
        </is>
      </c>
      <c r="F689" t="inlineStr">
        <is>
          <t>covN2</t>
        </is>
      </c>
      <c r="G689" s="73" t="str">
        <f>HYPERLINK("#'Main'!BA21", "'Main'!BA21")</f>
        <v>'Main'!BA21</v>
      </c>
      <c r="I689">
        <f>AVERAGE('Main'!$AZ$21:$BB$21)-1*STDEV('Main'!$AZ$21:$BB$21)</f>
        <v>23841.47754942978</v>
      </c>
      <c r="J689">
        <f>AVERAGE('Main'!$AZ$21:$BB$21)+1*STDEV('Main'!$AZ$21:$BB$21)</f>
        <v>56927.04797893259</v>
      </c>
      <c r="K689">
        <f>'Main'!BA21</f>
        <v>28686.74715911791</v>
      </c>
      <c r="L689">
        <f>IF(OR(ISERROR(K689), ISERROR(I689), ISERROR(J689)), TRUE, OR(OR(AND(LEFT(K689, 1)="[", RIGHT(K689, 1)="]"), AND(ISNUMBER(K689), OR(K689&gt;=I689, I689=""), OR(K689&lt;=J689, J689=""))), K689=""))</f>
        <v>1</v>
      </c>
      <c r="M689" t="str">
        <f>"Avg="&amp;ROUND(AVERAGE('Main'!$AZ$21:$BB$21),4)&amp;", Stdev="&amp;ROUND(STDEV('Main'!$AZ$21:$BB$21),4)&amp;", MaxStdev="&amp;1</f>
        <v>Avg=40384.2628, Stdev=16542.7852, MaxStdev=1</v>
      </c>
    </row>
    <row r="690">
      <c r="A690" t="inlineStr">
        <is>
          <t>Copies Outliers</t>
        </is>
      </c>
      <c r="B690" t="inlineStr">
        <is>
          <t>Copies per L outliers [covN2]</t>
        </is>
      </c>
      <c r="C690" t="inlineStr">
        <is>
          <t>Medium Low</t>
        </is>
      </c>
      <c r="D690" s="91" t="n">
        <v>44418</v>
      </c>
      <c r="E690" t="inlineStr">
        <is>
          <t>h_d.08.06.21</t>
        </is>
      </c>
      <c r="F690" t="inlineStr">
        <is>
          <t>covN2</t>
        </is>
      </c>
      <c r="G690" s="73" t="str">
        <f>HYPERLINK("#'Main'!BB21", "'Main'!BB21")</f>
        <v>'Main'!BB21</v>
      </c>
      <c r="I690">
        <f>AVERAGE('Main'!$AZ$21:$BB$21)-1*STDEV('Main'!$AZ$21:$BB$21)</f>
        <v>23841.47754942978</v>
      </c>
      <c r="J690">
        <f>AVERAGE('Main'!$AZ$21:$BB$21)+1*STDEV('Main'!$AZ$21:$BB$21)</f>
        <v>56927.04797893259</v>
      </c>
      <c r="K690">
        <f>'Main'!BB21</f>
        <v>52081.77836924446</v>
      </c>
      <c r="L690">
        <f>IF(OR(ISERROR(K690), ISERROR(I690), ISERROR(J690)), TRUE, OR(OR(AND(LEFT(K690, 1)="[", RIGHT(K690, 1)="]"), AND(ISNUMBER(K690), OR(K690&gt;=I690, I690=""), OR(K690&lt;=J690, J690=""))), K690=""))</f>
        <v>1</v>
      </c>
      <c r="M690" t="str">
        <f>"Avg="&amp;ROUND(AVERAGE('Main'!$AZ$21:$BB$21),4)&amp;", Stdev="&amp;ROUND(STDEV('Main'!$AZ$21:$BB$21),4)&amp;", MaxStdev="&amp;1</f>
        <v>Avg=40384.2628, Stdev=16542.7852, MaxStdev=1</v>
      </c>
    </row>
    <row r="691">
      <c r="A691" t="inlineStr">
        <is>
          <t>Copies Outliers</t>
        </is>
      </c>
      <c r="B691" t="inlineStr">
        <is>
          <t>Copies per L outliers [covN2]</t>
        </is>
      </c>
      <c r="C691" t="inlineStr">
        <is>
          <t>Medium Low</t>
        </is>
      </c>
      <c r="D691" s="91" t="n">
        <v>44418</v>
      </c>
      <c r="E691" t="inlineStr">
        <is>
          <t>h.08.07.21</t>
        </is>
      </c>
      <c r="F691" t="inlineStr">
        <is>
          <t>covN2</t>
        </is>
      </c>
      <c r="G691" s="73" t="str">
        <f>HYPERLINK("#'Main'!AZ22", "'Main'!AZ22")</f>
        <v>'Main'!AZ22</v>
      </c>
      <c r="I691">
        <f>AVERAGE('Main'!$AZ$22:$BB$22)-1*STDEV('Main'!$AZ$22:$BB$22)</f>
        <v>3234.465841260779</v>
      </c>
      <c r="J691">
        <f>AVERAGE('Main'!$AZ$22:$BB$22)+1*STDEV('Main'!$AZ$22:$BB$22)</f>
        <v>47189.34450735847</v>
      </c>
      <c r="K691">
        <f>'Main'!AZ22</f>
        <v>9671.50878879483</v>
      </c>
      <c r="L691">
        <f>IF(OR(ISERROR(K691), ISERROR(I691), ISERROR(J691)), TRUE, OR(OR(AND(LEFT(K691, 1)="[", RIGHT(K691, 1)="]"), AND(ISNUMBER(K691), OR(K691&gt;=I691, I691=""), OR(K691&lt;=J691, J691=""))), K691=""))</f>
        <v>1</v>
      </c>
      <c r="M691" t="str">
        <f>"Avg="&amp;ROUND(AVERAGE('Main'!$AZ$22:$BB$22),4)&amp;", Stdev="&amp;ROUND(STDEV('Main'!$AZ$22:$BB$22),4)&amp;", MaxStdev="&amp;1</f>
        <v>Avg=25211.9052, Stdev=21977.4393, MaxStdev=1</v>
      </c>
    </row>
    <row r="692">
      <c r="A692" t="inlineStr">
        <is>
          <t>Copies Outliers</t>
        </is>
      </c>
      <c r="B692" t="inlineStr">
        <is>
          <t>Copies per L outliers [covN2]</t>
        </is>
      </c>
      <c r="C692" t="inlineStr">
        <is>
          <t>Medium Low</t>
        </is>
      </c>
      <c r="D692" s="91" t="n">
        <v>44418</v>
      </c>
      <c r="E692" t="inlineStr">
        <is>
          <t>h.08.07.21</t>
        </is>
      </c>
      <c r="F692" t="inlineStr">
        <is>
          <t>covN2</t>
        </is>
      </c>
      <c r="G692" s="73" t="str">
        <f>HYPERLINK("#'Main'!BA22", "'Main'!BA22")</f>
        <v>'Main'!BA22</v>
      </c>
      <c r="I692">
        <f>AVERAGE('Main'!$AZ$22:$BB$22)-1*STDEV('Main'!$AZ$22:$BB$22)</f>
        <v>3234.465841260779</v>
      </c>
      <c r="J692">
        <f>AVERAGE('Main'!$AZ$22:$BB$22)+1*STDEV('Main'!$AZ$22:$BB$22)</f>
        <v>47189.34450735847</v>
      </c>
      <c r="K692">
        <f>'Main'!BA22</f>
        <v>40752.30155982442</v>
      </c>
      <c r="L692">
        <f>IF(OR(ISERROR(K692), ISERROR(I692), ISERROR(J692)), TRUE, OR(OR(AND(LEFT(K692, 1)="[", RIGHT(K692, 1)="]"), AND(ISNUMBER(K692), OR(K692&gt;=I692, I692=""), OR(K692&lt;=J692, J692=""))), K692=""))</f>
        <v>1</v>
      </c>
      <c r="M692" t="str">
        <f>"Avg="&amp;ROUND(AVERAGE('Main'!$AZ$22:$BB$22),4)&amp;", Stdev="&amp;ROUND(STDEV('Main'!$AZ$22:$BB$22),4)&amp;", MaxStdev="&amp;1</f>
        <v>Avg=25211.9052, Stdev=21977.4393, MaxStdev=1</v>
      </c>
    </row>
    <row r="693">
      <c r="A693" t="inlineStr">
        <is>
          <t>Copies Outliers</t>
        </is>
      </c>
      <c r="B693" t="inlineStr">
        <is>
          <t>Copies per L outliers [covN2]</t>
        </is>
      </c>
      <c r="C693" t="inlineStr">
        <is>
          <t>Medium Low</t>
        </is>
      </c>
      <c r="D693" s="91" t="n">
        <v>44418</v>
      </c>
      <c r="E693" t="inlineStr">
        <is>
          <t>h.08.07.21</t>
        </is>
      </c>
      <c r="F693" t="inlineStr">
        <is>
          <t>covN2</t>
        </is>
      </c>
      <c r="G693" s="73" t="str">
        <f>HYPERLINK("#'Main'!BB22", "'Main'!BB22")</f>
        <v>'Main'!BB22</v>
      </c>
      <c r="I693">
        <f>AVERAGE('Main'!$AZ$22:$BB$22)-1*STDEV('Main'!$AZ$22:$BB$22)</f>
        <v>3234.465841260779</v>
      </c>
      <c r="J693">
        <f>AVERAGE('Main'!$AZ$22:$BB$22)+1*STDEV('Main'!$AZ$22:$BB$22)</f>
        <v>47189.34450735847</v>
      </c>
      <c r="K693" t="str">
        <f>'Main'!BB22</f>
        <v/>
      </c>
      <c r="L693">
        <f>IF(OR(ISERROR(K693), ISERROR(I693), ISERROR(J693)), TRUE, OR(OR(AND(LEFT(K693, 1)="[", RIGHT(K693, 1)="]"), AND(ISNUMBER(K693), OR(K693&gt;=I693, I693=""), OR(K693&lt;=J693, J693=""))), K693=""))</f>
        <v>1</v>
      </c>
      <c r="M693" t="str">
        <f>"Avg="&amp;ROUND(AVERAGE('Main'!$AZ$22:$BB$22),4)&amp;", Stdev="&amp;ROUND(STDEV('Main'!$AZ$22:$BB$22),4)&amp;", MaxStdev="&amp;1</f>
        <v>Avg=25211.9052, Stdev=21977.4393, MaxStdev=1</v>
      </c>
    </row>
    <row r="694">
      <c r="A694" t="inlineStr">
        <is>
          <t>Copies Outliers</t>
        </is>
      </c>
      <c r="B694" t="inlineStr">
        <is>
          <t>Copies per L outliers [covN2]</t>
        </is>
      </c>
      <c r="C694" t="inlineStr">
        <is>
          <t>Medium Low</t>
        </is>
      </c>
      <c r="D694" s="91" t="n">
        <v>44418</v>
      </c>
      <c r="E694" t="inlineStr">
        <is>
          <t>h.08.08.21</t>
        </is>
      </c>
      <c r="F694" t="inlineStr">
        <is>
          <t>covN2</t>
        </is>
      </c>
      <c r="G694" s="73" t="str">
        <f>HYPERLINK("#'Main'!AZ23", "'Main'!AZ23")</f>
        <v>'Main'!AZ23</v>
      </c>
      <c r="I694">
        <f>AVERAGE('Main'!$AZ$23:$BB$23)-1*STDEV('Main'!$AZ$23:$BB$23)</f>
        <v>4767.421616066687</v>
      </c>
      <c r="J694">
        <f>AVERAGE('Main'!$AZ$23:$BB$23)+1*STDEV('Main'!$AZ$23:$BB$23)</f>
        <v>6990.086383334017</v>
      </c>
      <c r="K694" t="str">
        <f>'Main'!AZ23</f>
        <v/>
      </c>
      <c r="L694">
        <f>IF(OR(ISERROR(K694), ISERROR(I694), ISERROR(J694)), TRUE, OR(OR(AND(LEFT(K694, 1)="[", RIGHT(K694, 1)="]"), AND(ISNUMBER(K694), OR(K694&gt;=I694, I694=""), OR(K694&lt;=J694, J694=""))), K694=""))</f>
        <v>1</v>
      </c>
      <c r="M694" t="str">
        <f>"Avg="&amp;ROUND(AVERAGE('Main'!$AZ$23:$BB$23),4)&amp;", Stdev="&amp;ROUND(STDEV('Main'!$AZ$23:$BB$23),4)&amp;", MaxStdev="&amp;1</f>
        <v>Avg=5878.754, Stdev=1111.3324, MaxStdev=1</v>
      </c>
    </row>
    <row r="695">
      <c r="A695" t="inlineStr">
        <is>
          <t>Copies Outliers</t>
        </is>
      </c>
      <c r="B695" t="inlineStr">
        <is>
          <t>Copies per L outliers [covN2]</t>
        </is>
      </c>
      <c r="C695" t="inlineStr">
        <is>
          <t>Medium Low</t>
        </is>
      </c>
      <c r="D695" s="91" t="n">
        <v>44418</v>
      </c>
      <c r="E695" t="inlineStr">
        <is>
          <t>h.08.08.21</t>
        </is>
      </c>
      <c r="F695" t="inlineStr">
        <is>
          <t>covN2</t>
        </is>
      </c>
      <c r="G695" s="73" t="str">
        <f>HYPERLINK("#'Main'!BA23", "'Main'!BA23")</f>
        <v>'Main'!BA23</v>
      </c>
      <c r="I695">
        <f>AVERAGE('Main'!$AZ$23:$BB$23)-1*STDEV('Main'!$AZ$23:$BB$23)</f>
        <v>4767.421616066687</v>
      </c>
      <c r="J695">
        <f>AVERAGE('Main'!$AZ$23:$BB$23)+1*STDEV('Main'!$AZ$23:$BB$23)</f>
        <v>6990.086383334017</v>
      </c>
      <c r="K695">
        <f>'Main'!BA23</f>
        <v>6664.584664319927</v>
      </c>
      <c r="L695">
        <f>IF(OR(ISERROR(K695), ISERROR(I695), ISERROR(J695)), TRUE, OR(OR(AND(LEFT(K695, 1)="[", RIGHT(K695, 1)="]"), AND(ISNUMBER(K695), OR(K695&gt;=I695, I695=""), OR(K695&lt;=J695, J695=""))), K695=""))</f>
        <v>1</v>
      </c>
      <c r="M695" t="str">
        <f>"Avg="&amp;ROUND(AVERAGE('Main'!$AZ$23:$BB$23),4)&amp;", Stdev="&amp;ROUND(STDEV('Main'!$AZ$23:$BB$23),4)&amp;", MaxStdev="&amp;1</f>
        <v>Avg=5878.754, Stdev=1111.3324, MaxStdev=1</v>
      </c>
    </row>
    <row r="696">
      <c r="A696" t="inlineStr">
        <is>
          <t>Copies Outliers</t>
        </is>
      </c>
      <c r="B696" t="inlineStr">
        <is>
          <t>Copies per L outliers [covN2]</t>
        </is>
      </c>
      <c r="C696" t="inlineStr">
        <is>
          <t>Medium Low</t>
        </is>
      </c>
      <c r="D696" s="91" t="n">
        <v>44418</v>
      </c>
      <c r="E696" t="inlineStr">
        <is>
          <t>h.08.08.21</t>
        </is>
      </c>
      <c r="F696" t="inlineStr">
        <is>
          <t>covN2</t>
        </is>
      </c>
      <c r="G696" s="73" t="str">
        <f>HYPERLINK("#'Main'!BB23", "'Main'!BB23")</f>
        <v>'Main'!BB23</v>
      </c>
      <c r="I696">
        <f>AVERAGE('Main'!$AZ$23:$BB$23)-1*STDEV('Main'!$AZ$23:$BB$23)</f>
        <v>4767.421616066687</v>
      </c>
      <c r="J696">
        <f>AVERAGE('Main'!$AZ$23:$BB$23)+1*STDEV('Main'!$AZ$23:$BB$23)</f>
        <v>6990.086383334017</v>
      </c>
      <c r="K696">
        <f>'Main'!BB23</f>
        <v>5092.923335080778</v>
      </c>
      <c r="L696">
        <f>IF(OR(ISERROR(K696), ISERROR(I696), ISERROR(J696)), TRUE, OR(OR(AND(LEFT(K696, 1)="[", RIGHT(K696, 1)="]"), AND(ISNUMBER(K696), OR(K696&gt;=I696, I696=""), OR(K696&lt;=J696, J696=""))), K696=""))</f>
        <v>1</v>
      </c>
      <c r="M696" t="str">
        <f>"Avg="&amp;ROUND(AVERAGE('Main'!$AZ$23:$BB$23),4)&amp;", Stdev="&amp;ROUND(STDEV('Main'!$AZ$23:$BB$23),4)&amp;", MaxStdev="&amp;1</f>
        <v>Avg=5878.754, Stdev=1111.3324, MaxStdev=1</v>
      </c>
    </row>
    <row r="697">
      <c r="A697" t="inlineStr">
        <is>
          <t>Copies Outliers</t>
        </is>
      </c>
      <c r="B697" t="inlineStr">
        <is>
          <t>Copies per L outliers [covN2]</t>
        </is>
      </c>
      <c r="C697" t="inlineStr">
        <is>
          <t>Medium Low</t>
        </is>
      </c>
      <c r="D697" s="91" t="n">
        <v>44418</v>
      </c>
      <c r="E697" t="inlineStr">
        <is>
          <t>h_d.08.08.21</t>
        </is>
      </c>
      <c r="F697" t="inlineStr">
        <is>
          <t>covN2</t>
        </is>
      </c>
      <c r="G697" s="73" t="str">
        <f>HYPERLINK("#'Main'!AZ24", "'Main'!AZ24")</f>
        <v>'Main'!AZ24</v>
      </c>
      <c r="I697">
        <f>AVERAGE('Main'!$AZ$24:$BB$24)-1*STDEV('Main'!$AZ$24:$BB$24)</f>
        <v>-9233.197293803725</v>
      </c>
      <c r="J697">
        <f>AVERAGE('Main'!$AZ$24:$BB$24)+1*STDEV('Main'!$AZ$24:$BB$24)</f>
        <v>-5554.625463010959</v>
      </c>
      <c r="K697">
        <f>'Main'!AZ24</f>
        <v>-7269.093441007245</v>
      </c>
      <c r="L697">
        <f>IF(OR(ISERROR(K697), ISERROR(I697), ISERROR(J697)), TRUE, OR(OR(AND(LEFT(K697, 1)="[", RIGHT(K697, 1)="]"), AND(ISNUMBER(K697), OR(K697&gt;=I697, I697=""), OR(K697&lt;=J697, J697=""))), K697=""))</f>
        <v>1</v>
      </c>
      <c r="M697" t="str">
        <f>"Avg="&amp;ROUND(AVERAGE('Main'!$AZ$24:$BB$24),4)&amp;", Stdev="&amp;ROUND(STDEV('Main'!$AZ$24:$BB$24),4)&amp;", MaxStdev="&amp;1</f>
        <v>Avg=-7393.9114, Stdev=1839.2859, MaxStdev=1</v>
      </c>
    </row>
    <row r="698">
      <c r="A698" t="inlineStr">
        <is>
          <t>Copies Outliers</t>
        </is>
      </c>
      <c r="B698" t="inlineStr">
        <is>
          <t>Copies per L outliers [covN2]</t>
        </is>
      </c>
      <c r="C698" t="inlineStr">
        <is>
          <t>Medium Low</t>
        </is>
      </c>
      <c r="D698" s="91" t="n">
        <v>44418</v>
      </c>
      <c r="E698" t="inlineStr">
        <is>
          <t>h_d.08.08.21</t>
        </is>
      </c>
      <c r="F698" t="inlineStr">
        <is>
          <t>covN2</t>
        </is>
      </c>
      <c r="G698" s="73" t="str">
        <f>HYPERLINK("#'Main'!BA24", "'Main'!BA24")</f>
        <v>'Main'!BA24</v>
      </c>
      <c r="I698">
        <f>AVERAGE('Main'!$AZ$24:$BB$24)-1*STDEV('Main'!$AZ$24:$BB$24)</f>
        <v>-9233.197293803725</v>
      </c>
      <c r="J698">
        <f>AVERAGE('Main'!$AZ$24:$BB$24)+1*STDEV('Main'!$AZ$24:$BB$24)</f>
        <v>-5554.625463010959</v>
      </c>
      <c r="K698">
        <f>'Main'!BA24</f>
        <v>-5620.213585382217</v>
      </c>
      <c r="L698">
        <f>IF(OR(ISERROR(K698), ISERROR(I698), ISERROR(J698)), TRUE, OR(OR(AND(LEFT(K698, 1)="[", RIGHT(K698, 1)="]"), AND(ISNUMBER(K698), OR(K698&gt;=I698, I698=""), OR(K698&lt;=J698, J698=""))), K698=""))</f>
        <v>1</v>
      </c>
      <c r="M698" t="str">
        <f>"Avg="&amp;ROUND(AVERAGE('Main'!$AZ$24:$BB$24),4)&amp;", Stdev="&amp;ROUND(STDEV('Main'!$AZ$24:$BB$24),4)&amp;", MaxStdev="&amp;1</f>
        <v>Avg=-7393.9114, Stdev=1839.2859, MaxStdev=1</v>
      </c>
    </row>
    <row r="699">
      <c r="A699" t="inlineStr">
        <is>
          <t>Copies Outliers</t>
        </is>
      </c>
      <c r="B699" t="inlineStr">
        <is>
          <t>Copies per L outliers [covN2]</t>
        </is>
      </c>
      <c r="C699" t="inlineStr">
        <is>
          <t>Medium Low</t>
        </is>
      </c>
      <c r="D699" s="91" t="n">
        <v>44418</v>
      </c>
      <c r="E699" t="inlineStr">
        <is>
          <t>h_d.08.08.21</t>
        </is>
      </c>
      <c r="F699" t="inlineStr">
        <is>
          <t>covN2</t>
        </is>
      </c>
      <c r="G699" s="73" t="str">
        <f>HYPERLINK("#'Main'!BB24", "'Main'!BB24")</f>
        <v>'Main'!BB24</v>
      </c>
      <c r="I699">
        <f>AVERAGE('Main'!$AZ$24:$BB$24)-1*STDEV('Main'!$AZ$24:$BB$24)</f>
        <v>-9233.197293803725</v>
      </c>
      <c r="J699">
        <f>AVERAGE('Main'!$AZ$24:$BB$24)+1*STDEV('Main'!$AZ$24:$BB$24)</f>
        <v>-5554.625463010959</v>
      </c>
      <c r="K699">
        <f>'Main'!BB24</f>
        <v>-9292.427108832562</v>
      </c>
      <c r="L699">
        <f>IF(OR(ISERROR(K699), ISERROR(I699), ISERROR(J699)), TRUE, OR(OR(AND(LEFT(K699, 1)="[", RIGHT(K699, 1)="]"), AND(ISNUMBER(K699), OR(K699&gt;=I699, I699=""), OR(K699&lt;=J699, J699=""))), K699=""))</f>
        <v>0</v>
      </c>
      <c r="M699" t="str">
        <f>"Avg="&amp;ROUND(AVERAGE('Main'!$AZ$24:$BB$24),4)&amp;", Stdev="&amp;ROUND(STDEV('Main'!$AZ$24:$BB$24),4)&amp;", MaxStdev="&amp;1</f>
        <v>Avg=-7393.9114, Stdev=1839.2859, MaxStdev=1</v>
      </c>
    </row>
    <row r="700">
      <c r="A700" t="inlineStr">
        <is>
          <t>Copies Outliers</t>
        </is>
      </c>
      <c r="B700" t="inlineStr">
        <is>
          <t>Copies per L outliers [covN2]</t>
        </is>
      </c>
      <c r="C700" t="inlineStr">
        <is>
          <t>Medium Low</t>
        </is>
      </c>
      <c r="D700" s="91" t="n">
        <v>44418</v>
      </c>
      <c r="E700" t="inlineStr">
        <is>
          <t>bmi.08.09.21</t>
        </is>
      </c>
      <c r="F700" t="inlineStr">
        <is>
          <t>covN2</t>
        </is>
      </c>
      <c r="G700" s="73" t="str">
        <f>HYPERLINK("#'Main'!AZ25", "'Main'!AZ25")</f>
        <v>'Main'!AZ25</v>
      </c>
      <c r="I700">
        <f>AVERAGE('Main'!$AZ$25:$BB$25)-1*STDEV('Main'!$AZ$25:$BB$25)</f>
        <v>149.2447773279803</v>
      </c>
      <c r="J700">
        <f>AVERAGE('Main'!$AZ$25:$BB$25)+1*STDEV('Main'!$AZ$25:$BB$25)</f>
        <v>159.4530488704206</v>
      </c>
      <c r="K700">
        <f>'Main'!AZ25</f>
        <v>157.958082115127</v>
      </c>
      <c r="L700">
        <f>IF(OR(ISERROR(K700), ISERROR(I700), ISERROR(J700)), TRUE, OR(OR(AND(LEFT(K700, 1)="[", RIGHT(K700, 1)="]"), AND(ISNUMBER(K700), OR(K700&gt;=I700, I700=""), OR(K700&lt;=J700, J700=""))), K700=""))</f>
        <v>1</v>
      </c>
      <c r="M700" t="str">
        <f>"Avg="&amp;ROUND(AVERAGE('Main'!$AZ$25:$BB$25),4)&amp;", Stdev="&amp;ROUND(STDEV('Main'!$AZ$25:$BB$25),4)&amp;", MaxStdev="&amp;1</f>
        <v>Avg=154.3489, Stdev=5.1041, MaxStdev=1</v>
      </c>
    </row>
    <row r="701">
      <c r="A701" t="inlineStr">
        <is>
          <t>Copies Outliers</t>
        </is>
      </c>
      <c r="B701" t="inlineStr">
        <is>
          <t>Copies per L outliers [covN2]</t>
        </is>
      </c>
      <c r="C701" t="inlineStr">
        <is>
          <t>Medium Low</t>
        </is>
      </c>
      <c r="D701" s="91" t="n">
        <v>44418</v>
      </c>
      <c r="E701" t="inlineStr">
        <is>
          <t>bmi.08.09.21</t>
        </is>
      </c>
      <c r="F701" t="inlineStr">
        <is>
          <t>covN2</t>
        </is>
      </c>
      <c r="G701" s="73" t="str">
        <f>HYPERLINK("#'Main'!BA25", "'Main'!BA25")</f>
        <v>'Main'!BA25</v>
      </c>
      <c r="I701">
        <f>AVERAGE('Main'!$AZ$25:$BB$25)-1*STDEV('Main'!$AZ$25:$BB$25)</f>
        <v>149.2447773279803</v>
      </c>
      <c r="J701">
        <f>AVERAGE('Main'!$AZ$25:$BB$25)+1*STDEV('Main'!$AZ$25:$BB$25)</f>
        <v>159.4530488704206</v>
      </c>
      <c r="K701" t="str">
        <f>'Main'!BA25</f>
        <v/>
      </c>
      <c r="L701">
        <f>IF(OR(ISERROR(K701), ISERROR(I701), ISERROR(J701)), TRUE, OR(OR(AND(LEFT(K701, 1)="[", RIGHT(K701, 1)="]"), AND(ISNUMBER(K701), OR(K701&gt;=I701, I701=""), OR(K701&lt;=J701, J701=""))), K701=""))</f>
        <v>1</v>
      </c>
      <c r="M701" t="str">
        <f>"Avg="&amp;ROUND(AVERAGE('Main'!$AZ$25:$BB$25),4)&amp;", Stdev="&amp;ROUND(STDEV('Main'!$AZ$25:$BB$25),4)&amp;", MaxStdev="&amp;1</f>
        <v>Avg=154.3489, Stdev=5.1041, MaxStdev=1</v>
      </c>
    </row>
    <row r="702">
      <c r="A702" t="inlineStr">
        <is>
          <t>Copies Outliers</t>
        </is>
      </c>
      <c r="B702" t="inlineStr">
        <is>
          <t>Copies per L outliers [covN2]</t>
        </is>
      </c>
      <c r="C702" t="inlineStr">
        <is>
          <t>Medium Low</t>
        </is>
      </c>
      <c r="D702" s="91" t="n">
        <v>44418</v>
      </c>
      <c r="E702" t="inlineStr">
        <is>
          <t>bmi.08.09.21</t>
        </is>
      </c>
      <c r="F702" t="inlineStr">
        <is>
          <t>covN2</t>
        </is>
      </c>
      <c r="G702" s="73" t="str">
        <f>HYPERLINK("#'Main'!BB25", "'Main'!BB25")</f>
        <v>'Main'!BB25</v>
      </c>
      <c r="I702">
        <f>AVERAGE('Main'!$AZ$25:$BB$25)-1*STDEV('Main'!$AZ$25:$BB$25)</f>
        <v>149.2447773279803</v>
      </c>
      <c r="J702">
        <f>AVERAGE('Main'!$AZ$25:$BB$25)+1*STDEV('Main'!$AZ$25:$BB$25)</f>
        <v>159.4530488704206</v>
      </c>
      <c r="K702">
        <f>'Main'!BB25</f>
        <v>150.7397440832738</v>
      </c>
      <c r="L702">
        <f>IF(OR(ISERROR(K702), ISERROR(I702), ISERROR(J702)), TRUE, OR(OR(AND(LEFT(K702, 1)="[", RIGHT(K702, 1)="]"), AND(ISNUMBER(K702), OR(K702&gt;=I702, I702=""), OR(K702&lt;=J702, J702=""))), K702=""))</f>
        <v>1</v>
      </c>
      <c r="M702" t="str">
        <f>"Avg="&amp;ROUND(AVERAGE('Main'!$AZ$25:$BB$25),4)&amp;", Stdev="&amp;ROUND(STDEV('Main'!$AZ$25:$BB$25),4)&amp;", MaxStdev="&amp;1</f>
        <v>Avg=154.3489, Stdev=5.1041, MaxStdev=1</v>
      </c>
    </row>
    <row r="703">
      <c r="A703" t="inlineStr">
        <is>
          <t>Copies Outliers</t>
        </is>
      </c>
      <c r="B703" t="inlineStr">
        <is>
          <t>Copies per L outliers [covN2]</t>
        </is>
      </c>
      <c r="C703" t="inlineStr">
        <is>
          <t>Medium Low</t>
        </is>
      </c>
      <c r="D703" s="91" t="n">
        <v>44418</v>
      </c>
      <c r="E703" t="inlineStr">
        <is>
          <t>mh.08.09.21</t>
        </is>
      </c>
      <c r="F703" t="inlineStr">
        <is>
          <t>covN2</t>
        </is>
      </c>
      <c r="G703" s="73" t="str">
        <f>HYPERLINK("#'Main'!AZ26", "'Main'!AZ26")</f>
        <v>'Main'!AZ26</v>
      </c>
      <c r="I703">
        <f>AVERAGE('Main'!$AZ$26:$BB$26)-1*STDEV('Main'!$AZ$26:$BB$26)</f>
        <v>1436.236989727004</v>
      </c>
      <c r="J703">
        <f>AVERAGE('Main'!$AZ$26:$BB$26)+1*STDEV('Main'!$AZ$26:$BB$26)</f>
        <v>3755.801535677211</v>
      </c>
      <c r="K703">
        <f>'Main'!AZ26</f>
        <v>2018.581025977698</v>
      </c>
      <c r="L703">
        <f>IF(OR(ISERROR(K703), ISERROR(I703), ISERROR(J703)), TRUE, OR(OR(AND(LEFT(K703, 1)="[", RIGHT(K703, 1)="]"), AND(ISNUMBER(K703), OR(K703&gt;=I703, I703=""), OR(K703&lt;=J703, J703=""))), K703=""))</f>
        <v>1</v>
      </c>
      <c r="M703" t="str">
        <f>"Avg="&amp;ROUND(AVERAGE('Main'!$AZ$26:$BB$26),4)&amp;", Stdev="&amp;ROUND(STDEV('Main'!$AZ$26:$BB$26),4)&amp;", MaxStdev="&amp;1</f>
        <v>Avg=2596.0193, Stdev=1159.7823, MaxStdev=1</v>
      </c>
    </row>
    <row r="704">
      <c r="A704" t="inlineStr">
        <is>
          <t>Copies Outliers</t>
        </is>
      </c>
      <c r="B704" t="inlineStr">
        <is>
          <t>Copies per L outliers [covN2]</t>
        </is>
      </c>
      <c r="C704" t="inlineStr">
        <is>
          <t>Medium Low</t>
        </is>
      </c>
      <c r="D704" s="91" t="n">
        <v>44418</v>
      </c>
      <c r="E704" t="inlineStr">
        <is>
          <t>mh.08.09.21</t>
        </is>
      </c>
      <c r="F704" t="inlineStr">
        <is>
          <t>covN2</t>
        </is>
      </c>
      <c r="G704" s="73" t="str">
        <f>HYPERLINK("#'Main'!BA26", "'Main'!BA26")</f>
        <v>'Main'!BA26</v>
      </c>
      <c r="I704">
        <f>AVERAGE('Main'!$AZ$26:$BB$26)-1*STDEV('Main'!$AZ$26:$BB$26)</f>
        <v>1436.236989727004</v>
      </c>
      <c r="J704">
        <f>AVERAGE('Main'!$AZ$26:$BB$26)+1*STDEV('Main'!$AZ$26:$BB$26)</f>
        <v>3755.801535677211</v>
      </c>
      <c r="K704">
        <f>'Main'!BA26</f>
        <v>1838.306953409469</v>
      </c>
      <c r="L704">
        <f>IF(OR(ISERROR(K704), ISERROR(I704), ISERROR(J704)), TRUE, OR(OR(AND(LEFT(K704, 1)="[", RIGHT(K704, 1)="]"), AND(ISNUMBER(K704), OR(K704&gt;=I704, I704=""), OR(K704&lt;=J704, J704=""))), K704=""))</f>
        <v>1</v>
      </c>
      <c r="M704" t="str">
        <f>"Avg="&amp;ROUND(AVERAGE('Main'!$AZ$26:$BB$26),4)&amp;", Stdev="&amp;ROUND(STDEV('Main'!$AZ$26:$BB$26),4)&amp;", MaxStdev="&amp;1</f>
        <v>Avg=2596.0193, Stdev=1159.7823, MaxStdev=1</v>
      </c>
    </row>
    <row r="705">
      <c r="A705" t="inlineStr">
        <is>
          <t>Copies Outliers</t>
        </is>
      </c>
      <c r="B705" t="inlineStr">
        <is>
          <t>Copies per L outliers [covN2]</t>
        </is>
      </c>
      <c r="C705" t="inlineStr">
        <is>
          <t>Medium Low</t>
        </is>
      </c>
      <c r="D705" s="91" t="n">
        <v>44418</v>
      </c>
      <c r="E705" t="inlineStr">
        <is>
          <t>mh.08.09.21</t>
        </is>
      </c>
      <c r="F705" t="inlineStr">
        <is>
          <t>covN2</t>
        </is>
      </c>
      <c r="G705" s="73" t="str">
        <f>HYPERLINK("#'Main'!BB26", "'Main'!BB26")</f>
        <v>'Main'!BB26</v>
      </c>
      <c r="I705">
        <f>AVERAGE('Main'!$AZ$26:$BB$26)-1*STDEV('Main'!$AZ$26:$BB$26)</f>
        <v>1436.236989727004</v>
      </c>
      <c r="J705">
        <f>AVERAGE('Main'!$AZ$26:$BB$26)+1*STDEV('Main'!$AZ$26:$BB$26)</f>
        <v>3755.801535677211</v>
      </c>
      <c r="K705">
        <f>'Main'!BB26</f>
        <v>3931.169808719154</v>
      </c>
      <c r="L705">
        <f>IF(OR(ISERROR(K705), ISERROR(I705), ISERROR(J705)), TRUE, OR(OR(AND(LEFT(K705, 1)="[", RIGHT(K705, 1)="]"), AND(ISNUMBER(K705), OR(K705&gt;=I705, I705=""), OR(K705&lt;=J705, J705=""))), K705=""))</f>
        <v>0</v>
      </c>
      <c r="M705" t="str">
        <f>"Avg="&amp;ROUND(AVERAGE('Main'!$AZ$26:$BB$26),4)&amp;", Stdev="&amp;ROUND(STDEV('Main'!$AZ$26:$BB$26),4)&amp;", MaxStdev="&amp;1</f>
        <v>Avg=2596.0193, Stdev=1159.7823, MaxStdev=1</v>
      </c>
    </row>
    <row r="706">
      <c r="A706" t="inlineStr">
        <is>
          <t>Copies Outliers</t>
        </is>
      </c>
      <c r="B706" t="inlineStr">
        <is>
          <t>Copies per L outliers [covN2]</t>
        </is>
      </c>
      <c r="C706" t="inlineStr">
        <is>
          <t>Medium Low</t>
        </is>
      </c>
      <c r="D706" s="91" t="n">
        <v>44418</v>
      </c>
      <c r="E706" t="inlineStr">
        <is>
          <t>o.08.09.21</t>
        </is>
      </c>
      <c r="F706" t="inlineStr">
        <is>
          <t>covN2</t>
        </is>
      </c>
      <c r="G706" s="73" t="str">
        <f>HYPERLINK("#'Main'!AZ27", "'Main'!AZ27")</f>
        <v>'Main'!AZ27</v>
      </c>
      <c r="I706">
        <f>AVERAGE('Main'!$AZ$27:$BB$27)-1*STDEV('Main'!$AZ$27:$BB$27)</f>
        <v>7235.861889231523</v>
      </c>
      <c r="J706">
        <f>AVERAGE('Main'!$AZ$27:$BB$27)+1*STDEV('Main'!$AZ$27:$BB$27)</f>
        <v>8681.660263414935</v>
      </c>
      <c r="K706">
        <f>'Main'!AZ27</f>
        <v>8469.927993630017</v>
      </c>
      <c r="L706">
        <f>IF(OR(ISERROR(K706), ISERROR(I706), ISERROR(J706)), TRUE, OR(OR(AND(LEFT(K706, 1)="[", RIGHT(K706, 1)="]"), AND(ISNUMBER(K706), OR(K706&gt;=I706, I706=""), OR(K706&lt;=J706, J706=""))), K706=""))</f>
        <v>1</v>
      </c>
      <c r="M706" t="str">
        <f>"Avg="&amp;ROUND(AVERAGE('Main'!$AZ$27:$BB$27),4)&amp;", Stdev="&amp;ROUND(STDEV('Main'!$AZ$27:$BB$27),4)&amp;", MaxStdev="&amp;1</f>
        <v>Avg=7958.7611, Stdev=722.8992, MaxStdev=1</v>
      </c>
    </row>
    <row r="707">
      <c r="A707" t="inlineStr">
        <is>
          <t>Copies Outliers</t>
        </is>
      </c>
      <c r="B707" t="inlineStr">
        <is>
          <t>Copies per L outliers [covN2]</t>
        </is>
      </c>
      <c r="C707" t="inlineStr">
        <is>
          <t>Medium Low</t>
        </is>
      </c>
      <c r="D707" s="91" t="n">
        <v>44418</v>
      </c>
      <c r="E707" t="inlineStr">
        <is>
          <t>o.08.09.21</t>
        </is>
      </c>
      <c r="F707" t="inlineStr">
        <is>
          <t>covN2</t>
        </is>
      </c>
      <c r="G707" s="73" t="str">
        <f>HYPERLINK("#'Main'!BA27", "'Main'!BA27")</f>
        <v>'Main'!BA27</v>
      </c>
      <c r="I707">
        <f>AVERAGE('Main'!$AZ$27:$BB$27)-1*STDEV('Main'!$AZ$27:$BB$27)</f>
        <v>7235.861889231523</v>
      </c>
      <c r="J707">
        <f>AVERAGE('Main'!$AZ$27:$BB$27)+1*STDEV('Main'!$AZ$27:$BB$27)</f>
        <v>8681.660263414935</v>
      </c>
      <c r="K707" t="str">
        <f>'Main'!BA27</f>
        <v/>
      </c>
      <c r="L707">
        <f>IF(OR(ISERROR(K707), ISERROR(I707), ISERROR(J707)), TRUE, OR(OR(AND(LEFT(K707, 1)="[", RIGHT(K707, 1)="]"), AND(ISNUMBER(K707), OR(K707&gt;=I707, I707=""), OR(K707&lt;=J707, J707=""))), K707=""))</f>
        <v>1</v>
      </c>
      <c r="M707" t="str">
        <f>"Avg="&amp;ROUND(AVERAGE('Main'!$AZ$27:$BB$27),4)&amp;", Stdev="&amp;ROUND(STDEV('Main'!$AZ$27:$BB$27),4)&amp;", MaxStdev="&amp;1</f>
        <v>Avg=7958.7611, Stdev=722.8992, MaxStdev=1</v>
      </c>
    </row>
    <row r="708">
      <c r="A708" t="inlineStr">
        <is>
          <t>Copies Outliers</t>
        </is>
      </c>
      <c r="B708" t="inlineStr">
        <is>
          <t>Copies per L outliers [covN2]</t>
        </is>
      </c>
      <c r="C708" t="inlineStr">
        <is>
          <t>Medium Low</t>
        </is>
      </c>
      <c r="D708" s="91" t="n">
        <v>44418</v>
      </c>
      <c r="E708" t="inlineStr">
        <is>
          <t>o.08.09.21</t>
        </is>
      </c>
      <c r="F708" t="inlineStr">
        <is>
          <t>covN2</t>
        </is>
      </c>
      <c r="G708" s="73" t="str">
        <f>HYPERLINK("#'Main'!BB27", "'Main'!BB27")</f>
        <v>'Main'!BB27</v>
      </c>
      <c r="I708">
        <f>AVERAGE('Main'!$AZ$27:$BB$27)-1*STDEV('Main'!$AZ$27:$BB$27)</f>
        <v>7235.861889231523</v>
      </c>
      <c r="J708">
        <f>AVERAGE('Main'!$AZ$27:$BB$27)+1*STDEV('Main'!$AZ$27:$BB$27)</f>
        <v>8681.660263414935</v>
      </c>
      <c r="K708">
        <f>'Main'!BB27</f>
        <v>7447.594159016441</v>
      </c>
      <c r="L708">
        <f>IF(OR(ISERROR(K708), ISERROR(I708), ISERROR(J708)), TRUE, OR(OR(AND(LEFT(K708, 1)="[", RIGHT(K708, 1)="]"), AND(ISNUMBER(K708), OR(K708&gt;=I708, I708=""), OR(K708&lt;=J708, J708=""))), K708=""))</f>
        <v>1</v>
      </c>
      <c r="M708" t="str">
        <f>"Avg="&amp;ROUND(AVERAGE('Main'!$AZ$27:$BB$27),4)&amp;", Stdev="&amp;ROUND(STDEV('Main'!$AZ$27:$BB$27),4)&amp;", MaxStdev="&amp;1</f>
        <v>Avg=7958.7611, Stdev=722.8992, MaxStdev=1</v>
      </c>
    </row>
    <row r="709">
      <c r="A709" t="inlineStr">
        <is>
          <t>Copies Outliers</t>
        </is>
      </c>
      <c r="B709" t="inlineStr">
        <is>
          <t>Copies per L outliers [covN2]</t>
        </is>
      </c>
      <c r="C709" t="inlineStr">
        <is>
          <t>Medium Low</t>
        </is>
      </c>
      <c r="D709" s="91" t="n">
        <v>44418</v>
      </c>
      <c r="E709" t="inlineStr">
        <is>
          <t>vc1.08.09.21</t>
        </is>
      </c>
      <c r="F709" t="inlineStr">
        <is>
          <t>covN2</t>
        </is>
      </c>
      <c r="G709" s="73" t="str">
        <f>HYPERLINK("#'Main'!AZ28", "'Main'!AZ28")</f>
        <v>'Main'!AZ28</v>
      </c>
      <c r="I709" t="e">
        <f>AVERAGE('Main'!$AZ$28:$BB$28)-1*STDEV('Main'!$AZ$28:$BB$28)</f>
        <v>#DIV/0!</v>
      </c>
      <c r="J709" t="e">
        <f>AVERAGE('Main'!$AZ$28:$BB$28)+1*STDEV('Main'!$AZ$28:$BB$28)</f>
        <v>#DIV/0!</v>
      </c>
      <c r="K709" t="str">
        <f>'Main'!AZ28</f>
        <v/>
      </c>
      <c r="L709">
        <f>IF(OR(ISERROR(K709), ISERROR(I709), ISERROR(J709)), TRUE, OR(OR(AND(LEFT(K709, 1)="[", RIGHT(K709, 1)="]"), AND(ISNUMBER(K709), OR(K709&gt;=I709, I709=""), OR(K709&lt;=J709, J709=""))), K709=""))</f>
        <v>1</v>
      </c>
      <c r="M709" t="e">
        <f>"Avg="&amp;ROUND(AVERAGE('Main'!$AZ$28:$BB$28),4)&amp;", Stdev="&amp;ROUND(STDEV('Main'!$AZ$28:$BB$28),4)&amp;", MaxStdev="&amp;1</f>
        <v>#DIV/0!</v>
      </c>
    </row>
    <row r="710">
      <c r="A710" t="inlineStr">
        <is>
          <t>Copies Outliers</t>
        </is>
      </c>
      <c r="B710" t="inlineStr">
        <is>
          <t>Copies per L outliers [covN2]</t>
        </is>
      </c>
      <c r="C710" t="inlineStr">
        <is>
          <t>Medium Low</t>
        </is>
      </c>
      <c r="D710" s="91" t="n">
        <v>44418</v>
      </c>
      <c r="E710" t="inlineStr">
        <is>
          <t>vc1.08.09.21</t>
        </is>
      </c>
      <c r="F710" t="inlineStr">
        <is>
          <t>covN2</t>
        </is>
      </c>
      <c r="G710" s="73" t="str">
        <f>HYPERLINK("#'Main'!BA28", "'Main'!BA28")</f>
        <v>'Main'!BA28</v>
      </c>
      <c r="I710" t="e">
        <f>AVERAGE('Main'!$AZ$28:$BB$28)-1*STDEV('Main'!$AZ$28:$BB$28)</f>
        <v>#DIV/0!</v>
      </c>
      <c r="J710" t="e">
        <f>AVERAGE('Main'!$AZ$28:$BB$28)+1*STDEV('Main'!$AZ$28:$BB$28)</f>
        <v>#DIV/0!</v>
      </c>
      <c r="K710" t="str">
        <f>'Main'!BA28</f>
        <v/>
      </c>
      <c r="L710">
        <f>IF(OR(ISERROR(K710), ISERROR(I710), ISERROR(J710)), TRUE, OR(OR(AND(LEFT(K710, 1)="[", RIGHT(K710, 1)="]"), AND(ISNUMBER(K710), OR(K710&gt;=I710, I710=""), OR(K710&lt;=J710, J710=""))), K710=""))</f>
        <v>1</v>
      </c>
      <c r="M710" t="e">
        <f>"Avg="&amp;ROUND(AVERAGE('Main'!$AZ$28:$BB$28),4)&amp;", Stdev="&amp;ROUND(STDEV('Main'!$AZ$28:$BB$28),4)&amp;", MaxStdev="&amp;1</f>
        <v>#DIV/0!</v>
      </c>
    </row>
    <row r="711">
      <c r="A711" t="inlineStr">
        <is>
          <t>Copies Outliers</t>
        </is>
      </c>
      <c r="B711" t="inlineStr">
        <is>
          <t>Copies per L outliers [covN2]</t>
        </is>
      </c>
      <c r="C711" t="inlineStr">
        <is>
          <t>Medium Low</t>
        </is>
      </c>
      <c r="D711" s="91" t="n">
        <v>44418</v>
      </c>
      <c r="E711" t="inlineStr">
        <is>
          <t>vc1.08.09.21</t>
        </is>
      </c>
      <c r="F711" t="inlineStr">
        <is>
          <t>covN2</t>
        </is>
      </c>
      <c r="G711" s="73" t="str">
        <f>HYPERLINK("#'Main'!BB28", "'Main'!BB28")</f>
        <v>'Main'!BB28</v>
      </c>
      <c r="I711" t="e">
        <f>AVERAGE('Main'!$AZ$28:$BB$28)-1*STDEV('Main'!$AZ$28:$BB$28)</f>
        <v>#DIV/0!</v>
      </c>
      <c r="J711" t="e">
        <f>AVERAGE('Main'!$AZ$28:$BB$28)+1*STDEV('Main'!$AZ$28:$BB$28)</f>
        <v>#DIV/0!</v>
      </c>
      <c r="K711" t="str">
        <f>'Main'!BB28</f>
        <v/>
      </c>
      <c r="L711">
        <f>IF(OR(ISERROR(K711), ISERROR(I711), ISERROR(J711)), TRUE, OR(OR(AND(LEFT(K711, 1)="[", RIGHT(K711, 1)="]"), AND(ISNUMBER(K711), OR(K711&gt;=I711, I711=""), OR(K711&lt;=J711, J711=""))), K711=""))</f>
        <v>1</v>
      </c>
      <c r="M711" t="e">
        <f>"Avg="&amp;ROUND(AVERAGE('Main'!$AZ$28:$BB$28),4)&amp;", Stdev="&amp;ROUND(STDEV('Main'!$AZ$28:$BB$28),4)&amp;", MaxStdev="&amp;1</f>
        <v>#DIV/0!</v>
      </c>
    </row>
    <row r="712">
      <c r="A712" t="inlineStr">
        <is>
          <t>Copies Outliers</t>
        </is>
      </c>
      <c r="B712" t="inlineStr">
        <is>
          <t>Copies per L outliers [covN2]</t>
        </is>
      </c>
      <c r="C712" t="inlineStr">
        <is>
          <t>Medium Low</t>
        </is>
      </c>
      <c r="D712" s="91" t="n">
        <v>44418</v>
      </c>
      <c r="E712" t="inlineStr">
        <is>
          <t>vc2.08.09.21</t>
        </is>
      </c>
      <c r="F712" t="inlineStr">
        <is>
          <t>covN2</t>
        </is>
      </c>
      <c r="G712" s="73" t="str">
        <f>HYPERLINK("#'Main'!AZ29", "'Main'!AZ29")</f>
        <v>'Main'!AZ29</v>
      </c>
      <c r="I712">
        <f>AVERAGE('Main'!$AZ$29:$BB$29)-1*STDEV('Main'!$AZ$29:$BB$29)</f>
        <v/>
      </c>
      <c r="J712">
        <f>AVERAGE('Main'!$AZ$29:$BB$29)+1*STDEV('Main'!$AZ$29:$BB$29)</f>
        <v/>
      </c>
      <c r="K712">
        <f>'Main'!AZ29</f>
        <v>24.02054149557947</v>
      </c>
      <c r="L712">
        <f>IF(OR(ISERROR(K712), ISERROR(I712), ISERROR(J712)), TRUE, OR(OR(AND(LEFT(K712, 1)="[", RIGHT(K712, 1)="]"), AND(ISNUMBER(K712), OR(K712&gt;=I712, I712=""), OR(K712&lt;=J712, J712=""))), K712=""))</f>
        <v>0</v>
      </c>
      <c r="M712" t="str">
        <f>"Avg="&amp;ROUND(AVERAGE('Main'!$AZ$29:$BB$29),4)&amp;", Stdev="&amp;ROUND(STDEV('Main'!$AZ$29:$BB$29),4)&amp;", MaxStdev="&amp;1</f>
        <v>Avg=24.0205, Stdev=nan, MaxStdev=1</v>
      </c>
    </row>
    <row r="713">
      <c r="A713" t="inlineStr">
        <is>
          <t>Copies Outliers</t>
        </is>
      </c>
      <c r="B713" t="inlineStr">
        <is>
          <t>Copies per L outliers [covN2]</t>
        </is>
      </c>
      <c r="C713" t="inlineStr">
        <is>
          <t>Medium Low</t>
        </is>
      </c>
      <c r="D713" s="91" t="n">
        <v>44418</v>
      </c>
      <c r="E713" t="inlineStr">
        <is>
          <t>vc2.08.09.21</t>
        </is>
      </c>
      <c r="F713" t="inlineStr">
        <is>
          <t>covN2</t>
        </is>
      </c>
      <c r="G713" s="73" t="str">
        <f>HYPERLINK("#'Main'!BA29", "'Main'!BA29")</f>
        <v>'Main'!BA29</v>
      </c>
      <c r="I713">
        <f>AVERAGE('Main'!$AZ$29:$BB$29)-1*STDEV('Main'!$AZ$29:$BB$29)</f>
        <v/>
      </c>
      <c r="J713">
        <f>AVERAGE('Main'!$AZ$29:$BB$29)+1*STDEV('Main'!$AZ$29:$BB$29)</f>
        <v/>
      </c>
      <c r="K713" t="str">
        <f>'Main'!BA29</f>
        <v/>
      </c>
      <c r="L713">
        <f>IF(OR(ISERROR(K713), ISERROR(I713), ISERROR(J713)), TRUE, OR(OR(AND(LEFT(K713, 1)="[", RIGHT(K713, 1)="]"), AND(ISNUMBER(K713), OR(K713&gt;=I713, I713=""), OR(K713&lt;=J713, J713=""))), K713=""))</f>
        <v>1</v>
      </c>
      <c r="M713" t="str">
        <f>"Avg="&amp;ROUND(AVERAGE('Main'!$AZ$29:$BB$29),4)&amp;", Stdev="&amp;ROUND(STDEV('Main'!$AZ$29:$BB$29),4)&amp;", MaxStdev="&amp;1</f>
        <v>Avg=24.0205, Stdev=nan, MaxStdev=1</v>
      </c>
    </row>
    <row r="714">
      <c r="A714" t="inlineStr">
        <is>
          <t>Copies Outliers</t>
        </is>
      </c>
      <c r="B714" t="inlineStr">
        <is>
          <t>Copies per L outliers [covN2]</t>
        </is>
      </c>
      <c r="C714" t="inlineStr">
        <is>
          <t>Medium Low</t>
        </is>
      </c>
      <c r="D714" s="91" t="n">
        <v>44418</v>
      </c>
      <c r="E714" t="inlineStr">
        <is>
          <t>vc2.08.09.21</t>
        </is>
      </c>
      <c r="F714" t="inlineStr">
        <is>
          <t>covN2</t>
        </is>
      </c>
      <c r="G714" s="73" t="str">
        <f>HYPERLINK("#'Main'!BB29", "'Main'!BB29")</f>
        <v>'Main'!BB29</v>
      </c>
      <c r="I714">
        <f>AVERAGE('Main'!$AZ$29:$BB$29)-1*STDEV('Main'!$AZ$29:$BB$29)</f>
        <v/>
      </c>
      <c r="J714">
        <f>AVERAGE('Main'!$AZ$29:$BB$29)+1*STDEV('Main'!$AZ$29:$BB$29)</f>
        <v/>
      </c>
      <c r="K714" t="str">
        <f>'Main'!BB29</f>
        <v/>
      </c>
      <c r="L714">
        <f>IF(OR(ISERROR(K714), ISERROR(I714), ISERROR(J714)), TRUE, OR(OR(AND(LEFT(K714, 1)="[", RIGHT(K714, 1)="]"), AND(ISNUMBER(K714), OR(K714&gt;=I714, I714=""), OR(K714&lt;=J714, J714=""))), K714=""))</f>
        <v>1</v>
      </c>
      <c r="M714" t="str">
        <f>"Avg="&amp;ROUND(AVERAGE('Main'!$AZ$29:$BB$29),4)&amp;", Stdev="&amp;ROUND(STDEV('Main'!$AZ$29:$BB$29),4)&amp;", MaxStdev="&amp;1</f>
        <v>Avg=24.0205, Stdev=nan, MaxStdev=1</v>
      </c>
    </row>
    <row r="715">
      <c r="A715" t="inlineStr">
        <is>
          <t>Copies Outliers</t>
        </is>
      </c>
      <c r="B715" t="inlineStr">
        <is>
          <t>Copies per L outliers [covN2]</t>
        </is>
      </c>
      <c r="C715" t="inlineStr">
        <is>
          <t>Medium Low</t>
        </is>
      </c>
      <c r="D715" s="91" t="n">
        <v>44418</v>
      </c>
      <c r="E715" t="inlineStr">
        <is>
          <t>vc3.08.09.21</t>
        </is>
      </c>
      <c r="F715" t="inlineStr">
        <is>
          <t>covN2</t>
        </is>
      </c>
      <c r="G715" s="73" t="str">
        <f>HYPERLINK("#'Main'!AZ30", "'Main'!AZ30")</f>
        <v>'Main'!AZ30</v>
      </c>
      <c r="I715">
        <f>AVERAGE('Main'!$AZ$30:$BB$30)-1*STDEV('Main'!$AZ$30:$BB$30)</f>
        <v>0.04388217855139259</v>
      </c>
      <c r="J715">
        <f>AVERAGE('Main'!$AZ$30:$BB$30)+1*STDEV('Main'!$AZ$30:$BB$30)</f>
        <v>0.8499236931979794</v>
      </c>
      <c r="K715" t="str">
        <f>'Main'!AZ30</f>
        <v/>
      </c>
      <c r="L715">
        <f>IF(OR(ISERROR(K715), ISERROR(I715), ISERROR(J715)), TRUE, OR(OR(AND(LEFT(K715, 1)="[", RIGHT(K715, 1)="]"), AND(ISNUMBER(K715), OR(K715&gt;=I715, I715=""), OR(K715&lt;=J715, J715=""))), K715=""))</f>
        <v>1</v>
      </c>
      <c r="M715" t="str">
        <f>"Avg="&amp;ROUND(AVERAGE('Main'!$AZ$30:$BB$30),4)&amp;", Stdev="&amp;ROUND(STDEV('Main'!$AZ$30:$BB$30),4)&amp;", MaxStdev="&amp;1</f>
        <v>Avg=0.4469, Stdev=0.403, MaxStdev=1</v>
      </c>
    </row>
    <row r="716">
      <c r="A716" t="inlineStr">
        <is>
          <t>Copies Outliers</t>
        </is>
      </c>
      <c r="B716" t="inlineStr">
        <is>
          <t>Copies per L outliers [covN2]</t>
        </is>
      </c>
      <c r="C716" t="inlineStr">
        <is>
          <t>Medium Low</t>
        </is>
      </c>
      <c r="D716" s="91" t="n">
        <v>44418</v>
      </c>
      <c r="E716" t="inlineStr">
        <is>
          <t>vc3.08.09.21</t>
        </is>
      </c>
      <c r="F716" t="inlineStr">
        <is>
          <t>covN2</t>
        </is>
      </c>
      <c r="G716" s="73" t="str">
        <f>HYPERLINK("#'Main'!BA30", "'Main'!BA30")</f>
        <v>'Main'!BA30</v>
      </c>
      <c r="I716">
        <f>AVERAGE('Main'!$AZ$30:$BB$30)-1*STDEV('Main'!$AZ$30:$BB$30)</f>
        <v>0.04388217855139259</v>
      </c>
      <c r="J716">
        <f>AVERAGE('Main'!$AZ$30:$BB$30)+1*STDEV('Main'!$AZ$30:$BB$30)</f>
        <v>0.8499236931979794</v>
      </c>
      <c r="K716">
        <f>'Main'!BA30</f>
        <v>0.1619242254124473</v>
      </c>
      <c r="L716">
        <f>IF(OR(ISERROR(K716), ISERROR(I716), ISERROR(J716)), TRUE, OR(OR(AND(LEFT(K716, 1)="[", RIGHT(K716, 1)="]"), AND(ISNUMBER(K716), OR(K716&gt;=I716, I716=""), OR(K716&lt;=J716, J716=""))), K716=""))</f>
        <v>1</v>
      </c>
      <c r="M716" t="str">
        <f>"Avg="&amp;ROUND(AVERAGE('Main'!$AZ$30:$BB$30),4)&amp;", Stdev="&amp;ROUND(STDEV('Main'!$AZ$30:$BB$30),4)&amp;", MaxStdev="&amp;1</f>
        <v>Avg=0.4469, Stdev=0.403, MaxStdev=1</v>
      </c>
    </row>
    <row r="717">
      <c r="A717" t="inlineStr">
        <is>
          <t>Copies Outliers</t>
        </is>
      </c>
      <c r="B717" t="inlineStr">
        <is>
          <t>Copies per L outliers [covN2]</t>
        </is>
      </c>
      <c r="C717" t="inlineStr">
        <is>
          <t>Medium Low</t>
        </is>
      </c>
      <c r="D717" s="91" t="n">
        <v>44418</v>
      </c>
      <c r="E717" t="inlineStr">
        <is>
          <t>vc3.08.09.21</t>
        </is>
      </c>
      <c r="F717" t="inlineStr">
        <is>
          <t>covN2</t>
        </is>
      </c>
      <c r="G717" s="73" t="str">
        <f>HYPERLINK("#'Main'!BB30", "'Main'!BB30")</f>
        <v>'Main'!BB30</v>
      </c>
      <c r="I717">
        <f>AVERAGE('Main'!$AZ$30:$BB$30)-1*STDEV('Main'!$AZ$30:$BB$30)</f>
        <v>0.04388217855139259</v>
      </c>
      <c r="J717">
        <f>AVERAGE('Main'!$AZ$30:$BB$30)+1*STDEV('Main'!$AZ$30:$BB$30)</f>
        <v>0.8499236931979794</v>
      </c>
      <c r="K717">
        <f>'Main'!BB30</f>
        <v>0.7318816463369247</v>
      </c>
      <c r="L717">
        <f>IF(OR(ISERROR(K717), ISERROR(I717), ISERROR(J717)), TRUE, OR(OR(AND(LEFT(K717, 1)="[", RIGHT(K717, 1)="]"), AND(ISNUMBER(K717), OR(K717&gt;=I717, I717=""), OR(K717&lt;=J717, J717=""))), K717=""))</f>
        <v>1</v>
      </c>
      <c r="M717" t="str">
        <f>"Avg="&amp;ROUND(AVERAGE('Main'!$AZ$30:$BB$30),4)&amp;", Stdev="&amp;ROUND(STDEV('Main'!$AZ$30:$BB$30),4)&amp;", MaxStdev="&amp;1</f>
        <v>Avg=0.4469, Stdev=0.403, MaxStdev=1</v>
      </c>
    </row>
    <row r="718">
      <c r="A718" t="inlineStr">
        <is>
          <t>Non-detect</t>
        </is>
      </c>
      <c r="B718" t="inlineStr">
        <is>
          <t>Test for non-detects/missing</t>
        </is>
      </c>
      <c r="C718" t="inlineStr">
        <is>
          <t>Very Low</t>
        </is>
      </c>
      <c r="D718" s="91" t="n">
        <v>44418</v>
      </c>
      <c r="E718" t="inlineStr">
        <is>
          <t>ac.08.05.21</t>
        </is>
      </c>
      <c r="F718" t="inlineStr">
        <is>
          <t>covN1</t>
        </is>
      </c>
      <c r="G718" s="73" t="str">
        <f>HYPERLINK("#'Main'!G4", "'Main'!G4")</f>
        <v>'Main'!G4</v>
      </c>
      <c r="I718" t="inlineStr">
        <is>
          <t>Matches=!&lt;ND&gt;,!&lt;MISSING&gt;</t>
        </is>
      </c>
      <c r="K718">
        <f>'Main'!G4</f>
        <v>30.82</v>
      </c>
      <c r="L718">
        <f>AND(OR(TRUE),NOT(OR(K718="&lt;ND&gt;",K718="&lt;MISSING&gt;")))</f>
        <v>1</v>
      </c>
    </row>
    <row r="719">
      <c r="A719" t="inlineStr">
        <is>
          <t>Non-detect</t>
        </is>
      </c>
      <c r="B719" t="inlineStr">
        <is>
          <t>Test for non-detects/missing</t>
        </is>
      </c>
      <c r="C719" t="inlineStr">
        <is>
          <t>Very Low</t>
        </is>
      </c>
      <c r="D719" s="91" t="n">
        <v>44418</v>
      </c>
      <c r="E719" t="inlineStr">
        <is>
          <t>ac.08.05.21</t>
        </is>
      </c>
      <c r="F719" t="inlineStr">
        <is>
          <t>covN1</t>
        </is>
      </c>
      <c r="G719" s="73" t="str">
        <f>HYPERLINK("#'Main'!H4", "'Main'!H4")</f>
        <v>'Main'!H4</v>
      </c>
      <c r="I719" t="inlineStr">
        <is>
          <t>Matches=!&lt;ND&gt;,!&lt;MISSING&gt;</t>
        </is>
      </c>
      <c r="K719">
        <f>'Main'!H4</f>
        <v>30.97</v>
      </c>
      <c r="L719">
        <f>AND(OR(TRUE),NOT(OR(K719="&lt;ND&gt;",K719="&lt;MISSING&gt;")))</f>
        <v>1</v>
      </c>
    </row>
    <row r="720">
      <c r="A720" t="inlineStr">
        <is>
          <t>Non-detect</t>
        </is>
      </c>
      <c r="B720" t="inlineStr">
        <is>
          <t>Test for non-detects/missing</t>
        </is>
      </c>
      <c r="C720" t="inlineStr">
        <is>
          <t>Very Low</t>
        </is>
      </c>
      <c r="D720" s="91" t="n">
        <v>44418</v>
      </c>
      <c r="E720" t="inlineStr">
        <is>
          <t>ac.08.05.21</t>
        </is>
      </c>
      <c r="F720" t="inlineStr">
        <is>
          <t>covN1</t>
        </is>
      </c>
      <c r="G720" s="73" t="str">
        <f>HYPERLINK("#'Main'!I4", "'Main'!I4")</f>
        <v>'Main'!I4</v>
      </c>
      <c r="I720" t="inlineStr">
        <is>
          <t>Matches=!&lt;ND&gt;,!&lt;MISSING&gt;</t>
        </is>
      </c>
      <c r="K720">
        <f>'Main'!I4</f>
        <v>31.06</v>
      </c>
      <c r="L720">
        <f>AND(OR(TRUE),NOT(OR(K720="&lt;ND&gt;",K720="&lt;MISSING&gt;")))</f>
        <v>1</v>
      </c>
    </row>
    <row r="721">
      <c r="A721" t="inlineStr">
        <is>
          <t>Non-detect</t>
        </is>
      </c>
      <c r="B721" t="inlineStr">
        <is>
          <t>Test for non-detects/missing</t>
        </is>
      </c>
      <c r="C721" t="inlineStr">
        <is>
          <t>Very Low</t>
        </is>
      </c>
      <c r="D721" s="91" t="n">
        <v>44418</v>
      </c>
      <c r="E721" t="inlineStr">
        <is>
          <t>ac.08.05.21</t>
        </is>
      </c>
      <c r="F721" t="inlineStr">
        <is>
          <t>PMMoV:10</t>
        </is>
      </c>
      <c r="G721" s="73" t="str">
        <f>HYPERLINK("#'Main'!Q4", "'Main'!Q4")</f>
        <v>'Main'!Q4</v>
      </c>
      <c r="I721" t="inlineStr">
        <is>
          <t>Matches=!&lt;ND&gt;,!&lt;MISSING&gt;</t>
        </is>
      </c>
      <c r="K721">
        <f>'Main'!Q4</f>
        <v>31.09</v>
      </c>
      <c r="L721">
        <f>AND(OR(TRUE),NOT(OR(K721="&lt;ND&gt;",K721="&lt;MISSING&gt;")))</f>
        <v>1</v>
      </c>
    </row>
    <row r="722">
      <c r="A722" t="inlineStr">
        <is>
          <t>Non-detect</t>
        </is>
      </c>
      <c r="B722" t="inlineStr">
        <is>
          <t>Test for non-detects/missing</t>
        </is>
      </c>
      <c r="C722" t="inlineStr">
        <is>
          <t>Very Low</t>
        </is>
      </c>
      <c r="D722" s="91" t="n">
        <v>44418</v>
      </c>
      <c r="E722" t="inlineStr">
        <is>
          <t>ac.08.05.21</t>
        </is>
      </c>
      <c r="F722" t="inlineStr">
        <is>
          <t>PMMoV:10</t>
        </is>
      </c>
      <c r="G722" s="73" t="str">
        <f>HYPERLINK("#'Main'!R4", "'Main'!R4")</f>
        <v>'Main'!R4</v>
      </c>
      <c r="I722" t="inlineStr">
        <is>
          <t>Matches=!&lt;ND&gt;,!&lt;MISSING&gt;</t>
        </is>
      </c>
      <c r="K722">
        <f>'Main'!R4</f>
        <v>31.13</v>
      </c>
      <c r="L722">
        <f>AND(OR(TRUE),NOT(OR(K722="&lt;ND&gt;",K722="&lt;MISSING&gt;")))</f>
        <v>1</v>
      </c>
    </row>
    <row r="723">
      <c r="A723" t="inlineStr">
        <is>
          <t>Non-detect</t>
        </is>
      </c>
      <c r="B723" t="inlineStr">
        <is>
          <t>Test for non-detects/missing</t>
        </is>
      </c>
      <c r="C723" t="inlineStr">
        <is>
          <t>Very Low</t>
        </is>
      </c>
      <c r="D723" s="91" t="n">
        <v>44418</v>
      </c>
      <c r="E723" t="inlineStr">
        <is>
          <t>ac.08.05.21</t>
        </is>
      </c>
      <c r="F723" t="inlineStr">
        <is>
          <t>PMMoV:10</t>
        </is>
      </c>
      <c r="G723" s="73" t="str">
        <f>HYPERLINK("#'Main'!S4", "'Main'!S4")</f>
        <v>'Main'!S4</v>
      </c>
      <c r="I723" t="inlineStr">
        <is>
          <t>Matches=!&lt;ND&gt;,!&lt;MISSING&gt;</t>
        </is>
      </c>
      <c r="K723">
        <f>'Main'!S4</f>
        <v>31.01</v>
      </c>
      <c r="L723">
        <f>AND(OR(TRUE),NOT(OR(K723="&lt;ND&gt;",K723="&lt;MISSING&gt;")))</f>
        <v>1</v>
      </c>
    </row>
    <row r="724">
      <c r="A724" t="inlineStr">
        <is>
          <t>Non-detect</t>
        </is>
      </c>
      <c r="B724" t="inlineStr">
        <is>
          <t>Test for non-detects/missing</t>
        </is>
      </c>
      <c r="C724" t="inlineStr">
        <is>
          <t>Very Low</t>
        </is>
      </c>
      <c r="D724" s="91" t="n">
        <v>44418</v>
      </c>
      <c r="E724" t="inlineStr">
        <is>
          <t>ac.08.05.21</t>
        </is>
      </c>
      <c r="F724" t="inlineStr">
        <is>
          <t>PMMoV</t>
        </is>
      </c>
      <c r="G724" s="73" t="str">
        <f>HYPERLINK("#'Main'!BQ4", "'Main'!BQ4")</f>
        <v>'Main'!BQ4</v>
      </c>
      <c r="I724" t="inlineStr">
        <is>
          <t>Matches=!&lt;ND&gt;,!&lt;MISSING&gt;</t>
        </is>
      </c>
      <c r="K724">
        <f>'Main'!BQ4</f>
        <v>27.89</v>
      </c>
      <c r="L724">
        <f>AND(OR(TRUE),NOT(OR(K724="&lt;ND&gt;",K724="&lt;MISSING&gt;")))</f>
        <v>1</v>
      </c>
    </row>
    <row r="725">
      <c r="A725" t="inlineStr">
        <is>
          <t>Non-detect</t>
        </is>
      </c>
      <c r="B725" t="inlineStr">
        <is>
          <t>Test for non-detects/missing</t>
        </is>
      </c>
      <c r="C725" t="inlineStr">
        <is>
          <t>Very Low</t>
        </is>
      </c>
      <c r="D725" s="91" t="n">
        <v>44418</v>
      </c>
      <c r="E725" t="inlineStr">
        <is>
          <t>ac.08.05.21</t>
        </is>
      </c>
      <c r="F725" t="inlineStr">
        <is>
          <t>PMMoV</t>
        </is>
      </c>
      <c r="G725" s="73" t="str">
        <f>HYPERLINK("#'Main'!BR4", "'Main'!BR4")</f>
        <v>'Main'!BR4</v>
      </c>
      <c r="I725" t="inlineStr">
        <is>
          <t>Matches=!&lt;ND&gt;,!&lt;MISSING&gt;</t>
        </is>
      </c>
      <c r="K725">
        <f>'Main'!BR4</f>
        <v>27.8</v>
      </c>
      <c r="L725">
        <f>AND(OR(TRUE),NOT(OR(K725="&lt;ND&gt;",K725="&lt;MISSING&gt;")))</f>
        <v>1</v>
      </c>
    </row>
    <row r="726">
      <c r="A726" t="inlineStr">
        <is>
          <t>Non-detect</t>
        </is>
      </c>
      <c r="B726" t="inlineStr">
        <is>
          <t>Test for non-detects/missing</t>
        </is>
      </c>
      <c r="C726" t="inlineStr">
        <is>
          <t>Very Low</t>
        </is>
      </c>
      <c r="D726" s="91" t="n">
        <v>44418</v>
      </c>
      <c r="E726" t="inlineStr">
        <is>
          <t>ac.08.05.21</t>
        </is>
      </c>
      <c r="F726" t="inlineStr">
        <is>
          <t>PMMoV</t>
        </is>
      </c>
      <c r="G726" s="73" t="str">
        <f>HYPERLINK("#'Main'!BS4", "'Main'!BS4")</f>
        <v>'Main'!BS4</v>
      </c>
      <c r="I726" t="inlineStr">
        <is>
          <t>Matches=!&lt;ND&gt;,!&lt;MISSING&gt;</t>
        </is>
      </c>
      <c r="K726" t="str">
        <f>'Main'!BS4</f>
        <v>&lt;MISSING&gt;</v>
      </c>
      <c r="L726">
        <f>AND(OR(TRUE),NOT(OR(K726="&lt;ND&gt;",K726="&lt;MISSING&gt;")))</f>
        <v>0</v>
      </c>
    </row>
    <row r="727">
      <c r="A727" t="inlineStr">
        <is>
          <t>Non-detect</t>
        </is>
      </c>
      <c r="B727" t="inlineStr">
        <is>
          <t>Test for non-detects/missing</t>
        </is>
      </c>
      <c r="C727" t="inlineStr">
        <is>
          <t>Very Low</t>
        </is>
      </c>
      <c r="D727" s="91" t="n">
        <v>44418</v>
      </c>
      <c r="E727" t="inlineStr">
        <is>
          <t>ac.08.05.21</t>
        </is>
      </c>
      <c r="F727" t="inlineStr">
        <is>
          <t>PMMoV:10</t>
        </is>
      </c>
      <c r="G727" s="73" t="str">
        <f>HYPERLINK("#'Main'!BI4", "'Main'!BI4")</f>
        <v>'Main'!BI4</v>
      </c>
      <c r="I727" t="inlineStr">
        <is>
          <t>Matches=!&lt;ND&gt;,!&lt;MISSING&gt;</t>
        </is>
      </c>
      <c r="K727">
        <f>'Main'!BI4</f>
        <v>31.09</v>
      </c>
      <c r="L727">
        <f>AND(OR(TRUE),NOT(OR(K727="&lt;ND&gt;",K727="&lt;MISSING&gt;")))</f>
        <v>1</v>
      </c>
    </row>
    <row r="728">
      <c r="A728" t="inlineStr">
        <is>
          <t>Non-detect</t>
        </is>
      </c>
      <c r="B728" t="inlineStr">
        <is>
          <t>Test for non-detects/missing</t>
        </is>
      </c>
      <c r="C728" t="inlineStr">
        <is>
          <t>Very Low</t>
        </is>
      </c>
      <c r="D728" s="91" t="n">
        <v>44418</v>
      </c>
      <c r="E728" t="inlineStr">
        <is>
          <t>ac.08.05.21</t>
        </is>
      </c>
      <c r="F728" t="inlineStr">
        <is>
          <t>PMMoV:10</t>
        </is>
      </c>
      <c r="G728" s="73" t="str">
        <f>HYPERLINK("#'Main'!BJ4", "'Main'!BJ4")</f>
        <v>'Main'!BJ4</v>
      </c>
      <c r="I728" t="inlineStr">
        <is>
          <t>Matches=!&lt;ND&gt;,!&lt;MISSING&gt;</t>
        </is>
      </c>
      <c r="K728">
        <f>'Main'!BJ4</f>
        <v>31.13</v>
      </c>
      <c r="L728">
        <f>AND(OR(TRUE),NOT(OR(K728="&lt;ND&gt;",K728="&lt;MISSING&gt;")))</f>
        <v>1</v>
      </c>
    </row>
    <row r="729">
      <c r="A729" t="inlineStr">
        <is>
          <t>Non-detect</t>
        </is>
      </c>
      <c r="B729" t="inlineStr">
        <is>
          <t>Test for non-detects/missing</t>
        </is>
      </c>
      <c r="C729" t="inlineStr">
        <is>
          <t>Very Low</t>
        </is>
      </c>
      <c r="D729" s="91" t="n">
        <v>44418</v>
      </c>
      <c r="E729" t="inlineStr">
        <is>
          <t>ac.08.05.21</t>
        </is>
      </c>
      <c r="F729" t="inlineStr">
        <is>
          <t>PMMoV:10</t>
        </is>
      </c>
      <c r="G729" s="73" t="str">
        <f>HYPERLINK("#'Main'!BK4", "'Main'!BK4")</f>
        <v>'Main'!BK4</v>
      </c>
      <c r="I729" t="inlineStr">
        <is>
          <t>Matches=!&lt;ND&gt;,!&lt;MISSING&gt;</t>
        </is>
      </c>
      <c r="K729">
        <f>'Main'!BK4</f>
        <v>31.01</v>
      </c>
      <c r="L729">
        <f>AND(OR(TRUE),NOT(OR(K729="&lt;ND&gt;",K729="&lt;MISSING&gt;")))</f>
        <v>1</v>
      </c>
    </row>
    <row r="730">
      <c r="A730" t="inlineStr">
        <is>
          <t>Non-detect</t>
        </is>
      </c>
      <c r="B730" t="inlineStr">
        <is>
          <t>Test for non-detects/missing</t>
        </is>
      </c>
      <c r="C730" t="inlineStr">
        <is>
          <t>Very Low</t>
        </is>
      </c>
      <c r="D730" s="91" t="n">
        <v>44418</v>
      </c>
      <c r="E730" t="inlineStr">
        <is>
          <t>ac.08.05.21</t>
        </is>
      </c>
      <c r="F730" t="inlineStr">
        <is>
          <t>PMMoV:40</t>
        </is>
      </c>
      <c r="G730" s="73" t="str">
        <f>HYPERLINK("#'Main'!BM4", "'Main'!BM4")</f>
        <v>'Main'!BM4</v>
      </c>
      <c r="I730" t="inlineStr">
        <is>
          <t>Matches=!&lt;ND&gt;,!&lt;MISSING&gt;</t>
        </is>
      </c>
      <c r="K730">
        <f>'Main'!BM4</f>
        <v>33.25</v>
      </c>
      <c r="L730">
        <f>AND(OR(TRUE),NOT(OR(K730="&lt;ND&gt;",K730="&lt;MISSING&gt;")))</f>
        <v>1</v>
      </c>
    </row>
    <row r="731">
      <c r="A731" t="inlineStr">
        <is>
          <t>Non-detect</t>
        </is>
      </c>
      <c r="B731" t="inlineStr">
        <is>
          <t>Test for non-detects/missing</t>
        </is>
      </c>
      <c r="C731" t="inlineStr">
        <is>
          <t>Very Low</t>
        </is>
      </c>
      <c r="D731" s="91" t="n">
        <v>44418</v>
      </c>
      <c r="E731" t="inlineStr">
        <is>
          <t>ac.08.05.21</t>
        </is>
      </c>
      <c r="F731" t="inlineStr">
        <is>
          <t>PMMoV:40</t>
        </is>
      </c>
      <c r="G731" s="73" t="str">
        <f>HYPERLINK("#'Main'!BN4", "'Main'!BN4")</f>
        <v>'Main'!BN4</v>
      </c>
      <c r="I731" t="inlineStr">
        <is>
          <t>Matches=!&lt;ND&gt;,!&lt;MISSING&gt;</t>
        </is>
      </c>
      <c r="K731">
        <f>'Main'!BN4</f>
        <v>33.26</v>
      </c>
      <c r="L731">
        <f>AND(OR(TRUE),NOT(OR(K731="&lt;ND&gt;",K731="&lt;MISSING&gt;")))</f>
        <v>1</v>
      </c>
    </row>
    <row r="732">
      <c r="A732" t="inlineStr">
        <is>
          <t>Non-detect</t>
        </is>
      </c>
      <c r="B732" t="inlineStr">
        <is>
          <t>Test for non-detects/missing</t>
        </is>
      </c>
      <c r="C732" t="inlineStr">
        <is>
          <t>Very Low</t>
        </is>
      </c>
      <c r="D732" s="91" t="n">
        <v>44418</v>
      </c>
      <c r="E732" t="inlineStr">
        <is>
          <t>ac.08.05.21</t>
        </is>
      </c>
      <c r="F732" t="inlineStr">
        <is>
          <t>PMMoV:40</t>
        </is>
      </c>
      <c r="G732" s="73" t="str">
        <f>HYPERLINK("#'Main'!BO4", "'Main'!BO4")</f>
        <v>'Main'!BO4</v>
      </c>
      <c r="I732" t="inlineStr">
        <is>
          <t>Matches=!&lt;ND&gt;,!&lt;MISSING&gt;</t>
        </is>
      </c>
      <c r="K732">
        <f>'Main'!BO4</f>
        <v>34.81</v>
      </c>
      <c r="L732">
        <f>AND(OR(TRUE),NOT(OR(K732="&lt;ND&gt;",K732="&lt;MISSING&gt;")))</f>
        <v>1</v>
      </c>
    </row>
    <row r="733">
      <c r="A733" t="inlineStr">
        <is>
          <t>Non-detect</t>
        </is>
      </c>
      <c r="B733" t="inlineStr">
        <is>
          <t>Test for non-detects/missing</t>
        </is>
      </c>
      <c r="C733" t="inlineStr">
        <is>
          <t>Very Low</t>
        </is>
      </c>
      <c r="D733" s="91" t="n">
        <v>44418</v>
      </c>
      <c r="E733" t="inlineStr">
        <is>
          <t>h.08.05.21</t>
        </is>
      </c>
      <c r="F733" t="inlineStr">
        <is>
          <t>covN1</t>
        </is>
      </c>
      <c r="G733" s="73" t="str">
        <f>HYPERLINK("#'Main'!G5", "'Main'!G5")</f>
        <v>'Main'!G5</v>
      </c>
      <c r="I733" t="inlineStr">
        <is>
          <t>Matches=!&lt;ND&gt;,!&lt;MISSING&gt;</t>
        </is>
      </c>
      <c r="K733">
        <f>'Main'!G5</f>
        <v>35.2</v>
      </c>
      <c r="L733">
        <f>AND(OR(TRUE),NOT(OR(K733="&lt;ND&gt;",K733="&lt;MISSING&gt;")))</f>
        <v>1</v>
      </c>
    </row>
    <row r="734">
      <c r="A734" t="inlineStr">
        <is>
          <t>Non-detect</t>
        </is>
      </c>
      <c r="B734" t="inlineStr">
        <is>
          <t>Test for non-detects/missing</t>
        </is>
      </c>
      <c r="C734" t="inlineStr">
        <is>
          <t>Very Low</t>
        </is>
      </c>
      <c r="D734" s="91" t="n">
        <v>44418</v>
      </c>
      <c r="E734" t="inlineStr">
        <is>
          <t>h.08.05.21</t>
        </is>
      </c>
      <c r="F734" t="inlineStr">
        <is>
          <t>covN1</t>
        </is>
      </c>
      <c r="G734" s="73" t="str">
        <f>HYPERLINK("#'Main'!H5", "'Main'!H5")</f>
        <v>'Main'!H5</v>
      </c>
      <c r="I734" t="inlineStr">
        <is>
          <t>Matches=!&lt;ND&gt;,!&lt;MISSING&gt;</t>
        </is>
      </c>
      <c r="K734" t="str">
        <f>'Main'!H5</f>
        <v>[37.97]</v>
      </c>
      <c r="L734">
        <f>AND(OR(TRUE),NOT(OR(K734="&lt;ND&gt;",K734="&lt;MISSING&gt;")))</f>
        <v>1</v>
      </c>
    </row>
    <row r="735">
      <c r="A735" t="inlineStr">
        <is>
          <t>Non-detect</t>
        </is>
      </c>
      <c r="B735" t="inlineStr">
        <is>
          <t>Test for non-detects/missing</t>
        </is>
      </c>
      <c r="C735" t="inlineStr">
        <is>
          <t>Very Low</t>
        </is>
      </c>
      <c r="D735" s="91" t="n">
        <v>44418</v>
      </c>
      <c r="E735" t="inlineStr">
        <is>
          <t>h.08.05.21</t>
        </is>
      </c>
      <c r="F735" t="inlineStr">
        <is>
          <t>covN1</t>
        </is>
      </c>
      <c r="G735" s="73" t="str">
        <f>HYPERLINK("#'Main'!I5", "'Main'!I5")</f>
        <v>'Main'!I5</v>
      </c>
      <c r="I735" t="inlineStr">
        <is>
          <t>Matches=!&lt;ND&gt;,!&lt;MISSING&gt;</t>
        </is>
      </c>
      <c r="K735">
        <f>'Main'!I5</f>
        <v>36.21</v>
      </c>
      <c r="L735">
        <f>AND(OR(TRUE),NOT(OR(K735="&lt;ND&gt;",K735="&lt;MISSING&gt;")))</f>
        <v>1</v>
      </c>
    </row>
    <row r="736">
      <c r="A736" t="inlineStr">
        <is>
          <t>Non-detect</t>
        </is>
      </c>
      <c r="B736" t="inlineStr">
        <is>
          <t>Test for non-detects/missing</t>
        </is>
      </c>
      <c r="C736" t="inlineStr">
        <is>
          <t>Very Low</t>
        </is>
      </c>
      <c r="D736" s="91" t="n">
        <v>44418</v>
      </c>
      <c r="E736" t="inlineStr">
        <is>
          <t>h.08.05.21</t>
        </is>
      </c>
      <c r="F736" t="inlineStr">
        <is>
          <t>PMMoV:10</t>
        </is>
      </c>
      <c r="G736" s="73" t="str">
        <f>HYPERLINK("#'Main'!Q5", "'Main'!Q5")</f>
        <v>'Main'!Q5</v>
      </c>
      <c r="I736" t="inlineStr">
        <is>
          <t>Matches=!&lt;ND&gt;,!&lt;MISSING&gt;</t>
        </is>
      </c>
      <c r="K736">
        <f>'Main'!Q5</f>
        <v>28.25</v>
      </c>
      <c r="L736">
        <f>AND(OR(TRUE),NOT(OR(K736="&lt;ND&gt;",K736="&lt;MISSING&gt;")))</f>
        <v>1</v>
      </c>
    </row>
    <row r="737">
      <c r="A737" t="inlineStr">
        <is>
          <t>Non-detect</t>
        </is>
      </c>
      <c r="B737" t="inlineStr">
        <is>
          <t>Test for non-detects/missing</t>
        </is>
      </c>
      <c r="C737" t="inlineStr">
        <is>
          <t>Very Low</t>
        </is>
      </c>
      <c r="D737" s="91" t="n">
        <v>44418</v>
      </c>
      <c r="E737" t="inlineStr">
        <is>
          <t>h.08.05.21</t>
        </is>
      </c>
      <c r="F737" t="inlineStr">
        <is>
          <t>PMMoV:10</t>
        </is>
      </c>
      <c r="G737" s="73" t="str">
        <f>HYPERLINK("#'Main'!R5", "'Main'!R5")</f>
        <v>'Main'!R5</v>
      </c>
      <c r="I737" t="inlineStr">
        <is>
          <t>Matches=!&lt;ND&gt;,!&lt;MISSING&gt;</t>
        </is>
      </c>
      <c r="K737">
        <f>'Main'!R5</f>
        <v>28.24</v>
      </c>
      <c r="L737">
        <f>AND(OR(TRUE),NOT(OR(K737="&lt;ND&gt;",K737="&lt;MISSING&gt;")))</f>
        <v>1</v>
      </c>
    </row>
    <row r="738">
      <c r="A738" t="inlineStr">
        <is>
          <t>Non-detect</t>
        </is>
      </c>
      <c r="B738" t="inlineStr">
        <is>
          <t>Test for non-detects/missing</t>
        </is>
      </c>
      <c r="C738" t="inlineStr">
        <is>
          <t>Very Low</t>
        </is>
      </c>
      <c r="D738" s="91" t="n">
        <v>44418</v>
      </c>
      <c r="E738" t="inlineStr">
        <is>
          <t>h.08.05.21</t>
        </is>
      </c>
      <c r="F738" t="inlineStr">
        <is>
          <t>PMMoV:10</t>
        </is>
      </c>
      <c r="G738" s="73" t="str">
        <f>HYPERLINK("#'Main'!S5", "'Main'!S5")</f>
        <v>'Main'!S5</v>
      </c>
      <c r="I738" t="inlineStr">
        <is>
          <t>Matches=!&lt;ND&gt;,!&lt;MISSING&gt;</t>
        </is>
      </c>
      <c r="K738">
        <f>'Main'!S5</f>
        <v>28.33</v>
      </c>
      <c r="L738">
        <f>AND(OR(TRUE),NOT(OR(K738="&lt;ND&gt;",K738="&lt;MISSING&gt;")))</f>
        <v>1</v>
      </c>
    </row>
    <row r="739">
      <c r="A739" t="inlineStr">
        <is>
          <t>Non-detect</t>
        </is>
      </c>
      <c r="B739" t="inlineStr">
        <is>
          <t>Test for non-detects/missing</t>
        </is>
      </c>
      <c r="C739" t="inlineStr">
        <is>
          <t>Very Low</t>
        </is>
      </c>
      <c r="D739" s="91" t="n">
        <v>44418</v>
      </c>
      <c r="E739" t="inlineStr">
        <is>
          <t>h.08.05.21</t>
        </is>
      </c>
      <c r="F739" t="inlineStr">
        <is>
          <t>PMMoV</t>
        </is>
      </c>
      <c r="G739" s="73" t="str">
        <f>HYPERLINK("#'Main'!BQ5", "'Main'!BQ5")</f>
        <v>'Main'!BQ5</v>
      </c>
      <c r="I739" t="inlineStr">
        <is>
          <t>Matches=!&lt;ND&gt;,!&lt;MISSING&gt;</t>
        </is>
      </c>
      <c r="K739">
        <f>'Main'!BQ5</f>
        <v>25.33</v>
      </c>
      <c r="L739">
        <f>AND(OR(TRUE),NOT(OR(K739="&lt;ND&gt;",K739="&lt;MISSING&gt;")))</f>
        <v>1</v>
      </c>
    </row>
    <row r="740">
      <c r="A740" t="inlineStr">
        <is>
          <t>Non-detect</t>
        </is>
      </c>
      <c r="B740" t="inlineStr">
        <is>
          <t>Test for non-detects/missing</t>
        </is>
      </c>
      <c r="C740" t="inlineStr">
        <is>
          <t>Very Low</t>
        </is>
      </c>
      <c r="D740" s="91" t="n">
        <v>44418</v>
      </c>
      <c r="E740" t="inlineStr">
        <is>
          <t>h.08.05.21</t>
        </is>
      </c>
      <c r="F740" t="inlineStr">
        <is>
          <t>PMMoV</t>
        </is>
      </c>
      <c r="G740" s="73" t="str">
        <f>HYPERLINK("#'Main'!BR5", "'Main'!BR5")</f>
        <v>'Main'!BR5</v>
      </c>
      <c r="I740" t="inlineStr">
        <is>
          <t>Matches=!&lt;ND&gt;,!&lt;MISSING&gt;</t>
        </is>
      </c>
      <c r="K740">
        <f>'Main'!BR5</f>
        <v>25.22</v>
      </c>
      <c r="L740">
        <f>AND(OR(TRUE),NOT(OR(K740="&lt;ND&gt;",K740="&lt;MISSING&gt;")))</f>
        <v>1</v>
      </c>
    </row>
    <row r="741">
      <c r="A741" t="inlineStr">
        <is>
          <t>Non-detect</t>
        </is>
      </c>
      <c r="B741" t="inlineStr">
        <is>
          <t>Test for non-detects/missing</t>
        </is>
      </c>
      <c r="C741" t="inlineStr">
        <is>
          <t>Very Low</t>
        </is>
      </c>
      <c r="D741" s="91" t="n">
        <v>44418</v>
      </c>
      <c r="E741" t="inlineStr">
        <is>
          <t>h.08.05.21</t>
        </is>
      </c>
      <c r="F741" t="inlineStr">
        <is>
          <t>PMMoV</t>
        </is>
      </c>
      <c r="G741" s="73" t="str">
        <f>HYPERLINK("#'Main'!BS5", "'Main'!BS5")</f>
        <v>'Main'!BS5</v>
      </c>
      <c r="I741" t="inlineStr">
        <is>
          <t>Matches=!&lt;ND&gt;,!&lt;MISSING&gt;</t>
        </is>
      </c>
      <c r="K741" t="str">
        <f>'Main'!BS5</f>
        <v>&lt;MISSING&gt;</v>
      </c>
      <c r="L741">
        <f>AND(OR(TRUE),NOT(OR(K741="&lt;ND&gt;",K741="&lt;MISSING&gt;")))</f>
        <v>0</v>
      </c>
    </row>
    <row r="742">
      <c r="A742" t="inlineStr">
        <is>
          <t>Non-detect</t>
        </is>
      </c>
      <c r="B742" t="inlineStr">
        <is>
          <t>Test for non-detects/missing</t>
        </is>
      </c>
      <c r="C742" t="inlineStr">
        <is>
          <t>Very Low</t>
        </is>
      </c>
      <c r="D742" s="91" t="n">
        <v>44418</v>
      </c>
      <c r="E742" t="inlineStr">
        <is>
          <t>h.08.05.21</t>
        </is>
      </c>
      <c r="F742" t="inlineStr">
        <is>
          <t>PMMoV:10</t>
        </is>
      </c>
      <c r="G742" s="73" t="str">
        <f>HYPERLINK("#'Main'!BI5", "'Main'!BI5")</f>
        <v>'Main'!BI5</v>
      </c>
      <c r="I742" t="inlineStr">
        <is>
          <t>Matches=!&lt;ND&gt;,!&lt;MISSING&gt;</t>
        </is>
      </c>
      <c r="K742">
        <f>'Main'!BI5</f>
        <v>28.25</v>
      </c>
      <c r="L742">
        <f>AND(OR(TRUE),NOT(OR(K742="&lt;ND&gt;",K742="&lt;MISSING&gt;")))</f>
        <v>1</v>
      </c>
    </row>
    <row r="743">
      <c r="A743" t="inlineStr">
        <is>
          <t>Non-detect</t>
        </is>
      </c>
      <c r="B743" t="inlineStr">
        <is>
          <t>Test for non-detects/missing</t>
        </is>
      </c>
      <c r="C743" t="inlineStr">
        <is>
          <t>Very Low</t>
        </is>
      </c>
      <c r="D743" s="91" t="n">
        <v>44418</v>
      </c>
      <c r="E743" t="inlineStr">
        <is>
          <t>h.08.05.21</t>
        </is>
      </c>
      <c r="F743" t="inlineStr">
        <is>
          <t>PMMoV:10</t>
        </is>
      </c>
      <c r="G743" s="73" t="str">
        <f>HYPERLINK("#'Main'!BJ5", "'Main'!BJ5")</f>
        <v>'Main'!BJ5</v>
      </c>
      <c r="I743" t="inlineStr">
        <is>
          <t>Matches=!&lt;ND&gt;,!&lt;MISSING&gt;</t>
        </is>
      </c>
      <c r="K743">
        <f>'Main'!BJ5</f>
        <v>28.24</v>
      </c>
      <c r="L743">
        <f>AND(OR(TRUE),NOT(OR(K743="&lt;ND&gt;",K743="&lt;MISSING&gt;")))</f>
        <v>1</v>
      </c>
    </row>
    <row r="744">
      <c r="A744" t="inlineStr">
        <is>
          <t>Non-detect</t>
        </is>
      </c>
      <c r="B744" t="inlineStr">
        <is>
          <t>Test for non-detects/missing</t>
        </is>
      </c>
      <c r="C744" t="inlineStr">
        <is>
          <t>Very Low</t>
        </is>
      </c>
      <c r="D744" s="91" t="n">
        <v>44418</v>
      </c>
      <c r="E744" t="inlineStr">
        <is>
          <t>h.08.05.21</t>
        </is>
      </c>
      <c r="F744" t="inlineStr">
        <is>
          <t>PMMoV:10</t>
        </is>
      </c>
      <c r="G744" s="73" t="str">
        <f>HYPERLINK("#'Main'!BK5", "'Main'!BK5")</f>
        <v>'Main'!BK5</v>
      </c>
      <c r="I744" t="inlineStr">
        <is>
          <t>Matches=!&lt;ND&gt;,!&lt;MISSING&gt;</t>
        </is>
      </c>
      <c r="K744">
        <f>'Main'!BK5</f>
        <v>28.33</v>
      </c>
      <c r="L744">
        <f>AND(OR(TRUE),NOT(OR(K744="&lt;ND&gt;",K744="&lt;MISSING&gt;")))</f>
        <v>1</v>
      </c>
    </row>
    <row r="745">
      <c r="A745" t="inlineStr">
        <is>
          <t>Non-detect</t>
        </is>
      </c>
      <c r="B745" t="inlineStr">
        <is>
          <t>Test for non-detects/missing</t>
        </is>
      </c>
      <c r="C745" t="inlineStr">
        <is>
          <t>Very Low</t>
        </is>
      </c>
      <c r="D745" s="91" t="n">
        <v>44418</v>
      </c>
      <c r="E745" t="inlineStr">
        <is>
          <t>h.08.05.21</t>
        </is>
      </c>
      <c r="F745" t="inlineStr">
        <is>
          <t>PMMoV:40</t>
        </is>
      </c>
      <c r="G745" s="73" t="str">
        <f>HYPERLINK("#'Main'!BM5", "'Main'!BM5")</f>
        <v>'Main'!BM5</v>
      </c>
      <c r="I745" t="inlineStr">
        <is>
          <t>Matches=!&lt;ND&gt;,!&lt;MISSING&gt;</t>
        </is>
      </c>
      <c r="K745">
        <f>'Main'!BM5</f>
        <v>30.73</v>
      </c>
      <c r="L745">
        <f>AND(OR(TRUE),NOT(OR(K745="&lt;ND&gt;",K745="&lt;MISSING&gt;")))</f>
        <v>1</v>
      </c>
    </row>
    <row r="746">
      <c r="A746" t="inlineStr">
        <is>
          <t>Non-detect</t>
        </is>
      </c>
      <c r="B746" t="inlineStr">
        <is>
          <t>Test for non-detects/missing</t>
        </is>
      </c>
      <c r="C746" t="inlineStr">
        <is>
          <t>Very Low</t>
        </is>
      </c>
      <c r="D746" s="91" t="n">
        <v>44418</v>
      </c>
      <c r="E746" t="inlineStr">
        <is>
          <t>h.08.05.21</t>
        </is>
      </c>
      <c r="F746" t="inlineStr">
        <is>
          <t>PMMoV:40</t>
        </is>
      </c>
      <c r="G746" s="73" t="str">
        <f>HYPERLINK("#'Main'!BN5", "'Main'!BN5")</f>
        <v>'Main'!BN5</v>
      </c>
      <c r="I746" t="inlineStr">
        <is>
          <t>Matches=!&lt;ND&gt;,!&lt;MISSING&gt;</t>
        </is>
      </c>
      <c r="K746">
        <f>'Main'!BN5</f>
        <v>30.69</v>
      </c>
      <c r="L746">
        <f>AND(OR(TRUE),NOT(OR(K746="&lt;ND&gt;",K746="&lt;MISSING&gt;")))</f>
        <v>1</v>
      </c>
    </row>
    <row r="747">
      <c r="A747" t="inlineStr">
        <is>
          <t>Non-detect</t>
        </is>
      </c>
      <c r="B747" t="inlineStr">
        <is>
          <t>Test for non-detects/missing</t>
        </is>
      </c>
      <c r="C747" t="inlineStr">
        <is>
          <t>Very Low</t>
        </is>
      </c>
      <c r="D747" s="91" t="n">
        <v>44418</v>
      </c>
      <c r="E747" t="inlineStr">
        <is>
          <t>h.08.05.21</t>
        </is>
      </c>
      <c r="F747" t="inlineStr">
        <is>
          <t>PMMoV:40</t>
        </is>
      </c>
      <c r="G747" s="73" t="str">
        <f>HYPERLINK("#'Main'!BO5", "'Main'!BO5")</f>
        <v>'Main'!BO5</v>
      </c>
      <c r="I747" t="inlineStr">
        <is>
          <t>Matches=!&lt;ND&gt;,!&lt;MISSING&gt;</t>
        </is>
      </c>
      <c r="K747" t="str">
        <f>'Main'!BO5</f>
        <v>&lt;MISSING&gt;</v>
      </c>
      <c r="L747">
        <f>AND(OR(TRUE),NOT(OR(K747="&lt;ND&gt;",K747="&lt;MISSING&gt;")))</f>
        <v>0</v>
      </c>
    </row>
    <row r="748">
      <c r="A748" t="inlineStr">
        <is>
          <t>Non-detect</t>
        </is>
      </c>
      <c r="B748" t="inlineStr">
        <is>
          <t>Test for non-detects/missing</t>
        </is>
      </c>
      <c r="C748" t="inlineStr">
        <is>
          <t>Very Low</t>
        </is>
      </c>
      <c r="D748" s="91" t="n">
        <v>44418</v>
      </c>
      <c r="E748" t="inlineStr">
        <is>
          <t>ac.08.06.21</t>
        </is>
      </c>
      <c r="F748" t="inlineStr">
        <is>
          <t>covN1</t>
        </is>
      </c>
      <c r="G748" s="73" t="str">
        <f>HYPERLINK("#'Main'!G6", "'Main'!G6")</f>
        <v>'Main'!G6</v>
      </c>
      <c r="I748" t="inlineStr">
        <is>
          <t>Matches=!&lt;ND&gt;,!&lt;MISSING&gt;</t>
        </is>
      </c>
      <c r="K748">
        <f>'Main'!G6</f>
        <v>37.46</v>
      </c>
      <c r="L748">
        <f>AND(OR(TRUE),NOT(OR(K748="&lt;ND&gt;",K748="&lt;MISSING&gt;")))</f>
        <v>1</v>
      </c>
    </row>
    <row r="749">
      <c r="A749" t="inlineStr">
        <is>
          <t>Non-detect</t>
        </is>
      </c>
      <c r="B749" t="inlineStr">
        <is>
          <t>Test for non-detects/missing</t>
        </is>
      </c>
      <c r="C749" t="inlineStr">
        <is>
          <t>Very Low</t>
        </is>
      </c>
      <c r="D749" s="91" t="n">
        <v>44418</v>
      </c>
      <c r="E749" t="inlineStr">
        <is>
          <t>ac.08.06.21</t>
        </is>
      </c>
      <c r="F749" t="inlineStr">
        <is>
          <t>covN1</t>
        </is>
      </c>
      <c r="G749" s="73" t="str">
        <f>HYPERLINK("#'Main'!H6", "'Main'!H6")</f>
        <v>'Main'!H6</v>
      </c>
      <c r="I749" t="inlineStr">
        <is>
          <t>Matches=!&lt;ND&gt;,!&lt;MISSING&gt;</t>
        </is>
      </c>
      <c r="K749">
        <f>'Main'!H6</f>
        <v>37.57</v>
      </c>
      <c r="L749">
        <f>AND(OR(TRUE),NOT(OR(K749="&lt;ND&gt;",K749="&lt;MISSING&gt;")))</f>
        <v>1</v>
      </c>
    </row>
    <row r="750">
      <c r="A750" t="inlineStr">
        <is>
          <t>Non-detect</t>
        </is>
      </c>
      <c r="B750" t="inlineStr">
        <is>
          <t>Test for non-detects/missing</t>
        </is>
      </c>
      <c r="C750" t="inlineStr">
        <is>
          <t>Very Low</t>
        </is>
      </c>
      <c r="D750" s="91" t="n">
        <v>44418</v>
      </c>
      <c r="E750" t="inlineStr">
        <is>
          <t>ac.08.06.21</t>
        </is>
      </c>
      <c r="F750" t="inlineStr">
        <is>
          <t>covN1</t>
        </is>
      </c>
      <c r="G750" s="73" t="str">
        <f>HYPERLINK("#'Main'!I6", "'Main'!I6")</f>
        <v>'Main'!I6</v>
      </c>
      <c r="I750" t="inlineStr">
        <is>
          <t>Matches=!&lt;ND&gt;,!&lt;MISSING&gt;</t>
        </is>
      </c>
      <c r="K750" t="str">
        <f>'Main'!I6</f>
        <v>[36.06]</v>
      </c>
      <c r="L750">
        <f>AND(OR(TRUE),NOT(OR(K750="&lt;ND&gt;",K750="&lt;MISSING&gt;")))</f>
        <v>1</v>
      </c>
    </row>
    <row r="751">
      <c r="A751" t="inlineStr">
        <is>
          <t>Non-detect</t>
        </is>
      </c>
      <c r="B751" t="inlineStr">
        <is>
          <t>Test for non-detects/missing</t>
        </is>
      </c>
      <c r="C751" t="inlineStr">
        <is>
          <t>Very Low</t>
        </is>
      </c>
      <c r="D751" s="91" t="n">
        <v>44418</v>
      </c>
      <c r="E751" t="inlineStr">
        <is>
          <t>ac.08.06.21</t>
        </is>
      </c>
      <c r="F751" t="inlineStr">
        <is>
          <t>PMMoV:10</t>
        </is>
      </c>
      <c r="G751" s="73" t="str">
        <f>HYPERLINK("#'Main'!Q6", "'Main'!Q6")</f>
        <v>'Main'!Q6</v>
      </c>
      <c r="I751" t="inlineStr">
        <is>
          <t>Matches=!&lt;ND&gt;,!&lt;MISSING&gt;</t>
        </is>
      </c>
      <c r="K751">
        <f>'Main'!Q6</f>
        <v>29.16</v>
      </c>
      <c r="L751">
        <f>AND(OR(TRUE),NOT(OR(K751="&lt;ND&gt;",K751="&lt;MISSING&gt;")))</f>
        <v>1</v>
      </c>
    </row>
    <row r="752">
      <c r="A752" t="inlineStr">
        <is>
          <t>Non-detect</t>
        </is>
      </c>
      <c r="B752" t="inlineStr">
        <is>
          <t>Test for non-detects/missing</t>
        </is>
      </c>
      <c r="C752" t="inlineStr">
        <is>
          <t>Very Low</t>
        </is>
      </c>
      <c r="D752" s="91" t="n">
        <v>44418</v>
      </c>
      <c r="E752" t="inlineStr">
        <is>
          <t>ac.08.06.21</t>
        </is>
      </c>
      <c r="F752" t="inlineStr">
        <is>
          <t>PMMoV:10</t>
        </is>
      </c>
      <c r="G752" s="73" t="str">
        <f>HYPERLINK("#'Main'!R6", "'Main'!R6")</f>
        <v>'Main'!R6</v>
      </c>
      <c r="I752" t="inlineStr">
        <is>
          <t>Matches=!&lt;ND&gt;,!&lt;MISSING&gt;</t>
        </is>
      </c>
      <c r="K752">
        <f>'Main'!R6</f>
        <v>29.25</v>
      </c>
      <c r="L752">
        <f>AND(OR(TRUE),NOT(OR(K752="&lt;ND&gt;",K752="&lt;MISSING&gt;")))</f>
        <v>1</v>
      </c>
    </row>
    <row r="753">
      <c r="A753" t="inlineStr">
        <is>
          <t>Non-detect</t>
        </is>
      </c>
      <c r="B753" t="inlineStr">
        <is>
          <t>Test for non-detects/missing</t>
        </is>
      </c>
      <c r="C753" t="inlineStr">
        <is>
          <t>Very Low</t>
        </is>
      </c>
      <c r="D753" s="91" t="n">
        <v>44418</v>
      </c>
      <c r="E753" t="inlineStr">
        <is>
          <t>ac.08.06.21</t>
        </is>
      </c>
      <c r="F753" t="inlineStr">
        <is>
          <t>PMMoV:10</t>
        </is>
      </c>
      <c r="G753" s="73" t="str">
        <f>HYPERLINK("#'Main'!S6", "'Main'!S6")</f>
        <v>'Main'!S6</v>
      </c>
      <c r="I753" t="inlineStr">
        <is>
          <t>Matches=!&lt;ND&gt;,!&lt;MISSING&gt;</t>
        </is>
      </c>
      <c r="K753">
        <f>'Main'!S6</f>
        <v>29.2</v>
      </c>
      <c r="L753">
        <f>AND(OR(TRUE),NOT(OR(K753="&lt;ND&gt;",K753="&lt;MISSING&gt;")))</f>
        <v>1</v>
      </c>
    </row>
    <row r="754">
      <c r="A754" t="inlineStr">
        <is>
          <t>Non-detect</t>
        </is>
      </c>
      <c r="B754" t="inlineStr">
        <is>
          <t>Test for non-detects/missing</t>
        </is>
      </c>
      <c r="C754" t="inlineStr">
        <is>
          <t>Very Low</t>
        </is>
      </c>
      <c r="D754" s="91" t="n">
        <v>44418</v>
      </c>
      <c r="E754" t="inlineStr">
        <is>
          <t>ac.08.06.21</t>
        </is>
      </c>
      <c r="F754" t="inlineStr">
        <is>
          <t>PMMoV</t>
        </is>
      </c>
      <c r="G754" s="73" t="str">
        <f>HYPERLINK("#'Main'!BQ6", "'Main'!BQ6")</f>
        <v>'Main'!BQ6</v>
      </c>
      <c r="I754" t="inlineStr">
        <is>
          <t>Matches=!&lt;ND&gt;,!&lt;MISSING&gt;</t>
        </is>
      </c>
      <c r="K754">
        <f>'Main'!BQ6</f>
        <v>29.32</v>
      </c>
      <c r="L754">
        <f>AND(OR(TRUE),NOT(OR(K754="&lt;ND&gt;",K754="&lt;MISSING&gt;")))</f>
        <v>1</v>
      </c>
    </row>
    <row r="755">
      <c r="A755" t="inlineStr">
        <is>
          <t>Non-detect</t>
        </is>
      </c>
      <c r="B755" t="inlineStr">
        <is>
          <t>Test for non-detects/missing</t>
        </is>
      </c>
      <c r="C755" t="inlineStr">
        <is>
          <t>Very Low</t>
        </is>
      </c>
      <c r="D755" s="91" t="n">
        <v>44418</v>
      </c>
      <c r="E755" t="inlineStr">
        <is>
          <t>ac.08.06.21</t>
        </is>
      </c>
      <c r="F755" t="inlineStr">
        <is>
          <t>PMMoV</t>
        </is>
      </c>
      <c r="G755" s="73" t="str">
        <f>HYPERLINK("#'Main'!BR6", "'Main'!BR6")</f>
        <v>'Main'!BR6</v>
      </c>
      <c r="I755" t="inlineStr">
        <is>
          <t>Matches=!&lt;ND&gt;,!&lt;MISSING&gt;</t>
        </is>
      </c>
      <c r="K755">
        <f>'Main'!BR6</f>
        <v>29.37</v>
      </c>
      <c r="L755">
        <f>AND(OR(TRUE),NOT(OR(K755="&lt;ND&gt;",K755="&lt;MISSING&gt;")))</f>
        <v>1</v>
      </c>
    </row>
    <row r="756">
      <c r="A756" t="inlineStr">
        <is>
          <t>Non-detect</t>
        </is>
      </c>
      <c r="B756" t="inlineStr">
        <is>
          <t>Test for non-detects/missing</t>
        </is>
      </c>
      <c r="C756" t="inlineStr">
        <is>
          <t>Very Low</t>
        </is>
      </c>
      <c r="D756" s="91" t="n">
        <v>44418</v>
      </c>
      <c r="E756" t="inlineStr">
        <is>
          <t>ac.08.06.21</t>
        </is>
      </c>
      <c r="F756" t="inlineStr">
        <is>
          <t>PMMoV</t>
        </is>
      </c>
      <c r="G756" s="73" t="str">
        <f>HYPERLINK("#'Main'!BS6", "'Main'!BS6")</f>
        <v>'Main'!BS6</v>
      </c>
      <c r="I756" t="inlineStr">
        <is>
          <t>Matches=!&lt;ND&gt;,!&lt;MISSING&gt;</t>
        </is>
      </c>
      <c r="K756">
        <f>'Main'!BS6</f>
        <v>26.27</v>
      </c>
      <c r="L756">
        <f>AND(OR(TRUE),NOT(OR(K756="&lt;ND&gt;",K756="&lt;MISSING&gt;")))</f>
        <v>1</v>
      </c>
    </row>
    <row r="757">
      <c r="A757" t="inlineStr">
        <is>
          <t>Non-detect</t>
        </is>
      </c>
      <c r="B757" t="inlineStr">
        <is>
          <t>Test for non-detects/missing</t>
        </is>
      </c>
      <c r="C757" t="inlineStr">
        <is>
          <t>Very Low</t>
        </is>
      </c>
      <c r="D757" s="91" t="n">
        <v>44418</v>
      </c>
      <c r="E757" t="inlineStr">
        <is>
          <t>ac.08.06.21</t>
        </is>
      </c>
      <c r="F757" t="inlineStr">
        <is>
          <t>PMMoV:10</t>
        </is>
      </c>
      <c r="G757" s="73" t="str">
        <f>HYPERLINK("#'Main'!BI6", "'Main'!BI6")</f>
        <v>'Main'!BI6</v>
      </c>
      <c r="I757" t="inlineStr">
        <is>
          <t>Matches=!&lt;ND&gt;,!&lt;MISSING&gt;</t>
        </is>
      </c>
      <c r="K757">
        <f>'Main'!BI6</f>
        <v>29.16</v>
      </c>
      <c r="L757">
        <f>AND(OR(TRUE),NOT(OR(K757="&lt;ND&gt;",K757="&lt;MISSING&gt;")))</f>
        <v>1</v>
      </c>
    </row>
    <row r="758">
      <c r="A758" t="inlineStr">
        <is>
          <t>Non-detect</t>
        </is>
      </c>
      <c r="B758" t="inlineStr">
        <is>
          <t>Test for non-detects/missing</t>
        </is>
      </c>
      <c r="C758" t="inlineStr">
        <is>
          <t>Very Low</t>
        </is>
      </c>
      <c r="D758" s="91" t="n">
        <v>44418</v>
      </c>
      <c r="E758" t="inlineStr">
        <is>
          <t>ac.08.06.21</t>
        </is>
      </c>
      <c r="F758" t="inlineStr">
        <is>
          <t>PMMoV:10</t>
        </is>
      </c>
      <c r="G758" s="73" t="str">
        <f>HYPERLINK("#'Main'!BJ6", "'Main'!BJ6")</f>
        <v>'Main'!BJ6</v>
      </c>
      <c r="I758" t="inlineStr">
        <is>
          <t>Matches=!&lt;ND&gt;,!&lt;MISSING&gt;</t>
        </is>
      </c>
      <c r="K758">
        <f>'Main'!BJ6</f>
        <v>29.25</v>
      </c>
      <c r="L758">
        <f>AND(OR(TRUE),NOT(OR(K758="&lt;ND&gt;",K758="&lt;MISSING&gt;")))</f>
        <v>1</v>
      </c>
    </row>
    <row r="759">
      <c r="A759" t="inlineStr">
        <is>
          <t>Non-detect</t>
        </is>
      </c>
      <c r="B759" t="inlineStr">
        <is>
          <t>Test for non-detects/missing</t>
        </is>
      </c>
      <c r="C759" t="inlineStr">
        <is>
          <t>Very Low</t>
        </is>
      </c>
      <c r="D759" s="91" t="n">
        <v>44418</v>
      </c>
      <c r="E759" t="inlineStr">
        <is>
          <t>ac.08.06.21</t>
        </is>
      </c>
      <c r="F759" t="inlineStr">
        <is>
          <t>PMMoV:10</t>
        </is>
      </c>
      <c r="G759" s="73" t="str">
        <f>HYPERLINK("#'Main'!BK6", "'Main'!BK6")</f>
        <v>'Main'!BK6</v>
      </c>
      <c r="I759" t="inlineStr">
        <is>
          <t>Matches=!&lt;ND&gt;,!&lt;MISSING&gt;</t>
        </is>
      </c>
      <c r="K759">
        <f>'Main'!BK6</f>
        <v>29.2</v>
      </c>
      <c r="L759">
        <f>AND(OR(TRUE),NOT(OR(K759="&lt;ND&gt;",K759="&lt;MISSING&gt;")))</f>
        <v>1</v>
      </c>
    </row>
    <row r="760">
      <c r="A760" t="inlineStr">
        <is>
          <t>Non-detect</t>
        </is>
      </c>
      <c r="B760" t="inlineStr">
        <is>
          <t>Test for non-detects/missing</t>
        </is>
      </c>
      <c r="C760" t="inlineStr">
        <is>
          <t>Very Low</t>
        </is>
      </c>
      <c r="D760" s="91" t="n">
        <v>44418</v>
      </c>
      <c r="E760" t="inlineStr">
        <is>
          <t>ac.08.06.21</t>
        </is>
      </c>
      <c r="F760" t="inlineStr">
        <is>
          <t>PMMoV:40</t>
        </is>
      </c>
      <c r="G760" s="73" t="str">
        <f>HYPERLINK("#'Main'!BM6", "'Main'!BM6")</f>
        <v>'Main'!BM6</v>
      </c>
      <c r="I760" t="inlineStr">
        <is>
          <t>Matches=!&lt;ND&gt;,!&lt;MISSING&gt;</t>
        </is>
      </c>
      <c r="K760">
        <f>'Main'!BM6</f>
        <v>31.47</v>
      </c>
      <c r="L760">
        <f>AND(OR(TRUE),NOT(OR(K760="&lt;ND&gt;",K760="&lt;MISSING&gt;")))</f>
        <v>1</v>
      </c>
    </row>
    <row r="761">
      <c r="A761" t="inlineStr">
        <is>
          <t>Non-detect</t>
        </is>
      </c>
      <c r="B761" t="inlineStr">
        <is>
          <t>Test for non-detects/missing</t>
        </is>
      </c>
      <c r="C761" t="inlineStr">
        <is>
          <t>Very Low</t>
        </is>
      </c>
      <c r="D761" s="91" t="n">
        <v>44418</v>
      </c>
      <c r="E761" t="inlineStr">
        <is>
          <t>ac.08.06.21</t>
        </is>
      </c>
      <c r="F761" t="inlineStr">
        <is>
          <t>PMMoV:40</t>
        </is>
      </c>
      <c r="G761" s="73" t="str">
        <f>HYPERLINK("#'Main'!BN6", "'Main'!BN6")</f>
        <v>'Main'!BN6</v>
      </c>
      <c r="I761" t="inlineStr">
        <is>
          <t>Matches=!&lt;ND&gt;,!&lt;MISSING&gt;</t>
        </is>
      </c>
      <c r="K761">
        <f>'Main'!BN6</f>
        <v>31.6</v>
      </c>
      <c r="L761">
        <f>AND(OR(TRUE),NOT(OR(K761="&lt;ND&gt;",K761="&lt;MISSING&gt;")))</f>
        <v>1</v>
      </c>
    </row>
    <row r="762">
      <c r="A762" t="inlineStr">
        <is>
          <t>Non-detect</t>
        </is>
      </c>
      <c r="B762" t="inlineStr">
        <is>
          <t>Test for non-detects/missing</t>
        </is>
      </c>
      <c r="C762" t="inlineStr">
        <is>
          <t>Very Low</t>
        </is>
      </c>
      <c r="D762" s="91" t="n">
        <v>44418</v>
      </c>
      <c r="E762" t="inlineStr">
        <is>
          <t>ac.08.06.21</t>
        </is>
      </c>
      <c r="F762" t="inlineStr">
        <is>
          <t>PMMoV:40</t>
        </is>
      </c>
      <c r="G762" s="73" t="str">
        <f>HYPERLINK("#'Main'!BO6", "'Main'!BO6")</f>
        <v>'Main'!BO6</v>
      </c>
      <c r="I762" t="inlineStr">
        <is>
          <t>Matches=!&lt;ND&gt;,!&lt;MISSING&gt;</t>
        </is>
      </c>
      <c r="K762" t="str">
        <f>'Main'!BO6</f>
        <v>&lt;MISSING&gt;</v>
      </c>
      <c r="L762">
        <f>AND(OR(TRUE),NOT(OR(K762="&lt;ND&gt;",K762="&lt;MISSING&gt;")))</f>
        <v>0</v>
      </c>
    </row>
    <row r="763">
      <c r="A763" t="inlineStr">
        <is>
          <t>Non-detect</t>
        </is>
      </c>
      <c r="B763" t="inlineStr">
        <is>
          <t>Test for non-detects/missing</t>
        </is>
      </c>
      <c r="C763" t="inlineStr">
        <is>
          <t>Very Low</t>
        </is>
      </c>
      <c r="D763" s="91" t="n">
        <v>44418</v>
      </c>
      <c r="E763" t="inlineStr">
        <is>
          <t>h_d.08.06.21</t>
        </is>
      </c>
      <c r="F763" t="inlineStr">
        <is>
          <t>covN1</t>
        </is>
      </c>
      <c r="G763" s="73" t="str">
        <f>HYPERLINK("#'Main'!G7", "'Main'!G7")</f>
        <v>'Main'!G7</v>
      </c>
      <c r="I763" t="inlineStr">
        <is>
          <t>Matches=!&lt;ND&gt;,!&lt;MISSING&gt;</t>
        </is>
      </c>
      <c r="K763" t="str">
        <f>'Main'!G7</f>
        <v>[35.6]</v>
      </c>
      <c r="L763">
        <f>AND(OR(TRUE),NOT(OR(K763="&lt;ND&gt;",K763="&lt;MISSING&gt;")))</f>
        <v>1</v>
      </c>
    </row>
    <row r="764">
      <c r="A764" t="inlineStr">
        <is>
          <t>Non-detect</t>
        </is>
      </c>
      <c r="B764" t="inlineStr">
        <is>
          <t>Test for non-detects/missing</t>
        </is>
      </c>
      <c r="C764" t="inlineStr">
        <is>
          <t>Very Low</t>
        </is>
      </c>
      <c r="D764" s="91" t="n">
        <v>44418</v>
      </c>
      <c r="E764" t="inlineStr">
        <is>
          <t>h_d.08.06.21</t>
        </is>
      </c>
      <c r="F764" t="inlineStr">
        <is>
          <t>covN1</t>
        </is>
      </c>
      <c r="G764" s="73" t="str">
        <f>HYPERLINK("#'Main'!H7", "'Main'!H7")</f>
        <v>'Main'!H7</v>
      </c>
      <c r="I764" t="inlineStr">
        <is>
          <t>Matches=!&lt;ND&gt;,!&lt;MISSING&gt;</t>
        </is>
      </c>
      <c r="K764">
        <f>'Main'!H7</f>
        <v>34.29</v>
      </c>
      <c r="L764">
        <f>AND(OR(TRUE),NOT(OR(K764="&lt;ND&gt;",K764="&lt;MISSING&gt;")))</f>
        <v>1</v>
      </c>
    </row>
    <row r="765">
      <c r="A765" t="inlineStr">
        <is>
          <t>Non-detect</t>
        </is>
      </c>
      <c r="B765" t="inlineStr">
        <is>
          <t>Test for non-detects/missing</t>
        </is>
      </c>
      <c r="C765" t="inlineStr">
        <is>
          <t>Very Low</t>
        </is>
      </c>
      <c r="D765" s="91" t="n">
        <v>44418</v>
      </c>
      <c r="E765" t="inlineStr">
        <is>
          <t>h_d.08.06.21</t>
        </is>
      </c>
      <c r="F765" t="inlineStr">
        <is>
          <t>covN1</t>
        </is>
      </c>
      <c r="G765" s="73" t="str">
        <f>HYPERLINK("#'Main'!I7", "'Main'!I7")</f>
        <v>'Main'!I7</v>
      </c>
      <c r="I765" t="inlineStr">
        <is>
          <t>Matches=!&lt;ND&gt;,!&lt;MISSING&gt;</t>
        </is>
      </c>
      <c r="K765">
        <f>'Main'!I7</f>
        <v>34.83</v>
      </c>
      <c r="L765">
        <f>AND(OR(TRUE),NOT(OR(K765="&lt;ND&gt;",K765="&lt;MISSING&gt;")))</f>
        <v>1</v>
      </c>
    </row>
    <row r="766">
      <c r="A766" t="inlineStr">
        <is>
          <t>Non-detect</t>
        </is>
      </c>
      <c r="B766" t="inlineStr">
        <is>
          <t>Test for non-detects/missing</t>
        </is>
      </c>
      <c r="C766" t="inlineStr">
        <is>
          <t>Very Low</t>
        </is>
      </c>
      <c r="D766" s="91" t="n">
        <v>44418</v>
      </c>
      <c r="E766" t="inlineStr">
        <is>
          <t>h_d.08.06.21</t>
        </is>
      </c>
      <c r="F766" t="inlineStr">
        <is>
          <t>PMMoV:10</t>
        </is>
      </c>
      <c r="G766" s="73" t="str">
        <f>HYPERLINK("#'Main'!Q7", "'Main'!Q7")</f>
        <v>'Main'!Q7</v>
      </c>
      <c r="I766" t="inlineStr">
        <is>
          <t>Matches=!&lt;ND&gt;,!&lt;MISSING&gt;</t>
        </is>
      </c>
      <c r="K766">
        <f>'Main'!Q7</f>
        <v>27.9</v>
      </c>
      <c r="L766">
        <f>AND(OR(TRUE),NOT(OR(K766="&lt;ND&gt;",K766="&lt;MISSING&gt;")))</f>
        <v>1</v>
      </c>
    </row>
    <row r="767">
      <c r="A767" t="inlineStr">
        <is>
          <t>Non-detect</t>
        </is>
      </c>
      <c r="B767" t="inlineStr">
        <is>
          <t>Test for non-detects/missing</t>
        </is>
      </c>
      <c r="C767" t="inlineStr">
        <is>
          <t>Very Low</t>
        </is>
      </c>
      <c r="D767" s="91" t="n">
        <v>44418</v>
      </c>
      <c r="E767" t="inlineStr">
        <is>
          <t>h_d.08.06.21</t>
        </is>
      </c>
      <c r="F767" t="inlineStr">
        <is>
          <t>PMMoV:10</t>
        </is>
      </c>
      <c r="G767" s="73" t="str">
        <f>HYPERLINK("#'Main'!R7", "'Main'!R7")</f>
        <v>'Main'!R7</v>
      </c>
      <c r="I767" t="inlineStr">
        <is>
          <t>Matches=!&lt;ND&gt;,!&lt;MISSING&gt;</t>
        </is>
      </c>
      <c r="K767">
        <f>'Main'!R7</f>
        <v>27.86</v>
      </c>
      <c r="L767">
        <f>AND(OR(TRUE),NOT(OR(K767="&lt;ND&gt;",K767="&lt;MISSING&gt;")))</f>
        <v>1</v>
      </c>
    </row>
    <row r="768">
      <c r="A768" t="inlineStr">
        <is>
          <t>Non-detect</t>
        </is>
      </c>
      <c r="B768" t="inlineStr">
        <is>
          <t>Test for non-detects/missing</t>
        </is>
      </c>
      <c r="C768" t="inlineStr">
        <is>
          <t>Very Low</t>
        </is>
      </c>
      <c r="D768" s="91" t="n">
        <v>44418</v>
      </c>
      <c r="E768" t="inlineStr">
        <is>
          <t>h_d.08.06.21</t>
        </is>
      </c>
      <c r="F768" t="inlineStr">
        <is>
          <t>PMMoV:10</t>
        </is>
      </c>
      <c r="G768" s="73" t="str">
        <f>HYPERLINK("#'Main'!S7", "'Main'!S7")</f>
        <v>'Main'!S7</v>
      </c>
      <c r="I768" t="inlineStr">
        <is>
          <t>Matches=!&lt;ND&gt;,!&lt;MISSING&gt;</t>
        </is>
      </c>
      <c r="K768">
        <f>'Main'!S7</f>
        <v>27.88</v>
      </c>
      <c r="L768">
        <f>AND(OR(TRUE),NOT(OR(K768="&lt;ND&gt;",K768="&lt;MISSING&gt;")))</f>
        <v>1</v>
      </c>
    </row>
    <row r="769">
      <c r="A769" t="inlineStr">
        <is>
          <t>Non-detect</t>
        </is>
      </c>
      <c r="B769" t="inlineStr">
        <is>
          <t>Test for non-detects/missing</t>
        </is>
      </c>
      <c r="C769" t="inlineStr">
        <is>
          <t>Very Low</t>
        </is>
      </c>
      <c r="D769" s="91" t="n">
        <v>44418</v>
      </c>
      <c r="E769" t="inlineStr">
        <is>
          <t>h_d.08.06.21</t>
        </is>
      </c>
      <c r="F769" t="inlineStr">
        <is>
          <t>PMMoV</t>
        </is>
      </c>
      <c r="G769" s="73" t="str">
        <f>HYPERLINK("#'Main'!BQ7", "'Main'!BQ7")</f>
        <v>'Main'!BQ7</v>
      </c>
      <c r="I769" t="inlineStr">
        <is>
          <t>Matches=!&lt;ND&gt;,!&lt;MISSING&gt;</t>
        </is>
      </c>
      <c r="K769">
        <f>'Main'!BQ7</f>
        <v>27.62</v>
      </c>
      <c r="L769">
        <f>AND(OR(TRUE),NOT(OR(K769="&lt;ND&gt;",K769="&lt;MISSING&gt;")))</f>
        <v>1</v>
      </c>
    </row>
    <row r="770">
      <c r="A770" t="inlineStr">
        <is>
          <t>Non-detect</t>
        </is>
      </c>
      <c r="B770" t="inlineStr">
        <is>
          <t>Test for non-detects/missing</t>
        </is>
      </c>
      <c r="C770" t="inlineStr">
        <is>
          <t>Very Low</t>
        </is>
      </c>
      <c r="D770" s="91" t="n">
        <v>44418</v>
      </c>
      <c r="E770" t="inlineStr">
        <is>
          <t>h_d.08.06.21</t>
        </is>
      </c>
      <c r="F770" t="inlineStr">
        <is>
          <t>PMMoV</t>
        </is>
      </c>
      <c r="G770" s="73" t="str">
        <f>HYPERLINK("#'Main'!BR7", "'Main'!BR7")</f>
        <v>'Main'!BR7</v>
      </c>
      <c r="I770" t="inlineStr">
        <is>
          <t>Matches=!&lt;ND&gt;,!&lt;MISSING&gt;</t>
        </is>
      </c>
      <c r="K770">
        <f>'Main'!BR7</f>
        <v>27.73</v>
      </c>
      <c r="L770">
        <f>AND(OR(TRUE),NOT(OR(K770="&lt;ND&gt;",K770="&lt;MISSING&gt;")))</f>
        <v>1</v>
      </c>
    </row>
    <row r="771">
      <c r="A771" t="inlineStr">
        <is>
          <t>Non-detect</t>
        </is>
      </c>
      <c r="B771" t="inlineStr">
        <is>
          <t>Test for non-detects/missing</t>
        </is>
      </c>
      <c r="C771" t="inlineStr">
        <is>
          <t>Very Low</t>
        </is>
      </c>
      <c r="D771" s="91" t="n">
        <v>44418</v>
      </c>
      <c r="E771" t="inlineStr">
        <is>
          <t>h_d.08.06.21</t>
        </is>
      </c>
      <c r="F771" t="inlineStr">
        <is>
          <t>PMMoV</t>
        </is>
      </c>
      <c r="G771" s="73" t="str">
        <f>HYPERLINK("#'Main'!BS7", "'Main'!BS7")</f>
        <v>'Main'!BS7</v>
      </c>
      <c r="I771" t="inlineStr">
        <is>
          <t>Matches=!&lt;ND&gt;,!&lt;MISSING&gt;</t>
        </is>
      </c>
      <c r="K771" t="str">
        <f>'Main'!BS7</f>
        <v>&lt;MISSING&gt;</v>
      </c>
      <c r="L771">
        <f>AND(OR(TRUE),NOT(OR(K771="&lt;ND&gt;",K771="&lt;MISSING&gt;")))</f>
        <v>0</v>
      </c>
    </row>
    <row r="772">
      <c r="A772" t="inlineStr">
        <is>
          <t>Non-detect</t>
        </is>
      </c>
      <c r="B772" t="inlineStr">
        <is>
          <t>Test for non-detects/missing</t>
        </is>
      </c>
      <c r="C772" t="inlineStr">
        <is>
          <t>Very Low</t>
        </is>
      </c>
      <c r="D772" s="91" t="n">
        <v>44418</v>
      </c>
      <c r="E772" t="inlineStr">
        <is>
          <t>h_d.08.06.21</t>
        </is>
      </c>
      <c r="F772" t="inlineStr">
        <is>
          <t>PMMoV:10</t>
        </is>
      </c>
      <c r="G772" s="73" t="str">
        <f>HYPERLINK("#'Main'!BI7", "'Main'!BI7")</f>
        <v>'Main'!BI7</v>
      </c>
      <c r="I772" t="inlineStr">
        <is>
          <t>Matches=!&lt;ND&gt;,!&lt;MISSING&gt;</t>
        </is>
      </c>
      <c r="K772">
        <f>'Main'!BI7</f>
        <v>27.9</v>
      </c>
      <c r="L772">
        <f>AND(OR(TRUE),NOT(OR(K772="&lt;ND&gt;",K772="&lt;MISSING&gt;")))</f>
        <v>1</v>
      </c>
    </row>
    <row r="773">
      <c r="A773" t="inlineStr">
        <is>
          <t>Non-detect</t>
        </is>
      </c>
      <c r="B773" t="inlineStr">
        <is>
          <t>Test for non-detects/missing</t>
        </is>
      </c>
      <c r="C773" t="inlineStr">
        <is>
          <t>Very Low</t>
        </is>
      </c>
      <c r="D773" s="91" t="n">
        <v>44418</v>
      </c>
      <c r="E773" t="inlineStr">
        <is>
          <t>h_d.08.06.21</t>
        </is>
      </c>
      <c r="F773" t="inlineStr">
        <is>
          <t>PMMoV:10</t>
        </is>
      </c>
      <c r="G773" s="73" t="str">
        <f>HYPERLINK("#'Main'!BJ7", "'Main'!BJ7")</f>
        <v>'Main'!BJ7</v>
      </c>
      <c r="I773" t="inlineStr">
        <is>
          <t>Matches=!&lt;ND&gt;,!&lt;MISSING&gt;</t>
        </is>
      </c>
      <c r="K773">
        <f>'Main'!BJ7</f>
        <v>27.86</v>
      </c>
      <c r="L773">
        <f>AND(OR(TRUE),NOT(OR(K773="&lt;ND&gt;",K773="&lt;MISSING&gt;")))</f>
        <v>1</v>
      </c>
    </row>
    <row r="774">
      <c r="A774" t="inlineStr">
        <is>
          <t>Non-detect</t>
        </is>
      </c>
      <c r="B774" t="inlineStr">
        <is>
          <t>Test for non-detects/missing</t>
        </is>
      </c>
      <c r="C774" t="inlineStr">
        <is>
          <t>Very Low</t>
        </is>
      </c>
      <c r="D774" s="91" t="n">
        <v>44418</v>
      </c>
      <c r="E774" t="inlineStr">
        <is>
          <t>h_d.08.06.21</t>
        </is>
      </c>
      <c r="F774" t="inlineStr">
        <is>
          <t>PMMoV:10</t>
        </is>
      </c>
      <c r="G774" s="73" t="str">
        <f>HYPERLINK("#'Main'!BK7", "'Main'!BK7")</f>
        <v>'Main'!BK7</v>
      </c>
      <c r="I774" t="inlineStr">
        <is>
          <t>Matches=!&lt;ND&gt;,!&lt;MISSING&gt;</t>
        </is>
      </c>
      <c r="K774">
        <f>'Main'!BK7</f>
        <v>27.88</v>
      </c>
      <c r="L774">
        <f>AND(OR(TRUE),NOT(OR(K774="&lt;ND&gt;",K774="&lt;MISSING&gt;")))</f>
        <v>1</v>
      </c>
    </row>
    <row r="775">
      <c r="A775" t="inlineStr">
        <is>
          <t>Non-detect</t>
        </is>
      </c>
      <c r="B775" t="inlineStr">
        <is>
          <t>Test for non-detects/missing</t>
        </is>
      </c>
      <c r="C775" t="inlineStr">
        <is>
          <t>Very Low</t>
        </is>
      </c>
      <c r="D775" s="91" t="n">
        <v>44418</v>
      </c>
      <c r="E775" t="inlineStr">
        <is>
          <t>h_d.08.06.21</t>
        </is>
      </c>
      <c r="F775" t="inlineStr">
        <is>
          <t>PMMoV:40</t>
        </is>
      </c>
      <c r="G775" s="73" t="str">
        <f>HYPERLINK("#'Main'!BM7", "'Main'!BM7")</f>
        <v>'Main'!BM7</v>
      </c>
      <c r="I775" t="inlineStr">
        <is>
          <t>Matches=!&lt;ND&gt;,!&lt;MISSING&gt;</t>
        </is>
      </c>
      <c r="K775">
        <f>'Main'!BM7</f>
        <v>30</v>
      </c>
      <c r="L775">
        <f>AND(OR(TRUE),NOT(OR(K775="&lt;ND&gt;",K775="&lt;MISSING&gt;")))</f>
        <v>1</v>
      </c>
    </row>
    <row r="776">
      <c r="A776" t="inlineStr">
        <is>
          <t>Non-detect</t>
        </is>
      </c>
      <c r="B776" t="inlineStr">
        <is>
          <t>Test for non-detects/missing</t>
        </is>
      </c>
      <c r="C776" t="inlineStr">
        <is>
          <t>Very Low</t>
        </is>
      </c>
      <c r="D776" s="91" t="n">
        <v>44418</v>
      </c>
      <c r="E776" t="inlineStr">
        <is>
          <t>h_d.08.06.21</t>
        </is>
      </c>
      <c r="F776" t="inlineStr">
        <is>
          <t>PMMoV:40</t>
        </is>
      </c>
      <c r="G776" s="73" t="str">
        <f>HYPERLINK("#'Main'!BN7", "'Main'!BN7")</f>
        <v>'Main'!BN7</v>
      </c>
      <c r="I776" t="inlineStr">
        <is>
          <t>Matches=!&lt;ND&gt;,!&lt;MISSING&gt;</t>
        </is>
      </c>
      <c r="K776">
        <f>'Main'!BN7</f>
        <v>29.99</v>
      </c>
      <c r="L776">
        <f>AND(OR(TRUE),NOT(OR(K776="&lt;ND&gt;",K776="&lt;MISSING&gt;")))</f>
        <v>1</v>
      </c>
    </row>
    <row r="777">
      <c r="A777" t="inlineStr">
        <is>
          <t>Non-detect</t>
        </is>
      </c>
      <c r="B777" t="inlineStr">
        <is>
          <t>Test for non-detects/missing</t>
        </is>
      </c>
      <c r="C777" t="inlineStr">
        <is>
          <t>Very Low</t>
        </is>
      </c>
      <c r="D777" s="91" t="n">
        <v>44418</v>
      </c>
      <c r="E777" t="inlineStr">
        <is>
          <t>h_d.08.06.21</t>
        </is>
      </c>
      <c r="F777" t="inlineStr">
        <is>
          <t>PMMoV:40</t>
        </is>
      </c>
      <c r="G777" s="73" t="str">
        <f>HYPERLINK("#'Main'!BO7", "'Main'!BO7")</f>
        <v>'Main'!BO7</v>
      </c>
      <c r="I777" t="inlineStr">
        <is>
          <t>Matches=!&lt;ND&gt;,!&lt;MISSING&gt;</t>
        </is>
      </c>
      <c r="K777" t="str">
        <f>'Main'!BO7</f>
        <v>&lt;MISSING&gt;</v>
      </c>
      <c r="L777">
        <f>AND(OR(TRUE),NOT(OR(K777="&lt;ND&gt;",K777="&lt;MISSING&gt;")))</f>
        <v>0</v>
      </c>
    </row>
    <row r="778">
      <c r="A778" t="inlineStr">
        <is>
          <t>Non-detect</t>
        </is>
      </c>
      <c r="B778" t="inlineStr">
        <is>
          <t>Test for non-detects/missing</t>
        </is>
      </c>
      <c r="C778" t="inlineStr">
        <is>
          <t>Very Low</t>
        </is>
      </c>
      <c r="D778" s="91" t="n">
        <v>44418</v>
      </c>
      <c r="E778" t="inlineStr">
        <is>
          <t>h.08.07.21</t>
        </is>
      </c>
      <c r="F778" t="inlineStr">
        <is>
          <t>covN1</t>
        </is>
      </c>
      <c r="G778" s="73" t="str">
        <f>HYPERLINK("#'Main'!G8", "'Main'!G8")</f>
        <v>'Main'!G8</v>
      </c>
      <c r="I778" t="inlineStr">
        <is>
          <t>Matches=!&lt;ND&gt;,!&lt;MISSING&gt;</t>
        </is>
      </c>
      <c r="K778" t="str">
        <f>'Main'!G8</f>
        <v>[38.16]</v>
      </c>
      <c r="L778">
        <f>AND(OR(TRUE),NOT(OR(K778="&lt;ND&gt;",K778="&lt;MISSING&gt;")))</f>
        <v>1</v>
      </c>
    </row>
    <row r="779">
      <c r="A779" t="inlineStr">
        <is>
          <t>Non-detect</t>
        </is>
      </c>
      <c r="B779" t="inlineStr">
        <is>
          <t>Test for non-detects/missing</t>
        </is>
      </c>
      <c r="C779" t="inlineStr">
        <is>
          <t>Very Low</t>
        </is>
      </c>
      <c r="D779" s="91" t="n">
        <v>44418</v>
      </c>
      <c r="E779" t="inlineStr">
        <is>
          <t>h.08.07.21</t>
        </is>
      </c>
      <c r="F779" t="inlineStr">
        <is>
          <t>covN1</t>
        </is>
      </c>
      <c r="G779" s="73" t="str">
        <f>HYPERLINK("#'Main'!H8", "'Main'!H8")</f>
        <v>'Main'!H8</v>
      </c>
      <c r="I779" t="inlineStr">
        <is>
          <t>Matches=!&lt;ND&gt;,!&lt;MISSING&gt;</t>
        </is>
      </c>
      <c r="K779">
        <f>'Main'!H8</f>
        <v>35.44</v>
      </c>
      <c r="L779">
        <f>AND(OR(TRUE),NOT(OR(K779="&lt;ND&gt;",K779="&lt;MISSING&gt;")))</f>
        <v>1</v>
      </c>
    </row>
    <row r="780">
      <c r="A780" t="inlineStr">
        <is>
          <t>Non-detect</t>
        </is>
      </c>
      <c r="B780" t="inlineStr">
        <is>
          <t>Test for non-detects/missing</t>
        </is>
      </c>
      <c r="C780" t="inlineStr">
        <is>
          <t>Very Low</t>
        </is>
      </c>
      <c r="D780" s="91" t="n">
        <v>44418</v>
      </c>
      <c r="E780" t="inlineStr">
        <is>
          <t>h.08.07.21</t>
        </is>
      </c>
      <c r="F780" t="inlineStr">
        <is>
          <t>covN1</t>
        </is>
      </c>
      <c r="G780" s="73" t="str">
        <f>HYPERLINK("#'Main'!I8", "'Main'!I8")</f>
        <v>'Main'!I8</v>
      </c>
      <c r="I780" t="inlineStr">
        <is>
          <t>Matches=!&lt;ND&gt;,!&lt;MISSING&gt;</t>
        </is>
      </c>
      <c r="K780">
        <f>'Main'!I8</f>
        <v>36.61</v>
      </c>
      <c r="L780">
        <f>AND(OR(TRUE),NOT(OR(K780="&lt;ND&gt;",K780="&lt;MISSING&gt;")))</f>
        <v>1</v>
      </c>
    </row>
    <row r="781">
      <c r="A781" t="inlineStr">
        <is>
          <t>Non-detect</t>
        </is>
      </c>
      <c r="B781" t="inlineStr">
        <is>
          <t>Test for non-detects/missing</t>
        </is>
      </c>
      <c r="C781" t="inlineStr">
        <is>
          <t>Very Low</t>
        </is>
      </c>
      <c r="D781" s="91" t="n">
        <v>44418</v>
      </c>
      <c r="E781" t="inlineStr">
        <is>
          <t>h.08.07.21</t>
        </is>
      </c>
      <c r="F781" t="inlineStr">
        <is>
          <t>PMMoV:10</t>
        </is>
      </c>
      <c r="G781" s="73" t="str">
        <f>HYPERLINK("#'Main'!Q8", "'Main'!Q8")</f>
        <v>'Main'!Q8</v>
      </c>
      <c r="I781" t="inlineStr">
        <is>
          <t>Matches=!&lt;ND&gt;,!&lt;MISSING&gt;</t>
        </is>
      </c>
      <c r="K781">
        <f>'Main'!Q8</f>
        <v>27.98</v>
      </c>
      <c r="L781">
        <f>AND(OR(TRUE),NOT(OR(K781="&lt;ND&gt;",K781="&lt;MISSING&gt;")))</f>
        <v>1</v>
      </c>
    </row>
    <row r="782">
      <c r="A782" t="inlineStr">
        <is>
          <t>Non-detect</t>
        </is>
      </c>
      <c r="B782" t="inlineStr">
        <is>
          <t>Test for non-detects/missing</t>
        </is>
      </c>
      <c r="C782" t="inlineStr">
        <is>
          <t>Very Low</t>
        </is>
      </c>
      <c r="D782" s="91" t="n">
        <v>44418</v>
      </c>
      <c r="E782" t="inlineStr">
        <is>
          <t>h.08.07.21</t>
        </is>
      </c>
      <c r="F782" t="inlineStr">
        <is>
          <t>PMMoV:10</t>
        </is>
      </c>
      <c r="G782" s="73" t="str">
        <f>HYPERLINK("#'Main'!R8", "'Main'!R8")</f>
        <v>'Main'!R8</v>
      </c>
      <c r="I782" t="inlineStr">
        <is>
          <t>Matches=!&lt;ND&gt;,!&lt;MISSING&gt;</t>
        </is>
      </c>
      <c r="K782">
        <f>'Main'!R8</f>
        <v>27.69</v>
      </c>
      <c r="L782">
        <f>AND(OR(TRUE),NOT(OR(K782="&lt;ND&gt;",K782="&lt;MISSING&gt;")))</f>
        <v>1</v>
      </c>
    </row>
    <row r="783">
      <c r="A783" t="inlineStr">
        <is>
          <t>Non-detect</t>
        </is>
      </c>
      <c r="B783" t="inlineStr">
        <is>
          <t>Test for non-detects/missing</t>
        </is>
      </c>
      <c r="C783" t="inlineStr">
        <is>
          <t>Very Low</t>
        </is>
      </c>
      <c r="D783" s="91" t="n">
        <v>44418</v>
      </c>
      <c r="E783" t="inlineStr">
        <is>
          <t>h.08.07.21</t>
        </is>
      </c>
      <c r="F783" t="inlineStr">
        <is>
          <t>PMMoV:10</t>
        </is>
      </c>
      <c r="G783" s="73" t="str">
        <f>HYPERLINK("#'Main'!S8", "'Main'!S8")</f>
        <v>'Main'!S8</v>
      </c>
      <c r="I783" t="inlineStr">
        <is>
          <t>Matches=!&lt;ND&gt;,!&lt;MISSING&gt;</t>
        </is>
      </c>
      <c r="K783">
        <f>'Main'!S8</f>
        <v>27.88</v>
      </c>
      <c r="L783">
        <f>AND(OR(TRUE),NOT(OR(K783="&lt;ND&gt;",K783="&lt;MISSING&gt;")))</f>
        <v>1</v>
      </c>
    </row>
    <row r="784">
      <c r="A784" t="inlineStr">
        <is>
          <t>Non-detect</t>
        </is>
      </c>
      <c r="B784" t="inlineStr">
        <is>
          <t>Test for non-detects/missing</t>
        </is>
      </c>
      <c r="C784" t="inlineStr">
        <is>
          <t>Very Low</t>
        </is>
      </c>
      <c r="D784" s="91" t="n">
        <v>44418</v>
      </c>
      <c r="E784" t="inlineStr">
        <is>
          <t>h.08.07.21</t>
        </is>
      </c>
      <c r="F784" t="inlineStr">
        <is>
          <t>PMMoV</t>
        </is>
      </c>
      <c r="G784" s="73" t="str">
        <f>HYPERLINK("#'Main'!BQ8", "'Main'!BQ8")</f>
        <v>'Main'!BQ8</v>
      </c>
      <c r="I784" t="inlineStr">
        <is>
          <t>Matches=!&lt;ND&gt;,!&lt;MISSING&gt;</t>
        </is>
      </c>
      <c r="K784">
        <f>'Main'!BQ8</f>
        <v>24.8</v>
      </c>
      <c r="L784">
        <f>AND(OR(TRUE),NOT(OR(K784="&lt;ND&gt;",K784="&lt;MISSING&gt;")))</f>
        <v>1</v>
      </c>
    </row>
    <row r="785">
      <c r="A785" t="inlineStr">
        <is>
          <t>Non-detect</t>
        </is>
      </c>
      <c r="B785" t="inlineStr">
        <is>
          <t>Test for non-detects/missing</t>
        </is>
      </c>
      <c r="C785" t="inlineStr">
        <is>
          <t>Very Low</t>
        </is>
      </c>
      <c r="D785" s="91" t="n">
        <v>44418</v>
      </c>
      <c r="E785" t="inlineStr">
        <is>
          <t>h.08.07.21</t>
        </is>
      </c>
      <c r="F785" t="inlineStr">
        <is>
          <t>PMMoV</t>
        </is>
      </c>
      <c r="G785" s="73" t="str">
        <f>HYPERLINK("#'Main'!BR8", "'Main'!BR8")</f>
        <v>'Main'!BR8</v>
      </c>
      <c r="I785" t="inlineStr">
        <is>
          <t>Matches=!&lt;ND&gt;,!&lt;MISSING&gt;</t>
        </is>
      </c>
      <c r="K785">
        <f>'Main'!BR8</f>
        <v>24.75</v>
      </c>
      <c r="L785">
        <f>AND(OR(TRUE),NOT(OR(K785="&lt;ND&gt;",K785="&lt;MISSING&gt;")))</f>
        <v>1</v>
      </c>
    </row>
    <row r="786">
      <c r="A786" t="inlineStr">
        <is>
          <t>Non-detect</t>
        </is>
      </c>
      <c r="B786" t="inlineStr">
        <is>
          <t>Test for non-detects/missing</t>
        </is>
      </c>
      <c r="C786" t="inlineStr">
        <is>
          <t>Very Low</t>
        </is>
      </c>
      <c r="D786" s="91" t="n">
        <v>44418</v>
      </c>
      <c r="E786" t="inlineStr">
        <is>
          <t>h.08.07.21</t>
        </is>
      </c>
      <c r="F786" t="inlineStr">
        <is>
          <t>PMMoV</t>
        </is>
      </c>
      <c r="G786" s="73" t="str">
        <f>HYPERLINK("#'Main'!BS8", "'Main'!BS8")</f>
        <v>'Main'!BS8</v>
      </c>
      <c r="I786" t="inlineStr">
        <is>
          <t>Matches=!&lt;ND&gt;,!&lt;MISSING&gt;</t>
        </is>
      </c>
      <c r="K786" t="str">
        <f>'Main'!BS8</f>
        <v>&lt;MISSING&gt;</v>
      </c>
      <c r="L786">
        <f>AND(OR(TRUE),NOT(OR(K786="&lt;ND&gt;",K786="&lt;MISSING&gt;")))</f>
        <v>0</v>
      </c>
    </row>
    <row r="787">
      <c r="A787" t="inlineStr">
        <is>
          <t>Non-detect</t>
        </is>
      </c>
      <c r="B787" t="inlineStr">
        <is>
          <t>Test for non-detects/missing</t>
        </is>
      </c>
      <c r="C787" t="inlineStr">
        <is>
          <t>Very Low</t>
        </is>
      </c>
      <c r="D787" s="91" t="n">
        <v>44418</v>
      </c>
      <c r="E787" t="inlineStr">
        <is>
          <t>h.08.07.21</t>
        </is>
      </c>
      <c r="F787" t="inlineStr">
        <is>
          <t>PMMoV:10</t>
        </is>
      </c>
      <c r="G787" s="73" t="str">
        <f>HYPERLINK("#'Main'!BI8", "'Main'!BI8")</f>
        <v>'Main'!BI8</v>
      </c>
      <c r="I787" t="inlineStr">
        <is>
          <t>Matches=!&lt;ND&gt;,!&lt;MISSING&gt;</t>
        </is>
      </c>
      <c r="K787">
        <f>'Main'!BI8</f>
        <v>27.98</v>
      </c>
      <c r="L787">
        <f>AND(OR(TRUE),NOT(OR(K787="&lt;ND&gt;",K787="&lt;MISSING&gt;")))</f>
        <v>1</v>
      </c>
    </row>
    <row r="788">
      <c r="A788" t="inlineStr">
        <is>
          <t>Non-detect</t>
        </is>
      </c>
      <c r="B788" t="inlineStr">
        <is>
          <t>Test for non-detects/missing</t>
        </is>
      </c>
      <c r="C788" t="inlineStr">
        <is>
          <t>Very Low</t>
        </is>
      </c>
      <c r="D788" s="91" t="n">
        <v>44418</v>
      </c>
      <c r="E788" t="inlineStr">
        <is>
          <t>h.08.07.21</t>
        </is>
      </c>
      <c r="F788" t="inlineStr">
        <is>
          <t>PMMoV:10</t>
        </is>
      </c>
      <c r="G788" s="73" t="str">
        <f>HYPERLINK("#'Main'!BJ8", "'Main'!BJ8")</f>
        <v>'Main'!BJ8</v>
      </c>
      <c r="I788" t="inlineStr">
        <is>
          <t>Matches=!&lt;ND&gt;,!&lt;MISSING&gt;</t>
        </is>
      </c>
      <c r="K788">
        <f>'Main'!BJ8</f>
        <v>27.69</v>
      </c>
      <c r="L788">
        <f>AND(OR(TRUE),NOT(OR(K788="&lt;ND&gt;",K788="&lt;MISSING&gt;")))</f>
        <v>1</v>
      </c>
    </row>
    <row r="789">
      <c r="A789" t="inlineStr">
        <is>
          <t>Non-detect</t>
        </is>
      </c>
      <c r="B789" t="inlineStr">
        <is>
          <t>Test for non-detects/missing</t>
        </is>
      </c>
      <c r="C789" t="inlineStr">
        <is>
          <t>Very Low</t>
        </is>
      </c>
      <c r="D789" s="91" t="n">
        <v>44418</v>
      </c>
      <c r="E789" t="inlineStr">
        <is>
          <t>h.08.07.21</t>
        </is>
      </c>
      <c r="F789" t="inlineStr">
        <is>
          <t>PMMoV:10</t>
        </is>
      </c>
      <c r="G789" s="73" t="str">
        <f>HYPERLINK("#'Main'!BK8", "'Main'!BK8")</f>
        <v>'Main'!BK8</v>
      </c>
      <c r="I789" t="inlineStr">
        <is>
          <t>Matches=!&lt;ND&gt;,!&lt;MISSING&gt;</t>
        </is>
      </c>
      <c r="K789">
        <f>'Main'!BK8</f>
        <v>27.88</v>
      </c>
      <c r="L789">
        <f>AND(OR(TRUE),NOT(OR(K789="&lt;ND&gt;",K789="&lt;MISSING&gt;")))</f>
        <v>1</v>
      </c>
    </row>
    <row r="790">
      <c r="A790" t="inlineStr">
        <is>
          <t>Non-detect</t>
        </is>
      </c>
      <c r="B790" t="inlineStr">
        <is>
          <t>Test for non-detects/missing</t>
        </is>
      </c>
      <c r="C790" t="inlineStr">
        <is>
          <t>Very Low</t>
        </is>
      </c>
      <c r="D790" s="91" t="n">
        <v>44418</v>
      </c>
      <c r="E790" t="inlineStr">
        <is>
          <t>h.08.07.21</t>
        </is>
      </c>
      <c r="F790" t="inlineStr">
        <is>
          <t>PMMoV:40</t>
        </is>
      </c>
      <c r="G790" s="73" t="str">
        <f>HYPERLINK("#'Main'!BM8", "'Main'!BM8")</f>
        <v>'Main'!BM8</v>
      </c>
      <c r="I790" t="inlineStr">
        <is>
          <t>Matches=!&lt;ND&gt;,!&lt;MISSING&gt;</t>
        </is>
      </c>
      <c r="K790">
        <f>'Main'!BM8</f>
        <v>30.29</v>
      </c>
      <c r="L790">
        <f>AND(OR(TRUE),NOT(OR(K790="&lt;ND&gt;",K790="&lt;MISSING&gt;")))</f>
        <v>1</v>
      </c>
    </row>
    <row r="791">
      <c r="A791" t="inlineStr">
        <is>
          <t>Non-detect</t>
        </is>
      </c>
      <c r="B791" t="inlineStr">
        <is>
          <t>Test for non-detects/missing</t>
        </is>
      </c>
      <c r="C791" t="inlineStr">
        <is>
          <t>Very Low</t>
        </is>
      </c>
      <c r="D791" s="91" t="n">
        <v>44418</v>
      </c>
      <c r="E791" t="inlineStr">
        <is>
          <t>h.08.07.21</t>
        </is>
      </c>
      <c r="F791" t="inlineStr">
        <is>
          <t>PMMoV:40</t>
        </is>
      </c>
      <c r="G791" s="73" t="str">
        <f>HYPERLINK("#'Main'!BN8", "'Main'!BN8")</f>
        <v>'Main'!BN8</v>
      </c>
      <c r="I791" t="inlineStr">
        <is>
          <t>Matches=!&lt;ND&gt;,!&lt;MISSING&gt;</t>
        </is>
      </c>
      <c r="K791">
        <f>'Main'!BN8</f>
        <v>30.36</v>
      </c>
      <c r="L791">
        <f>AND(OR(TRUE),NOT(OR(K791="&lt;ND&gt;",K791="&lt;MISSING&gt;")))</f>
        <v>1</v>
      </c>
    </row>
    <row r="792">
      <c r="A792" t="inlineStr">
        <is>
          <t>Non-detect</t>
        </is>
      </c>
      <c r="B792" t="inlineStr">
        <is>
          <t>Test for non-detects/missing</t>
        </is>
      </c>
      <c r="C792" t="inlineStr">
        <is>
          <t>Very Low</t>
        </is>
      </c>
      <c r="D792" s="91" t="n">
        <v>44418</v>
      </c>
      <c r="E792" t="inlineStr">
        <is>
          <t>h.08.07.21</t>
        </is>
      </c>
      <c r="F792" t="inlineStr">
        <is>
          <t>PMMoV:40</t>
        </is>
      </c>
      <c r="G792" s="73" t="str">
        <f>HYPERLINK("#'Main'!BO8", "'Main'!BO8")</f>
        <v>'Main'!BO8</v>
      </c>
      <c r="I792" t="inlineStr">
        <is>
          <t>Matches=!&lt;ND&gt;,!&lt;MISSING&gt;</t>
        </is>
      </c>
      <c r="K792" t="str">
        <f>'Main'!BO8</f>
        <v>&lt;MISSING&gt;</v>
      </c>
      <c r="L792">
        <f>AND(OR(TRUE),NOT(OR(K792="&lt;ND&gt;",K792="&lt;MISSING&gt;")))</f>
        <v>0</v>
      </c>
    </row>
    <row r="793">
      <c r="A793" t="inlineStr">
        <is>
          <t>Non-detect</t>
        </is>
      </c>
      <c r="B793" t="inlineStr">
        <is>
          <t>Test for non-detects/missing</t>
        </is>
      </c>
      <c r="C793" t="inlineStr">
        <is>
          <t>Very Low</t>
        </is>
      </c>
      <c r="D793" s="91" t="n">
        <v>44418</v>
      </c>
      <c r="E793" t="inlineStr">
        <is>
          <t>h.08.08.21</t>
        </is>
      </c>
      <c r="F793" t="inlineStr">
        <is>
          <t>covN1</t>
        </is>
      </c>
      <c r="G793" s="73" t="str">
        <f>HYPERLINK("#'Main'!G9", "'Main'!G9")</f>
        <v>'Main'!G9</v>
      </c>
      <c r="I793" t="inlineStr">
        <is>
          <t>Matches=!&lt;ND&gt;,!&lt;MISSING&gt;</t>
        </is>
      </c>
      <c r="K793">
        <f>'Main'!G9</f>
        <v>35.02</v>
      </c>
      <c r="L793">
        <f>AND(OR(TRUE),NOT(OR(K793="&lt;ND&gt;",K793="&lt;MISSING&gt;")))</f>
        <v>1</v>
      </c>
    </row>
    <row r="794">
      <c r="A794" t="inlineStr">
        <is>
          <t>Non-detect</t>
        </is>
      </c>
      <c r="B794" t="inlineStr">
        <is>
          <t>Test for non-detects/missing</t>
        </is>
      </c>
      <c r="C794" t="inlineStr">
        <is>
          <t>Very Low</t>
        </is>
      </c>
      <c r="D794" s="91" t="n">
        <v>44418</v>
      </c>
      <c r="E794" t="inlineStr">
        <is>
          <t>h.08.08.21</t>
        </is>
      </c>
      <c r="F794" t="inlineStr">
        <is>
          <t>covN1</t>
        </is>
      </c>
      <c r="G794" s="73" t="str">
        <f>HYPERLINK("#'Main'!H9", "'Main'!H9")</f>
        <v>'Main'!H9</v>
      </c>
      <c r="I794" t="inlineStr">
        <is>
          <t>Matches=!&lt;ND&gt;,!&lt;MISSING&gt;</t>
        </is>
      </c>
      <c r="K794">
        <f>'Main'!H9</f>
        <v>35.1</v>
      </c>
      <c r="L794">
        <f>AND(OR(TRUE),NOT(OR(K794="&lt;ND&gt;",K794="&lt;MISSING&gt;")))</f>
        <v>1</v>
      </c>
    </row>
    <row r="795">
      <c r="A795" t="inlineStr">
        <is>
          <t>Non-detect</t>
        </is>
      </c>
      <c r="B795" t="inlineStr">
        <is>
          <t>Test for non-detects/missing</t>
        </is>
      </c>
      <c r="C795" t="inlineStr">
        <is>
          <t>Very Low</t>
        </is>
      </c>
      <c r="D795" s="91" t="n">
        <v>44418</v>
      </c>
      <c r="E795" t="inlineStr">
        <is>
          <t>h.08.08.21</t>
        </is>
      </c>
      <c r="F795" t="inlineStr">
        <is>
          <t>covN1</t>
        </is>
      </c>
      <c r="G795" s="73" t="str">
        <f>HYPERLINK("#'Main'!I9", "'Main'!I9")</f>
        <v>'Main'!I9</v>
      </c>
      <c r="I795" t="inlineStr">
        <is>
          <t>Matches=!&lt;ND&gt;,!&lt;MISSING&gt;</t>
        </is>
      </c>
      <c r="K795">
        <f>'Main'!I9</f>
        <v>34.51</v>
      </c>
      <c r="L795">
        <f>AND(OR(TRUE),NOT(OR(K795="&lt;ND&gt;",K795="&lt;MISSING&gt;")))</f>
        <v>1</v>
      </c>
    </row>
    <row r="796">
      <c r="A796" t="inlineStr">
        <is>
          <t>Non-detect</t>
        </is>
      </c>
      <c r="B796" t="inlineStr">
        <is>
          <t>Test for non-detects/missing</t>
        </is>
      </c>
      <c r="C796" t="inlineStr">
        <is>
          <t>Very Low</t>
        </is>
      </c>
      <c r="D796" s="91" t="n">
        <v>44418</v>
      </c>
      <c r="E796" t="inlineStr">
        <is>
          <t>h.08.08.21</t>
        </is>
      </c>
      <c r="F796" t="inlineStr">
        <is>
          <t>PMMoV:10</t>
        </is>
      </c>
      <c r="G796" s="73" t="str">
        <f>HYPERLINK("#'Main'!Q9", "'Main'!Q9")</f>
        <v>'Main'!Q9</v>
      </c>
      <c r="I796" t="inlineStr">
        <is>
          <t>Matches=!&lt;ND&gt;,!&lt;MISSING&gt;</t>
        </is>
      </c>
      <c r="K796">
        <f>'Main'!Q9</f>
        <v>28</v>
      </c>
      <c r="L796">
        <f>AND(OR(TRUE),NOT(OR(K796="&lt;ND&gt;",K796="&lt;MISSING&gt;")))</f>
        <v>1</v>
      </c>
    </row>
    <row r="797">
      <c r="A797" t="inlineStr">
        <is>
          <t>Non-detect</t>
        </is>
      </c>
      <c r="B797" t="inlineStr">
        <is>
          <t>Test for non-detects/missing</t>
        </is>
      </c>
      <c r="C797" t="inlineStr">
        <is>
          <t>Very Low</t>
        </is>
      </c>
      <c r="D797" s="91" t="n">
        <v>44418</v>
      </c>
      <c r="E797" t="inlineStr">
        <is>
          <t>h.08.08.21</t>
        </is>
      </c>
      <c r="F797" t="inlineStr">
        <is>
          <t>PMMoV:10</t>
        </is>
      </c>
      <c r="G797" s="73" t="str">
        <f>HYPERLINK("#'Main'!R9", "'Main'!R9")</f>
        <v>'Main'!R9</v>
      </c>
      <c r="I797" t="inlineStr">
        <is>
          <t>Matches=!&lt;ND&gt;,!&lt;MISSING&gt;</t>
        </is>
      </c>
      <c r="K797">
        <f>'Main'!R9</f>
        <v>27.95</v>
      </c>
      <c r="L797">
        <f>AND(OR(TRUE),NOT(OR(K797="&lt;ND&gt;",K797="&lt;MISSING&gt;")))</f>
        <v>1</v>
      </c>
    </row>
    <row r="798">
      <c r="A798" t="inlineStr">
        <is>
          <t>Non-detect</t>
        </is>
      </c>
      <c r="B798" t="inlineStr">
        <is>
          <t>Test for non-detects/missing</t>
        </is>
      </c>
      <c r="C798" t="inlineStr">
        <is>
          <t>Very Low</t>
        </is>
      </c>
      <c r="D798" s="91" t="n">
        <v>44418</v>
      </c>
      <c r="E798" t="inlineStr">
        <is>
          <t>h.08.08.21</t>
        </is>
      </c>
      <c r="F798" t="inlineStr">
        <is>
          <t>PMMoV:10</t>
        </is>
      </c>
      <c r="G798" s="73" t="str">
        <f>HYPERLINK("#'Main'!S9", "'Main'!S9")</f>
        <v>'Main'!S9</v>
      </c>
      <c r="I798" t="inlineStr">
        <is>
          <t>Matches=!&lt;ND&gt;,!&lt;MISSING&gt;</t>
        </is>
      </c>
      <c r="K798">
        <f>'Main'!S9</f>
        <v>27.77</v>
      </c>
      <c r="L798">
        <f>AND(OR(TRUE),NOT(OR(K798="&lt;ND&gt;",K798="&lt;MISSING&gt;")))</f>
        <v>1</v>
      </c>
    </row>
    <row r="799">
      <c r="A799" t="inlineStr">
        <is>
          <t>Non-detect</t>
        </is>
      </c>
      <c r="B799" t="inlineStr">
        <is>
          <t>Test for non-detects/missing</t>
        </is>
      </c>
      <c r="C799" t="inlineStr">
        <is>
          <t>Very Low</t>
        </is>
      </c>
      <c r="D799" s="91" t="n">
        <v>44418</v>
      </c>
      <c r="E799" t="inlineStr">
        <is>
          <t>h.08.08.21</t>
        </is>
      </c>
      <c r="F799" t="inlineStr">
        <is>
          <t>PMMoV</t>
        </is>
      </c>
      <c r="G799" s="73" t="str">
        <f>HYPERLINK("#'Main'!BQ9", "'Main'!BQ9")</f>
        <v>'Main'!BQ9</v>
      </c>
      <c r="I799" t="inlineStr">
        <is>
          <t>Matches=!&lt;ND&gt;,!&lt;MISSING&gt;</t>
        </is>
      </c>
      <c r="K799">
        <f>'Main'!BQ9</f>
        <v>26</v>
      </c>
      <c r="L799">
        <f>AND(OR(TRUE),NOT(OR(K799="&lt;ND&gt;",K799="&lt;MISSING&gt;")))</f>
        <v>1</v>
      </c>
    </row>
    <row r="800">
      <c r="A800" t="inlineStr">
        <is>
          <t>Non-detect</t>
        </is>
      </c>
      <c r="B800" t="inlineStr">
        <is>
          <t>Test for non-detects/missing</t>
        </is>
      </c>
      <c r="C800" t="inlineStr">
        <is>
          <t>Very Low</t>
        </is>
      </c>
      <c r="D800" s="91" t="n">
        <v>44418</v>
      </c>
      <c r="E800" t="inlineStr">
        <is>
          <t>h.08.08.21</t>
        </is>
      </c>
      <c r="F800" t="inlineStr">
        <is>
          <t>PMMoV</t>
        </is>
      </c>
      <c r="G800" s="73" t="str">
        <f>HYPERLINK("#'Main'!BR9", "'Main'!BR9")</f>
        <v>'Main'!BR9</v>
      </c>
      <c r="I800" t="inlineStr">
        <is>
          <t>Matches=!&lt;ND&gt;,!&lt;MISSING&gt;</t>
        </is>
      </c>
      <c r="K800">
        <f>'Main'!BR9</f>
        <v>25.9</v>
      </c>
      <c r="L800">
        <f>AND(OR(TRUE),NOT(OR(K800="&lt;ND&gt;",K800="&lt;MISSING&gt;")))</f>
        <v>1</v>
      </c>
    </row>
    <row r="801">
      <c r="A801" t="inlineStr">
        <is>
          <t>Non-detect</t>
        </is>
      </c>
      <c r="B801" t="inlineStr">
        <is>
          <t>Test for non-detects/missing</t>
        </is>
      </c>
      <c r="C801" t="inlineStr">
        <is>
          <t>Very Low</t>
        </is>
      </c>
      <c r="D801" s="91" t="n">
        <v>44418</v>
      </c>
      <c r="E801" t="inlineStr">
        <is>
          <t>h.08.08.21</t>
        </is>
      </c>
      <c r="F801" t="inlineStr">
        <is>
          <t>PMMoV</t>
        </is>
      </c>
      <c r="G801" s="73" t="str">
        <f>HYPERLINK("#'Main'!BS9", "'Main'!BS9")</f>
        <v>'Main'!BS9</v>
      </c>
      <c r="I801" t="inlineStr">
        <is>
          <t>Matches=!&lt;ND&gt;,!&lt;MISSING&gt;</t>
        </is>
      </c>
      <c r="K801" t="str">
        <f>'Main'!BS9</f>
        <v>&lt;MISSING&gt;</v>
      </c>
      <c r="L801">
        <f>AND(OR(TRUE),NOT(OR(K801="&lt;ND&gt;",K801="&lt;MISSING&gt;")))</f>
        <v>0</v>
      </c>
    </row>
    <row r="802">
      <c r="A802" t="inlineStr">
        <is>
          <t>Non-detect</t>
        </is>
      </c>
      <c r="B802" t="inlineStr">
        <is>
          <t>Test for non-detects/missing</t>
        </is>
      </c>
      <c r="C802" t="inlineStr">
        <is>
          <t>Very Low</t>
        </is>
      </c>
      <c r="D802" s="91" t="n">
        <v>44418</v>
      </c>
      <c r="E802" t="inlineStr">
        <is>
          <t>h.08.08.21</t>
        </is>
      </c>
      <c r="F802" t="inlineStr">
        <is>
          <t>PMMoV:10</t>
        </is>
      </c>
      <c r="G802" s="73" t="str">
        <f>HYPERLINK("#'Main'!BI9", "'Main'!BI9")</f>
        <v>'Main'!BI9</v>
      </c>
      <c r="I802" t="inlineStr">
        <is>
          <t>Matches=!&lt;ND&gt;,!&lt;MISSING&gt;</t>
        </is>
      </c>
      <c r="K802">
        <f>'Main'!BI9</f>
        <v>28</v>
      </c>
      <c r="L802">
        <f>AND(OR(TRUE),NOT(OR(K802="&lt;ND&gt;",K802="&lt;MISSING&gt;")))</f>
        <v>1</v>
      </c>
    </row>
    <row r="803">
      <c r="A803" t="inlineStr">
        <is>
          <t>Non-detect</t>
        </is>
      </c>
      <c r="B803" t="inlineStr">
        <is>
          <t>Test for non-detects/missing</t>
        </is>
      </c>
      <c r="C803" t="inlineStr">
        <is>
          <t>Very Low</t>
        </is>
      </c>
      <c r="D803" s="91" t="n">
        <v>44418</v>
      </c>
      <c r="E803" t="inlineStr">
        <is>
          <t>h.08.08.21</t>
        </is>
      </c>
      <c r="F803" t="inlineStr">
        <is>
          <t>PMMoV:10</t>
        </is>
      </c>
      <c r="G803" s="73" t="str">
        <f>HYPERLINK("#'Main'!BJ9", "'Main'!BJ9")</f>
        <v>'Main'!BJ9</v>
      </c>
      <c r="I803" t="inlineStr">
        <is>
          <t>Matches=!&lt;ND&gt;,!&lt;MISSING&gt;</t>
        </is>
      </c>
      <c r="K803">
        <f>'Main'!BJ9</f>
        <v>27.95</v>
      </c>
      <c r="L803">
        <f>AND(OR(TRUE),NOT(OR(K803="&lt;ND&gt;",K803="&lt;MISSING&gt;")))</f>
        <v>1</v>
      </c>
    </row>
    <row r="804">
      <c r="A804" t="inlineStr">
        <is>
          <t>Non-detect</t>
        </is>
      </c>
      <c r="B804" t="inlineStr">
        <is>
          <t>Test for non-detects/missing</t>
        </is>
      </c>
      <c r="C804" t="inlineStr">
        <is>
          <t>Very Low</t>
        </is>
      </c>
      <c r="D804" s="91" t="n">
        <v>44418</v>
      </c>
      <c r="E804" t="inlineStr">
        <is>
          <t>h.08.08.21</t>
        </is>
      </c>
      <c r="F804" t="inlineStr">
        <is>
          <t>PMMoV:10</t>
        </is>
      </c>
      <c r="G804" s="73" t="str">
        <f>HYPERLINK("#'Main'!BK9", "'Main'!BK9")</f>
        <v>'Main'!BK9</v>
      </c>
      <c r="I804" t="inlineStr">
        <is>
          <t>Matches=!&lt;ND&gt;,!&lt;MISSING&gt;</t>
        </is>
      </c>
      <c r="K804">
        <f>'Main'!BK9</f>
        <v>27.77</v>
      </c>
      <c r="L804">
        <f>AND(OR(TRUE),NOT(OR(K804="&lt;ND&gt;",K804="&lt;MISSING&gt;")))</f>
        <v>1</v>
      </c>
    </row>
    <row r="805">
      <c r="A805" t="inlineStr">
        <is>
          <t>Non-detect</t>
        </is>
      </c>
      <c r="B805" t="inlineStr">
        <is>
          <t>Test for non-detects/missing</t>
        </is>
      </c>
      <c r="C805" t="inlineStr">
        <is>
          <t>Very Low</t>
        </is>
      </c>
      <c r="D805" s="91" t="n">
        <v>44418</v>
      </c>
      <c r="E805" t="inlineStr">
        <is>
          <t>h.08.08.21</t>
        </is>
      </c>
      <c r="F805" t="inlineStr">
        <is>
          <t>PMMoV:40</t>
        </is>
      </c>
      <c r="G805" s="73" t="str">
        <f>HYPERLINK("#'Main'!BM9", "'Main'!BM9")</f>
        <v>'Main'!BM9</v>
      </c>
      <c r="I805" t="inlineStr">
        <is>
          <t>Matches=!&lt;ND&gt;,!&lt;MISSING&gt;</t>
        </is>
      </c>
      <c r="K805" t="str">
        <f>'Main'!BM9</f>
        <v>&lt;ND&gt;</v>
      </c>
      <c r="L805">
        <f>AND(OR(TRUE),NOT(OR(K805="&lt;ND&gt;",K805="&lt;MISSING&gt;")))</f>
        <v>0</v>
      </c>
    </row>
    <row r="806">
      <c r="A806" t="inlineStr">
        <is>
          <t>Non-detect</t>
        </is>
      </c>
      <c r="B806" t="inlineStr">
        <is>
          <t>Test for non-detects/missing</t>
        </is>
      </c>
      <c r="C806" t="inlineStr">
        <is>
          <t>Very Low</t>
        </is>
      </c>
      <c r="D806" s="91" t="n">
        <v>44418</v>
      </c>
      <c r="E806" t="inlineStr">
        <is>
          <t>h.08.08.21</t>
        </is>
      </c>
      <c r="F806" t="inlineStr">
        <is>
          <t>PMMoV:40</t>
        </is>
      </c>
      <c r="G806" s="73" t="str">
        <f>HYPERLINK("#'Main'!BN9", "'Main'!BN9")</f>
        <v>'Main'!BN9</v>
      </c>
      <c r="I806" t="inlineStr">
        <is>
          <t>Matches=!&lt;ND&gt;,!&lt;MISSING&gt;</t>
        </is>
      </c>
      <c r="K806" t="str">
        <f>'Main'!BN9</f>
        <v>&lt;ND&gt;</v>
      </c>
      <c r="L806">
        <f>AND(OR(TRUE),NOT(OR(K806="&lt;ND&gt;",K806="&lt;MISSING&gt;")))</f>
        <v>0</v>
      </c>
    </row>
    <row r="807">
      <c r="A807" t="inlineStr">
        <is>
          <t>Non-detect</t>
        </is>
      </c>
      <c r="B807" t="inlineStr">
        <is>
          <t>Test for non-detects/missing</t>
        </is>
      </c>
      <c r="C807" t="inlineStr">
        <is>
          <t>Very Low</t>
        </is>
      </c>
      <c r="D807" s="91" t="n">
        <v>44418</v>
      </c>
      <c r="E807" t="inlineStr">
        <is>
          <t>h.08.08.21</t>
        </is>
      </c>
      <c r="F807" t="inlineStr">
        <is>
          <t>PMMoV:40</t>
        </is>
      </c>
      <c r="G807" s="73" t="str">
        <f>HYPERLINK("#'Main'!BO9", "'Main'!BO9")</f>
        <v>'Main'!BO9</v>
      </c>
      <c r="I807" t="inlineStr">
        <is>
          <t>Matches=!&lt;ND&gt;,!&lt;MISSING&gt;</t>
        </is>
      </c>
      <c r="K807" t="str">
        <f>'Main'!BO9</f>
        <v>&lt;MISSING&gt;</v>
      </c>
      <c r="L807">
        <f>AND(OR(TRUE),NOT(OR(K807="&lt;ND&gt;",K807="&lt;MISSING&gt;")))</f>
        <v>0</v>
      </c>
    </row>
    <row r="808">
      <c r="A808" t="inlineStr">
        <is>
          <t>Non-detect</t>
        </is>
      </c>
      <c r="B808" t="inlineStr">
        <is>
          <t>Test for non-detects/missing</t>
        </is>
      </c>
      <c r="C808" t="inlineStr">
        <is>
          <t>Very Low</t>
        </is>
      </c>
      <c r="D808" s="91" t="n">
        <v>44418</v>
      </c>
      <c r="E808" t="inlineStr">
        <is>
          <t>h_d.08.08.21</t>
        </is>
      </c>
      <c r="F808" t="inlineStr">
        <is>
          <t>covN1</t>
        </is>
      </c>
      <c r="G808" s="73" t="str">
        <f>HYPERLINK("#'Main'!G10", "'Main'!G10")</f>
        <v>'Main'!G10</v>
      </c>
      <c r="I808" t="inlineStr">
        <is>
          <t>Matches=!&lt;ND&gt;,!&lt;MISSING&gt;</t>
        </is>
      </c>
      <c r="K808">
        <f>'Main'!G10</f>
        <v>36.65</v>
      </c>
      <c r="L808">
        <f>AND(OR(TRUE),NOT(OR(K808="&lt;ND&gt;",K808="&lt;MISSING&gt;")))</f>
        <v>1</v>
      </c>
    </row>
    <row r="809">
      <c r="A809" t="inlineStr">
        <is>
          <t>Non-detect</t>
        </is>
      </c>
      <c r="B809" t="inlineStr">
        <is>
          <t>Test for non-detects/missing</t>
        </is>
      </c>
      <c r="C809" t="inlineStr">
        <is>
          <t>Very Low</t>
        </is>
      </c>
      <c r="D809" s="91" t="n">
        <v>44418</v>
      </c>
      <c r="E809" t="inlineStr">
        <is>
          <t>h_d.08.08.21</t>
        </is>
      </c>
      <c r="F809" t="inlineStr">
        <is>
          <t>covN1</t>
        </is>
      </c>
      <c r="G809" s="73" t="str">
        <f>HYPERLINK("#'Main'!H10", "'Main'!H10")</f>
        <v>'Main'!H10</v>
      </c>
      <c r="I809" t="inlineStr">
        <is>
          <t>Matches=!&lt;ND&gt;,!&lt;MISSING&gt;</t>
        </is>
      </c>
      <c r="K809" t="str">
        <f>'Main'!H10</f>
        <v>[34.7]</v>
      </c>
      <c r="L809">
        <f>AND(OR(TRUE),NOT(OR(K809="&lt;ND&gt;",K809="&lt;MISSING&gt;")))</f>
        <v>1</v>
      </c>
    </row>
    <row r="810">
      <c r="A810" t="inlineStr">
        <is>
          <t>Non-detect</t>
        </is>
      </c>
      <c r="B810" t="inlineStr">
        <is>
          <t>Test for non-detects/missing</t>
        </is>
      </c>
      <c r="C810" t="inlineStr">
        <is>
          <t>Very Low</t>
        </is>
      </c>
      <c r="D810" s="91" t="n">
        <v>44418</v>
      </c>
      <c r="E810" t="inlineStr">
        <is>
          <t>h_d.08.08.21</t>
        </is>
      </c>
      <c r="F810" t="inlineStr">
        <is>
          <t>covN1</t>
        </is>
      </c>
      <c r="G810" s="73" t="str">
        <f>HYPERLINK("#'Main'!I10", "'Main'!I10")</f>
        <v>'Main'!I10</v>
      </c>
      <c r="I810" t="inlineStr">
        <is>
          <t>Matches=!&lt;ND&gt;,!&lt;MISSING&gt;</t>
        </is>
      </c>
      <c r="K810">
        <f>'Main'!I10</f>
        <v>35.92</v>
      </c>
      <c r="L810">
        <f>AND(OR(TRUE),NOT(OR(K810="&lt;ND&gt;",K810="&lt;MISSING&gt;")))</f>
        <v>1</v>
      </c>
    </row>
    <row r="811">
      <c r="A811" t="inlineStr">
        <is>
          <t>Non-detect</t>
        </is>
      </c>
      <c r="B811" t="inlineStr">
        <is>
          <t>Test for non-detects/missing</t>
        </is>
      </c>
      <c r="C811" t="inlineStr">
        <is>
          <t>Very Low</t>
        </is>
      </c>
      <c r="D811" s="91" t="n">
        <v>44418</v>
      </c>
      <c r="E811" t="inlineStr">
        <is>
          <t>h_d.08.08.21</t>
        </is>
      </c>
      <c r="F811" t="inlineStr">
        <is>
          <t>PMMoV:10</t>
        </is>
      </c>
      <c r="G811" s="73" t="str">
        <f>HYPERLINK("#'Main'!Q10", "'Main'!Q10")</f>
        <v>'Main'!Q10</v>
      </c>
      <c r="I811" t="inlineStr">
        <is>
          <t>Matches=!&lt;ND&gt;,!&lt;MISSING&gt;</t>
        </is>
      </c>
      <c r="K811">
        <f>'Main'!Q10</f>
        <v>28.37</v>
      </c>
      <c r="L811">
        <f>AND(OR(TRUE),NOT(OR(K811="&lt;ND&gt;",K811="&lt;MISSING&gt;")))</f>
        <v>1</v>
      </c>
    </row>
    <row r="812">
      <c r="A812" t="inlineStr">
        <is>
          <t>Non-detect</t>
        </is>
      </c>
      <c r="B812" t="inlineStr">
        <is>
          <t>Test for non-detects/missing</t>
        </is>
      </c>
      <c r="C812" t="inlineStr">
        <is>
          <t>Very Low</t>
        </is>
      </c>
      <c r="D812" s="91" t="n">
        <v>44418</v>
      </c>
      <c r="E812" t="inlineStr">
        <is>
          <t>h_d.08.08.21</t>
        </is>
      </c>
      <c r="F812" t="inlineStr">
        <is>
          <t>PMMoV:10</t>
        </is>
      </c>
      <c r="G812" s="73" t="str">
        <f>HYPERLINK("#'Main'!R10", "'Main'!R10")</f>
        <v>'Main'!R10</v>
      </c>
      <c r="I812" t="inlineStr">
        <is>
          <t>Matches=!&lt;ND&gt;,!&lt;MISSING&gt;</t>
        </is>
      </c>
      <c r="K812">
        <f>'Main'!R10</f>
        <v>28.37</v>
      </c>
      <c r="L812">
        <f>AND(OR(TRUE),NOT(OR(K812="&lt;ND&gt;",K812="&lt;MISSING&gt;")))</f>
        <v>1</v>
      </c>
    </row>
    <row r="813">
      <c r="A813" t="inlineStr">
        <is>
          <t>Non-detect</t>
        </is>
      </c>
      <c r="B813" t="inlineStr">
        <is>
          <t>Test for non-detects/missing</t>
        </is>
      </c>
      <c r="C813" t="inlineStr">
        <is>
          <t>Very Low</t>
        </is>
      </c>
      <c r="D813" s="91" t="n">
        <v>44418</v>
      </c>
      <c r="E813" t="inlineStr">
        <is>
          <t>h_d.08.08.21</t>
        </is>
      </c>
      <c r="F813" t="inlineStr">
        <is>
          <t>PMMoV:10</t>
        </is>
      </c>
      <c r="G813" s="73" t="str">
        <f>HYPERLINK("#'Main'!S10", "'Main'!S10")</f>
        <v>'Main'!S10</v>
      </c>
      <c r="I813" t="inlineStr">
        <is>
          <t>Matches=!&lt;ND&gt;,!&lt;MISSING&gt;</t>
        </is>
      </c>
      <c r="K813">
        <f>'Main'!S10</f>
        <v>28.18</v>
      </c>
      <c r="L813">
        <f>AND(OR(TRUE),NOT(OR(K813="&lt;ND&gt;",K813="&lt;MISSING&gt;")))</f>
        <v>1</v>
      </c>
    </row>
    <row r="814">
      <c r="A814" t="inlineStr">
        <is>
          <t>Non-detect</t>
        </is>
      </c>
      <c r="B814" t="inlineStr">
        <is>
          <t>Test for non-detects/missing</t>
        </is>
      </c>
      <c r="C814" t="inlineStr">
        <is>
          <t>Very Low</t>
        </is>
      </c>
      <c r="D814" s="91" t="n">
        <v>44418</v>
      </c>
      <c r="E814" t="inlineStr">
        <is>
          <t>h_d.08.08.21</t>
        </is>
      </c>
      <c r="F814" t="inlineStr">
        <is>
          <t>PMMoV</t>
        </is>
      </c>
      <c r="G814" s="73" t="str">
        <f>HYPERLINK("#'Main'!BQ10", "'Main'!BQ10")</f>
        <v>'Main'!BQ10</v>
      </c>
      <c r="I814" t="inlineStr">
        <is>
          <t>Matches=!&lt;ND&gt;,!&lt;MISSING&gt;</t>
        </is>
      </c>
      <c r="K814">
        <f>'Main'!BQ10</f>
        <v>25.94</v>
      </c>
      <c r="L814">
        <f>AND(OR(TRUE),NOT(OR(K814="&lt;ND&gt;",K814="&lt;MISSING&gt;")))</f>
        <v>1</v>
      </c>
    </row>
    <row r="815">
      <c r="A815" t="inlineStr">
        <is>
          <t>Non-detect</t>
        </is>
      </c>
      <c r="B815" t="inlineStr">
        <is>
          <t>Test for non-detects/missing</t>
        </is>
      </c>
      <c r="C815" t="inlineStr">
        <is>
          <t>Very Low</t>
        </is>
      </c>
      <c r="D815" s="91" t="n">
        <v>44418</v>
      </c>
      <c r="E815" t="inlineStr">
        <is>
          <t>h_d.08.08.21</t>
        </is>
      </c>
      <c r="F815" t="inlineStr">
        <is>
          <t>PMMoV</t>
        </is>
      </c>
      <c r="G815" s="73" t="str">
        <f>HYPERLINK("#'Main'!BR10", "'Main'!BR10")</f>
        <v>'Main'!BR10</v>
      </c>
      <c r="I815" t="inlineStr">
        <is>
          <t>Matches=!&lt;ND&gt;,!&lt;MISSING&gt;</t>
        </is>
      </c>
      <c r="K815">
        <f>'Main'!BR10</f>
        <v>26.08</v>
      </c>
      <c r="L815">
        <f>AND(OR(TRUE),NOT(OR(K815="&lt;ND&gt;",K815="&lt;MISSING&gt;")))</f>
        <v>1</v>
      </c>
    </row>
    <row r="816">
      <c r="A816" t="inlineStr">
        <is>
          <t>Non-detect</t>
        </is>
      </c>
      <c r="B816" t="inlineStr">
        <is>
          <t>Test for non-detects/missing</t>
        </is>
      </c>
      <c r="C816" t="inlineStr">
        <is>
          <t>Very Low</t>
        </is>
      </c>
      <c r="D816" s="91" t="n">
        <v>44418</v>
      </c>
      <c r="E816" t="inlineStr">
        <is>
          <t>h_d.08.08.21</t>
        </is>
      </c>
      <c r="F816" t="inlineStr">
        <is>
          <t>PMMoV</t>
        </is>
      </c>
      <c r="G816" s="73" t="str">
        <f>HYPERLINK("#'Main'!BS10", "'Main'!BS10")</f>
        <v>'Main'!BS10</v>
      </c>
      <c r="I816" t="inlineStr">
        <is>
          <t>Matches=!&lt;ND&gt;,!&lt;MISSING&gt;</t>
        </is>
      </c>
      <c r="K816" t="str">
        <f>'Main'!BS10</f>
        <v>&lt;MISSING&gt;</v>
      </c>
      <c r="L816">
        <f>AND(OR(TRUE),NOT(OR(K816="&lt;ND&gt;",K816="&lt;MISSING&gt;")))</f>
        <v>0</v>
      </c>
    </row>
    <row r="817">
      <c r="A817" t="inlineStr">
        <is>
          <t>Non-detect</t>
        </is>
      </c>
      <c r="B817" t="inlineStr">
        <is>
          <t>Test for non-detects/missing</t>
        </is>
      </c>
      <c r="C817" t="inlineStr">
        <is>
          <t>Very Low</t>
        </is>
      </c>
      <c r="D817" s="91" t="n">
        <v>44418</v>
      </c>
      <c r="E817" t="inlineStr">
        <is>
          <t>h_d.08.08.21</t>
        </is>
      </c>
      <c r="F817" t="inlineStr">
        <is>
          <t>PMMoV:10</t>
        </is>
      </c>
      <c r="G817" s="73" t="str">
        <f>HYPERLINK("#'Main'!BI10", "'Main'!BI10")</f>
        <v>'Main'!BI10</v>
      </c>
      <c r="I817" t="inlineStr">
        <is>
          <t>Matches=!&lt;ND&gt;,!&lt;MISSING&gt;</t>
        </is>
      </c>
      <c r="K817">
        <f>'Main'!BI10</f>
        <v>28.37</v>
      </c>
      <c r="L817">
        <f>AND(OR(TRUE),NOT(OR(K817="&lt;ND&gt;",K817="&lt;MISSING&gt;")))</f>
        <v>1</v>
      </c>
    </row>
    <row r="818">
      <c r="A818" t="inlineStr">
        <is>
          <t>Non-detect</t>
        </is>
      </c>
      <c r="B818" t="inlineStr">
        <is>
          <t>Test for non-detects/missing</t>
        </is>
      </c>
      <c r="C818" t="inlineStr">
        <is>
          <t>Very Low</t>
        </is>
      </c>
      <c r="D818" s="91" t="n">
        <v>44418</v>
      </c>
      <c r="E818" t="inlineStr">
        <is>
          <t>h_d.08.08.21</t>
        </is>
      </c>
      <c r="F818" t="inlineStr">
        <is>
          <t>PMMoV:10</t>
        </is>
      </c>
      <c r="G818" s="73" t="str">
        <f>HYPERLINK("#'Main'!BJ10", "'Main'!BJ10")</f>
        <v>'Main'!BJ10</v>
      </c>
      <c r="I818" t="inlineStr">
        <is>
          <t>Matches=!&lt;ND&gt;,!&lt;MISSING&gt;</t>
        </is>
      </c>
      <c r="K818">
        <f>'Main'!BJ10</f>
        <v>28.37</v>
      </c>
      <c r="L818">
        <f>AND(OR(TRUE),NOT(OR(K818="&lt;ND&gt;",K818="&lt;MISSING&gt;")))</f>
        <v>1</v>
      </c>
    </row>
    <row r="819">
      <c r="A819" t="inlineStr">
        <is>
          <t>Non-detect</t>
        </is>
      </c>
      <c r="B819" t="inlineStr">
        <is>
          <t>Test for non-detects/missing</t>
        </is>
      </c>
      <c r="C819" t="inlineStr">
        <is>
          <t>Very Low</t>
        </is>
      </c>
      <c r="D819" s="91" t="n">
        <v>44418</v>
      </c>
      <c r="E819" t="inlineStr">
        <is>
          <t>h_d.08.08.21</t>
        </is>
      </c>
      <c r="F819" t="inlineStr">
        <is>
          <t>PMMoV:10</t>
        </is>
      </c>
      <c r="G819" s="73" t="str">
        <f>HYPERLINK("#'Main'!BK10", "'Main'!BK10")</f>
        <v>'Main'!BK10</v>
      </c>
      <c r="I819" t="inlineStr">
        <is>
          <t>Matches=!&lt;ND&gt;,!&lt;MISSING&gt;</t>
        </is>
      </c>
      <c r="K819">
        <f>'Main'!BK10</f>
        <v>28.18</v>
      </c>
      <c r="L819">
        <f>AND(OR(TRUE),NOT(OR(K819="&lt;ND&gt;",K819="&lt;MISSING&gt;")))</f>
        <v>1</v>
      </c>
    </row>
    <row r="820">
      <c r="A820" t="inlineStr">
        <is>
          <t>Non-detect</t>
        </is>
      </c>
      <c r="B820" t="inlineStr">
        <is>
          <t>Test for non-detects/missing</t>
        </is>
      </c>
      <c r="C820" t="inlineStr">
        <is>
          <t>Very Low</t>
        </is>
      </c>
      <c r="D820" s="91" t="n">
        <v>44418</v>
      </c>
      <c r="E820" t="inlineStr">
        <is>
          <t>h_d.08.08.21</t>
        </is>
      </c>
      <c r="F820" t="inlineStr">
        <is>
          <t>PMMoV:40</t>
        </is>
      </c>
      <c r="G820" s="73" t="str">
        <f>HYPERLINK("#'Main'!BM10", "'Main'!BM10")</f>
        <v>'Main'!BM10</v>
      </c>
      <c r="I820" t="inlineStr">
        <is>
          <t>Matches=!&lt;ND&gt;,!&lt;MISSING&gt;</t>
        </is>
      </c>
      <c r="K820">
        <f>'Main'!BM10</f>
        <v>30.76</v>
      </c>
      <c r="L820">
        <f>AND(OR(TRUE),NOT(OR(K820="&lt;ND&gt;",K820="&lt;MISSING&gt;")))</f>
        <v>1</v>
      </c>
    </row>
    <row r="821">
      <c r="A821" t="inlineStr">
        <is>
          <t>Non-detect</t>
        </is>
      </c>
      <c r="B821" t="inlineStr">
        <is>
          <t>Test for non-detects/missing</t>
        </is>
      </c>
      <c r="C821" t="inlineStr">
        <is>
          <t>Very Low</t>
        </is>
      </c>
      <c r="D821" s="91" t="n">
        <v>44418</v>
      </c>
      <c r="E821" t="inlineStr">
        <is>
          <t>h_d.08.08.21</t>
        </is>
      </c>
      <c r="F821" t="inlineStr">
        <is>
          <t>PMMoV:40</t>
        </is>
      </c>
      <c r="G821" s="73" t="str">
        <f>HYPERLINK("#'Main'!BN10", "'Main'!BN10")</f>
        <v>'Main'!BN10</v>
      </c>
      <c r="I821" t="inlineStr">
        <is>
          <t>Matches=!&lt;ND&gt;,!&lt;MISSING&gt;</t>
        </is>
      </c>
      <c r="K821">
        <f>'Main'!BN10</f>
        <v>30.65</v>
      </c>
      <c r="L821">
        <f>AND(OR(TRUE),NOT(OR(K821="&lt;ND&gt;",K821="&lt;MISSING&gt;")))</f>
        <v>1</v>
      </c>
    </row>
    <row r="822">
      <c r="A822" t="inlineStr">
        <is>
          <t>Non-detect</t>
        </is>
      </c>
      <c r="B822" t="inlineStr">
        <is>
          <t>Test for non-detects/missing</t>
        </is>
      </c>
      <c r="C822" t="inlineStr">
        <is>
          <t>Very Low</t>
        </is>
      </c>
      <c r="D822" s="91" t="n">
        <v>44418</v>
      </c>
      <c r="E822" t="inlineStr">
        <is>
          <t>h_d.08.08.21</t>
        </is>
      </c>
      <c r="F822" t="inlineStr">
        <is>
          <t>PMMoV:40</t>
        </is>
      </c>
      <c r="G822" s="73" t="str">
        <f>HYPERLINK("#'Main'!BO10", "'Main'!BO10")</f>
        <v>'Main'!BO10</v>
      </c>
      <c r="I822" t="inlineStr">
        <is>
          <t>Matches=!&lt;ND&gt;,!&lt;MISSING&gt;</t>
        </is>
      </c>
      <c r="K822" t="str">
        <f>'Main'!BO10</f>
        <v>&lt;MISSING&gt;</v>
      </c>
      <c r="L822">
        <f>AND(OR(TRUE),NOT(OR(K822="&lt;ND&gt;",K822="&lt;MISSING&gt;")))</f>
        <v>0</v>
      </c>
    </row>
    <row r="823">
      <c r="A823" t="inlineStr">
        <is>
          <t>Non-detect</t>
        </is>
      </c>
      <c r="B823" t="inlineStr">
        <is>
          <t>Test for non-detects/missing</t>
        </is>
      </c>
      <c r="C823" t="inlineStr">
        <is>
          <t>Very Low</t>
        </is>
      </c>
      <c r="D823" s="91" t="n">
        <v>44418</v>
      </c>
      <c r="E823" t="inlineStr">
        <is>
          <t>bmi.08.09.21</t>
        </is>
      </c>
      <c r="F823" t="inlineStr">
        <is>
          <t>covN1</t>
        </is>
      </c>
      <c r="G823" s="73" t="str">
        <f>HYPERLINK("#'Main'!G11", "'Main'!G11")</f>
        <v>'Main'!G11</v>
      </c>
      <c r="I823" t="inlineStr">
        <is>
          <t>Matches=!&lt;ND&gt;,!&lt;MISSING&gt;</t>
        </is>
      </c>
      <c r="K823">
        <f>'Main'!G11</f>
        <v>35.22</v>
      </c>
      <c r="L823">
        <f>AND(OR(TRUE),NOT(OR(K823="&lt;ND&gt;",K823="&lt;MISSING&gt;")))</f>
        <v>1</v>
      </c>
    </row>
    <row r="824">
      <c r="A824" t="inlineStr">
        <is>
          <t>Non-detect</t>
        </is>
      </c>
      <c r="B824" t="inlineStr">
        <is>
          <t>Test for non-detects/missing</t>
        </is>
      </c>
      <c r="C824" t="inlineStr">
        <is>
          <t>Very Low</t>
        </is>
      </c>
      <c r="D824" s="91" t="n">
        <v>44418</v>
      </c>
      <c r="E824" t="inlineStr">
        <is>
          <t>bmi.08.09.21</t>
        </is>
      </c>
      <c r="F824" t="inlineStr">
        <is>
          <t>covN1</t>
        </is>
      </c>
      <c r="G824" s="73" t="str">
        <f>HYPERLINK("#'Main'!H11", "'Main'!H11")</f>
        <v>'Main'!H11</v>
      </c>
      <c r="I824" t="inlineStr">
        <is>
          <t>Matches=!&lt;ND&gt;,!&lt;MISSING&gt;</t>
        </is>
      </c>
      <c r="K824">
        <f>'Main'!H11</f>
        <v>35</v>
      </c>
      <c r="L824">
        <f>AND(OR(TRUE),NOT(OR(K824="&lt;ND&gt;",K824="&lt;MISSING&gt;")))</f>
        <v>1</v>
      </c>
    </row>
    <row r="825">
      <c r="A825" t="inlineStr">
        <is>
          <t>Non-detect</t>
        </is>
      </c>
      <c r="B825" t="inlineStr">
        <is>
          <t>Test for non-detects/missing</t>
        </is>
      </c>
      <c r="C825" t="inlineStr">
        <is>
          <t>Very Low</t>
        </is>
      </c>
      <c r="D825" s="91" t="n">
        <v>44418</v>
      </c>
      <c r="E825" t="inlineStr">
        <is>
          <t>bmi.08.09.21</t>
        </is>
      </c>
      <c r="F825" t="inlineStr">
        <is>
          <t>covN1</t>
        </is>
      </c>
      <c r="G825" s="73" t="str">
        <f>HYPERLINK("#'Main'!I11", "'Main'!I11")</f>
        <v>'Main'!I11</v>
      </c>
      <c r="I825" t="inlineStr">
        <is>
          <t>Matches=!&lt;ND&gt;,!&lt;MISSING&gt;</t>
        </is>
      </c>
      <c r="K825">
        <f>'Main'!I11</f>
        <v>35.02</v>
      </c>
      <c r="L825">
        <f>AND(OR(TRUE),NOT(OR(K825="&lt;ND&gt;",K825="&lt;MISSING&gt;")))</f>
        <v>1</v>
      </c>
    </row>
    <row r="826">
      <c r="A826" t="inlineStr">
        <is>
          <t>Non-detect</t>
        </is>
      </c>
      <c r="B826" t="inlineStr">
        <is>
          <t>Test for non-detects/missing</t>
        </is>
      </c>
      <c r="C826" t="inlineStr">
        <is>
          <t>Very Low</t>
        </is>
      </c>
      <c r="D826" s="91" t="n">
        <v>44418</v>
      </c>
      <c r="E826" t="inlineStr">
        <is>
          <t>bmi.08.09.21</t>
        </is>
      </c>
      <c r="F826" t="inlineStr">
        <is>
          <t>PMMoV:10</t>
        </is>
      </c>
      <c r="G826" s="73" t="str">
        <f>HYPERLINK("#'Main'!Q11", "'Main'!Q11")</f>
        <v>'Main'!Q11</v>
      </c>
      <c r="I826" t="inlineStr">
        <is>
          <t>Matches=!&lt;ND&gt;,!&lt;MISSING&gt;</t>
        </is>
      </c>
      <c r="K826">
        <f>'Main'!Q11</f>
        <v>28.55</v>
      </c>
      <c r="L826">
        <f>AND(OR(TRUE),NOT(OR(K826="&lt;ND&gt;",K826="&lt;MISSING&gt;")))</f>
        <v>1</v>
      </c>
    </row>
    <row r="827">
      <c r="A827" t="inlineStr">
        <is>
          <t>Non-detect</t>
        </is>
      </c>
      <c r="B827" t="inlineStr">
        <is>
          <t>Test for non-detects/missing</t>
        </is>
      </c>
      <c r="C827" t="inlineStr">
        <is>
          <t>Very Low</t>
        </is>
      </c>
      <c r="D827" s="91" t="n">
        <v>44418</v>
      </c>
      <c r="E827" t="inlineStr">
        <is>
          <t>bmi.08.09.21</t>
        </is>
      </c>
      <c r="F827" t="inlineStr">
        <is>
          <t>PMMoV:10</t>
        </is>
      </c>
      <c r="G827" s="73" t="str">
        <f>HYPERLINK("#'Main'!R11", "'Main'!R11")</f>
        <v>'Main'!R11</v>
      </c>
      <c r="I827" t="inlineStr">
        <is>
          <t>Matches=!&lt;ND&gt;,!&lt;MISSING&gt;</t>
        </is>
      </c>
      <c r="K827">
        <f>'Main'!R11</f>
        <v>28.52</v>
      </c>
      <c r="L827">
        <f>AND(OR(TRUE),NOT(OR(K827="&lt;ND&gt;",K827="&lt;MISSING&gt;")))</f>
        <v>1</v>
      </c>
    </row>
    <row r="828">
      <c r="A828" t="inlineStr">
        <is>
          <t>Non-detect</t>
        </is>
      </c>
      <c r="B828" t="inlineStr">
        <is>
          <t>Test for non-detects/missing</t>
        </is>
      </c>
      <c r="C828" t="inlineStr">
        <is>
          <t>Very Low</t>
        </is>
      </c>
      <c r="D828" s="91" t="n">
        <v>44418</v>
      </c>
      <c r="E828" t="inlineStr">
        <is>
          <t>bmi.08.09.21</t>
        </is>
      </c>
      <c r="F828" t="inlineStr">
        <is>
          <t>PMMoV:10</t>
        </is>
      </c>
      <c r="G828" s="73" t="str">
        <f>HYPERLINK("#'Main'!S11", "'Main'!S11")</f>
        <v>'Main'!S11</v>
      </c>
      <c r="I828" t="inlineStr">
        <is>
          <t>Matches=!&lt;ND&gt;,!&lt;MISSING&gt;</t>
        </is>
      </c>
      <c r="K828">
        <f>'Main'!S11</f>
        <v>28.38</v>
      </c>
      <c r="L828">
        <f>AND(OR(TRUE),NOT(OR(K828="&lt;ND&gt;",K828="&lt;MISSING&gt;")))</f>
        <v>1</v>
      </c>
    </row>
    <row r="829">
      <c r="A829" t="inlineStr">
        <is>
          <t>Non-detect</t>
        </is>
      </c>
      <c r="B829" t="inlineStr">
        <is>
          <t>Test for non-detects/missing</t>
        </is>
      </c>
      <c r="C829" t="inlineStr">
        <is>
          <t>Very Low</t>
        </is>
      </c>
      <c r="D829" s="91" t="n">
        <v>44418</v>
      </c>
      <c r="E829" t="inlineStr">
        <is>
          <t>bmi.08.09.21</t>
        </is>
      </c>
      <c r="F829" t="inlineStr">
        <is>
          <t>PMMoV</t>
        </is>
      </c>
      <c r="G829" s="73" t="str">
        <f>HYPERLINK("#'Main'!BQ11", "'Main'!BQ11")</f>
        <v>'Main'!BQ11</v>
      </c>
      <c r="I829" t="inlineStr">
        <is>
          <t>Matches=!&lt;ND&gt;,!&lt;MISSING&gt;</t>
        </is>
      </c>
      <c r="K829">
        <f>'Main'!BQ11</f>
        <v>25.5</v>
      </c>
      <c r="L829">
        <f>AND(OR(TRUE),NOT(OR(K829="&lt;ND&gt;",K829="&lt;MISSING&gt;")))</f>
        <v>1</v>
      </c>
    </row>
    <row r="830">
      <c r="A830" t="inlineStr">
        <is>
          <t>Non-detect</t>
        </is>
      </c>
      <c r="B830" t="inlineStr">
        <is>
          <t>Test for non-detects/missing</t>
        </is>
      </c>
      <c r="C830" t="inlineStr">
        <is>
          <t>Very Low</t>
        </is>
      </c>
      <c r="D830" s="91" t="n">
        <v>44418</v>
      </c>
      <c r="E830" t="inlineStr">
        <is>
          <t>bmi.08.09.21</t>
        </is>
      </c>
      <c r="F830" t="inlineStr">
        <is>
          <t>PMMoV</t>
        </is>
      </c>
      <c r="G830" s="73" t="str">
        <f>HYPERLINK("#'Main'!BR11", "'Main'!BR11")</f>
        <v>'Main'!BR11</v>
      </c>
      <c r="I830" t="inlineStr">
        <is>
          <t>Matches=!&lt;ND&gt;,!&lt;MISSING&gt;</t>
        </is>
      </c>
      <c r="K830">
        <f>'Main'!BR11</f>
        <v>25.5</v>
      </c>
      <c r="L830">
        <f>AND(OR(TRUE),NOT(OR(K830="&lt;ND&gt;",K830="&lt;MISSING&gt;")))</f>
        <v>1</v>
      </c>
    </row>
    <row r="831">
      <c r="A831" t="inlineStr">
        <is>
          <t>Non-detect</t>
        </is>
      </c>
      <c r="B831" t="inlineStr">
        <is>
          <t>Test for non-detects/missing</t>
        </is>
      </c>
      <c r="C831" t="inlineStr">
        <is>
          <t>Very Low</t>
        </is>
      </c>
      <c r="D831" s="91" t="n">
        <v>44418</v>
      </c>
      <c r="E831" t="inlineStr">
        <is>
          <t>bmi.08.09.21</t>
        </is>
      </c>
      <c r="F831" t="inlineStr">
        <is>
          <t>PMMoV</t>
        </is>
      </c>
      <c r="G831" s="73" t="str">
        <f>HYPERLINK("#'Main'!BS11", "'Main'!BS11")</f>
        <v>'Main'!BS11</v>
      </c>
      <c r="I831" t="inlineStr">
        <is>
          <t>Matches=!&lt;ND&gt;,!&lt;MISSING&gt;</t>
        </is>
      </c>
      <c r="K831" t="str">
        <f>'Main'!BS11</f>
        <v>&lt;MISSING&gt;</v>
      </c>
      <c r="L831">
        <f>AND(OR(TRUE),NOT(OR(K831="&lt;ND&gt;",K831="&lt;MISSING&gt;")))</f>
        <v>0</v>
      </c>
    </row>
    <row r="832">
      <c r="A832" t="inlineStr">
        <is>
          <t>Non-detect</t>
        </is>
      </c>
      <c r="B832" t="inlineStr">
        <is>
          <t>Test for non-detects/missing</t>
        </is>
      </c>
      <c r="C832" t="inlineStr">
        <is>
          <t>Very Low</t>
        </is>
      </c>
      <c r="D832" s="91" t="n">
        <v>44418</v>
      </c>
      <c r="E832" t="inlineStr">
        <is>
          <t>bmi.08.09.21</t>
        </is>
      </c>
      <c r="F832" t="inlineStr">
        <is>
          <t>PMMoV:10</t>
        </is>
      </c>
      <c r="G832" s="73" t="str">
        <f>HYPERLINK("#'Main'!BI11", "'Main'!BI11")</f>
        <v>'Main'!BI11</v>
      </c>
      <c r="I832" t="inlineStr">
        <is>
          <t>Matches=!&lt;ND&gt;,!&lt;MISSING&gt;</t>
        </is>
      </c>
      <c r="K832">
        <f>'Main'!BI11</f>
        <v>28.55</v>
      </c>
      <c r="L832">
        <f>AND(OR(TRUE),NOT(OR(K832="&lt;ND&gt;",K832="&lt;MISSING&gt;")))</f>
        <v>1</v>
      </c>
    </row>
    <row r="833">
      <c r="A833" t="inlineStr">
        <is>
          <t>Non-detect</t>
        </is>
      </c>
      <c r="B833" t="inlineStr">
        <is>
          <t>Test for non-detects/missing</t>
        </is>
      </c>
      <c r="C833" t="inlineStr">
        <is>
          <t>Very Low</t>
        </is>
      </c>
      <c r="D833" s="91" t="n">
        <v>44418</v>
      </c>
      <c r="E833" t="inlineStr">
        <is>
          <t>bmi.08.09.21</t>
        </is>
      </c>
      <c r="F833" t="inlineStr">
        <is>
          <t>PMMoV:10</t>
        </is>
      </c>
      <c r="G833" s="73" t="str">
        <f>HYPERLINK("#'Main'!BJ11", "'Main'!BJ11")</f>
        <v>'Main'!BJ11</v>
      </c>
      <c r="I833" t="inlineStr">
        <is>
          <t>Matches=!&lt;ND&gt;,!&lt;MISSING&gt;</t>
        </is>
      </c>
      <c r="K833">
        <f>'Main'!BJ11</f>
        <v>28.52</v>
      </c>
      <c r="L833">
        <f>AND(OR(TRUE),NOT(OR(K833="&lt;ND&gt;",K833="&lt;MISSING&gt;")))</f>
        <v>1</v>
      </c>
    </row>
    <row r="834">
      <c r="A834" t="inlineStr">
        <is>
          <t>Non-detect</t>
        </is>
      </c>
      <c r="B834" t="inlineStr">
        <is>
          <t>Test for non-detects/missing</t>
        </is>
      </c>
      <c r="C834" t="inlineStr">
        <is>
          <t>Very Low</t>
        </is>
      </c>
      <c r="D834" s="91" t="n">
        <v>44418</v>
      </c>
      <c r="E834" t="inlineStr">
        <is>
          <t>bmi.08.09.21</t>
        </is>
      </c>
      <c r="F834" t="inlineStr">
        <is>
          <t>PMMoV:10</t>
        </is>
      </c>
      <c r="G834" s="73" t="str">
        <f>HYPERLINK("#'Main'!BK11", "'Main'!BK11")</f>
        <v>'Main'!BK11</v>
      </c>
      <c r="I834" t="inlineStr">
        <is>
          <t>Matches=!&lt;ND&gt;,!&lt;MISSING&gt;</t>
        </is>
      </c>
      <c r="K834">
        <f>'Main'!BK11</f>
        <v>28.38</v>
      </c>
      <c r="L834">
        <f>AND(OR(TRUE),NOT(OR(K834="&lt;ND&gt;",K834="&lt;MISSING&gt;")))</f>
        <v>1</v>
      </c>
    </row>
    <row r="835">
      <c r="A835" t="inlineStr">
        <is>
          <t>Non-detect</t>
        </is>
      </c>
      <c r="B835" t="inlineStr">
        <is>
          <t>Test for non-detects/missing</t>
        </is>
      </c>
      <c r="C835" t="inlineStr">
        <is>
          <t>Very Low</t>
        </is>
      </c>
      <c r="D835" s="91" t="n">
        <v>44418</v>
      </c>
      <c r="E835" t="inlineStr">
        <is>
          <t>bmi.08.09.21</t>
        </is>
      </c>
      <c r="F835" t="inlineStr">
        <is>
          <t>PMMoV:40</t>
        </is>
      </c>
      <c r="G835" s="73" t="str">
        <f>HYPERLINK("#'Main'!BM11", "'Main'!BM11")</f>
        <v>'Main'!BM11</v>
      </c>
      <c r="I835" t="inlineStr">
        <is>
          <t>Matches=!&lt;ND&gt;,!&lt;MISSING&gt;</t>
        </is>
      </c>
      <c r="K835">
        <f>'Main'!BM11</f>
        <v>31.06</v>
      </c>
      <c r="L835">
        <f>AND(OR(TRUE),NOT(OR(K835="&lt;ND&gt;",K835="&lt;MISSING&gt;")))</f>
        <v>1</v>
      </c>
    </row>
    <row r="836">
      <c r="A836" t="inlineStr">
        <is>
          <t>Non-detect</t>
        </is>
      </c>
      <c r="B836" t="inlineStr">
        <is>
          <t>Test for non-detects/missing</t>
        </is>
      </c>
      <c r="C836" t="inlineStr">
        <is>
          <t>Very Low</t>
        </is>
      </c>
      <c r="D836" s="91" t="n">
        <v>44418</v>
      </c>
      <c r="E836" t="inlineStr">
        <is>
          <t>bmi.08.09.21</t>
        </is>
      </c>
      <c r="F836" t="inlineStr">
        <is>
          <t>PMMoV:40</t>
        </is>
      </c>
      <c r="G836" s="73" t="str">
        <f>HYPERLINK("#'Main'!BN11", "'Main'!BN11")</f>
        <v>'Main'!BN11</v>
      </c>
      <c r="I836" t="inlineStr">
        <is>
          <t>Matches=!&lt;ND&gt;,!&lt;MISSING&gt;</t>
        </is>
      </c>
      <c r="K836">
        <f>'Main'!BN11</f>
        <v>31</v>
      </c>
      <c r="L836">
        <f>AND(OR(TRUE),NOT(OR(K836="&lt;ND&gt;",K836="&lt;MISSING&gt;")))</f>
        <v>1</v>
      </c>
    </row>
    <row r="837">
      <c r="A837" t="inlineStr">
        <is>
          <t>Non-detect</t>
        </is>
      </c>
      <c r="B837" t="inlineStr">
        <is>
          <t>Test for non-detects/missing</t>
        </is>
      </c>
      <c r="C837" t="inlineStr">
        <is>
          <t>Very Low</t>
        </is>
      </c>
      <c r="D837" s="91" t="n">
        <v>44418</v>
      </c>
      <c r="E837" t="inlineStr">
        <is>
          <t>bmi.08.09.21</t>
        </is>
      </c>
      <c r="F837" t="inlineStr">
        <is>
          <t>PMMoV:40</t>
        </is>
      </c>
      <c r="G837" s="73" t="str">
        <f>HYPERLINK("#'Main'!BO11", "'Main'!BO11")</f>
        <v>'Main'!BO11</v>
      </c>
      <c r="I837" t="inlineStr">
        <is>
          <t>Matches=!&lt;ND&gt;,!&lt;MISSING&gt;</t>
        </is>
      </c>
      <c r="K837" t="str">
        <f>'Main'!BO11</f>
        <v>&lt;MISSING&gt;</v>
      </c>
      <c r="L837">
        <f>AND(OR(TRUE),NOT(OR(K837="&lt;ND&gt;",K837="&lt;MISSING&gt;")))</f>
        <v>0</v>
      </c>
    </row>
    <row r="838">
      <c r="A838" t="inlineStr">
        <is>
          <t>Non-detect</t>
        </is>
      </c>
      <c r="B838" t="inlineStr">
        <is>
          <t>Test for non-detects/missing</t>
        </is>
      </c>
      <c r="C838" t="inlineStr">
        <is>
          <t>Very Low</t>
        </is>
      </c>
      <c r="D838" s="91" t="n">
        <v>44418</v>
      </c>
      <c r="E838" t="inlineStr">
        <is>
          <t>mh.08.09.21</t>
        </is>
      </c>
      <c r="F838" t="inlineStr">
        <is>
          <t>covN1</t>
        </is>
      </c>
      <c r="G838" s="73" t="str">
        <f>HYPERLINK("#'Main'!G12", "'Main'!G12")</f>
        <v>'Main'!G12</v>
      </c>
      <c r="I838" t="inlineStr">
        <is>
          <t>Matches=!&lt;ND&gt;,!&lt;MISSING&gt;</t>
        </is>
      </c>
      <c r="K838">
        <f>'Main'!G12</f>
        <v>34.41</v>
      </c>
      <c r="L838">
        <f>AND(OR(TRUE),NOT(OR(K838="&lt;ND&gt;",K838="&lt;MISSING&gt;")))</f>
        <v>1</v>
      </c>
    </row>
    <row r="839">
      <c r="A839" t="inlineStr">
        <is>
          <t>Non-detect</t>
        </is>
      </c>
      <c r="B839" t="inlineStr">
        <is>
          <t>Test for non-detects/missing</t>
        </is>
      </c>
      <c r="C839" t="inlineStr">
        <is>
          <t>Very Low</t>
        </is>
      </c>
      <c r="D839" s="91" t="n">
        <v>44418</v>
      </c>
      <c r="E839" t="inlineStr">
        <is>
          <t>mh.08.09.21</t>
        </is>
      </c>
      <c r="F839" t="inlineStr">
        <is>
          <t>covN1</t>
        </is>
      </c>
      <c r="G839" s="73" t="str">
        <f>HYPERLINK("#'Main'!H12", "'Main'!H12")</f>
        <v>'Main'!H12</v>
      </c>
      <c r="I839" t="inlineStr">
        <is>
          <t>Matches=!&lt;ND&gt;,!&lt;MISSING&gt;</t>
        </is>
      </c>
      <c r="K839">
        <f>'Main'!H12</f>
        <v>34.08</v>
      </c>
      <c r="L839">
        <f>AND(OR(TRUE),NOT(OR(K839="&lt;ND&gt;",K839="&lt;MISSING&gt;")))</f>
        <v>1</v>
      </c>
    </row>
    <row r="840">
      <c r="A840" t="inlineStr">
        <is>
          <t>Non-detect</t>
        </is>
      </c>
      <c r="B840" t="inlineStr">
        <is>
          <t>Test for non-detects/missing</t>
        </is>
      </c>
      <c r="C840" t="inlineStr">
        <is>
          <t>Very Low</t>
        </is>
      </c>
      <c r="D840" s="91" t="n">
        <v>44418</v>
      </c>
      <c r="E840" t="inlineStr">
        <is>
          <t>mh.08.09.21</t>
        </is>
      </c>
      <c r="F840" t="inlineStr">
        <is>
          <t>covN1</t>
        </is>
      </c>
      <c r="G840" s="73" t="str">
        <f>HYPERLINK("#'Main'!I12", "'Main'!I12")</f>
        <v>'Main'!I12</v>
      </c>
      <c r="I840" t="inlineStr">
        <is>
          <t>Matches=!&lt;ND&gt;,!&lt;MISSING&gt;</t>
        </is>
      </c>
      <c r="K840">
        <f>'Main'!I12</f>
        <v>33.83</v>
      </c>
      <c r="L840">
        <f>AND(OR(TRUE),NOT(OR(K840="&lt;ND&gt;",K840="&lt;MISSING&gt;")))</f>
        <v>1</v>
      </c>
    </row>
    <row r="841">
      <c r="A841" t="inlineStr">
        <is>
          <t>Non-detect</t>
        </is>
      </c>
      <c r="B841" t="inlineStr">
        <is>
          <t>Test for non-detects/missing</t>
        </is>
      </c>
      <c r="C841" t="inlineStr">
        <is>
          <t>Very Low</t>
        </is>
      </c>
      <c r="D841" s="91" t="n">
        <v>44418</v>
      </c>
      <c r="E841" t="inlineStr">
        <is>
          <t>mh.08.09.21</t>
        </is>
      </c>
      <c r="F841" t="inlineStr">
        <is>
          <t>PMMoV:10</t>
        </is>
      </c>
      <c r="G841" s="73" t="str">
        <f>HYPERLINK("#'Main'!Q12", "'Main'!Q12")</f>
        <v>'Main'!Q12</v>
      </c>
      <c r="I841" t="inlineStr">
        <is>
          <t>Matches=!&lt;ND&gt;,!&lt;MISSING&gt;</t>
        </is>
      </c>
      <c r="K841">
        <f>'Main'!Q12</f>
        <v>30.33</v>
      </c>
      <c r="L841">
        <f>AND(OR(TRUE),NOT(OR(K841="&lt;ND&gt;",K841="&lt;MISSING&gt;")))</f>
        <v>1</v>
      </c>
    </row>
    <row r="842">
      <c r="A842" t="inlineStr">
        <is>
          <t>Non-detect</t>
        </is>
      </c>
      <c r="B842" t="inlineStr">
        <is>
          <t>Test for non-detects/missing</t>
        </is>
      </c>
      <c r="C842" t="inlineStr">
        <is>
          <t>Very Low</t>
        </is>
      </c>
      <c r="D842" s="91" t="n">
        <v>44418</v>
      </c>
      <c r="E842" t="inlineStr">
        <is>
          <t>mh.08.09.21</t>
        </is>
      </c>
      <c r="F842" t="inlineStr">
        <is>
          <t>PMMoV:10</t>
        </is>
      </c>
      <c r="G842" s="73" t="str">
        <f>HYPERLINK("#'Main'!R12", "'Main'!R12")</f>
        <v>'Main'!R12</v>
      </c>
      <c r="I842" t="inlineStr">
        <is>
          <t>Matches=!&lt;ND&gt;,!&lt;MISSING&gt;</t>
        </is>
      </c>
      <c r="K842">
        <f>'Main'!R12</f>
        <v>30.33</v>
      </c>
      <c r="L842">
        <f>AND(OR(TRUE),NOT(OR(K842="&lt;ND&gt;",K842="&lt;MISSING&gt;")))</f>
        <v>1</v>
      </c>
    </row>
    <row r="843">
      <c r="A843" t="inlineStr">
        <is>
          <t>Non-detect</t>
        </is>
      </c>
      <c r="B843" t="inlineStr">
        <is>
          <t>Test for non-detects/missing</t>
        </is>
      </c>
      <c r="C843" t="inlineStr">
        <is>
          <t>Very Low</t>
        </is>
      </c>
      <c r="D843" s="91" t="n">
        <v>44418</v>
      </c>
      <c r="E843" t="inlineStr">
        <is>
          <t>mh.08.09.21</t>
        </is>
      </c>
      <c r="F843" t="inlineStr">
        <is>
          <t>PMMoV:10</t>
        </is>
      </c>
      <c r="G843" s="73" t="str">
        <f>HYPERLINK("#'Main'!S12", "'Main'!S12")</f>
        <v>'Main'!S12</v>
      </c>
      <c r="I843" t="inlineStr">
        <is>
          <t>Matches=!&lt;ND&gt;,!&lt;MISSING&gt;</t>
        </is>
      </c>
      <c r="K843">
        <f>'Main'!S12</f>
        <v>30.21</v>
      </c>
      <c r="L843">
        <f>AND(OR(TRUE),NOT(OR(K843="&lt;ND&gt;",K843="&lt;MISSING&gt;")))</f>
        <v>1</v>
      </c>
    </row>
    <row r="844">
      <c r="A844" t="inlineStr">
        <is>
          <t>Non-detect</t>
        </is>
      </c>
      <c r="B844" t="inlineStr">
        <is>
          <t>Test for non-detects/missing</t>
        </is>
      </c>
      <c r="C844" t="inlineStr">
        <is>
          <t>Very Low</t>
        </is>
      </c>
      <c r="D844" s="91" t="n">
        <v>44418</v>
      </c>
      <c r="E844" t="inlineStr">
        <is>
          <t>mh.08.09.21</t>
        </is>
      </c>
      <c r="F844" t="inlineStr">
        <is>
          <t>PMMoV</t>
        </is>
      </c>
      <c r="G844" s="73" t="str">
        <f>HYPERLINK("#'Main'!BQ12", "'Main'!BQ12")</f>
        <v>'Main'!BQ12</v>
      </c>
      <c r="I844" t="inlineStr">
        <is>
          <t>Matches=!&lt;ND&gt;,!&lt;MISSING&gt;</t>
        </is>
      </c>
      <c r="K844">
        <f>'Main'!BQ12</f>
        <v>27.12</v>
      </c>
      <c r="L844">
        <f>AND(OR(TRUE),NOT(OR(K844="&lt;ND&gt;",K844="&lt;MISSING&gt;")))</f>
        <v>1</v>
      </c>
    </row>
    <row r="845">
      <c r="A845" t="inlineStr">
        <is>
          <t>Non-detect</t>
        </is>
      </c>
      <c r="B845" t="inlineStr">
        <is>
          <t>Test for non-detects/missing</t>
        </is>
      </c>
      <c r="C845" t="inlineStr">
        <is>
          <t>Very Low</t>
        </is>
      </c>
      <c r="D845" s="91" t="n">
        <v>44418</v>
      </c>
      <c r="E845" t="inlineStr">
        <is>
          <t>mh.08.09.21</t>
        </is>
      </c>
      <c r="F845" t="inlineStr">
        <is>
          <t>PMMoV</t>
        </is>
      </c>
      <c r="G845" s="73" t="str">
        <f>HYPERLINK("#'Main'!BR12", "'Main'!BR12")</f>
        <v>'Main'!BR12</v>
      </c>
      <c r="I845" t="inlineStr">
        <is>
          <t>Matches=!&lt;ND&gt;,!&lt;MISSING&gt;</t>
        </is>
      </c>
      <c r="K845">
        <f>'Main'!BR12</f>
        <v>26.98</v>
      </c>
      <c r="L845">
        <f>AND(OR(TRUE),NOT(OR(K845="&lt;ND&gt;",K845="&lt;MISSING&gt;")))</f>
        <v>1</v>
      </c>
    </row>
    <row r="846">
      <c r="A846" t="inlineStr">
        <is>
          <t>Non-detect</t>
        </is>
      </c>
      <c r="B846" t="inlineStr">
        <is>
          <t>Test for non-detects/missing</t>
        </is>
      </c>
      <c r="C846" t="inlineStr">
        <is>
          <t>Very Low</t>
        </is>
      </c>
      <c r="D846" s="91" t="n">
        <v>44418</v>
      </c>
      <c r="E846" t="inlineStr">
        <is>
          <t>mh.08.09.21</t>
        </is>
      </c>
      <c r="F846" t="inlineStr">
        <is>
          <t>PMMoV</t>
        </is>
      </c>
      <c r="G846" s="73" t="str">
        <f>HYPERLINK("#'Main'!BS12", "'Main'!BS12")</f>
        <v>'Main'!BS12</v>
      </c>
      <c r="I846" t="inlineStr">
        <is>
          <t>Matches=!&lt;ND&gt;,!&lt;MISSING&gt;</t>
        </is>
      </c>
      <c r="K846" t="str">
        <f>'Main'!BS12</f>
        <v>&lt;MISSING&gt;</v>
      </c>
      <c r="L846">
        <f>AND(OR(TRUE),NOT(OR(K846="&lt;ND&gt;",K846="&lt;MISSING&gt;")))</f>
        <v>0</v>
      </c>
    </row>
    <row r="847">
      <c r="A847" t="inlineStr">
        <is>
          <t>Non-detect</t>
        </is>
      </c>
      <c r="B847" t="inlineStr">
        <is>
          <t>Test for non-detects/missing</t>
        </is>
      </c>
      <c r="C847" t="inlineStr">
        <is>
          <t>Very Low</t>
        </is>
      </c>
      <c r="D847" s="91" t="n">
        <v>44418</v>
      </c>
      <c r="E847" t="inlineStr">
        <is>
          <t>mh.08.09.21</t>
        </is>
      </c>
      <c r="F847" t="inlineStr">
        <is>
          <t>PMMoV:10</t>
        </is>
      </c>
      <c r="G847" s="73" t="str">
        <f>HYPERLINK("#'Main'!BI12", "'Main'!BI12")</f>
        <v>'Main'!BI12</v>
      </c>
      <c r="I847" t="inlineStr">
        <is>
          <t>Matches=!&lt;ND&gt;,!&lt;MISSING&gt;</t>
        </is>
      </c>
      <c r="K847">
        <f>'Main'!BI12</f>
        <v>30.33</v>
      </c>
      <c r="L847">
        <f>AND(OR(TRUE),NOT(OR(K847="&lt;ND&gt;",K847="&lt;MISSING&gt;")))</f>
        <v>1</v>
      </c>
    </row>
    <row r="848">
      <c r="A848" t="inlineStr">
        <is>
          <t>Non-detect</t>
        </is>
      </c>
      <c r="B848" t="inlineStr">
        <is>
          <t>Test for non-detects/missing</t>
        </is>
      </c>
      <c r="C848" t="inlineStr">
        <is>
          <t>Very Low</t>
        </is>
      </c>
      <c r="D848" s="91" t="n">
        <v>44418</v>
      </c>
      <c r="E848" t="inlineStr">
        <is>
          <t>mh.08.09.21</t>
        </is>
      </c>
      <c r="F848" t="inlineStr">
        <is>
          <t>PMMoV:10</t>
        </is>
      </c>
      <c r="G848" s="73" t="str">
        <f>HYPERLINK("#'Main'!BJ12", "'Main'!BJ12")</f>
        <v>'Main'!BJ12</v>
      </c>
      <c r="I848" t="inlineStr">
        <is>
          <t>Matches=!&lt;ND&gt;,!&lt;MISSING&gt;</t>
        </is>
      </c>
      <c r="K848">
        <f>'Main'!BJ12</f>
        <v>30.33</v>
      </c>
      <c r="L848">
        <f>AND(OR(TRUE),NOT(OR(K848="&lt;ND&gt;",K848="&lt;MISSING&gt;")))</f>
        <v>1</v>
      </c>
    </row>
    <row r="849">
      <c r="A849" t="inlineStr">
        <is>
          <t>Non-detect</t>
        </is>
      </c>
      <c r="B849" t="inlineStr">
        <is>
          <t>Test for non-detects/missing</t>
        </is>
      </c>
      <c r="C849" t="inlineStr">
        <is>
          <t>Very Low</t>
        </is>
      </c>
      <c r="D849" s="91" t="n">
        <v>44418</v>
      </c>
      <c r="E849" t="inlineStr">
        <is>
          <t>mh.08.09.21</t>
        </is>
      </c>
      <c r="F849" t="inlineStr">
        <is>
          <t>PMMoV:10</t>
        </is>
      </c>
      <c r="G849" s="73" t="str">
        <f>HYPERLINK("#'Main'!BK12", "'Main'!BK12")</f>
        <v>'Main'!BK12</v>
      </c>
      <c r="I849" t="inlineStr">
        <is>
          <t>Matches=!&lt;ND&gt;,!&lt;MISSING&gt;</t>
        </is>
      </c>
      <c r="K849">
        <f>'Main'!BK12</f>
        <v>30.21</v>
      </c>
      <c r="L849">
        <f>AND(OR(TRUE),NOT(OR(K849="&lt;ND&gt;",K849="&lt;MISSING&gt;")))</f>
        <v>1</v>
      </c>
    </row>
    <row r="850">
      <c r="A850" t="inlineStr">
        <is>
          <t>Non-detect</t>
        </is>
      </c>
      <c r="B850" t="inlineStr">
        <is>
          <t>Test for non-detects/missing</t>
        </is>
      </c>
      <c r="C850" t="inlineStr">
        <is>
          <t>Very Low</t>
        </is>
      </c>
      <c r="D850" s="91" t="n">
        <v>44418</v>
      </c>
      <c r="E850" t="inlineStr">
        <is>
          <t>mh.08.09.21</t>
        </is>
      </c>
      <c r="F850" t="inlineStr">
        <is>
          <t>PMMoV:40</t>
        </is>
      </c>
      <c r="G850" s="73" t="str">
        <f>HYPERLINK("#'Main'!BM12", "'Main'!BM12")</f>
        <v>'Main'!BM12</v>
      </c>
      <c r="I850" t="inlineStr">
        <is>
          <t>Matches=!&lt;ND&gt;,!&lt;MISSING&gt;</t>
        </is>
      </c>
      <c r="K850">
        <f>'Main'!BM12</f>
        <v>32.56</v>
      </c>
      <c r="L850">
        <f>AND(OR(TRUE),NOT(OR(K850="&lt;ND&gt;",K850="&lt;MISSING&gt;")))</f>
        <v>1</v>
      </c>
    </row>
    <row r="851">
      <c r="A851" t="inlineStr">
        <is>
          <t>Non-detect</t>
        </is>
      </c>
      <c r="B851" t="inlineStr">
        <is>
          <t>Test for non-detects/missing</t>
        </is>
      </c>
      <c r="C851" t="inlineStr">
        <is>
          <t>Very Low</t>
        </is>
      </c>
      <c r="D851" s="91" t="n">
        <v>44418</v>
      </c>
      <c r="E851" t="inlineStr">
        <is>
          <t>mh.08.09.21</t>
        </is>
      </c>
      <c r="F851" t="inlineStr">
        <is>
          <t>PMMoV:40</t>
        </is>
      </c>
      <c r="G851" s="73" t="str">
        <f>HYPERLINK("#'Main'!BN12", "'Main'!BN12")</f>
        <v>'Main'!BN12</v>
      </c>
      <c r="I851" t="inlineStr">
        <is>
          <t>Matches=!&lt;ND&gt;,!&lt;MISSING&gt;</t>
        </is>
      </c>
      <c r="K851">
        <f>'Main'!BN12</f>
        <v>32.6</v>
      </c>
      <c r="L851">
        <f>AND(OR(TRUE),NOT(OR(K851="&lt;ND&gt;",K851="&lt;MISSING&gt;")))</f>
        <v>1</v>
      </c>
    </row>
    <row r="852">
      <c r="A852" t="inlineStr">
        <is>
          <t>Non-detect</t>
        </is>
      </c>
      <c r="B852" t="inlineStr">
        <is>
          <t>Test for non-detects/missing</t>
        </is>
      </c>
      <c r="C852" t="inlineStr">
        <is>
          <t>Very Low</t>
        </is>
      </c>
      <c r="D852" s="91" t="n">
        <v>44418</v>
      </c>
      <c r="E852" t="inlineStr">
        <is>
          <t>mh.08.09.21</t>
        </is>
      </c>
      <c r="F852" t="inlineStr">
        <is>
          <t>PMMoV:40</t>
        </is>
      </c>
      <c r="G852" s="73" t="str">
        <f>HYPERLINK("#'Main'!BO12", "'Main'!BO12")</f>
        <v>'Main'!BO12</v>
      </c>
      <c r="I852" t="inlineStr">
        <is>
          <t>Matches=!&lt;ND&gt;,!&lt;MISSING&gt;</t>
        </is>
      </c>
      <c r="K852" t="str">
        <f>'Main'!BO12</f>
        <v>&lt;MISSING&gt;</v>
      </c>
      <c r="L852">
        <f>AND(OR(TRUE),NOT(OR(K852="&lt;ND&gt;",K852="&lt;MISSING&gt;")))</f>
        <v>0</v>
      </c>
    </row>
    <row r="853">
      <c r="A853" t="inlineStr">
        <is>
          <t>Non-detect</t>
        </is>
      </c>
      <c r="B853" t="inlineStr">
        <is>
          <t>Test for non-detects/missing</t>
        </is>
      </c>
      <c r="C853" t="inlineStr">
        <is>
          <t>Very Low</t>
        </is>
      </c>
      <c r="D853" s="91" t="n">
        <v>44418</v>
      </c>
      <c r="E853" t="inlineStr">
        <is>
          <t>o.08.09.21</t>
        </is>
      </c>
      <c r="F853" t="inlineStr">
        <is>
          <t>covN1</t>
        </is>
      </c>
      <c r="G853" s="73" t="str">
        <f>HYPERLINK("#'Main'!G13", "'Main'!G13")</f>
        <v>'Main'!G13</v>
      </c>
      <c r="I853" t="inlineStr">
        <is>
          <t>Matches=!&lt;ND&gt;,!&lt;MISSING&gt;</t>
        </is>
      </c>
      <c r="K853">
        <f>'Main'!G13</f>
        <v>35.85</v>
      </c>
      <c r="L853">
        <f>AND(OR(TRUE),NOT(OR(K853="&lt;ND&gt;",K853="&lt;MISSING&gt;")))</f>
        <v>1</v>
      </c>
    </row>
    <row r="854">
      <c r="A854" t="inlineStr">
        <is>
          <t>Non-detect</t>
        </is>
      </c>
      <c r="B854" t="inlineStr">
        <is>
          <t>Test for non-detects/missing</t>
        </is>
      </c>
      <c r="C854" t="inlineStr">
        <is>
          <t>Very Low</t>
        </is>
      </c>
      <c r="D854" s="91" t="n">
        <v>44418</v>
      </c>
      <c r="E854" t="inlineStr">
        <is>
          <t>o.08.09.21</t>
        </is>
      </c>
      <c r="F854" t="inlineStr">
        <is>
          <t>covN1</t>
        </is>
      </c>
      <c r="G854" s="73" t="str">
        <f>HYPERLINK("#'Main'!H13", "'Main'!H13")</f>
        <v>'Main'!H13</v>
      </c>
      <c r="I854" t="inlineStr">
        <is>
          <t>Matches=!&lt;ND&gt;,!&lt;MISSING&gt;</t>
        </is>
      </c>
      <c r="K854" t="str">
        <f>'Main'!H13</f>
        <v>[36.96]</v>
      </c>
      <c r="L854">
        <f>AND(OR(TRUE),NOT(OR(K854="&lt;ND&gt;",K854="&lt;MISSING&gt;")))</f>
        <v>1</v>
      </c>
    </row>
    <row r="855">
      <c r="A855" t="inlineStr">
        <is>
          <t>Non-detect</t>
        </is>
      </c>
      <c r="B855" t="inlineStr">
        <is>
          <t>Test for non-detects/missing</t>
        </is>
      </c>
      <c r="C855" t="inlineStr">
        <is>
          <t>Very Low</t>
        </is>
      </c>
      <c r="D855" s="91" t="n">
        <v>44418</v>
      </c>
      <c r="E855" t="inlineStr">
        <is>
          <t>o.08.09.21</t>
        </is>
      </c>
      <c r="F855" t="inlineStr">
        <is>
          <t>covN1</t>
        </is>
      </c>
      <c r="G855" s="73" t="str">
        <f>HYPERLINK("#'Main'!I13", "'Main'!I13")</f>
        <v>'Main'!I13</v>
      </c>
      <c r="I855" t="inlineStr">
        <is>
          <t>Matches=!&lt;ND&gt;,!&lt;MISSING&gt;</t>
        </is>
      </c>
      <c r="K855">
        <f>'Main'!I13</f>
        <v>35.02</v>
      </c>
      <c r="L855">
        <f>AND(OR(TRUE),NOT(OR(K855="&lt;ND&gt;",K855="&lt;MISSING&gt;")))</f>
        <v>1</v>
      </c>
    </row>
    <row r="856">
      <c r="A856" t="inlineStr">
        <is>
          <t>Non-detect</t>
        </is>
      </c>
      <c r="B856" t="inlineStr">
        <is>
          <t>Test for non-detects/missing</t>
        </is>
      </c>
      <c r="C856" t="inlineStr">
        <is>
          <t>Very Low</t>
        </is>
      </c>
      <c r="D856" s="91" t="n">
        <v>44418</v>
      </c>
      <c r="E856" t="inlineStr">
        <is>
          <t>o.08.09.21</t>
        </is>
      </c>
      <c r="F856" t="inlineStr">
        <is>
          <t>PMMoV:10</t>
        </is>
      </c>
      <c r="G856" s="73" t="str">
        <f>HYPERLINK("#'Main'!Q13", "'Main'!Q13")</f>
        <v>'Main'!Q13</v>
      </c>
      <c r="I856" t="inlineStr">
        <is>
          <t>Matches=!&lt;ND&gt;,!&lt;MISSING&gt;</t>
        </is>
      </c>
      <c r="K856">
        <f>'Main'!Q13</f>
        <v>28.49</v>
      </c>
      <c r="L856">
        <f>AND(OR(TRUE),NOT(OR(K856="&lt;ND&gt;",K856="&lt;MISSING&gt;")))</f>
        <v>1</v>
      </c>
    </row>
    <row r="857">
      <c r="A857" t="inlineStr">
        <is>
          <t>Non-detect</t>
        </is>
      </c>
      <c r="B857" t="inlineStr">
        <is>
          <t>Test for non-detects/missing</t>
        </is>
      </c>
      <c r="C857" t="inlineStr">
        <is>
          <t>Very Low</t>
        </is>
      </c>
      <c r="D857" s="91" t="n">
        <v>44418</v>
      </c>
      <c r="E857" t="inlineStr">
        <is>
          <t>o.08.09.21</t>
        </is>
      </c>
      <c r="F857" t="inlineStr">
        <is>
          <t>PMMoV:10</t>
        </is>
      </c>
      <c r="G857" s="73" t="str">
        <f>HYPERLINK("#'Main'!R13", "'Main'!R13")</f>
        <v>'Main'!R13</v>
      </c>
      <c r="I857" t="inlineStr">
        <is>
          <t>Matches=!&lt;ND&gt;,!&lt;MISSING&gt;</t>
        </is>
      </c>
      <c r="K857">
        <f>'Main'!R13</f>
        <v>28.38</v>
      </c>
      <c r="L857">
        <f>AND(OR(TRUE),NOT(OR(K857="&lt;ND&gt;",K857="&lt;MISSING&gt;")))</f>
        <v>1</v>
      </c>
    </row>
    <row r="858">
      <c r="A858" t="inlineStr">
        <is>
          <t>Non-detect</t>
        </is>
      </c>
      <c r="B858" t="inlineStr">
        <is>
          <t>Test for non-detects/missing</t>
        </is>
      </c>
      <c r="C858" t="inlineStr">
        <is>
          <t>Very Low</t>
        </is>
      </c>
      <c r="D858" s="91" t="n">
        <v>44418</v>
      </c>
      <c r="E858" t="inlineStr">
        <is>
          <t>o.08.09.21</t>
        </is>
      </c>
      <c r="F858" t="inlineStr">
        <is>
          <t>PMMoV:10</t>
        </is>
      </c>
      <c r="G858" s="73" t="str">
        <f>HYPERLINK("#'Main'!S13", "'Main'!S13")</f>
        <v>'Main'!S13</v>
      </c>
      <c r="I858" t="inlineStr">
        <is>
          <t>Matches=!&lt;ND&gt;,!&lt;MISSING&gt;</t>
        </is>
      </c>
      <c r="K858">
        <f>'Main'!S13</f>
        <v>28.43</v>
      </c>
      <c r="L858">
        <f>AND(OR(TRUE),NOT(OR(K858="&lt;ND&gt;",K858="&lt;MISSING&gt;")))</f>
        <v>1</v>
      </c>
    </row>
    <row r="859">
      <c r="A859" t="inlineStr">
        <is>
          <t>Non-detect</t>
        </is>
      </c>
      <c r="B859" t="inlineStr">
        <is>
          <t>Test for non-detects/missing</t>
        </is>
      </c>
      <c r="C859" t="inlineStr">
        <is>
          <t>Very Low</t>
        </is>
      </c>
      <c r="D859" s="91" t="n">
        <v>44418</v>
      </c>
      <c r="E859" t="inlineStr">
        <is>
          <t>o.08.09.21</t>
        </is>
      </c>
      <c r="F859" t="inlineStr">
        <is>
          <t>PMMoV</t>
        </is>
      </c>
      <c r="G859" s="73" t="str">
        <f>HYPERLINK("#'Main'!BQ13", "'Main'!BQ13")</f>
        <v>'Main'!BQ13</v>
      </c>
      <c r="I859" t="inlineStr">
        <is>
          <t>Matches=!&lt;ND&gt;,!&lt;MISSING&gt;</t>
        </is>
      </c>
      <c r="K859">
        <f>'Main'!BQ13</f>
        <v>25.58</v>
      </c>
      <c r="L859">
        <f>AND(OR(TRUE),NOT(OR(K859="&lt;ND&gt;",K859="&lt;MISSING&gt;")))</f>
        <v>1</v>
      </c>
    </row>
    <row r="860">
      <c r="A860" t="inlineStr">
        <is>
          <t>Non-detect</t>
        </is>
      </c>
      <c r="B860" t="inlineStr">
        <is>
          <t>Test for non-detects/missing</t>
        </is>
      </c>
      <c r="C860" t="inlineStr">
        <is>
          <t>Very Low</t>
        </is>
      </c>
      <c r="D860" s="91" t="n">
        <v>44418</v>
      </c>
      <c r="E860" t="inlineStr">
        <is>
          <t>o.08.09.21</t>
        </is>
      </c>
      <c r="F860" t="inlineStr">
        <is>
          <t>PMMoV</t>
        </is>
      </c>
      <c r="G860" s="73" t="str">
        <f>HYPERLINK("#'Main'!BR13", "'Main'!BR13")</f>
        <v>'Main'!BR13</v>
      </c>
      <c r="I860" t="inlineStr">
        <is>
          <t>Matches=!&lt;ND&gt;,!&lt;MISSING&gt;</t>
        </is>
      </c>
      <c r="K860">
        <f>'Main'!BR13</f>
        <v>25.48</v>
      </c>
      <c r="L860">
        <f>AND(OR(TRUE),NOT(OR(K860="&lt;ND&gt;",K860="&lt;MISSING&gt;")))</f>
        <v>1</v>
      </c>
    </row>
    <row r="861">
      <c r="A861" t="inlineStr">
        <is>
          <t>Non-detect</t>
        </is>
      </c>
      <c r="B861" t="inlineStr">
        <is>
          <t>Test for non-detects/missing</t>
        </is>
      </c>
      <c r="C861" t="inlineStr">
        <is>
          <t>Very Low</t>
        </is>
      </c>
      <c r="D861" s="91" t="n">
        <v>44418</v>
      </c>
      <c r="E861" t="inlineStr">
        <is>
          <t>o.08.09.21</t>
        </is>
      </c>
      <c r="F861" t="inlineStr">
        <is>
          <t>PMMoV</t>
        </is>
      </c>
      <c r="G861" s="73" t="str">
        <f>HYPERLINK("#'Main'!BS13", "'Main'!BS13")</f>
        <v>'Main'!BS13</v>
      </c>
      <c r="I861" t="inlineStr">
        <is>
          <t>Matches=!&lt;ND&gt;,!&lt;MISSING&gt;</t>
        </is>
      </c>
      <c r="K861" t="str">
        <f>'Main'!BS13</f>
        <v>&lt;MISSING&gt;</v>
      </c>
      <c r="L861">
        <f>AND(OR(TRUE),NOT(OR(K861="&lt;ND&gt;",K861="&lt;MISSING&gt;")))</f>
        <v>0</v>
      </c>
    </row>
    <row r="862">
      <c r="A862" t="inlineStr">
        <is>
          <t>Non-detect</t>
        </is>
      </c>
      <c r="B862" t="inlineStr">
        <is>
          <t>Test for non-detects/missing</t>
        </is>
      </c>
      <c r="C862" t="inlineStr">
        <is>
          <t>Very Low</t>
        </is>
      </c>
      <c r="D862" s="91" t="n">
        <v>44418</v>
      </c>
      <c r="E862" t="inlineStr">
        <is>
          <t>o.08.09.21</t>
        </is>
      </c>
      <c r="F862" t="inlineStr">
        <is>
          <t>PMMoV:10</t>
        </is>
      </c>
      <c r="G862" s="73" t="str">
        <f>HYPERLINK("#'Main'!BI13", "'Main'!BI13")</f>
        <v>'Main'!BI13</v>
      </c>
      <c r="I862" t="inlineStr">
        <is>
          <t>Matches=!&lt;ND&gt;,!&lt;MISSING&gt;</t>
        </is>
      </c>
      <c r="K862">
        <f>'Main'!BI13</f>
        <v>28.49</v>
      </c>
      <c r="L862">
        <f>AND(OR(TRUE),NOT(OR(K862="&lt;ND&gt;",K862="&lt;MISSING&gt;")))</f>
        <v>1</v>
      </c>
    </row>
    <row r="863">
      <c r="A863" t="inlineStr">
        <is>
          <t>Non-detect</t>
        </is>
      </c>
      <c r="B863" t="inlineStr">
        <is>
          <t>Test for non-detects/missing</t>
        </is>
      </c>
      <c r="C863" t="inlineStr">
        <is>
          <t>Very Low</t>
        </is>
      </c>
      <c r="D863" s="91" t="n">
        <v>44418</v>
      </c>
      <c r="E863" t="inlineStr">
        <is>
          <t>o.08.09.21</t>
        </is>
      </c>
      <c r="F863" t="inlineStr">
        <is>
          <t>PMMoV:10</t>
        </is>
      </c>
      <c r="G863" s="73" t="str">
        <f>HYPERLINK("#'Main'!BJ13", "'Main'!BJ13")</f>
        <v>'Main'!BJ13</v>
      </c>
      <c r="I863" t="inlineStr">
        <is>
          <t>Matches=!&lt;ND&gt;,!&lt;MISSING&gt;</t>
        </is>
      </c>
      <c r="K863">
        <f>'Main'!BJ13</f>
        <v>28.38</v>
      </c>
      <c r="L863">
        <f>AND(OR(TRUE),NOT(OR(K863="&lt;ND&gt;",K863="&lt;MISSING&gt;")))</f>
        <v>1</v>
      </c>
    </row>
    <row r="864">
      <c r="A864" t="inlineStr">
        <is>
          <t>Non-detect</t>
        </is>
      </c>
      <c r="B864" t="inlineStr">
        <is>
          <t>Test for non-detects/missing</t>
        </is>
      </c>
      <c r="C864" t="inlineStr">
        <is>
          <t>Very Low</t>
        </is>
      </c>
      <c r="D864" s="91" t="n">
        <v>44418</v>
      </c>
      <c r="E864" t="inlineStr">
        <is>
          <t>o.08.09.21</t>
        </is>
      </c>
      <c r="F864" t="inlineStr">
        <is>
          <t>PMMoV:10</t>
        </is>
      </c>
      <c r="G864" s="73" t="str">
        <f>HYPERLINK("#'Main'!BK13", "'Main'!BK13")</f>
        <v>'Main'!BK13</v>
      </c>
      <c r="I864" t="inlineStr">
        <is>
          <t>Matches=!&lt;ND&gt;,!&lt;MISSING&gt;</t>
        </is>
      </c>
      <c r="K864">
        <f>'Main'!BK13</f>
        <v>28.43</v>
      </c>
      <c r="L864">
        <f>AND(OR(TRUE),NOT(OR(K864="&lt;ND&gt;",K864="&lt;MISSING&gt;")))</f>
        <v>1</v>
      </c>
    </row>
    <row r="865">
      <c r="A865" t="inlineStr">
        <is>
          <t>Non-detect</t>
        </is>
      </c>
      <c r="B865" t="inlineStr">
        <is>
          <t>Test for non-detects/missing</t>
        </is>
      </c>
      <c r="C865" t="inlineStr">
        <is>
          <t>Very Low</t>
        </is>
      </c>
      <c r="D865" s="91" t="n">
        <v>44418</v>
      </c>
      <c r="E865" t="inlineStr">
        <is>
          <t>o.08.09.21</t>
        </is>
      </c>
      <c r="F865" t="inlineStr">
        <is>
          <t>PMMoV:40</t>
        </is>
      </c>
      <c r="G865" s="73" t="str">
        <f>HYPERLINK("#'Main'!BM13", "'Main'!BM13")</f>
        <v>'Main'!BM13</v>
      </c>
      <c r="I865" t="inlineStr">
        <is>
          <t>Matches=!&lt;ND&gt;,!&lt;MISSING&gt;</t>
        </is>
      </c>
      <c r="K865">
        <f>'Main'!BM13</f>
        <v>31.07</v>
      </c>
      <c r="L865">
        <f>AND(OR(TRUE),NOT(OR(K865="&lt;ND&gt;",K865="&lt;MISSING&gt;")))</f>
        <v>1</v>
      </c>
    </row>
    <row r="866">
      <c r="A866" t="inlineStr">
        <is>
          <t>Non-detect</t>
        </is>
      </c>
      <c r="B866" t="inlineStr">
        <is>
          <t>Test for non-detects/missing</t>
        </is>
      </c>
      <c r="C866" t="inlineStr">
        <is>
          <t>Very Low</t>
        </is>
      </c>
      <c r="D866" s="91" t="n">
        <v>44418</v>
      </c>
      <c r="E866" t="inlineStr">
        <is>
          <t>o.08.09.21</t>
        </is>
      </c>
      <c r="F866" t="inlineStr">
        <is>
          <t>PMMoV:40</t>
        </is>
      </c>
      <c r="G866" s="73" t="str">
        <f>HYPERLINK("#'Main'!BN13", "'Main'!BN13")</f>
        <v>'Main'!BN13</v>
      </c>
      <c r="I866" t="inlineStr">
        <is>
          <t>Matches=!&lt;ND&gt;,!&lt;MISSING&gt;</t>
        </is>
      </c>
      <c r="K866">
        <f>'Main'!BN13</f>
        <v>31.13</v>
      </c>
      <c r="L866">
        <f>AND(OR(TRUE),NOT(OR(K866="&lt;ND&gt;",K866="&lt;MISSING&gt;")))</f>
        <v>1</v>
      </c>
    </row>
    <row r="867">
      <c r="A867" t="inlineStr">
        <is>
          <t>Non-detect</t>
        </is>
      </c>
      <c r="B867" t="inlineStr">
        <is>
          <t>Test for non-detects/missing</t>
        </is>
      </c>
      <c r="C867" t="inlineStr">
        <is>
          <t>Very Low</t>
        </is>
      </c>
      <c r="D867" s="91" t="n">
        <v>44418</v>
      </c>
      <c r="E867" t="inlineStr">
        <is>
          <t>o.08.09.21</t>
        </is>
      </c>
      <c r="F867" t="inlineStr">
        <is>
          <t>PMMoV:40</t>
        </is>
      </c>
      <c r="G867" s="73" t="str">
        <f>HYPERLINK("#'Main'!BO13", "'Main'!BO13")</f>
        <v>'Main'!BO13</v>
      </c>
      <c r="I867" t="inlineStr">
        <is>
          <t>Matches=!&lt;ND&gt;,!&lt;MISSING&gt;</t>
        </is>
      </c>
      <c r="K867" t="str">
        <f>'Main'!BO13</f>
        <v>&lt;MISSING&gt;</v>
      </c>
      <c r="L867">
        <f>AND(OR(TRUE),NOT(OR(K867="&lt;ND&gt;",K867="&lt;MISSING&gt;")))</f>
        <v>0</v>
      </c>
    </row>
    <row r="868">
      <c r="A868" t="inlineStr">
        <is>
          <t>Non-detect</t>
        </is>
      </c>
      <c r="B868" t="inlineStr">
        <is>
          <t>Test for non-detects/missing</t>
        </is>
      </c>
      <c r="C868" t="inlineStr">
        <is>
          <t>Very Low</t>
        </is>
      </c>
      <c r="D868" s="91" t="n">
        <v>44418</v>
      </c>
      <c r="E868" t="inlineStr">
        <is>
          <t>vc1.08.09.21</t>
        </is>
      </c>
      <c r="F868" t="inlineStr">
        <is>
          <t>covN1</t>
        </is>
      </c>
      <c r="G868" s="73" t="str">
        <f>HYPERLINK("#'Main'!G14", "'Main'!G14")</f>
        <v>'Main'!G14</v>
      </c>
      <c r="I868" t="inlineStr">
        <is>
          <t>Matches=!&lt;ND&gt;,!&lt;MISSING&gt;</t>
        </is>
      </c>
      <c r="K868" t="str">
        <f>'Main'!G14</f>
        <v>&lt;ND&gt;</v>
      </c>
      <c r="L868">
        <f>AND(OR(TRUE),NOT(OR(K868="&lt;ND&gt;",K868="&lt;MISSING&gt;")))</f>
        <v>0</v>
      </c>
    </row>
    <row r="869">
      <c r="A869" t="inlineStr">
        <is>
          <t>Non-detect</t>
        </is>
      </c>
      <c r="B869" t="inlineStr">
        <is>
          <t>Test for non-detects/missing</t>
        </is>
      </c>
      <c r="C869" t="inlineStr">
        <is>
          <t>Very Low</t>
        </is>
      </c>
      <c r="D869" s="91" t="n">
        <v>44418</v>
      </c>
      <c r="E869" t="inlineStr">
        <is>
          <t>vc1.08.09.21</t>
        </is>
      </c>
      <c r="F869" t="inlineStr">
        <is>
          <t>covN1</t>
        </is>
      </c>
      <c r="G869" s="73" t="str">
        <f>HYPERLINK("#'Main'!H14", "'Main'!H14")</f>
        <v>'Main'!H14</v>
      </c>
      <c r="I869" t="inlineStr">
        <is>
          <t>Matches=!&lt;ND&gt;,!&lt;MISSING&gt;</t>
        </is>
      </c>
      <c r="K869" t="str">
        <f>'Main'!H14</f>
        <v>&lt;ND&gt;</v>
      </c>
      <c r="L869">
        <f>AND(OR(TRUE),NOT(OR(K869="&lt;ND&gt;",K869="&lt;MISSING&gt;")))</f>
        <v>0</v>
      </c>
    </row>
    <row r="870">
      <c r="A870" t="inlineStr">
        <is>
          <t>Non-detect</t>
        </is>
      </c>
      <c r="B870" t="inlineStr">
        <is>
          <t>Test for non-detects/missing</t>
        </is>
      </c>
      <c r="C870" t="inlineStr">
        <is>
          <t>Very Low</t>
        </is>
      </c>
      <c r="D870" s="91" t="n">
        <v>44418</v>
      </c>
      <c r="E870" t="inlineStr">
        <is>
          <t>vc1.08.09.21</t>
        </is>
      </c>
      <c r="F870" t="inlineStr">
        <is>
          <t>covN1</t>
        </is>
      </c>
      <c r="G870" s="73" t="str">
        <f>HYPERLINK("#'Main'!I14", "'Main'!I14")</f>
        <v>'Main'!I14</v>
      </c>
      <c r="I870" t="inlineStr">
        <is>
          <t>Matches=!&lt;ND&gt;,!&lt;MISSING&gt;</t>
        </is>
      </c>
      <c r="K870" t="str">
        <f>'Main'!I14</f>
        <v>&lt;ND&gt;</v>
      </c>
      <c r="L870">
        <f>AND(OR(TRUE),NOT(OR(K870="&lt;ND&gt;",K870="&lt;MISSING&gt;")))</f>
        <v>0</v>
      </c>
    </row>
    <row r="871">
      <c r="A871" t="inlineStr">
        <is>
          <t>Non-detect</t>
        </is>
      </c>
      <c r="B871" t="inlineStr">
        <is>
          <t>Test for non-detects/missing</t>
        </is>
      </c>
      <c r="C871" t="inlineStr">
        <is>
          <t>Very Low</t>
        </is>
      </c>
      <c r="D871" s="91" t="n">
        <v>44418</v>
      </c>
      <c r="E871" t="inlineStr">
        <is>
          <t>vc1.08.09.21</t>
        </is>
      </c>
      <c r="F871" t="inlineStr">
        <is>
          <t>PMMoV:10</t>
        </is>
      </c>
      <c r="G871" s="73" t="str">
        <f>HYPERLINK("#'Main'!Q14", "'Main'!Q14")</f>
        <v>'Main'!Q14</v>
      </c>
      <c r="I871" t="inlineStr">
        <is>
          <t>Matches=!&lt;ND&gt;,!&lt;MISSING&gt;</t>
        </is>
      </c>
      <c r="K871" t="str">
        <f>'Main'!Q14</f>
        <v>&lt;MISSING&gt;</v>
      </c>
      <c r="L871">
        <f>AND(OR(TRUE),NOT(OR(K871="&lt;ND&gt;",K871="&lt;MISSING&gt;")))</f>
        <v>0</v>
      </c>
    </row>
    <row r="872">
      <c r="A872" t="inlineStr">
        <is>
          <t>Non-detect</t>
        </is>
      </c>
      <c r="B872" t="inlineStr">
        <is>
          <t>Test for non-detects/missing</t>
        </is>
      </c>
      <c r="C872" t="inlineStr">
        <is>
          <t>Very Low</t>
        </is>
      </c>
      <c r="D872" s="91" t="n">
        <v>44418</v>
      </c>
      <c r="E872" t="inlineStr">
        <is>
          <t>vc1.08.09.21</t>
        </is>
      </c>
      <c r="F872" t="inlineStr">
        <is>
          <t>PMMoV:10</t>
        </is>
      </c>
      <c r="G872" s="73" t="str">
        <f>HYPERLINK("#'Main'!R14", "'Main'!R14")</f>
        <v>'Main'!R14</v>
      </c>
      <c r="I872" t="inlineStr">
        <is>
          <t>Matches=!&lt;ND&gt;,!&lt;MISSING&gt;</t>
        </is>
      </c>
      <c r="K872" t="str">
        <f>'Main'!R14</f>
        <v>&lt;MISSING&gt;</v>
      </c>
      <c r="L872">
        <f>AND(OR(TRUE),NOT(OR(K872="&lt;ND&gt;",K872="&lt;MISSING&gt;")))</f>
        <v>0</v>
      </c>
    </row>
    <row r="873">
      <c r="A873" t="inlineStr">
        <is>
          <t>Non-detect</t>
        </is>
      </c>
      <c r="B873" t="inlineStr">
        <is>
          <t>Test for non-detects/missing</t>
        </is>
      </c>
      <c r="C873" t="inlineStr">
        <is>
          <t>Very Low</t>
        </is>
      </c>
      <c r="D873" s="91" t="n">
        <v>44418</v>
      </c>
      <c r="E873" t="inlineStr">
        <is>
          <t>vc1.08.09.21</t>
        </is>
      </c>
      <c r="F873" t="inlineStr">
        <is>
          <t>PMMoV:10</t>
        </is>
      </c>
      <c r="G873" s="73" t="str">
        <f>HYPERLINK("#'Main'!S14", "'Main'!S14")</f>
        <v>'Main'!S14</v>
      </c>
      <c r="I873" t="inlineStr">
        <is>
          <t>Matches=!&lt;ND&gt;,!&lt;MISSING&gt;</t>
        </is>
      </c>
      <c r="K873" t="str">
        <f>'Main'!S14</f>
        <v>&lt;MISSING&gt;</v>
      </c>
      <c r="L873">
        <f>AND(OR(TRUE),NOT(OR(K873="&lt;ND&gt;",K873="&lt;MISSING&gt;")))</f>
        <v>0</v>
      </c>
    </row>
    <row r="874">
      <c r="A874" t="inlineStr">
        <is>
          <t>Non-detect</t>
        </is>
      </c>
      <c r="B874" t="inlineStr">
        <is>
          <t>Test for non-detects/missing</t>
        </is>
      </c>
      <c r="C874" t="inlineStr">
        <is>
          <t>Very Low</t>
        </is>
      </c>
      <c r="D874" s="91" t="n">
        <v>44418</v>
      </c>
      <c r="E874" t="inlineStr">
        <is>
          <t>vc1.08.09.21</t>
        </is>
      </c>
      <c r="F874" t="inlineStr">
        <is>
          <t>PMMoV</t>
        </is>
      </c>
      <c r="G874" s="73" t="str">
        <f>HYPERLINK("#'Main'!BQ14", "'Main'!BQ14")</f>
        <v>'Main'!BQ14</v>
      </c>
      <c r="I874" t="inlineStr">
        <is>
          <t>Matches=!&lt;ND&gt;,!&lt;MISSING&gt;</t>
        </is>
      </c>
      <c r="K874" t="str">
        <f>'Main'!BQ14</f>
        <v>&lt;MISSING&gt;</v>
      </c>
      <c r="L874">
        <f>AND(OR(TRUE),NOT(OR(K874="&lt;ND&gt;",K874="&lt;MISSING&gt;")))</f>
        <v>0</v>
      </c>
    </row>
    <row r="875">
      <c r="A875" t="inlineStr">
        <is>
          <t>Non-detect</t>
        </is>
      </c>
      <c r="B875" t="inlineStr">
        <is>
          <t>Test for non-detects/missing</t>
        </is>
      </c>
      <c r="C875" t="inlineStr">
        <is>
          <t>Very Low</t>
        </is>
      </c>
      <c r="D875" s="91" t="n">
        <v>44418</v>
      </c>
      <c r="E875" t="inlineStr">
        <is>
          <t>vc1.08.09.21</t>
        </is>
      </c>
      <c r="F875" t="inlineStr">
        <is>
          <t>PMMoV</t>
        </is>
      </c>
      <c r="G875" s="73" t="str">
        <f>HYPERLINK("#'Main'!BR14", "'Main'!BR14")</f>
        <v>'Main'!BR14</v>
      </c>
      <c r="I875" t="inlineStr">
        <is>
          <t>Matches=!&lt;ND&gt;,!&lt;MISSING&gt;</t>
        </is>
      </c>
      <c r="K875" t="str">
        <f>'Main'!BR14</f>
        <v>&lt;MISSING&gt;</v>
      </c>
      <c r="L875">
        <f>AND(OR(TRUE),NOT(OR(K875="&lt;ND&gt;",K875="&lt;MISSING&gt;")))</f>
        <v>0</v>
      </c>
    </row>
    <row r="876">
      <c r="A876" t="inlineStr">
        <is>
          <t>Non-detect</t>
        </is>
      </c>
      <c r="B876" t="inlineStr">
        <is>
          <t>Test for non-detects/missing</t>
        </is>
      </c>
      <c r="C876" t="inlineStr">
        <is>
          <t>Very Low</t>
        </is>
      </c>
      <c r="D876" s="91" t="n">
        <v>44418</v>
      </c>
      <c r="E876" t="inlineStr">
        <is>
          <t>vc1.08.09.21</t>
        </is>
      </c>
      <c r="F876" t="inlineStr">
        <is>
          <t>PMMoV</t>
        </is>
      </c>
      <c r="G876" s="73" t="str">
        <f>HYPERLINK("#'Main'!BS14", "'Main'!BS14")</f>
        <v>'Main'!BS14</v>
      </c>
      <c r="I876" t="inlineStr">
        <is>
          <t>Matches=!&lt;ND&gt;,!&lt;MISSING&gt;</t>
        </is>
      </c>
      <c r="K876" t="str">
        <f>'Main'!BS14</f>
        <v>&lt;MISSING&gt;</v>
      </c>
      <c r="L876">
        <f>AND(OR(TRUE),NOT(OR(K876="&lt;ND&gt;",K876="&lt;MISSING&gt;")))</f>
        <v>0</v>
      </c>
    </row>
    <row r="877">
      <c r="A877" t="inlineStr">
        <is>
          <t>Non-detect</t>
        </is>
      </c>
      <c r="B877" t="inlineStr">
        <is>
          <t>Test for non-detects/missing</t>
        </is>
      </c>
      <c r="C877" t="inlineStr">
        <is>
          <t>Very Low</t>
        </is>
      </c>
      <c r="D877" s="91" t="n">
        <v>44418</v>
      </c>
      <c r="E877" t="inlineStr">
        <is>
          <t>vc1.08.09.21</t>
        </is>
      </c>
      <c r="F877" t="inlineStr">
        <is>
          <t>PMMoV:10</t>
        </is>
      </c>
      <c r="G877" s="73" t="str">
        <f>HYPERLINK("#'Main'!BI14", "'Main'!BI14")</f>
        <v>'Main'!BI14</v>
      </c>
      <c r="I877" t="inlineStr">
        <is>
          <t>Matches=!&lt;ND&gt;,!&lt;MISSING&gt;</t>
        </is>
      </c>
      <c r="K877" t="str">
        <f>'Main'!BI14</f>
        <v>&lt;MISSING&gt;</v>
      </c>
      <c r="L877">
        <f>AND(OR(TRUE),NOT(OR(K877="&lt;ND&gt;",K877="&lt;MISSING&gt;")))</f>
        <v>0</v>
      </c>
    </row>
    <row r="878">
      <c r="A878" t="inlineStr">
        <is>
          <t>Non-detect</t>
        </is>
      </c>
      <c r="B878" t="inlineStr">
        <is>
          <t>Test for non-detects/missing</t>
        </is>
      </c>
      <c r="C878" t="inlineStr">
        <is>
          <t>Very Low</t>
        </is>
      </c>
      <c r="D878" s="91" t="n">
        <v>44418</v>
      </c>
      <c r="E878" t="inlineStr">
        <is>
          <t>vc1.08.09.21</t>
        </is>
      </c>
      <c r="F878" t="inlineStr">
        <is>
          <t>PMMoV:10</t>
        </is>
      </c>
      <c r="G878" s="73" t="str">
        <f>HYPERLINK("#'Main'!BJ14", "'Main'!BJ14")</f>
        <v>'Main'!BJ14</v>
      </c>
      <c r="I878" t="inlineStr">
        <is>
          <t>Matches=!&lt;ND&gt;,!&lt;MISSING&gt;</t>
        </is>
      </c>
      <c r="K878" t="str">
        <f>'Main'!BJ14</f>
        <v>&lt;MISSING&gt;</v>
      </c>
      <c r="L878">
        <f>AND(OR(TRUE),NOT(OR(K878="&lt;ND&gt;",K878="&lt;MISSING&gt;")))</f>
        <v>0</v>
      </c>
    </row>
    <row r="879">
      <c r="A879" t="inlineStr">
        <is>
          <t>Non-detect</t>
        </is>
      </c>
      <c r="B879" t="inlineStr">
        <is>
          <t>Test for non-detects/missing</t>
        </is>
      </c>
      <c r="C879" t="inlineStr">
        <is>
          <t>Very Low</t>
        </is>
      </c>
      <c r="D879" s="91" t="n">
        <v>44418</v>
      </c>
      <c r="E879" t="inlineStr">
        <is>
          <t>vc1.08.09.21</t>
        </is>
      </c>
      <c r="F879" t="inlineStr">
        <is>
          <t>PMMoV:10</t>
        </is>
      </c>
      <c r="G879" s="73" t="str">
        <f>HYPERLINK("#'Main'!BK14", "'Main'!BK14")</f>
        <v>'Main'!BK14</v>
      </c>
      <c r="I879" t="inlineStr">
        <is>
          <t>Matches=!&lt;ND&gt;,!&lt;MISSING&gt;</t>
        </is>
      </c>
      <c r="K879" t="str">
        <f>'Main'!BK14</f>
        <v>&lt;MISSING&gt;</v>
      </c>
      <c r="L879">
        <f>AND(OR(TRUE),NOT(OR(K879="&lt;ND&gt;",K879="&lt;MISSING&gt;")))</f>
        <v>0</v>
      </c>
    </row>
    <row r="880">
      <c r="A880" t="inlineStr">
        <is>
          <t>Non-detect</t>
        </is>
      </c>
      <c r="B880" t="inlineStr">
        <is>
          <t>Test for non-detects/missing</t>
        </is>
      </c>
      <c r="C880" t="inlineStr">
        <is>
          <t>Very Low</t>
        </is>
      </c>
      <c r="D880" s="91" t="n">
        <v>44418</v>
      </c>
      <c r="E880" t="inlineStr">
        <is>
          <t>vc1.08.09.21</t>
        </is>
      </c>
      <c r="F880" t="inlineStr">
        <is>
          <t>PMMoV:40</t>
        </is>
      </c>
      <c r="G880" s="73" t="str">
        <f>HYPERLINK("#'Main'!BM14", "'Main'!BM14")</f>
        <v>'Main'!BM14</v>
      </c>
      <c r="I880" t="inlineStr">
        <is>
          <t>Matches=!&lt;ND&gt;,!&lt;MISSING&gt;</t>
        </is>
      </c>
      <c r="K880" t="str">
        <f>'Main'!BM14</f>
        <v>&lt;MISSING&gt;</v>
      </c>
      <c r="L880">
        <f>AND(OR(TRUE),NOT(OR(K880="&lt;ND&gt;",K880="&lt;MISSING&gt;")))</f>
        <v>0</v>
      </c>
    </row>
    <row r="881">
      <c r="A881" t="inlineStr">
        <is>
          <t>Non-detect</t>
        </is>
      </c>
      <c r="B881" t="inlineStr">
        <is>
          <t>Test for non-detects/missing</t>
        </is>
      </c>
      <c r="C881" t="inlineStr">
        <is>
          <t>Very Low</t>
        </is>
      </c>
      <c r="D881" s="91" t="n">
        <v>44418</v>
      </c>
      <c r="E881" t="inlineStr">
        <is>
          <t>vc1.08.09.21</t>
        </is>
      </c>
      <c r="F881" t="inlineStr">
        <is>
          <t>PMMoV:40</t>
        </is>
      </c>
      <c r="G881" s="73" t="str">
        <f>HYPERLINK("#'Main'!BN14", "'Main'!BN14")</f>
        <v>'Main'!BN14</v>
      </c>
      <c r="I881" t="inlineStr">
        <is>
          <t>Matches=!&lt;ND&gt;,!&lt;MISSING&gt;</t>
        </is>
      </c>
      <c r="K881" t="str">
        <f>'Main'!BN14</f>
        <v>&lt;MISSING&gt;</v>
      </c>
      <c r="L881">
        <f>AND(OR(TRUE),NOT(OR(K881="&lt;ND&gt;",K881="&lt;MISSING&gt;")))</f>
        <v>0</v>
      </c>
    </row>
    <row r="882">
      <c r="A882" t="inlineStr">
        <is>
          <t>Non-detect</t>
        </is>
      </c>
      <c r="B882" t="inlineStr">
        <is>
          <t>Test for non-detects/missing</t>
        </is>
      </c>
      <c r="C882" t="inlineStr">
        <is>
          <t>Very Low</t>
        </is>
      </c>
      <c r="D882" s="91" t="n">
        <v>44418</v>
      </c>
      <c r="E882" t="inlineStr">
        <is>
          <t>vc1.08.09.21</t>
        </is>
      </c>
      <c r="F882" t="inlineStr">
        <is>
          <t>PMMoV:40</t>
        </is>
      </c>
      <c r="G882" s="73" t="str">
        <f>HYPERLINK("#'Main'!BO14", "'Main'!BO14")</f>
        <v>'Main'!BO14</v>
      </c>
      <c r="I882" t="inlineStr">
        <is>
          <t>Matches=!&lt;ND&gt;,!&lt;MISSING&gt;</t>
        </is>
      </c>
      <c r="K882" t="str">
        <f>'Main'!BO14</f>
        <v>&lt;MISSING&gt;</v>
      </c>
      <c r="L882">
        <f>AND(OR(TRUE),NOT(OR(K882="&lt;ND&gt;",K882="&lt;MISSING&gt;")))</f>
        <v>0</v>
      </c>
    </row>
    <row r="883">
      <c r="A883" t="inlineStr">
        <is>
          <t>Non-detect</t>
        </is>
      </c>
      <c r="B883" t="inlineStr">
        <is>
          <t>Test for non-detects/missing</t>
        </is>
      </c>
      <c r="C883" t="inlineStr">
        <is>
          <t>Very Low</t>
        </is>
      </c>
      <c r="D883" s="91" t="n">
        <v>44418</v>
      </c>
      <c r="E883" t="inlineStr">
        <is>
          <t>vc2.08.09.21</t>
        </is>
      </c>
      <c r="F883" t="inlineStr">
        <is>
          <t>covN1</t>
        </is>
      </c>
      <c r="G883" s="73" t="str">
        <f>HYPERLINK("#'Main'!G15", "'Main'!G15")</f>
        <v>'Main'!G15</v>
      </c>
      <c r="I883" t="inlineStr">
        <is>
          <t>Matches=!&lt;ND&gt;,!&lt;MISSING&gt;</t>
        </is>
      </c>
      <c r="K883">
        <f>'Main'!G15</f>
        <v>38.56</v>
      </c>
      <c r="L883">
        <f>AND(OR(TRUE),NOT(OR(K883="&lt;ND&gt;",K883="&lt;MISSING&gt;")))</f>
        <v>1</v>
      </c>
    </row>
    <row r="884">
      <c r="A884" t="inlineStr">
        <is>
          <t>Non-detect</t>
        </is>
      </c>
      <c r="B884" t="inlineStr">
        <is>
          <t>Test for non-detects/missing</t>
        </is>
      </c>
      <c r="C884" t="inlineStr">
        <is>
          <t>Very Low</t>
        </is>
      </c>
      <c r="D884" s="91" t="n">
        <v>44418</v>
      </c>
      <c r="E884" t="inlineStr">
        <is>
          <t>vc2.08.09.21</t>
        </is>
      </c>
      <c r="F884" t="inlineStr">
        <is>
          <t>covN1</t>
        </is>
      </c>
      <c r="G884" s="73" t="str">
        <f>HYPERLINK("#'Main'!H15", "'Main'!H15")</f>
        <v>'Main'!H15</v>
      </c>
      <c r="I884" t="inlineStr">
        <is>
          <t>Matches=!&lt;ND&gt;,!&lt;MISSING&gt;</t>
        </is>
      </c>
      <c r="K884" t="str">
        <f>'Main'!H15</f>
        <v>[36.82]</v>
      </c>
      <c r="L884">
        <f>AND(OR(TRUE),NOT(OR(K884="&lt;ND&gt;",K884="&lt;MISSING&gt;")))</f>
        <v>1</v>
      </c>
    </row>
    <row r="885">
      <c r="A885" t="inlineStr">
        <is>
          <t>Non-detect</t>
        </is>
      </c>
      <c r="B885" t="inlineStr">
        <is>
          <t>Test for non-detects/missing</t>
        </is>
      </c>
      <c r="C885" t="inlineStr">
        <is>
          <t>Very Low</t>
        </is>
      </c>
      <c r="D885" s="91" t="n">
        <v>44418</v>
      </c>
      <c r="E885" t="inlineStr">
        <is>
          <t>vc2.08.09.21</t>
        </is>
      </c>
      <c r="F885" t="inlineStr">
        <is>
          <t>covN1</t>
        </is>
      </c>
      <c r="G885" s="73" t="str">
        <f>HYPERLINK("#'Main'!I15", "'Main'!I15")</f>
        <v>'Main'!I15</v>
      </c>
      <c r="I885" t="inlineStr">
        <is>
          <t>Matches=!&lt;ND&gt;,!&lt;MISSING&gt;</t>
        </is>
      </c>
      <c r="K885">
        <f>'Main'!I15</f>
        <v>38.01</v>
      </c>
      <c r="L885">
        <f>AND(OR(TRUE),NOT(OR(K885="&lt;ND&gt;",K885="&lt;MISSING&gt;")))</f>
        <v>1</v>
      </c>
    </row>
    <row r="886">
      <c r="A886" t="inlineStr">
        <is>
          <t>Non-detect</t>
        </is>
      </c>
      <c r="B886" t="inlineStr">
        <is>
          <t>Test for non-detects/missing</t>
        </is>
      </c>
      <c r="C886" t="inlineStr">
        <is>
          <t>Very Low</t>
        </is>
      </c>
      <c r="D886" s="91" t="n">
        <v>44418</v>
      </c>
      <c r="E886" t="inlineStr">
        <is>
          <t>vc2.08.09.21</t>
        </is>
      </c>
      <c r="F886" t="inlineStr">
        <is>
          <t>PMMoV:10</t>
        </is>
      </c>
      <c r="G886" s="73" t="str">
        <f>HYPERLINK("#'Main'!Q15", "'Main'!Q15")</f>
        <v>'Main'!Q15</v>
      </c>
      <c r="I886" t="inlineStr">
        <is>
          <t>Matches=!&lt;ND&gt;,!&lt;MISSING&gt;</t>
        </is>
      </c>
      <c r="K886">
        <f>'Main'!Q15</f>
        <v>29.95</v>
      </c>
      <c r="L886">
        <f>AND(OR(TRUE),NOT(OR(K886="&lt;ND&gt;",K886="&lt;MISSING&gt;")))</f>
        <v>1</v>
      </c>
    </row>
    <row r="887">
      <c r="A887" t="inlineStr">
        <is>
          <t>Non-detect</t>
        </is>
      </c>
      <c r="B887" t="inlineStr">
        <is>
          <t>Test for non-detects/missing</t>
        </is>
      </c>
      <c r="C887" t="inlineStr">
        <is>
          <t>Very Low</t>
        </is>
      </c>
      <c r="D887" s="91" t="n">
        <v>44418</v>
      </c>
      <c r="E887" t="inlineStr">
        <is>
          <t>vc2.08.09.21</t>
        </is>
      </c>
      <c r="F887" t="inlineStr">
        <is>
          <t>PMMoV:10</t>
        </is>
      </c>
      <c r="G887" s="73" t="str">
        <f>HYPERLINK("#'Main'!R15", "'Main'!R15")</f>
        <v>'Main'!R15</v>
      </c>
      <c r="I887" t="inlineStr">
        <is>
          <t>Matches=!&lt;ND&gt;,!&lt;MISSING&gt;</t>
        </is>
      </c>
      <c r="K887">
        <f>'Main'!R15</f>
        <v>29.81</v>
      </c>
      <c r="L887">
        <f>AND(OR(TRUE),NOT(OR(K887="&lt;ND&gt;",K887="&lt;MISSING&gt;")))</f>
        <v>1</v>
      </c>
    </row>
    <row r="888">
      <c r="A888" t="inlineStr">
        <is>
          <t>Non-detect</t>
        </is>
      </c>
      <c r="B888" t="inlineStr">
        <is>
          <t>Test for non-detects/missing</t>
        </is>
      </c>
      <c r="C888" t="inlineStr">
        <is>
          <t>Very Low</t>
        </is>
      </c>
      <c r="D888" s="91" t="n">
        <v>44418</v>
      </c>
      <c r="E888" t="inlineStr">
        <is>
          <t>vc2.08.09.21</t>
        </is>
      </c>
      <c r="F888" t="inlineStr">
        <is>
          <t>PMMoV:10</t>
        </is>
      </c>
      <c r="G888" s="73" t="str">
        <f>HYPERLINK("#'Main'!S15", "'Main'!S15")</f>
        <v>'Main'!S15</v>
      </c>
      <c r="I888" t="inlineStr">
        <is>
          <t>Matches=!&lt;ND&gt;,!&lt;MISSING&gt;</t>
        </is>
      </c>
      <c r="K888">
        <f>'Main'!S15</f>
        <v>29.7</v>
      </c>
      <c r="L888">
        <f>AND(OR(TRUE),NOT(OR(K888="&lt;ND&gt;",K888="&lt;MISSING&gt;")))</f>
        <v>1</v>
      </c>
    </row>
    <row r="889">
      <c r="A889" t="inlineStr">
        <is>
          <t>Non-detect</t>
        </is>
      </c>
      <c r="B889" t="inlineStr">
        <is>
          <t>Test for non-detects/missing</t>
        </is>
      </c>
      <c r="C889" t="inlineStr">
        <is>
          <t>Very Low</t>
        </is>
      </c>
      <c r="D889" s="91" t="n">
        <v>44418</v>
      </c>
      <c r="E889" t="inlineStr">
        <is>
          <t>vc2.08.09.21</t>
        </is>
      </c>
      <c r="F889" t="inlineStr">
        <is>
          <t>PMMoV</t>
        </is>
      </c>
      <c r="G889" s="73" t="str">
        <f>HYPERLINK("#'Main'!BQ15", "'Main'!BQ15")</f>
        <v>'Main'!BQ15</v>
      </c>
      <c r="I889" t="inlineStr">
        <is>
          <t>Matches=!&lt;ND&gt;,!&lt;MISSING&gt;</t>
        </is>
      </c>
      <c r="K889">
        <f>'Main'!BQ15</f>
        <v>27.19</v>
      </c>
      <c r="L889">
        <f>AND(OR(TRUE),NOT(OR(K889="&lt;ND&gt;",K889="&lt;MISSING&gt;")))</f>
        <v>1</v>
      </c>
    </row>
    <row r="890">
      <c r="A890" t="inlineStr">
        <is>
          <t>Non-detect</t>
        </is>
      </c>
      <c r="B890" t="inlineStr">
        <is>
          <t>Test for non-detects/missing</t>
        </is>
      </c>
      <c r="C890" t="inlineStr">
        <is>
          <t>Very Low</t>
        </is>
      </c>
      <c r="D890" s="91" t="n">
        <v>44418</v>
      </c>
      <c r="E890" t="inlineStr">
        <is>
          <t>vc2.08.09.21</t>
        </is>
      </c>
      <c r="F890" t="inlineStr">
        <is>
          <t>PMMoV</t>
        </is>
      </c>
      <c r="G890" s="73" t="str">
        <f>HYPERLINK("#'Main'!BR15", "'Main'!BR15")</f>
        <v>'Main'!BR15</v>
      </c>
      <c r="I890" t="inlineStr">
        <is>
          <t>Matches=!&lt;ND&gt;,!&lt;MISSING&gt;</t>
        </is>
      </c>
      <c r="K890">
        <f>'Main'!BR15</f>
        <v>27.29</v>
      </c>
      <c r="L890">
        <f>AND(OR(TRUE),NOT(OR(K890="&lt;ND&gt;",K890="&lt;MISSING&gt;")))</f>
        <v>1</v>
      </c>
    </row>
    <row r="891">
      <c r="A891" t="inlineStr">
        <is>
          <t>Non-detect</t>
        </is>
      </c>
      <c r="B891" t="inlineStr">
        <is>
          <t>Test for non-detects/missing</t>
        </is>
      </c>
      <c r="C891" t="inlineStr">
        <is>
          <t>Very Low</t>
        </is>
      </c>
      <c r="D891" s="91" t="n">
        <v>44418</v>
      </c>
      <c r="E891" t="inlineStr">
        <is>
          <t>vc2.08.09.21</t>
        </is>
      </c>
      <c r="F891" t="inlineStr">
        <is>
          <t>PMMoV</t>
        </is>
      </c>
      <c r="G891" s="73" t="str">
        <f>HYPERLINK("#'Main'!BS15", "'Main'!BS15")</f>
        <v>'Main'!BS15</v>
      </c>
      <c r="I891" t="inlineStr">
        <is>
          <t>Matches=!&lt;ND&gt;,!&lt;MISSING&gt;</t>
        </is>
      </c>
      <c r="K891" t="str">
        <f>'Main'!BS15</f>
        <v>&lt;MISSING&gt;</v>
      </c>
      <c r="L891">
        <f>AND(OR(TRUE),NOT(OR(K891="&lt;ND&gt;",K891="&lt;MISSING&gt;")))</f>
        <v>0</v>
      </c>
    </row>
    <row r="892">
      <c r="A892" t="inlineStr">
        <is>
          <t>Non-detect</t>
        </is>
      </c>
      <c r="B892" t="inlineStr">
        <is>
          <t>Test for non-detects/missing</t>
        </is>
      </c>
      <c r="C892" t="inlineStr">
        <is>
          <t>Very Low</t>
        </is>
      </c>
      <c r="D892" s="91" t="n">
        <v>44418</v>
      </c>
      <c r="E892" t="inlineStr">
        <is>
          <t>vc2.08.09.21</t>
        </is>
      </c>
      <c r="F892" t="inlineStr">
        <is>
          <t>PMMoV:10</t>
        </is>
      </c>
      <c r="G892" s="73" t="str">
        <f>HYPERLINK("#'Main'!BI15", "'Main'!BI15")</f>
        <v>'Main'!BI15</v>
      </c>
      <c r="I892" t="inlineStr">
        <is>
          <t>Matches=!&lt;ND&gt;,!&lt;MISSING&gt;</t>
        </is>
      </c>
      <c r="K892">
        <f>'Main'!BI15</f>
        <v>29.95</v>
      </c>
      <c r="L892">
        <f>AND(OR(TRUE),NOT(OR(K892="&lt;ND&gt;",K892="&lt;MISSING&gt;")))</f>
        <v>1</v>
      </c>
    </row>
    <row r="893">
      <c r="A893" t="inlineStr">
        <is>
          <t>Non-detect</t>
        </is>
      </c>
      <c r="B893" t="inlineStr">
        <is>
          <t>Test for non-detects/missing</t>
        </is>
      </c>
      <c r="C893" t="inlineStr">
        <is>
          <t>Very Low</t>
        </is>
      </c>
      <c r="D893" s="91" t="n">
        <v>44418</v>
      </c>
      <c r="E893" t="inlineStr">
        <is>
          <t>vc2.08.09.21</t>
        </is>
      </c>
      <c r="F893" t="inlineStr">
        <is>
          <t>PMMoV:10</t>
        </is>
      </c>
      <c r="G893" s="73" t="str">
        <f>HYPERLINK("#'Main'!BJ15", "'Main'!BJ15")</f>
        <v>'Main'!BJ15</v>
      </c>
      <c r="I893" t="inlineStr">
        <is>
          <t>Matches=!&lt;ND&gt;,!&lt;MISSING&gt;</t>
        </is>
      </c>
      <c r="K893">
        <f>'Main'!BJ15</f>
        <v>29.81</v>
      </c>
      <c r="L893">
        <f>AND(OR(TRUE),NOT(OR(K893="&lt;ND&gt;",K893="&lt;MISSING&gt;")))</f>
        <v>1</v>
      </c>
    </row>
    <row r="894">
      <c r="A894" t="inlineStr">
        <is>
          <t>Non-detect</t>
        </is>
      </c>
      <c r="B894" t="inlineStr">
        <is>
          <t>Test for non-detects/missing</t>
        </is>
      </c>
      <c r="C894" t="inlineStr">
        <is>
          <t>Very Low</t>
        </is>
      </c>
      <c r="D894" s="91" t="n">
        <v>44418</v>
      </c>
      <c r="E894" t="inlineStr">
        <is>
          <t>vc2.08.09.21</t>
        </is>
      </c>
      <c r="F894" t="inlineStr">
        <is>
          <t>PMMoV:10</t>
        </is>
      </c>
      <c r="G894" s="73" t="str">
        <f>HYPERLINK("#'Main'!BK15", "'Main'!BK15")</f>
        <v>'Main'!BK15</v>
      </c>
      <c r="I894" t="inlineStr">
        <is>
          <t>Matches=!&lt;ND&gt;,!&lt;MISSING&gt;</t>
        </is>
      </c>
      <c r="K894">
        <f>'Main'!BK15</f>
        <v>29.7</v>
      </c>
      <c r="L894">
        <f>AND(OR(TRUE),NOT(OR(K894="&lt;ND&gt;",K894="&lt;MISSING&gt;")))</f>
        <v>1</v>
      </c>
    </row>
    <row r="895">
      <c r="A895" t="inlineStr">
        <is>
          <t>Non-detect</t>
        </is>
      </c>
      <c r="B895" t="inlineStr">
        <is>
          <t>Test for non-detects/missing</t>
        </is>
      </c>
      <c r="C895" t="inlineStr">
        <is>
          <t>Very Low</t>
        </is>
      </c>
      <c r="D895" s="91" t="n">
        <v>44418</v>
      </c>
      <c r="E895" t="inlineStr">
        <is>
          <t>vc2.08.09.21</t>
        </is>
      </c>
      <c r="F895" t="inlineStr">
        <is>
          <t>PMMoV:40</t>
        </is>
      </c>
      <c r="G895" s="73" t="str">
        <f>HYPERLINK("#'Main'!BM15", "'Main'!BM15")</f>
        <v>'Main'!BM15</v>
      </c>
      <c r="I895" t="inlineStr">
        <is>
          <t>Matches=!&lt;ND&gt;,!&lt;MISSING&gt;</t>
        </is>
      </c>
      <c r="K895">
        <f>'Main'!BM15</f>
        <v>31.97</v>
      </c>
      <c r="L895">
        <f>AND(OR(TRUE),NOT(OR(K895="&lt;ND&gt;",K895="&lt;MISSING&gt;")))</f>
        <v>1</v>
      </c>
    </row>
    <row r="896">
      <c r="A896" t="inlineStr">
        <is>
          <t>Non-detect</t>
        </is>
      </c>
      <c r="B896" t="inlineStr">
        <is>
          <t>Test for non-detects/missing</t>
        </is>
      </c>
      <c r="C896" t="inlineStr">
        <is>
          <t>Very Low</t>
        </is>
      </c>
      <c r="D896" s="91" t="n">
        <v>44418</v>
      </c>
      <c r="E896" t="inlineStr">
        <is>
          <t>vc2.08.09.21</t>
        </is>
      </c>
      <c r="F896" t="inlineStr">
        <is>
          <t>PMMoV:40</t>
        </is>
      </c>
      <c r="G896" s="73" t="str">
        <f>HYPERLINK("#'Main'!BN15", "'Main'!BN15")</f>
        <v>'Main'!BN15</v>
      </c>
      <c r="I896" t="inlineStr">
        <is>
          <t>Matches=!&lt;ND&gt;,!&lt;MISSING&gt;</t>
        </is>
      </c>
      <c r="K896">
        <f>'Main'!BN15</f>
        <v>31.94</v>
      </c>
      <c r="L896">
        <f>AND(OR(TRUE),NOT(OR(K896="&lt;ND&gt;",K896="&lt;MISSING&gt;")))</f>
        <v>1</v>
      </c>
    </row>
    <row r="897">
      <c r="A897" t="inlineStr">
        <is>
          <t>Non-detect</t>
        </is>
      </c>
      <c r="B897" t="inlineStr">
        <is>
          <t>Test for non-detects/missing</t>
        </is>
      </c>
      <c r="C897" t="inlineStr">
        <is>
          <t>Very Low</t>
        </is>
      </c>
      <c r="D897" s="91" t="n">
        <v>44418</v>
      </c>
      <c r="E897" t="inlineStr">
        <is>
          <t>vc2.08.09.21</t>
        </is>
      </c>
      <c r="F897" t="inlineStr">
        <is>
          <t>PMMoV:40</t>
        </is>
      </c>
      <c r="G897" s="73" t="str">
        <f>HYPERLINK("#'Main'!BO15", "'Main'!BO15")</f>
        <v>'Main'!BO15</v>
      </c>
      <c r="I897" t="inlineStr">
        <is>
          <t>Matches=!&lt;ND&gt;,!&lt;MISSING&gt;</t>
        </is>
      </c>
      <c r="K897" t="str">
        <f>'Main'!BO15</f>
        <v>&lt;MISSING&gt;</v>
      </c>
      <c r="L897">
        <f>AND(OR(TRUE),NOT(OR(K897="&lt;ND&gt;",K897="&lt;MISSING&gt;")))</f>
        <v>0</v>
      </c>
    </row>
    <row r="898">
      <c r="A898" t="inlineStr">
        <is>
          <t>Non-detect</t>
        </is>
      </c>
      <c r="B898" t="inlineStr">
        <is>
          <t>Test for non-detects/missing</t>
        </is>
      </c>
      <c r="C898" t="inlineStr">
        <is>
          <t>Very Low</t>
        </is>
      </c>
      <c r="D898" s="91" t="n">
        <v>44418</v>
      </c>
      <c r="E898" t="inlineStr">
        <is>
          <t>vc3.08.09.21</t>
        </is>
      </c>
      <c r="F898" t="inlineStr">
        <is>
          <t>covN1</t>
        </is>
      </c>
      <c r="G898" s="73" t="str">
        <f>HYPERLINK("#'Main'!G16", "'Main'!G16")</f>
        <v>'Main'!G16</v>
      </c>
      <c r="I898" t="inlineStr">
        <is>
          <t>Matches=!&lt;ND&gt;,!&lt;MISSING&gt;</t>
        </is>
      </c>
      <c r="K898">
        <f>'Main'!G16</f>
        <v>36.35</v>
      </c>
      <c r="L898">
        <f>AND(OR(TRUE),NOT(OR(K898="&lt;ND&gt;",K898="&lt;MISSING&gt;")))</f>
        <v>1</v>
      </c>
    </row>
    <row r="899">
      <c r="A899" t="inlineStr">
        <is>
          <t>Non-detect</t>
        </is>
      </c>
      <c r="B899" t="inlineStr">
        <is>
          <t>Test for non-detects/missing</t>
        </is>
      </c>
      <c r="C899" t="inlineStr">
        <is>
          <t>Very Low</t>
        </is>
      </c>
      <c r="D899" s="91" t="n">
        <v>44418</v>
      </c>
      <c r="E899" t="inlineStr">
        <is>
          <t>vc3.08.09.21</t>
        </is>
      </c>
      <c r="F899" t="inlineStr">
        <is>
          <t>covN1</t>
        </is>
      </c>
      <c r="G899" s="73" t="str">
        <f>HYPERLINK("#'Main'!H16", "'Main'!H16")</f>
        <v>'Main'!H16</v>
      </c>
      <c r="I899" t="inlineStr">
        <is>
          <t>Matches=!&lt;ND&gt;,!&lt;MISSING&gt;</t>
        </is>
      </c>
      <c r="K899">
        <f>'Main'!H16</f>
        <v>38.9</v>
      </c>
      <c r="L899">
        <f>AND(OR(TRUE),NOT(OR(K899="&lt;ND&gt;",K899="&lt;MISSING&gt;")))</f>
        <v>1</v>
      </c>
    </row>
    <row r="900">
      <c r="A900" t="inlineStr">
        <is>
          <t>Non-detect</t>
        </is>
      </c>
      <c r="B900" t="inlineStr">
        <is>
          <t>Test for non-detects/missing</t>
        </is>
      </c>
      <c r="C900" t="inlineStr">
        <is>
          <t>Very Low</t>
        </is>
      </c>
      <c r="D900" s="91" t="n">
        <v>44418</v>
      </c>
      <c r="E900" t="inlineStr">
        <is>
          <t>vc3.08.09.21</t>
        </is>
      </c>
      <c r="F900" t="inlineStr">
        <is>
          <t>covN1</t>
        </is>
      </c>
      <c r="G900" s="73" t="str">
        <f>HYPERLINK("#'Main'!I16", "'Main'!I16")</f>
        <v>'Main'!I16</v>
      </c>
      <c r="I900" t="inlineStr">
        <is>
          <t>Matches=!&lt;ND&gt;,!&lt;MISSING&gt;</t>
        </is>
      </c>
      <c r="K900" t="str">
        <f>'Main'!I16</f>
        <v>&lt;ND&gt;</v>
      </c>
      <c r="L900">
        <f>AND(OR(TRUE),NOT(OR(K900="&lt;ND&gt;",K900="&lt;MISSING&gt;")))</f>
        <v>0</v>
      </c>
    </row>
    <row r="901">
      <c r="A901" t="inlineStr">
        <is>
          <t>Non-detect</t>
        </is>
      </c>
      <c r="B901" t="inlineStr">
        <is>
          <t>Test for non-detects/missing</t>
        </is>
      </c>
      <c r="C901" t="inlineStr">
        <is>
          <t>Very Low</t>
        </is>
      </c>
      <c r="D901" s="91" t="n">
        <v>44418</v>
      </c>
      <c r="E901" t="inlineStr">
        <is>
          <t>vc3.08.09.21</t>
        </is>
      </c>
      <c r="F901" t="inlineStr">
        <is>
          <t>PMMoV:10</t>
        </is>
      </c>
      <c r="G901" s="73" t="str">
        <f>HYPERLINK("#'Main'!Q16", "'Main'!Q16")</f>
        <v>'Main'!Q16</v>
      </c>
      <c r="I901" t="inlineStr">
        <is>
          <t>Matches=!&lt;ND&gt;,!&lt;MISSING&gt;</t>
        </is>
      </c>
      <c r="K901">
        <f>'Main'!Q16</f>
        <v>28.66</v>
      </c>
      <c r="L901">
        <f>AND(OR(TRUE),NOT(OR(K901="&lt;ND&gt;",K901="&lt;MISSING&gt;")))</f>
        <v>1</v>
      </c>
    </row>
    <row r="902">
      <c r="A902" t="inlineStr">
        <is>
          <t>Non-detect</t>
        </is>
      </c>
      <c r="B902" t="inlineStr">
        <is>
          <t>Test for non-detects/missing</t>
        </is>
      </c>
      <c r="C902" t="inlineStr">
        <is>
          <t>Very Low</t>
        </is>
      </c>
      <c r="D902" s="91" t="n">
        <v>44418</v>
      </c>
      <c r="E902" t="inlineStr">
        <is>
          <t>vc3.08.09.21</t>
        </is>
      </c>
      <c r="F902" t="inlineStr">
        <is>
          <t>PMMoV:10</t>
        </is>
      </c>
      <c r="G902" s="73" t="str">
        <f>HYPERLINK("#'Main'!R16", "'Main'!R16")</f>
        <v>'Main'!R16</v>
      </c>
      <c r="I902" t="inlineStr">
        <is>
          <t>Matches=!&lt;ND&gt;,!&lt;MISSING&gt;</t>
        </is>
      </c>
      <c r="K902">
        <f>'Main'!R16</f>
        <v>28.68</v>
      </c>
      <c r="L902">
        <f>AND(OR(TRUE),NOT(OR(K902="&lt;ND&gt;",K902="&lt;MISSING&gt;")))</f>
        <v>1</v>
      </c>
    </row>
    <row r="903">
      <c r="A903" t="inlineStr">
        <is>
          <t>Non-detect</t>
        </is>
      </c>
      <c r="B903" t="inlineStr">
        <is>
          <t>Test for non-detects/missing</t>
        </is>
      </c>
      <c r="C903" t="inlineStr">
        <is>
          <t>Very Low</t>
        </is>
      </c>
      <c r="D903" s="91" t="n">
        <v>44418</v>
      </c>
      <c r="E903" t="inlineStr">
        <is>
          <t>vc3.08.09.21</t>
        </is>
      </c>
      <c r="F903" t="inlineStr">
        <is>
          <t>PMMoV:10</t>
        </is>
      </c>
      <c r="G903" s="73" t="str">
        <f>HYPERLINK("#'Main'!S16", "'Main'!S16")</f>
        <v>'Main'!S16</v>
      </c>
      <c r="I903" t="inlineStr">
        <is>
          <t>Matches=!&lt;ND&gt;,!&lt;MISSING&gt;</t>
        </is>
      </c>
      <c r="K903">
        <f>'Main'!S16</f>
        <v>28.53</v>
      </c>
      <c r="L903">
        <f>AND(OR(TRUE),NOT(OR(K903="&lt;ND&gt;",K903="&lt;MISSING&gt;")))</f>
        <v>1</v>
      </c>
    </row>
    <row r="904">
      <c r="A904" t="inlineStr">
        <is>
          <t>Non-detect</t>
        </is>
      </c>
      <c r="B904" t="inlineStr">
        <is>
          <t>Test for non-detects/missing</t>
        </is>
      </c>
      <c r="C904" t="inlineStr">
        <is>
          <t>Very Low</t>
        </is>
      </c>
      <c r="D904" s="91" t="n">
        <v>44418</v>
      </c>
      <c r="E904" t="inlineStr">
        <is>
          <t>vc3.08.09.21</t>
        </is>
      </c>
      <c r="F904" t="inlineStr">
        <is>
          <t>PMMoV</t>
        </is>
      </c>
      <c r="G904" s="73" t="str">
        <f>HYPERLINK("#'Main'!BQ16", "'Main'!BQ16")</f>
        <v>'Main'!BQ16</v>
      </c>
      <c r="I904" t="inlineStr">
        <is>
          <t>Matches=!&lt;ND&gt;,!&lt;MISSING&gt;</t>
        </is>
      </c>
      <c r="K904">
        <f>'Main'!BQ16</f>
        <v>26.02</v>
      </c>
      <c r="L904">
        <f>AND(OR(TRUE),NOT(OR(K904="&lt;ND&gt;",K904="&lt;MISSING&gt;")))</f>
        <v>1</v>
      </c>
    </row>
    <row r="905">
      <c r="A905" t="inlineStr">
        <is>
          <t>Non-detect</t>
        </is>
      </c>
      <c r="B905" t="inlineStr">
        <is>
          <t>Test for non-detects/missing</t>
        </is>
      </c>
      <c r="C905" t="inlineStr">
        <is>
          <t>Very Low</t>
        </is>
      </c>
      <c r="D905" s="91" t="n">
        <v>44418</v>
      </c>
      <c r="E905" t="inlineStr">
        <is>
          <t>vc3.08.09.21</t>
        </is>
      </c>
      <c r="F905" t="inlineStr">
        <is>
          <t>PMMoV</t>
        </is>
      </c>
      <c r="G905" s="73" t="str">
        <f>HYPERLINK("#'Main'!BR16", "'Main'!BR16")</f>
        <v>'Main'!BR16</v>
      </c>
      <c r="I905" t="inlineStr">
        <is>
          <t>Matches=!&lt;ND&gt;,!&lt;MISSING&gt;</t>
        </is>
      </c>
      <c r="K905">
        <f>'Main'!BR16</f>
        <v>26.01</v>
      </c>
      <c r="L905">
        <f>AND(OR(TRUE),NOT(OR(K905="&lt;ND&gt;",K905="&lt;MISSING&gt;")))</f>
        <v>1</v>
      </c>
    </row>
    <row r="906">
      <c r="A906" t="inlineStr">
        <is>
          <t>Non-detect</t>
        </is>
      </c>
      <c r="B906" t="inlineStr">
        <is>
          <t>Test for non-detects/missing</t>
        </is>
      </c>
      <c r="C906" t="inlineStr">
        <is>
          <t>Very Low</t>
        </is>
      </c>
      <c r="D906" s="91" t="n">
        <v>44418</v>
      </c>
      <c r="E906" t="inlineStr">
        <is>
          <t>vc3.08.09.21</t>
        </is>
      </c>
      <c r="F906" t="inlineStr">
        <is>
          <t>PMMoV</t>
        </is>
      </c>
      <c r="G906" s="73" t="str">
        <f>HYPERLINK("#'Main'!BS16", "'Main'!BS16")</f>
        <v>'Main'!BS16</v>
      </c>
      <c r="I906" t="inlineStr">
        <is>
          <t>Matches=!&lt;ND&gt;,!&lt;MISSING&gt;</t>
        </is>
      </c>
      <c r="K906" t="str">
        <f>'Main'!BS16</f>
        <v>&lt;MISSING&gt;</v>
      </c>
      <c r="L906">
        <f>AND(OR(TRUE),NOT(OR(K906="&lt;ND&gt;",K906="&lt;MISSING&gt;")))</f>
        <v>0</v>
      </c>
    </row>
    <row r="907">
      <c r="A907" t="inlineStr">
        <is>
          <t>Non-detect</t>
        </is>
      </c>
      <c r="B907" t="inlineStr">
        <is>
          <t>Test for non-detects/missing</t>
        </is>
      </c>
      <c r="C907" t="inlineStr">
        <is>
          <t>Very Low</t>
        </is>
      </c>
      <c r="D907" s="91" t="n">
        <v>44418</v>
      </c>
      <c r="E907" t="inlineStr">
        <is>
          <t>vc3.08.09.21</t>
        </is>
      </c>
      <c r="F907" t="inlineStr">
        <is>
          <t>PMMoV:10</t>
        </is>
      </c>
      <c r="G907" s="73" t="str">
        <f>HYPERLINK("#'Main'!BI16", "'Main'!BI16")</f>
        <v>'Main'!BI16</v>
      </c>
      <c r="I907" t="inlineStr">
        <is>
          <t>Matches=!&lt;ND&gt;,!&lt;MISSING&gt;</t>
        </is>
      </c>
      <c r="K907">
        <f>'Main'!BI16</f>
        <v>28.66</v>
      </c>
      <c r="L907">
        <f>AND(OR(TRUE),NOT(OR(K907="&lt;ND&gt;",K907="&lt;MISSING&gt;")))</f>
        <v>1</v>
      </c>
    </row>
    <row r="908">
      <c r="A908" t="inlineStr">
        <is>
          <t>Non-detect</t>
        </is>
      </c>
      <c r="B908" t="inlineStr">
        <is>
          <t>Test for non-detects/missing</t>
        </is>
      </c>
      <c r="C908" t="inlineStr">
        <is>
          <t>Very Low</t>
        </is>
      </c>
      <c r="D908" s="91" t="n">
        <v>44418</v>
      </c>
      <c r="E908" t="inlineStr">
        <is>
          <t>vc3.08.09.21</t>
        </is>
      </c>
      <c r="F908" t="inlineStr">
        <is>
          <t>PMMoV:10</t>
        </is>
      </c>
      <c r="G908" s="73" t="str">
        <f>HYPERLINK("#'Main'!BJ16", "'Main'!BJ16")</f>
        <v>'Main'!BJ16</v>
      </c>
      <c r="I908" t="inlineStr">
        <is>
          <t>Matches=!&lt;ND&gt;,!&lt;MISSING&gt;</t>
        </is>
      </c>
      <c r="K908">
        <f>'Main'!BJ16</f>
        <v>28.68</v>
      </c>
      <c r="L908">
        <f>AND(OR(TRUE),NOT(OR(K908="&lt;ND&gt;",K908="&lt;MISSING&gt;")))</f>
        <v>1</v>
      </c>
    </row>
    <row r="909">
      <c r="A909" t="inlineStr">
        <is>
          <t>Non-detect</t>
        </is>
      </c>
      <c r="B909" t="inlineStr">
        <is>
          <t>Test for non-detects/missing</t>
        </is>
      </c>
      <c r="C909" t="inlineStr">
        <is>
          <t>Very Low</t>
        </is>
      </c>
      <c r="D909" s="91" t="n">
        <v>44418</v>
      </c>
      <c r="E909" t="inlineStr">
        <is>
          <t>vc3.08.09.21</t>
        </is>
      </c>
      <c r="F909" t="inlineStr">
        <is>
          <t>PMMoV:10</t>
        </is>
      </c>
      <c r="G909" s="73" t="str">
        <f>HYPERLINK("#'Main'!BK16", "'Main'!BK16")</f>
        <v>'Main'!BK16</v>
      </c>
      <c r="I909" t="inlineStr">
        <is>
          <t>Matches=!&lt;ND&gt;,!&lt;MISSING&gt;</t>
        </is>
      </c>
      <c r="K909">
        <f>'Main'!BK16</f>
        <v>28.53</v>
      </c>
      <c r="L909">
        <f>AND(OR(TRUE),NOT(OR(K909="&lt;ND&gt;",K909="&lt;MISSING&gt;")))</f>
        <v>1</v>
      </c>
    </row>
    <row r="910">
      <c r="A910" t="inlineStr">
        <is>
          <t>Non-detect</t>
        </is>
      </c>
      <c r="B910" t="inlineStr">
        <is>
          <t>Test for non-detects/missing</t>
        </is>
      </c>
      <c r="C910" t="inlineStr">
        <is>
          <t>Very Low</t>
        </is>
      </c>
      <c r="D910" s="91" t="n">
        <v>44418</v>
      </c>
      <c r="E910" t="inlineStr">
        <is>
          <t>vc3.08.09.21</t>
        </is>
      </c>
      <c r="F910" t="inlineStr">
        <is>
          <t>PMMoV:40</t>
        </is>
      </c>
      <c r="G910" s="73" t="str">
        <f>HYPERLINK("#'Main'!BM16", "'Main'!BM16")</f>
        <v>'Main'!BM16</v>
      </c>
      <c r="I910" t="inlineStr">
        <is>
          <t>Matches=!&lt;ND&gt;,!&lt;MISSING&gt;</t>
        </is>
      </c>
      <c r="K910">
        <f>'Main'!BM16</f>
        <v>30.65</v>
      </c>
      <c r="L910">
        <f>AND(OR(TRUE),NOT(OR(K910="&lt;ND&gt;",K910="&lt;MISSING&gt;")))</f>
        <v>1</v>
      </c>
    </row>
    <row r="911">
      <c r="A911" t="inlineStr">
        <is>
          <t>Non-detect</t>
        </is>
      </c>
      <c r="B911" t="inlineStr">
        <is>
          <t>Test for non-detects/missing</t>
        </is>
      </c>
      <c r="C911" t="inlineStr">
        <is>
          <t>Very Low</t>
        </is>
      </c>
      <c r="D911" s="91" t="n">
        <v>44418</v>
      </c>
      <c r="E911" t="inlineStr">
        <is>
          <t>vc3.08.09.21</t>
        </is>
      </c>
      <c r="F911" t="inlineStr">
        <is>
          <t>PMMoV:40</t>
        </is>
      </c>
      <c r="G911" s="73" t="str">
        <f>HYPERLINK("#'Main'!BN16", "'Main'!BN16")</f>
        <v>'Main'!BN16</v>
      </c>
      <c r="I911" t="inlineStr">
        <is>
          <t>Matches=!&lt;ND&gt;,!&lt;MISSING&gt;</t>
        </is>
      </c>
      <c r="K911">
        <f>'Main'!BN16</f>
        <v>30.69</v>
      </c>
      <c r="L911">
        <f>AND(OR(TRUE),NOT(OR(K911="&lt;ND&gt;",K911="&lt;MISSING&gt;")))</f>
        <v>1</v>
      </c>
    </row>
    <row r="912">
      <c r="A912" t="inlineStr">
        <is>
          <t>Non-detect</t>
        </is>
      </c>
      <c r="B912" t="inlineStr">
        <is>
          <t>Test for non-detects/missing</t>
        </is>
      </c>
      <c r="C912" t="inlineStr">
        <is>
          <t>Very Low</t>
        </is>
      </c>
      <c r="D912" s="91" t="n">
        <v>44418</v>
      </c>
      <c r="E912" t="inlineStr">
        <is>
          <t>vc3.08.09.21</t>
        </is>
      </c>
      <c r="F912" t="inlineStr">
        <is>
          <t>PMMoV:40</t>
        </is>
      </c>
      <c r="G912" s="73" t="str">
        <f>HYPERLINK("#'Main'!BO16", "'Main'!BO16")</f>
        <v>'Main'!BO16</v>
      </c>
      <c r="I912" t="inlineStr">
        <is>
          <t>Matches=!&lt;ND&gt;,!&lt;MISSING&gt;</t>
        </is>
      </c>
      <c r="K912" t="str">
        <f>'Main'!BO16</f>
        <v>&lt;MISSING&gt;</v>
      </c>
      <c r="L912">
        <f>AND(OR(TRUE),NOT(OR(K912="&lt;ND&gt;",K912="&lt;MISSING&gt;")))</f>
        <v>0</v>
      </c>
    </row>
    <row r="913">
      <c r="A913" t="inlineStr">
        <is>
          <t>Non-detect</t>
        </is>
      </c>
      <c r="B913" t="inlineStr">
        <is>
          <t>Test for non-detects/missing</t>
        </is>
      </c>
      <c r="C913" t="inlineStr">
        <is>
          <t>Very Low</t>
        </is>
      </c>
      <c r="D913" s="91" t="n">
        <v>44418</v>
      </c>
      <c r="E913" t="inlineStr">
        <is>
          <t>ac.08.05.21</t>
        </is>
      </c>
      <c r="F913" t="inlineStr">
        <is>
          <t>covN2</t>
        </is>
      </c>
      <c r="G913" s="73" t="str">
        <f>HYPERLINK("#'Main'!G18", "'Main'!G18")</f>
        <v>'Main'!G18</v>
      </c>
      <c r="I913" t="inlineStr">
        <is>
          <t>Matches=!&lt;ND&gt;,!&lt;MISSING&gt;</t>
        </is>
      </c>
      <c r="K913">
        <f>'Main'!G18</f>
        <v>30.83</v>
      </c>
      <c r="L913">
        <f>AND(OR(TRUE),NOT(OR(K913="&lt;ND&gt;",K913="&lt;MISSING&gt;")))</f>
        <v>1</v>
      </c>
    </row>
    <row r="914">
      <c r="A914" t="inlineStr">
        <is>
          <t>Non-detect</t>
        </is>
      </c>
      <c r="B914" t="inlineStr">
        <is>
          <t>Test for non-detects/missing</t>
        </is>
      </c>
      <c r="C914" t="inlineStr">
        <is>
          <t>Very Low</t>
        </is>
      </c>
      <c r="D914" s="91" t="n">
        <v>44418</v>
      </c>
      <c r="E914" t="inlineStr">
        <is>
          <t>ac.08.05.21</t>
        </is>
      </c>
      <c r="F914" t="inlineStr">
        <is>
          <t>covN2</t>
        </is>
      </c>
      <c r="G914" s="73" t="str">
        <f>HYPERLINK("#'Main'!H18", "'Main'!H18")</f>
        <v>'Main'!H18</v>
      </c>
      <c r="I914" t="inlineStr">
        <is>
          <t>Matches=!&lt;ND&gt;,!&lt;MISSING&gt;</t>
        </is>
      </c>
      <c r="K914">
        <f>'Main'!H18</f>
        <v>30.79</v>
      </c>
      <c r="L914">
        <f>AND(OR(TRUE),NOT(OR(K914="&lt;ND&gt;",K914="&lt;MISSING&gt;")))</f>
        <v>1</v>
      </c>
    </row>
    <row r="915">
      <c r="A915" t="inlineStr">
        <is>
          <t>Non-detect</t>
        </is>
      </c>
      <c r="B915" t="inlineStr">
        <is>
          <t>Test for non-detects/missing</t>
        </is>
      </c>
      <c r="C915" t="inlineStr">
        <is>
          <t>Very Low</t>
        </is>
      </c>
      <c r="D915" s="91" t="n">
        <v>44418</v>
      </c>
      <c r="E915" t="inlineStr">
        <is>
          <t>ac.08.05.21</t>
        </is>
      </c>
      <c r="F915" t="inlineStr">
        <is>
          <t>covN2</t>
        </is>
      </c>
      <c r="G915" s="73" t="str">
        <f>HYPERLINK("#'Main'!I18", "'Main'!I18")</f>
        <v>'Main'!I18</v>
      </c>
      <c r="I915" t="inlineStr">
        <is>
          <t>Matches=!&lt;ND&gt;,!&lt;MISSING&gt;</t>
        </is>
      </c>
      <c r="K915">
        <f>'Main'!I18</f>
        <v>31.34</v>
      </c>
      <c r="L915">
        <f>AND(OR(TRUE),NOT(OR(K915="&lt;ND&gt;",K915="&lt;MISSING&gt;")))</f>
        <v>1</v>
      </c>
    </row>
    <row r="916">
      <c r="A916" t="inlineStr">
        <is>
          <t>Non-detect</t>
        </is>
      </c>
      <c r="B916" t="inlineStr">
        <is>
          <t>Test for non-detects/missing</t>
        </is>
      </c>
      <c r="C916" t="inlineStr">
        <is>
          <t>Very Low</t>
        </is>
      </c>
      <c r="D916" s="91" t="n">
        <v>44418</v>
      </c>
      <c r="E916" t="inlineStr">
        <is>
          <t>ac.08.05.21</t>
        </is>
      </c>
      <c r="F916" t="inlineStr">
        <is>
          <t>PMMoV:10</t>
        </is>
      </c>
      <c r="G916" s="73" t="str">
        <f>HYPERLINK("#'Main'!Q18", "'Main'!Q18")</f>
        <v>'Main'!Q18</v>
      </c>
      <c r="I916" t="inlineStr">
        <is>
          <t>Matches=!&lt;ND&gt;,!&lt;MISSING&gt;</t>
        </is>
      </c>
      <c r="K916">
        <f>'Main'!Q18</f>
        <v>31.09</v>
      </c>
      <c r="L916">
        <f>AND(OR(TRUE),NOT(OR(K916="&lt;ND&gt;",K916="&lt;MISSING&gt;")))</f>
        <v>1</v>
      </c>
    </row>
    <row r="917">
      <c r="A917" t="inlineStr">
        <is>
          <t>Non-detect</t>
        </is>
      </c>
      <c r="B917" t="inlineStr">
        <is>
          <t>Test for non-detects/missing</t>
        </is>
      </c>
      <c r="C917" t="inlineStr">
        <is>
          <t>Very Low</t>
        </is>
      </c>
      <c r="D917" s="91" t="n">
        <v>44418</v>
      </c>
      <c r="E917" t="inlineStr">
        <is>
          <t>ac.08.05.21</t>
        </is>
      </c>
      <c r="F917" t="inlineStr">
        <is>
          <t>PMMoV:10</t>
        </is>
      </c>
      <c r="G917" s="73" t="str">
        <f>HYPERLINK("#'Main'!R18", "'Main'!R18")</f>
        <v>'Main'!R18</v>
      </c>
      <c r="I917" t="inlineStr">
        <is>
          <t>Matches=!&lt;ND&gt;,!&lt;MISSING&gt;</t>
        </is>
      </c>
      <c r="K917">
        <f>'Main'!R18</f>
        <v>31.13</v>
      </c>
      <c r="L917">
        <f>AND(OR(TRUE),NOT(OR(K917="&lt;ND&gt;",K917="&lt;MISSING&gt;")))</f>
        <v>1</v>
      </c>
    </row>
    <row r="918">
      <c r="A918" t="inlineStr">
        <is>
          <t>Non-detect</t>
        </is>
      </c>
      <c r="B918" t="inlineStr">
        <is>
          <t>Test for non-detects/missing</t>
        </is>
      </c>
      <c r="C918" t="inlineStr">
        <is>
          <t>Very Low</t>
        </is>
      </c>
      <c r="D918" s="91" t="n">
        <v>44418</v>
      </c>
      <c r="E918" t="inlineStr">
        <is>
          <t>ac.08.05.21</t>
        </is>
      </c>
      <c r="F918" t="inlineStr">
        <is>
          <t>PMMoV:10</t>
        </is>
      </c>
      <c r="G918" s="73" t="str">
        <f>HYPERLINK("#'Main'!S18", "'Main'!S18")</f>
        <v>'Main'!S18</v>
      </c>
      <c r="I918" t="inlineStr">
        <is>
          <t>Matches=!&lt;ND&gt;,!&lt;MISSING&gt;</t>
        </is>
      </c>
      <c r="K918">
        <f>'Main'!S18</f>
        <v>31.01</v>
      </c>
      <c r="L918">
        <f>AND(OR(TRUE),NOT(OR(K918="&lt;ND&gt;",K918="&lt;MISSING&gt;")))</f>
        <v>1</v>
      </c>
    </row>
    <row r="919">
      <c r="A919" t="inlineStr">
        <is>
          <t>Non-detect</t>
        </is>
      </c>
      <c r="B919" t="inlineStr">
        <is>
          <t>Test for non-detects/missing</t>
        </is>
      </c>
      <c r="C919" t="inlineStr">
        <is>
          <t>Very Low</t>
        </is>
      </c>
      <c r="D919" s="91" t="n">
        <v>44418</v>
      </c>
      <c r="E919" t="inlineStr">
        <is>
          <t>ac.08.05.21</t>
        </is>
      </c>
      <c r="F919" t="inlineStr">
        <is>
          <t>PMMoV</t>
        </is>
      </c>
      <c r="G919" s="73" t="str">
        <f>HYPERLINK("#'Main'!BQ18", "'Main'!BQ18")</f>
        <v>'Main'!BQ18</v>
      </c>
      <c r="I919" t="inlineStr">
        <is>
          <t>Matches=!&lt;ND&gt;,!&lt;MISSING&gt;</t>
        </is>
      </c>
      <c r="K919">
        <f>'Main'!BQ18</f>
        <v>27.89</v>
      </c>
      <c r="L919">
        <f>AND(OR(TRUE),NOT(OR(K919="&lt;ND&gt;",K919="&lt;MISSING&gt;")))</f>
        <v>1</v>
      </c>
    </row>
    <row r="920">
      <c r="A920" t="inlineStr">
        <is>
          <t>Non-detect</t>
        </is>
      </c>
      <c r="B920" t="inlineStr">
        <is>
          <t>Test for non-detects/missing</t>
        </is>
      </c>
      <c r="C920" t="inlineStr">
        <is>
          <t>Very Low</t>
        </is>
      </c>
      <c r="D920" s="91" t="n">
        <v>44418</v>
      </c>
      <c r="E920" t="inlineStr">
        <is>
          <t>ac.08.05.21</t>
        </is>
      </c>
      <c r="F920" t="inlineStr">
        <is>
          <t>PMMoV</t>
        </is>
      </c>
      <c r="G920" s="73" t="str">
        <f>HYPERLINK("#'Main'!BR18", "'Main'!BR18")</f>
        <v>'Main'!BR18</v>
      </c>
      <c r="I920" t="inlineStr">
        <is>
          <t>Matches=!&lt;ND&gt;,!&lt;MISSING&gt;</t>
        </is>
      </c>
      <c r="K920">
        <f>'Main'!BR18</f>
        <v>27.8</v>
      </c>
      <c r="L920">
        <f>AND(OR(TRUE),NOT(OR(K920="&lt;ND&gt;",K920="&lt;MISSING&gt;")))</f>
        <v>1</v>
      </c>
    </row>
    <row r="921">
      <c r="A921" t="inlineStr">
        <is>
          <t>Non-detect</t>
        </is>
      </c>
      <c r="B921" t="inlineStr">
        <is>
          <t>Test for non-detects/missing</t>
        </is>
      </c>
      <c r="C921" t="inlineStr">
        <is>
          <t>Very Low</t>
        </is>
      </c>
      <c r="D921" s="91" t="n">
        <v>44418</v>
      </c>
      <c r="E921" t="inlineStr">
        <is>
          <t>ac.08.05.21</t>
        </is>
      </c>
      <c r="F921" t="inlineStr">
        <is>
          <t>PMMoV</t>
        </is>
      </c>
      <c r="G921" s="73" t="str">
        <f>HYPERLINK("#'Main'!BS18", "'Main'!BS18")</f>
        <v>'Main'!BS18</v>
      </c>
      <c r="I921" t="inlineStr">
        <is>
          <t>Matches=!&lt;ND&gt;,!&lt;MISSING&gt;</t>
        </is>
      </c>
      <c r="K921" t="str">
        <f>'Main'!BS18</f>
        <v>&lt;MISSING&gt;</v>
      </c>
      <c r="L921">
        <f>AND(OR(TRUE),NOT(OR(K921="&lt;ND&gt;",K921="&lt;MISSING&gt;")))</f>
        <v>0</v>
      </c>
    </row>
    <row r="922">
      <c r="A922" t="inlineStr">
        <is>
          <t>Non-detect</t>
        </is>
      </c>
      <c r="B922" t="inlineStr">
        <is>
          <t>Test for non-detects/missing</t>
        </is>
      </c>
      <c r="C922" t="inlineStr">
        <is>
          <t>Very Low</t>
        </is>
      </c>
      <c r="D922" s="91" t="n">
        <v>44418</v>
      </c>
      <c r="E922" t="inlineStr">
        <is>
          <t>ac.08.05.21</t>
        </is>
      </c>
      <c r="F922" t="inlineStr">
        <is>
          <t>PMMoV:10</t>
        </is>
      </c>
      <c r="G922" s="73" t="str">
        <f>HYPERLINK("#'Main'!BI18", "'Main'!BI18")</f>
        <v>'Main'!BI18</v>
      </c>
      <c r="I922" t="inlineStr">
        <is>
          <t>Matches=!&lt;ND&gt;,!&lt;MISSING&gt;</t>
        </is>
      </c>
      <c r="K922">
        <f>'Main'!BI18</f>
        <v>31.09</v>
      </c>
      <c r="L922">
        <f>AND(OR(TRUE),NOT(OR(K922="&lt;ND&gt;",K922="&lt;MISSING&gt;")))</f>
        <v>1</v>
      </c>
    </row>
    <row r="923">
      <c r="A923" t="inlineStr">
        <is>
          <t>Non-detect</t>
        </is>
      </c>
      <c r="B923" t="inlineStr">
        <is>
          <t>Test for non-detects/missing</t>
        </is>
      </c>
      <c r="C923" t="inlineStr">
        <is>
          <t>Very Low</t>
        </is>
      </c>
      <c r="D923" s="91" t="n">
        <v>44418</v>
      </c>
      <c r="E923" t="inlineStr">
        <is>
          <t>ac.08.05.21</t>
        </is>
      </c>
      <c r="F923" t="inlineStr">
        <is>
          <t>PMMoV:10</t>
        </is>
      </c>
      <c r="G923" s="73" t="str">
        <f>HYPERLINK("#'Main'!BJ18", "'Main'!BJ18")</f>
        <v>'Main'!BJ18</v>
      </c>
      <c r="I923" t="inlineStr">
        <is>
          <t>Matches=!&lt;ND&gt;,!&lt;MISSING&gt;</t>
        </is>
      </c>
      <c r="K923">
        <f>'Main'!BJ18</f>
        <v>31.13</v>
      </c>
      <c r="L923">
        <f>AND(OR(TRUE),NOT(OR(K923="&lt;ND&gt;",K923="&lt;MISSING&gt;")))</f>
        <v>1</v>
      </c>
    </row>
    <row r="924">
      <c r="A924" t="inlineStr">
        <is>
          <t>Non-detect</t>
        </is>
      </c>
      <c r="B924" t="inlineStr">
        <is>
          <t>Test for non-detects/missing</t>
        </is>
      </c>
      <c r="C924" t="inlineStr">
        <is>
          <t>Very Low</t>
        </is>
      </c>
      <c r="D924" s="91" t="n">
        <v>44418</v>
      </c>
      <c r="E924" t="inlineStr">
        <is>
          <t>ac.08.05.21</t>
        </is>
      </c>
      <c r="F924" t="inlineStr">
        <is>
          <t>PMMoV:10</t>
        </is>
      </c>
      <c r="G924" s="73" t="str">
        <f>HYPERLINK("#'Main'!BK18", "'Main'!BK18")</f>
        <v>'Main'!BK18</v>
      </c>
      <c r="I924" t="inlineStr">
        <is>
          <t>Matches=!&lt;ND&gt;,!&lt;MISSING&gt;</t>
        </is>
      </c>
      <c r="K924">
        <f>'Main'!BK18</f>
        <v>31.01</v>
      </c>
      <c r="L924">
        <f>AND(OR(TRUE),NOT(OR(K924="&lt;ND&gt;",K924="&lt;MISSING&gt;")))</f>
        <v>1</v>
      </c>
    </row>
    <row r="925">
      <c r="A925" t="inlineStr">
        <is>
          <t>Non-detect</t>
        </is>
      </c>
      <c r="B925" t="inlineStr">
        <is>
          <t>Test for non-detects/missing</t>
        </is>
      </c>
      <c r="C925" t="inlineStr">
        <is>
          <t>Very Low</t>
        </is>
      </c>
      <c r="D925" s="91" t="n">
        <v>44418</v>
      </c>
      <c r="E925" t="inlineStr">
        <is>
          <t>ac.08.05.21</t>
        </is>
      </c>
      <c r="F925" t="inlineStr">
        <is>
          <t>PMMoV:40</t>
        </is>
      </c>
      <c r="G925" s="73" t="str">
        <f>HYPERLINK("#'Main'!BM18", "'Main'!BM18")</f>
        <v>'Main'!BM18</v>
      </c>
      <c r="I925" t="inlineStr">
        <is>
          <t>Matches=!&lt;ND&gt;,!&lt;MISSING&gt;</t>
        </is>
      </c>
      <c r="K925">
        <f>'Main'!BM18</f>
        <v>33.25</v>
      </c>
      <c r="L925">
        <f>AND(OR(TRUE),NOT(OR(K925="&lt;ND&gt;",K925="&lt;MISSING&gt;")))</f>
        <v>1</v>
      </c>
    </row>
    <row r="926">
      <c r="A926" t="inlineStr">
        <is>
          <t>Non-detect</t>
        </is>
      </c>
      <c r="B926" t="inlineStr">
        <is>
          <t>Test for non-detects/missing</t>
        </is>
      </c>
      <c r="C926" t="inlineStr">
        <is>
          <t>Very Low</t>
        </is>
      </c>
      <c r="D926" s="91" t="n">
        <v>44418</v>
      </c>
      <c r="E926" t="inlineStr">
        <is>
          <t>ac.08.05.21</t>
        </is>
      </c>
      <c r="F926" t="inlineStr">
        <is>
          <t>PMMoV:40</t>
        </is>
      </c>
      <c r="G926" s="73" t="str">
        <f>HYPERLINK("#'Main'!BN18", "'Main'!BN18")</f>
        <v>'Main'!BN18</v>
      </c>
      <c r="I926" t="inlineStr">
        <is>
          <t>Matches=!&lt;ND&gt;,!&lt;MISSING&gt;</t>
        </is>
      </c>
      <c r="K926">
        <f>'Main'!BN18</f>
        <v>33.26</v>
      </c>
      <c r="L926">
        <f>AND(OR(TRUE),NOT(OR(K926="&lt;ND&gt;",K926="&lt;MISSING&gt;")))</f>
        <v>1</v>
      </c>
    </row>
    <row r="927">
      <c r="A927" t="inlineStr">
        <is>
          <t>Non-detect</t>
        </is>
      </c>
      <c r="B927" t="inlineStr">
        <is>
          <t>Test for non-detects/missing</t>
        </is>
      </c>
      <c r="C927" t="inlineStr">
        <is>
          <t>Very Low</t>
        </is>
      </c>
      <c r="D927" s="91" t="n">
        <v>44418</v>
      </c>
      <c r="E927" t="inlineStr">
        <is>
          <t>ac.08.05.21</t>
        </is>
      </c>
      <c r="F927" t="inlineStr">
        <is>
          <t>PMMoV:40</t>
        </is>
      </c>
      <c r="G927" s="73" t="str">
        <f>HYPERLINK("#'Main'!BO18", "'Main'!BO18")</f>
        <v>'Main'!BO18</v>
      </c>
      <c r="I927" t="inlineStr">
        <is>
          <t>Matches=!&lt;ND&gt;,!&lt;MISSING&gt;</t>
        </is>
      </c>
      <c r="K927">
        <f>'Main'!BO18</f>
        <v>34.81</v>
      </c>
      <c r="L927">
        <f>AND(OR(TRUE),NOT(OR(K927="&lt;ND&gt;",K927="&lt;MISSING&gt;")))</f>
        <v>1</v>
      </c>
    </row>
    <row r="928">
      <c r="A928" t="inlineStr">
        <is>
          <t>Non-detect</t>
        </is>
      </c>
      <c r="B928" t="inlineStr">
        <is>
          <t>Test for non-detects/missing</t>
        </is>
      </c>
      <c r="C928" t="inlineStr">
        <is>
          <t>Very Low</t>
        </is>
      </c>
      <c r="D928" s="91" t="n">
        <v>44418</v>
      </c>
      <c r="E928" t="inlineStr">
        <is>
          <t>h.08.05.21</t>
        </is>
      </c>
      <c r="F928" t="inlineStr">
        <is>
          <t>covN2</t>
        </is>
      </c>
      <c r="G928" s="73" t="str">
        <f>HYPERLINK("#'Main'!G19", "'Main'!G19")</f>
        <v>'Main'!G19</v>
      </c>
      <c r="I928" t="inlineStr">
        <is>
          <t>Matches=!&lt;ND&gt;,!&lt;MISSING&gt;</t>
        </is>
      </c>
      <c r="K928">
        <f>'Main'!G19</f>
        <v>34.98</v>
      </c>
      <c r="L928">
        <f>AND(OR(TRUE),NOT(OR(K928="&lt;ND&gt;",K928="&lt;MISSING&gt;")))</f>
        <v>1</v>
      </c>
    </row>
    <row r="929">
      <c r="A929" t="inlineStr">
        <is>
          <t>Non-detect</t>
        </is>
      </c>
      <c r="B929" t="inlineStr">
        <is>
          <t>Test for non-detects/missing</t>
        </is>
      </c>
      <c r="C929" t="inlineStr">
        <is>
          <t>Very Low</t>
        </is>
      </c>
      <c r="D929" s="91" t="n">
        <v>44418</v>
      </c>
      <c r="E929" t="inlineStr">
        <is>
          <t>h.08.05.21</t>
        </is>
      </c>
      <c r="F929" t="inlineStr">
        <is>
          <t>covN2</t>
        </is>
      </c>
      <c r="G929" s="73" t="str">
        <f>HYPERLINK("#'Main'!H19", "'Main'!H19")</f>
        <v>'Main'!H19</v>
      </c>
      <c r="I929" t="inlineStr">
        <is>
          <t>Matches=!&lt;ND&gt;,!&lt;MISSING&gt;</t>
        </is>
      </c>
      <c r="K929">
        <f>'Main'!H19</f>
        <v>35.17</v>
      </c>
      <c r="L929">
        <f>AND(OR(TRUE),NOT(OR(K929="&lt;ND&gt;",K929="&lt;MISSING&gt;")))</f>
        <v>1</v>
      </c>
    </row>
    <row r="930">
      <c r="A930" t="inlineStr">
        <is>
          <t>Non-detect</t>
        </is>
      </c>
      <c r="B930" t="inlineStr">
        <is>
          <t>Test for non-detects/missing</t>
        </is>
      </c>
      <c r="C930" t="inlineStr">
        <is>
          <t>Very Low</t>
        </is>
      </c>
      <c r="D930" s="91" t="n">
        <v>44418</v>
      </c>
      <c r="E930" t="inlineStr">
        <is>
          <t>h.08.05.21</t>
        </is>
      </c>
      <c r="F930" t="inlineStr">
        <is>
          <t>covN2</t>
        </is>
      </c>
      <c r="G930" s="73" t="str">
        <f>HYPERLINK("#'Main'!I19", "'Main'!I19")</f>
        <v>'Main'!I19</v>
      </c>
      <c r="I930" t="inlineStr">
        <is>
          <t>Matches=!&lt;ND&gt;,!&lt;MISSING&gt;</t>
        </is>
      </c>
      <c r="K930">
        <f>'Main'!I19</f>
        <v>34.81</v>
      </c>
      <c r="L930">
        <f>AND(OR(TRUE),NOT(OR(K930="&lt;ND&gt;",K930="&lt;MISSING&gt;")))</f>
        <v>1</v>
      </c>
    </row>
    <row r="931">
      <c r="A931" t="inlineStr">
        <is>
          <t>Non-detect</t>
        </is>
      </c>
      <c r="B931" t="inlineStr">
        <is>
          <t>Test for non-detects/missing</t>
        </is>
      </c>
      <c r="C931" t="inlineStr">
        <is>
          <t>Very Low</t>
        </is>
      </c>
      <c r="D931" s="91" t="n">
        <v>44418</v>
      </c>
      <c r="E931" t="inlineStr">
        <is>
          <t>h.08.05.21</t>
        </is>
      </c>
      <c r="F931" t="inlineStr">
        <is>
          <t>PMMoV:10</t>
        </is>
      </c>
      <c r="G931" s="73" t="str">
        <f>HYPERLINK("#'Main'!Q19", "'Main'!Q19")</f>
        <v>'Main'!Q19</v>
      </c>
      <c r="I931" t="inlineStr">
        <is>
          <t>Matches=!&lt;ND&gt;,!&lt;MISSING&gt;</t>
        </is>
      </c>
      <c r="K931">
        <f>'Main'!Q19</f>
        <v>28.25</v>
      </c>
      <c r="L931">
        <f>AND(OR(TRUE),NOT(OR(K931="&lt;ND&gt;",K931="&lt;MISSING&gt;")))</f>
        <v>1</v>
      </c>
    </row>
    <row r="932">
      <c r="A932" t="inlineStr">
        <is>
          <t>Non-detect</t>
        </is>
      </c>
      <c r="B932" t="inlineStr">
        <is>
          <t>Test for non-detects/missing</t>
        </is>
      </c>
      <c r="C932" t="inlineStr">
        <is>
          <t>Very Low</t>
        </is>
      </c>
      <c r="D932" s="91" t="n">
        <v>44418</v>
      </c>
      <c r="E932" t="inlineStr">
        <is>
          <t>h.08.05.21</t>
        </is>
      </c>
      <c r="F932" t="inlineStr">
        <is>
          <t>PMMoV:10</t>
        </is>
      </c>
      <c r="G932" s="73" t="str">
        <f>HYPERLINK("#'Main'!R19", "'Main'!R19")</f>
        <v>'Main'!R19</v>
      </c>
      <c r="I932" t="inlineStr">
        <is>
          <t>Matches=!&lt;ND&gt;,!&lt;MISSING&gt;</t>
        </is>
      </c>
      <c r="K932">
        <f>'Main'!R19</f>
        <v>28.24</v>
      </c>
      <c r="L932">
        <f>AND(OR(TRUE),NOT(OR(K932="&lt;ND&gt;",K932="&lt;MISSING&gt;")))</f>
        <v>1</v>
      </c>
    </row>
    <row r="933">
      <c r="A933" t="inlineStr">
        <is>
          <t>Non-detect</t>
        </is>
      </c>
      <c r="B933" t="inlineStr">
        <is>
          <t>Test for non-detects/missing</t>
        </is>
      </c>
      <c r="C933" t="inlineStr">
        <is>
          <t>Very Low</t>
        </is>
      </c>
      <c r="D933" s="91" t="n">
        <v>44418</v>
      </c>
      <c r="E933" t="inlineStr">
        <is>
          <t>h.08.05.21</t>
        </is>
      </c>
      <c r="F933" t="inlineStr">
        <is>
          <t>PMMoV:10</t>
        </is>
      </c>
      <c r="G933" s="73" t="str">
        <f>HYPERLINK("#'Main'!S19", "'Main'!S19")</f>
        <v>'Main'!S19</v>
      </c>
      <c r="I933" t="inlineStr">
        <is>
          <t>Matches=!&lt;ND&gt;,!&lt;MISSING&gt;</t>
        </is>
      </c>
      <c r="K933">
        <f>'Main'!S19</f>
        <v>28.33</v>
      </c>
      <c r="L933">
        <f>AND(OR(TRUE),NOT(OR(K933="&lt;ND&gt;",K933="&lt;MISSING&gt;")))</f>
        <v>1</v>
      </c>
    </row>
    <row r="934">
      <c r="A934" t="inlineStr">
        <is>
          <t>Non-detect</t>
        </is>
      </c>
      <c r="B934" t="inlineStr">
        <is>
          <t>Test for non-detects/missing</t>
        </is>
      </c>
      <c r="C934" t="inlineStr">
        <is>
          <t>Very Low</t>
        </is>
      </c>
      <c r="D934" s="91" t="n">
        <v>44418</v>
      </c>
      <c r="E934" t="inlineStr">
        <is>
          <t>h.08.05.21</t>
        </is>
      </c>
      <c r="F934" t="inlineStr">
        <is>
          <t>PMMoV</t>
        </is>
      </c>
      <c r="G934" s="73" t="str">
        <f>HYPERLINK("#'Main'!BQ19", "'Main'!BQ19")</f>
        <v>'Main'!BQ19</v>
      </c>
      <c r="I934" t="inlineStr">
        <is>
          <t>Matches=!&lt;ND&gt;,!&lt;MISSING&gt;</t>
        </is>
      </c>
      <c r="K934">
        <f>'Main'!BQ19</f>
        <v>25.33</v>
      </c>
      <c r="L934">
        <f>AND(OR(TRUE),NOT(OR(K934="&lt;ND&gt;",K934="&lt;MISSING&gt;")))</f>
        <v>1</v>
      </c>
    </row>
    <row r="935">
      <c r="A935" t="inlineStr">
        <is>
          <t>Non-detect</t>
        </is>
      </c>
      <c r="B935" t="inlineStr">
        <is>
          <t>Test for non-detects/missing</t>
        </is>
      </c>
      <c r="C935" t="inlineStr">
        <is>
          <t>Very Low</t>
        </is>
      </c>
      <c r="D935" s="91" t="n">
        <v>44418</v>
      </c>
      <c r="E935" t="inlineStr">
        <is>
          <t>h.08.05.21</t>
        </is>
      </c>
      <c r="F935" t="inlineStr">
        <is>
          <t>PMMoV</t>
        </is>
      </c>
      <c r="G935" s="73" t="str">
        <f>HYPERLINK("#'Main'!BR19", "'Main'!BR19")</f>
        <v>'Main'!BR19</v>
      </c>
      <c r="I935" t="inlineStr">
        <is>
          <t>Matches=!&lt;ND&gt;,!&lt;MISSING&gt;</t>
        </is>
      </c>
      <c r="K935">
        <f>'Main'!BR19</f>
        <v>25.22</v>
      </c>
      <c r="L935">
        <f>AND(OR(TRUE),NOT(OR(K935="&lt;ND&gt;",K935="&lt;MISSING&gt;")))</f>
        <v>1</v>
      </c>
    </row>
    <row r="936">
      <c r="A936" t="inlineStr">
        <is>
          <t>Non-detect</t>
        </is>
      </c>
      <c r="B936" t="inlineStr">
        <is>
          <t>Test for non-detects/missing</t>
        </is>
      </c>
      <c r="C936" t="inlineStr">
        <is>
          <t>Very Low</t>
        </is>
      </c>
      <c r="D936" s="91" t="n">
        <v>44418</v>
      </c>
      <c r="E936" t="inlineStr">
        <is>
          <t>h.08.05.21</t>
        </is>
      </c>
      <c r="F936" t="inlineStr">
        <is>
          <t>PMMoV</t>
        </is>
      </c>
      <c r="G936" s="73" t="str">
        <f>HYPERLINK("#'Main'!BS19", "'Main'!BS19")</f>
        <v>'Main'!BS19</v>
      </c>
      <c r="I936" t="inlineStr">
        <is>
          <t>Matches=!&lt;ND&gt;,!&lt;MISSING&gt;</t>
        </is>
      </c>
      <c r="K936" t="str">
        <f>'Main'!BS19</f>
        <v>&lt;MISSING&gt;</v>
      </c>
      <c r="L936">
        <f>AND(OR(TRUE),NOT(OR(K936="&lt;ND&gt;",K936="&lt;MISSING&gt;")))</f>
        <v>0</v>
      </c>
    </row>
    <row r="937">
      <c r="A937" t="inlineStr">
        <is>
          <t>Non-detect</t>
        </is>
      </c>
      <c r="B937" t="inlineStr">
        <is>
          <t>Test for non-detects/missing</t>
        </is>
      </c>
      <c r="C937" t="inlineStr">
        <is>
          <t>Very Low</t>
        </is>
      </c>
      <c r="D937" s="91" t="n">
        <v>44418</v>
      </c>
      <c r="E937" t="inlineStr">
        <is>
          <t>h.08.05.21</t>
        </is>
      </c>
      <c r="F937" t="inlineStr">
        <is>
          <t>PMMoV:10</t>
        </is>
      </c>
      <c r="G937" s="73" t="str">
        <f>HYPERLINK("#'Main'!BI19", "'Main'!BI19")</f>
        <v>'Main'!BI19</v>
      </c>
      <c r="I937" t="inlineStr">
        <is>
          <t>Matches=!&lt;ND&gt;,!&lt;MISSING&gt;</t>
        </is>
      </c>
      <c r="K937">
        <f>'Main'!BI19</f>
        <v>28.25</v>
      </c>
      <c r="L937">
        <f>AND(OR(TRUE),NOT(OR(K937="&lt;ND&gt;",K937="&lt;MISSING&gt;")))</f>
        <v>1</v>
      </c>
    </row>
    <row r="938">
      <c r="A938" t="inlineStr">
        <is>
          <t>Non-detect</t>
        </is>
      </c>
      <c r="B938" t="inlineStr">
        <is>
          <t>Test for non-detects/missing</t>
        </is>
      </c>
      <c r="C938" t="inlineStr">
        <is>
          <t>Very Low</t>
        </is>
      </c>
      <c r="D938" s="91" t="n">
        <v>44418</v>
      </c>
      <c r="E938" t="inlineStr">
        <is>
          <t>h.08.05.21</t>
        </is>
      </c>
      <c r="F938" t="inlineStr">
        <is>
          <t>PMMoV:10</t>
        </is>
      </c>
      <c r="G938" s="73" t="str">
        <f>HYPERLINK("#'Main'!BJ19", "'Main'!BJ19")</f>
        <v>'Main'!BJ19</v>
      </c>
      <c r="I938" t="inlineStr">
        <is>
          <t>Matches=!&lt;ND&gt;,!&lt;MISSING&gt;</t>
        </is>
      </c>
      <c r="K938">
        <f>'Main'!BJ19</f>
        <v>28.24</v>
      </c>
      <c r="L938">
        <f>AND(OR(TRUE),NOT(OR(K938="&lt;ND&gt;",K938="&lt;MISSING&gt;")))</f>
        <v>1</v>
      </c>
    </row>
    <row r="939">
      <c r="A939" t="inlineStr">
        <is>
          <t>Non-detect</t>
        </is>
      </c>
      <c r="B939" t="inlineStr">
        <is>
          <t>Test for non-detects/missing</t>
        </is>
      </c>
      <c r="C939" t="inlineStr">
        <is>
          <t>Very Low</t>
        </is>
      </c>
      <c r="D939" s="91" t="n">
        <v>44418</v>
      </c>
      <c r="E939" t="inlineStr">
        <is>
          <t>h.08.05.21</t>
        </is>
      </c>
      <c r="F939" t="inlineStr">
        <is>
          <t>PMMoV:10</t>
        </is>
      </c>
      <c r="G939" s="73" t="str">
        <f>HYPERLINK("#'Main'!BK19", "'Main'!BK19")</f>
        <v>'Main'!BK19</v>
      </c>
      <c r="I939" t="inlineStr">
        <is>
          <t>Matches=!&lt;ND&gt;,!&lt;MISSING&gt;</t>
        </is>
      </c>
      <c r="K939">
        <f>'Main'!BK19</f>
        <v>28.33</v>
      </c>
      <c r="L939">
        <f>AND(OR(TRUE),NOT(OR(K939="&lt;ND&gt;",K939="&lt;MISSING&gt;")))</f>
        <v>1</v>
      </c>
    </row>
    <row r="940">
      <c r="A940" t="inlineStr">
        <is>
          <t>Non-detect</t>
        </is>
      </c>
      <c r="B940" t="inlineStr">
        <is>
          <t>Test for non-detects/missing</t>
        </is>
      </c>
      <c r="C940" t="inlineStr">
        <is>
          <t>Very Low</t>
        </is>
      </c>
      <c r="D940" s="91" t="n">
        <v>44418</v>
      </c>
      <c r="E940" t="inlineStr">
        <is>
          <t>h.08.05.21</t>
        </is>
      </c>
      <c r="F940" t="inlineStr">
        <is>
          <t>PMMoV:40</t>
        </is>
      </c>
      <c r="G940" s="73" t="str">
        <f>HYPERLINK("#'Main'!BM19", "'Main'!BM19")</f>
        <v>'Main'!BM19</v>
      </c>
      <c r="I940" t="inlineStr">
        <is>
          <t>Matches=!&lt;ND&gt;,!&lt;MISSING&gt;</t>
        </is>
      </c>
      <c r="K940">
        <f>'Main'!BM19</f>
        <v>30.73</v>
      </c>
      <c r="L940">
        <f>AND(OR(TRUE),NOT(OR(K940="&lt;ND&gt;",K940="&lt;MISSING&gt;")))</f>
        <v>1</v>
      </c>
    </row>
    <row r="941">
      <c r="A941" t="inlineStr">
        <is>
          <t>Non-detect</t>
        </is>
      </c>
      <c r="B941" t="inlineStr">
        <is>
          <t>Test for non-detects/missing</t>
        </is>
      </c>
      <c r="C941" t="inlineStr">
        <is>
          <t>Very Low</t>
        </is>
      </c>
      <c r="D941" s="91" t="n">
        <v>44418</v>
      </c>
      <c r="E941" t="inlineStr">
        <is>
          <t>h.08.05.21</t>
        </is>
      </c>
      <c r="F941" t="inlineStr">
        <is>
          <t>PMMoV:40</t>
        </is>
      </c>
      <c r="G941" s="73" t="str">
        <f>HYPERLINK("#'Main'!BN19", "'Main'!BN19")</f>
        <v>'Main'!BN19</v>
      </c>
      <c r="I941" t="inlineStr">
        <is>
          <t>Matches=!&lt;ND&gt;,!&lt;MISSING&gt;</t>
        </is>
      </c>
      <c r="K941">
        <f>'Main'!BN19</f>
        <v>30.69</v>
      </c>
      <c r="L941">
        <f>AND(OR(TRUE),NOT(OR(K941="&lt;ND&gt;",K941="&lt;MISSING&gt;")))</f>
        <v>1</v>
      </c>
    </row>
    <row r="942">
      <c r="A942" t="inlineStr">
        <is>
          <t>Non-detect</t>
        </is>
      </c>
      <c r="B942" t="inlineStr">
        <is>
          <t>Test for non-detects/missing</t>
        </is>
      </c>
      <c r="C942" t="inlineStr">
        <is>
          <t>Very Low</t>
        </is>
      </c>
      <c r="D942" s="91" t="n">
        <v>44418</v>
      </c>
      <c r="E942" t="inlineStr">
        <is>
          <t>h.08.05.21</t>
        </is>
      </c>
      <c r="F942" t="inlineStr">
        <is>
          <t>PMMoV:40</t>
        </is>
      </c>
      <c r="G942" s="73" t="str">
        <f>HYPERLINK("#'Main'!BO19", "'Main'!BO19")</f>
        <v>'Main'!BO19</v>
      </c>
      <c r="I942" t="inlineStr">
        <is>
          <t>Matches=!&lt;ND&gt;,!&lt;MISSING&gt;</t>
        </is>
      </c>
      <c r="K942" t="str">
        <f>'Main'!BO19</f>
        <v>&lt;MISSING&gt;</v>
      </c>
      <c r="L942">
        <f>AND(OR(TRUE),NOT(OR(K942="&lt;ND&gt;",K942="&lt;MISSING&gt;")))</f>
        <v>0</v>
      </c>
    </row>
    <row r="943">
      <c r="A943" t="inlineStr">
        <is>
          <t>Non-detect</t>
        </is>
      </c>
      <c r="B943" t="inlineStr">
        <is>
          <t>Test for non-detects/missing</t>
        </is>
      </c>
      <c r="C943" t="inlineStr">
        <is>
          <t>Very Low</t>
        </is>
      </c>
      <c r="D943" s="91" t="n">
        <v>44418</v>
      </c>
      <c r="E943" t="inlineStr">
        <is>
          <t>ac.08.06.21</t>
        </is>
      </c>
      <c r="F943" t="inlineStr">
        <is>
          <t>covN2</t>
        </is>
      </c>
      <c r="G943" s="73" t="str">
        <f>HYPERLINK("#'Main'!G20", "'Main'!G20")</f>
        <v>'Main'!G20</v>
      </c>
      <c r="I943" t="inlineStr">
        <is>
          <t>Matches=!&lt;ND&gt;,!&lt;MISSING&gt;</t>
        </is>
      </c>
      <c r="K943">
        <f>'Main'!G20</f>
        <v>34.97</v>
      </c>
      <c r="L943">
        <f>AND(OR(TRUE),NOT(OR(K943="&lt;ND&gt;",K943="&lt;MISSING&gt;")))</f>
        <v>1</v>
      </c>
    </row>
    <row r="944">
      <c r="A944" t="inlineStr">
        <is>
          <t>Non-detect</t>
        </is>
      </c>
      <c r="B944" t="inlineStr">
        <is>
          <t>Test for non-detects/missing</t>
        </is>
      </c>
      <c r="C944" t="inlineStr">
        <is>
          <t>Very Low</t>
        </is>
      </c>
      <c r="D944" s="91" t="n">
        <v>44418</v>
      </c>
      <c r="E944" t="inlineStr">
        <is>
          <t>ac.08.06.21</t>
        </is>
      </c>
      <c r="F944" t="inlineStr">
        <is>
          <t>covN2</t>
        </is>
      </c>
      <c r="G944" s="73" t="str">
        <f>HYPERLINK("#'Main'!H20", "'Main'!H20")</f>
        <v>'Main'!H20</v>
      </c>
      <c r="I944" t="inlineStr">
        <is>
          <t>Matches=!&lt;ND&gt;,!&lt;MISSING&gt;</t>
        </is>
      </c>
      <c r="K944">
        <f>'Main'!H20</f>
        <v>35.56</v>
      </c>
      <c r="L944">
        <f>AND(OR(TRUE),NOT(OR(K944="&lt;ND&gt;",K944="&lt;MISSING&gt;")))</f>
        <v>1</v>
      </c>
    </row>
    <row r="945">
      <c r="A945" t="inlineStr">
        <is>
          <t>Non-detect</t>
        </is>
      </c>
      <c r="B945" t="inlineStr">
        <is>
          <t>Test for non-detects/missing</t>
        </is>
      </c>
      <c r="C945" t="inlineStr">
        <is>
          <t>Very Low</t>
        </is>
      </c>
      <c r="D945" s="91" t="n">
        <v>44418</v>
      </c>
      <c r="E945" t="inlineStr">
        <is>
          <t>ac.08.06.21</t>
        </is>
      </c>
      <c r="F945" t="inlineStr">
        <is>
          <t>covN2</t>
        </is>
      </c>
      <c r="G945" s="73" t="str">
        <f>HYPERLINK("#'Main'!I20", "'Main'!I20")</f>
        <v>'Main'!I20</v>
      </c>
      <c r="I945" t="inlineStr">
        <is>
          <t>Matches=!&lt;ND&gt;,!&lt;MISSING&gt;</t>
        </is>
      </c>
      <c r="K945" t="str">
        <f>'Main'!I20</f>
        <v>[34.35]</v>
      </c>
      <c r="L945">
        <f>AND(OR(TRUE),NOT(OR(K945="&lt;ND&gt;",K945="&lt;MISSING&gt;")))</f>
        <v>1</v>
      </c>
    </row>
    <row r="946">
      <c r="A946" t="inlineStr">
        <is>
          <t>Non-detect</t>
        </is>
      </c>
      <c r="B946" t="inlineStr">
        <is>
          <t>Test for non-detects/missing</t>
        </is>
      </c>
      <c r="C946" t="inlineStr">
        <is>
          <t>Very Low</t>
        </is>
      </c>
      <c r="D946" s="91" t="n">
        <v>44418</v>
      </c>
      <c r="E946" t="inlineStr">
        <is>
          <t>ac.08.06.21</t>
        </is>
      </c>
      <c r="F946" t="inlineStr">
        <is>
          <t>PMMoV:10</t>
        </is>
      </c>
      <c r="G946" s="73" t="str">
        <f>HYPERLINK("#'Main'!Q20", "'Main'!Q20")</f>
        <v>'Main'!Q20</v>
      </c>
      <c r="I946" t="inlineStr">
        <is>
          <t>Matches=!&lt;ND&gt;,!&lt;MISSING&gt;</t>
        </is>
      </c>
      <c r="K946">
        <f>'Main'!Q20</f>
        <v>29.16</v>
      </c>
      <c r="L946">
        <f>AND(OR(TRUE),NOT(OR(K946="&lt;ND&gt;",K946="&lt;MISSING&gt;")))</f>
        <v>1</v>
      </c>
    </row>
    <row r="947">
      <c r="A947" t="inlineStr">
        <is>
          <t>Non-detect</t>
        </is>
      </c>
      <c r="B947" t="inlineStr">
        <is>
          <t>Test for non-detects/missing</t>
        </is>
      </c>
      <c r="C947" t="inlineStr">
        <is>
          <t>Very Low</t>
        </is>
      </c>
      <c r="D947" s="91" t="n">
        <v>44418</v>
      </c>
      <c r="E947" t="inlineStr">
        <is>
          <t>ac.08.06.21</t>
        </is>
      </c>
      <c r="F947" t="inlineStr">
        <is>
          <t>PMMoV:10</t>
        </is>
      </c>
      <c r="G947" s="73" t="str">
        <f>HYPERLINK("#'Main'!R20", "'Main'!R20")</f>
        <v>'Main'!R20</v>
      </c>
      <c r="I947" t="inlineStr">
        <is>
          <t>Matches=!&lt;ND&gt;,!&lt;MISSING&gt;</t>
        </is>
      </c>
      <c r="K947">
        <f>'Main'!R20</f>
        <v>29.25</v>
      </c>
      <c r="L947">
        <f>AND(OR(TRUE),NOT(OR(K947="&lt;ND&gt;",K947="&lt;MISSING&gt;")))</f>
        <v>1</v>
      </c>
    </row>
    <row r="948">
      <c r="A948" t="inlineStr">
        <is>
          <t>Non-detect</t>
        </is>
      </c>
      <c r="B948" t="inlineStr">
        <is>
          <t>Test for non-detects/missing</t>
        </is>
      </c>
      <c r="C948" t="inlineStr">
        <is>
          <t>Very Low</t>
        </is>
      </c>
      <c r="D948" s="91" t="n">
        <v>44418</v>
      </c>
      <c r="E948" t="inlineStr">
        <is>
          <t>ac.08.06.21</t>
        </is>
      </c>
      <c r="F948" t="inlineStr">
        <is>
          <t>PMMoV:10</t>
        </is>
      </c>
      <c r="G948" s="73" t="str">
        <f>HYPERLINK("#'Main'!S20", "'Main'!S20")</f>
        <v>'Main'!S20</v>
      </c>
      <c r="I948" t="inlineStr">
        <is>
          <t>Matches=!&lt;ND&gt;,!&lt;MISSING&gt;</t>
        </is>
      </c>
      <c r="K948">
        <f>'Main'!S20</f>
        <v>29.2</v>
      </c>
      <c r="L948">
        <f>AND(OR(TRUE),NOT(OR(K948="&lt;ND&gt;",K948="&lt;MISSING&gt;")))</f>
        <v>1</v>
      </c>
    </row>
    <row r="949">
      <c r="A949" t="inlineStr">
        <is>
          <t>Non-detect</t>
        </is>
      </c>
      <c r="B949" t="inlineStr">
        <is>
          <t>Test for non-detects/missing</t>
        </is>
      </c>
      <c r="C949" t="inlineStr">
        <is>
          <t>Very Low</t>
        </is>
      </c>
      <c r="D949" s="91" t="n">
        <v>44418</v>
      </c>
      <c r="E949" t="inlineStr">
        <is>
          <t>ac.08.06.21</t>
        </is>
      </c>
      <c r="F949" t="inlineStr">
        <is>
          <t>PMMoV</t>
        </is>
      </c>
      <c r="G949" s="73" t="str">
        <f>HYPERLINK("#'Main'!BQ20", "'Main'!BQ20")</f>
        <v>'Main'!BQ20</v>
      </c>
      <c r="I949" t="inlineStr">
        <is>
          <t>Matches=!&lt;ND&gt;,!&lt;MISSING&gt;</t>
        </is>
      </c>
      <c r="K949">
        <f>'Main'!BQ20</f>
        <v>29.32</v>
      </c>
      <c r="L949">
        <f>AND(OR(TRUE),NOT(OR(K949="&lt;ND&gt;",K949="&lt;MISSING&gt;")))</f>
        <v>1</v>
      </c>
    </row>
    <row r="950">
      <c r="A950" t="inlineStr">
        <is>
          <t>Non-detect</t>
        </is>
      </c>
      <c r="B950" t="inlineStr">
        <is>
          <t>Test for non-detects/missing</t>
        </is>
      </c>
      <c r="C950" t="inlineStr">
        <is>
          <t>Very Low</t>
        </is>
      </c>
      <c r="D950" s="91" t="n">
        <v>44418</v>
      </c>
      <c r="E950" t="inlineStr">
        <is>
          <t>ac.08.06.21</t>
        </is>
      </c>
      <c r="F950" t="inlineStr">
        <is>
          <t>PMMoV</t>
        </is>
      </c>
      <c r="G950" s="73" t="str">
        <f>HYPERLINK("#'Main'!BR20", "'Main'!BR20")</f>
        <v>'Main'!BR20</v>
      </c>
      <c r="I950" t="inlineStr">
        <is>
          <t>Matches=!&lt;ND&gt;,!&lt;MISSING&gt;</t>
        </is>
      </c>
      <c r="K950">
        <f>'Main'!BR20</f>
        <v>29.37</v>
      </c>
      <c r="L950">
        <f>AND(OR(TRUE),NOT(OR(K950="&lt;ND&gt;",K950="&lt;MISSING&gt;")))</f>
        <v>1</v>
      </c>
    </row>
    <row r="951">
      <c r="A951" t="inlineStr">
        <is>
          <t>Non-detect</t>
        </is>
      </c>
      <c r="B951" t="inlineStr">
        <is>
          <t>Test for non-detects/missing</t>
        </is>
      </c>
      <c r="C951" t="inlineStr">
        <is>
          <t>Very Low</t>
        </is>
      </c>
      <c r="D951" s="91" t="n">
        <v>44418</v>
      </c>
      <c r="E951" t="inlineStr">
        <is>
          <t>ac.08.06.21</t>
        </is>
      </c>
      <c r="F951" t="inlineStr">
        <is>
          <t>PMMoV</t>
        </is>
      </c>
      <c r="G951" s="73" t="str">
        <f>HYPERLINK("#'Main'!BS20", "'Main'!BS20")</f>
        <v>'Main'!BS20</v>
      </c>
      <c r="I951" t="inlineStr">
        <is>
          <t>Matches=!&lt;ND&gt;,!&lt;MISSING&gt;</t>
        </is>
      </c>
      <c r="K951">
        <f>'Main'!BS20</f>
        <v>26.27</v>
      </c>
      <c r="L951">
        <f>AND(OR(TRUE),NOT(OR(K951="&lt;ND&gt;",K951="&lt;MISSING&gt;")))</f>
        <v>1</v>
      </c>
    </row>
    <row r="952">
      <c r="A952" t="inlineStr">
        <is>
          <t>Non-detect</t>
        </is>
      </c>
      <c r="B952" t="inlineStr">
        <is>
          <t>Test for non-detects/missing</t>
        </is>
      </c>
      <c r="C952" t="inlineStr">
        <is>
          <t>Very Low</t>
        </is>
      </c>
      <c r="D952" s="91" t="n">
        <v>44418</v>
      </c>
      <c r="E952" t="inlineStr">
        <is>
          <t>ac.08.06.21</t>
        </is>
      </c>
      <c r="F952" t="inlineStr">
        <is>
          <t>PMMoV:10</t>
        </is>
      </c>
      <c r="G952" s="73" t="str">
        <f>HYPERLINK("#'Main'!BI20", "'Main'!BI20")</f>
        <v>'Main'!BI20</v>
      </c>
      <c r="I952" t="inlineStr">
        <is>
          <t>Matches=!&lt;ND&gt;,!&lt;MISSING&gt;</t>
        </is>
      </c>
      <c r="K952">
        <f>'Main'!BI20</f>
        <v>29.16</v>
      </c>
      <c r="L952">
        <f>AND(OR(TRUE),NOT(OR(K952="&lt;ND&gt;",K952="&lt;MISSING&gt;")))</f>
        <v>1</v>
      </c>
    </row>
    <row r="953">
      <c r="A953" t="inlineStr">
        <is>
          <t>Non-detect</t>
        </is>
      </c>
      <c r="B953" t="inlineStr">
        <is>
          <t>Test for non-detects/missing</t>
        </is>
      </c>
      <c r="C953" t="inlineStr">
        <is>
          <t>Very Low</t>
        </is>
      </c>
      <c r="D953" s="91" t="n">
        <v>44418</v>
      </c>
      <c r="E953" t="inlineStr">
        <is>
          <t>ac.08.06.21</t>
        </is>
      </c>
      <c r="F953" t="inlineStr">
        <is>
          <t>PMMoV:10</t>
        </is>
      </c>
      <c r="G953" s="73" t="str">
        <f>HYPERLINK("#'Main'!BJ20", "'Main'!BJ20")</f>
        <v>'Main'!BJ20</v>
      </c>
      <c r="I953" t="inlineStr">
        <is>
          <t>Matches=!&lt;ND&gt;,!&lt;MISSING&gt;</t>
        </is>
      </c>
      <c r="K953">
        <f>'Main'!BJ20</f>
        <v>29.25</v>
      </c>
      <c r="L953">
        <f>AND(OR(TRUE),NOT(OR(K953="&lt;ND&gt;",K953="&lt;MISSING&gt;")))</f>
        <v>1</v>
      </c>
    </row>
    <row r="954">
      <c r="A954" t="inlineStr">
        <is>
          <t>Non-detect</t>
        </is>
      </c>
      <c r="B954" t="inlineStr">
        <is>
          <t>Test for non-detects/missing</t>
        </is>
      </c>
      <c r="C954" t="inlineStr">
        <is>
          <t>Very Low</t>
        </is>
      </c>
      <c r="D954" s="91" t="n">
        <v>44418</v>
      </c>
      <c r="E954" t="inlineStr">
        <is>
          <t>ac.08.06.21</t>
        </is>
      </c>
      <c r="F954" t="inlineStr">
        <is>
          <t>PMMoV:10</t>
        </is>
      </c>
      <c r="G954" s="73" t="str">
        <f>HYPERLINK("#'Main'!BK20", "'Main'!BK20")</f>
        <v>'Main'!BK20</v>
      </c>
      <c r="I954" t="inlineStr">
        <is>
          <t>Matches=!&lt;ND&gt;,!&lt;MISSING&gt;</t>
        </is>
      </c>
      <c r="K954">
        <f>'Main'!BK20</f>
        <v>29.2</v>
      </c>
      <c r="L954">
        <f>AND(OR(TRUE),NOT(OR(K954="&lt;ND&gt;",K954="&lt;MISSING&gt;")))</f>
        <v>1</v>
      </c>
    </row>
    <row r="955">
      <c r="A955" t="inlineStr">
        <is>
          <t>Non-detect</t>
        </is>
      </c>
      <c r="B955" t="inlineStr">
        <is>
          <t>Test for non-detects/missing</t>
        </is>
      </c>
      <c r="C955" t="inlineStr">
        <is>
          <t>Very Low</t>
        </is>
      </c>
      <c r="D955" s="91" t="n">
        <v>44418</v>
      </c>
      <c r="E955" t="inlineStr">
        <is>
          <t>ac.08.06.21</t>
        </is>
      </c>
      <c r="F955" t="inlineStr">
        <is>
          <t>PMMoV:40</t>
        </is>
      </c>
      <c r="G955" s="73" t="str">
        <f>HYPERLINK("#'Main'!BM20", "'Main'!BM20")</f>
        <v>'Main'!BM20</v>
      </c>
      <c r="I955" t="inlineStr">
        <is>
          <t>Matches=!&lt;ND&gt;,!&lt;MISSING&gt;</t>
        </is>
      </c>
      <c r="K955">
        <f>'Main'!BM20</f>
        <v>31.47</v>
      </c>
      <c r="L955">
        <f>AND(OR(TRUE),NOT(OR(K955="&lt;ND&gt;",K955="&lt;MISSING&gt;")))</f>
        <v>1</v>
      </c>
    </row>
    <row r="956">
      <c r="A956" t="inlineStr">
        <is>
          <t>Non-detect</t>
        </is>
      </c>
      <c r="B956" t="inlineStr">
        <is>
          <t>Test for non-detects/missing</t>
        </is>
      </c>
      <c r="C956" t="inlineStr">
        <is>
          <t>Very Low</t>
        </is>
      </c>
      <c r="D956" s="91" t="n">
        <v>44418</v>
      </c>
      <c r="E956" t="inlineStr">
        <is>
          <t>ac.08.06.21</t>
        </is>
      </c>
      <c r="F956" t="inlineStr">
        <is>
          <t>PMMoV:40</t>
        </is>
      </c>
      <c r="G956" s="73" t="str">
        <f>HYPERLINK("#'Main'!BN20", "'Main'!BN20")</f>
        <v>'Main'!BN20</v>
      </c>
      <c r="I956" t="inlineStr">
        <is>
          <t>Matches=!&lt;ND&gt;,!&lt;MISSING&gt;</t>
        </is>
      </c>
      <c r="K956">
        <f>'Main'!BN20</f>
        <v>31.6</v>
      </c>
      <c r="L956">
        <f>AND(OR(TRUE),NOT(OR(K956="&lt;ND&gt;",K956="&lt;MISSING&gt;")))</f>
        <v>1</v>
      </c>
    </row>
    <row r="957">
      <c r="A957" t="inlineStr">
        <is>
          <t>Non-detect</t>
        </is>
      </c>
      <c r="B957" t="inlineStr">
        <is>
          <t>Test for non-detects/missing</t>
        </is>
      </c>
      <c r="C957" t="inlineStr">
        <is>
          <t>Very Low</t>
        </is>
      </c>
      <c r="D957" s="91" t="n">
        <v>44418</v>
      </c>
      <c r="E957" t="inlineStr">
        <is>
          <t>ac.08.06.21</t>
        </is>
      </c>
      <c r="F957" t="inlineStr">
        <is>
          <t>PMMoV:40</t>
        </is>
      </c>
      <c r="G957" s="73" t="str">
        <f>HYPERLINK("#'Main'!BO20", "'Main'!BO20")</f>
        <v>'Main'!BO20</v>
      </c>
      <c r="I957" t="inlineStr">
        <is>
          <t>Matches=!&lt;ND&gt;,!&lt;MISSING&gt;</t>
        </is>
      </c>
      <c r="K957" t="str">
        <f>'Main'!BO20</f>
        <v>&lt;MISSING&gt;</v>
      </c>
      <c r="L957">
        <f>AND(OR(TRUE),NOT(OR(K957="&lt;ND&gt;",K957="&lt;MISSING&gt;")))</f>
        <v>0</v>
      </c>
    </row>
    <row r="958">
      <c r="A958" t="inlineStr">
        <is>
          <t>Non-detect</t>
        </is>
      </c>
      <c r="B958" t="inlineStr">
        <is>
          <t>Test for non-detects/missing</t>
        </is>
      </c>
      <c r="C958" t="inlineStr">
        <is>
          <t>Very Low</t>
        </is>
      </c>
      <c r="D958" s="91" t="n">
        <v>44418</v>
      </c>
      <c r="E958" t="inlineStr">
        <is>
          <t>h_d.08.06.21</t>
        </is>
      </c>
      <c r="F958" t="inlineStr">
        <is>
          <t>covN2</t>
        </is>
      </c>
      <c r="G958" s="73" t="str">
        <f>HYPERLINK("#'Main'!G21", "'Main'!G21")</f>
        <v>'Main'!G21</v>
      </c>
      <c r="I958" t="inlineStr">
        <is>
          <t>Matches=!&lt;ND&gt;,!&lt;MISSING&gt;</t>
        </is>
      </c>
      <c r="K958" t="str">
        <f>'Main'!G21</f>
        <v>[34.92]</v>
      </c>
      <c r="L958">
        <f>AND(OR(TRUE),NOT(OR(K958="&lt;ND&gt;",K958="&lt;MISSING&gt;")))</f>
        <v>1</v>
      </c>
    </row>
    <row r="959">
      <c r="A959" t="inlineStr">
        <is>
          <t>Non-detect</t>
        </is>
      </c>
      <c r="B959" t="inlineStr">
        <is>
          <t>Test for non-detects/missing</t>
        </is>
      </c>
      <c r="C959" t="inlineStr">
        <is>
          <t>Very Low</t>
        </is>
      </c>
      <c r="D959" s="91" t="n">
        <v>44418</v>
      </c>
      <c r="E959" t="inlineStr">
        <is>
          <t>h_d.08.06.21</t>
        </is>
      </c>
      <c r="F959" t="inlineStr">
        <is>
          <t>covN2</t>
        </is>
      </c>
      <c r="G959" s="73" t="str">
        <f>HYPERLINK("#'Main'!H21", "'Main'!H21")</f>
        <v>'Main'!H21</v>
      </c>
      <c r="I959" t="inlineStr">
        <is>
          <t>Matches=!&lt;ND&gt;,!&lt;MISSING&gt;</t>
        </is>
      </c>
      <c r="K959">
        <f>'Main'!H21</f>
        <v>34.12</v>
      </c>
      <c r="L959">
        <f>AND(OR(TRUE),NOT(OR(K959="&lt;ND&gt;",K959="&lt;MISSING&gt;")))</f>
        <v>1</v>
      </c>
    </row>
    <row r="960">
      <c r="A960" t="inlineStr">
        <is>
          <t>Non-detect</t>
        </is>
      </c>
      <c r="B960" t="inlineStr">
        <is>
          <t>Test for non-detects/missing</t>
        </is>
      </c>
      <c r="C960" t="inlineStr">
        <is>
          <t>Very Low</t>
        </is>
      </c>
      <c r="D960" s="91" t="n">
        <v>44418</v>
      </c>
      <c r="E960" t="inlineStr">
        <is>
          <t>h_d.08.06.21</t>
        </is>
      </c>
      <c r="F960" t="inlineStr">
        <is>
          <t>covN2</t>
        </is>
      </c>
      <c r="G960" s="73" t="str">
        <f>HYPERLINK("#'Main'!I21", "'Main'!I21")</f>
        <v>'Main'!I21</v>
      </c>
      <c r="I960" t="inlineStr">
        <is>
          <t>Matches=!&lt;ND&gt;,!&lt;MISSING&gt;</t>
        </is>
      </c>
      <c r="K960">
        <f>'Main'!I21</f>
        <v>33.61</v>
      </c>
      <c r="L960">
        <f>AND(OR(TRUE),NOT(OR(K960="&lt;ND&gt;",K960="&lt;MISSING&gt;")))</f>
        <v>1</v>
      </c>
    </row>
    <row r="961">
      <c r="A961" t="inlineStr">
        <is>
          <t>Non-detect</t>
        </is>
      </c>
      <c r="B961" t="inlineStr">
        <is>
          <t>Test for non-detects/missing</t>
        </is>
      </c>
      <c r="C961" t="inlineStr">
        <is>
          <t>Very Low</t>
        </is>
      </c>
      <c r="D961" s="91" t="n">
        <v>44418</v>
      </c>
      <c r="E961" t="inlineStr">
        <is>
          <t>h_d.08.06.21</t>
        </is>
      </c>
      <c r="F961" t="inlineStr">
        <is>
          <t>PMMoV:10</t>
        </is>
      </c>
      <c r="G961" s="73" t="str">
        <f>HYPERLINK("#'Main'!Q21", "'Main'!Q21")</f>
        <v>'Main'!Q21</v>
      </c>
      <c r="I961" t="inlineStr">
        <is>
          <t>Matches=!&lt;ND&gt;,!&lt;MISSING&gt;</t>
        </is>
      </c>
      <c r="K961">
        <f>'Main'!Q21</f>
        <v>27.9</v>
      </c>
      <c r="L961">
        <f>AND(OR(TRUE),NOT(OR(K961="&lt;ND&gt;",K961="&lt;MISSING&gt;")))</f>
        <v>1</v>
      </c>
    </row>
    <row r="962">
      <c r="A962" t="inlineStr">
        <is>
          <t>Non-detect</t>
        </is>
      </c>
      <c r="B962" t="inlineStr">
        <is>
          <t>Test for non-detects/missing</t>
        </is>
      </c>
      <c r="C962" t="inlineStr">
        <is>
          <t>Very Low</t>
        </is>
      </c>
      <c r="D962" s="91" t="n">
        <v>44418</v>
      </c>
      <c r="E962" t="inlineStr">
        <is>
          <t>h_d.08.06.21</t>
        </is>
      </c>
      <c r="F962" t="inlineStr">
        <is>
          <t>PMMoV:10</t>
        </is>
      </c>
      <c r="G962" s="73" t="str">
        <f>HYPERLINK("#'Main'!R21", "'Main'!R21")</f>
        <v>'Main'!R21</v>
      </c>
      <c r="I962" t="inlineStr">
        <is>
          <t>Matches=!&lt;ND&gt;,!&lt;MISSING&gt;</t>
        </is>
      </c>
      <c r="K962">
        <f>'Main'!R21</f>
        <v>27.86</v>
      </c>
      <c r="L962">
        <f>AND(OR(TRUE),NOT(OR(K962="&lt;ND&gt;",K962="&lt;MISSING&gt;")))</f>
        <v>1</v>
      </c>
    </row>
    <row r="963">
      <c r="A963" t="inlineStr">
        <is>
          <t>Non-detect</t>
        </is>
      </c>
      <c r="B963" t="inlineStr">
        <is>
          <t>Test for non-detects/missing</t>
        </is>
      </c>
      <c r="C963" t="inlineStr">
        <is>
          <t>Very Low</t>
        </is>
      </c>
      <c r="D963" s="91" t="n">
        <v>44418</v>
      </c>
      <c r="E963" t="inlineStr">
        <is>
          <t>h_d.08.06.21</t>
        </is>
      </c>
      <c r="F963" t="inlineStr">
        <is>
          <t>PMMoV:10</t>
        </is>
      </c>
      <c r="G963" s="73" t="str">
        <f>HYPERLINK("#'Main'!S21", "'Main'!S21")</f>
        <v>'Main'!S21</v>
      </c>
      <c r="I963" t="inlineStr">
        <is>
          <t>Matches=!&lt;ND&gt;,!&lt;MISSING&gt;</t>
        </is>
      </c>
      <c r="K963">
        <f>'Main'!S21</f>
        <v>27.88</v>
      </c>
      <c r="L963">
        <f>AND(OR(TRUE),NOT(OR(K963="&lt;ND&gt;",K963="&lt;MISSING&gt;")))</f>
        <v>1</v>
      </c>
    </row>
    <row r="964">
      <c r="A964" t="inlineStr">
        <is>
          <t>Non-detect</t>
        </is>
      </c>
      <c r="B964" t="inlineStr">
        <is>
          <t>Test for non-detects/missing</t>
        </is>
      </c>
      <c r="C964" t="inlineStr">
        <is>
          <t>Very Low</t>
        </is>
      </c>
      <c r="D964" s="91" t="n">
        <v>44418</v>
      </c>
      <c r="E964" t="inlineStr">
        <is>
          <t>h_d.08.06.21</t>
        </is>
      </c>
      <c r="F964" t="inlineStr">
        <is>
          <t>PMMoV</t>
        </is>
      </c>
      <c r="G964" s="73" t="str">
        <f>HYPERLINK("#'Main'!BQ21", "'Main'!BQ21")</f>
        <v>'Main'!BQ21</v>
      </c>
      <c r="I964" t="inlineStr">
        <is>
          <t>Matches=!&lt;ND&gt;,!&lt;MISSING&gt;</t>
        </is>
      </c>
      <c r="K964">
        <f>'Main'!BQ21</f>
        <v>27.62</v>
      </c>
      <c r="L964">
        <f>AND(OR(TRUE),NOT(OR(K964="&lt;ND&gt;",K964="&lt;MISSING&gt;")))</f>
        <v>1</v>
      </c>
    </row>
    <row r="965">
      <c r="A965" t="inlineStr">
        <is>
          <t>Non-detect</t>
        </is>
      </c>
      <c r="B965" t="inlineStr">
        <is>
          <t>Test for non-detects/missing</t>
        </is>
      </c>
      <c r="C965" t="inlineStr">
        <is>
          <t>Very Low</t>
        </is>
      </c>
      <c r="D965" s="91" t="n">
        <v>44418</v>
      </c>
      <c r="E965" t="inlineStr">
        <is>
          <t>h_d.08.06.21</t>
        </is>
      </c>
      <c r="F965" t="inlineStr">
        <is>
          <t>PMMoV</t>
        </is>
      </c>
      <c r="G965" s="73" t="str">
        <f>HYPERLINK("#'Main'!BR21", "'Main'!BR21")</f>
        <v>'Main'!BR21</v>
      </c>
      <c r="I965" t="inlineStr">
        <is>
          <t>Matches=!&lt;ND&gt;,!&lt;MISSING&gt;</t>
        </is>
      </c>
      <c r="K965">
        <f>'Main'!BR21</f>
        <v>27.73</v>
      </c>
      <c r="L965">
        <f>AND(OR(TRUE),NOT(OR(K965="&lt;ND&gt;",K965="&lt;MISSING&gt;")))</f>
        <v>1</v>
      </c>
    </row>
    <row r="966">
      <c r="A966" t="inlineStr">
        <is>
          <t>Non-detect</t>
        </is>
      </c>
      <c r="B966" t="inlineStr">
        <is>
          <t>Test for non-detects/missing</t>
        </is>
      </c>
      <c r="C966" t="inlineStr">
        <is>
          <t>Very Low</t>
        </is>
      </c>
      <c r="D966" s="91" t="n">
        <v>44418</v>
      </c>
      <c r="E966" t="inlineStr">
        <is>
          <t>h_d.08.06.21</t>
        </is>
      </c>
      <c r="F966" t="inlineStr">
        <is>
          <t>PMMoV</t>
        </is>
      </c>
      <c r="G966" s="73" t="str">
        <f>HYPERLINK("#'Main'!BS21", "'Main'!BS21")</f>
        <v>'Main'!BS21</v>
      </c>
      <c r="I966" t="inlineStr">
        <is>
          <t>Matches=!&lt;ND&gt;,!&lt;MISSING&gt;</t>
        </is>
      </c>
      <c r="K966" t="str">
        <f>'Main'!BS21</f>
        <v>&lt;MISSING&gt;</v>
      </c>
      <c r="L966">
        <f>AND(OR(TRUE),NOT(OR(K966="&lt;ND&gt;",K966="&lt;MISSING&gt;")))</f>
        <v>0</v>
      </c>
    </row>
    <row r="967">
      <c r="A967" t="inlineStr">
        <is>
          <t>Non-detect</t>
        </is>
      </c>
      <c r="B967" t="inlineStr">
        <is>
          <t>Test for non-detects/missing</t>
        </is>
      </c>
      <c r="C967" t="inlineStr">
        <is>
          <t>Very Low</t>
        </is>
      </c>
      <c r="D967" s="91" t="n">
        <v>44418</v>
      </c>
      <c r="E967" t="inlineStr">
        <is>
          <t>h_d.08.06.21</t>
        </is>
      </c>
      <c r="F967" t="inlineStr">
        <is>
          <t>PMMoV:10</t>
        </is>
      </c>
      <c r="G967" s="73" t="str">
        <f>HYPERLINK("#'Main'!BI21", "'Main'!BI21")</f>
        <v>'Main'!BI21</v>
      </c>
      <c r="I967" t="inlineStr">
        <is>
          <t>Matches=!&lt;ND&gt;,!&lt;MISSING&gt;</t>
        </is>
      </c>
      <c r="K967">
        <f>'Main'!BI21</f>
        <v>27.9</v>
      </c>
      <c r="L967">
        <f>AND(OR(TRUE),NOT(OR(K967="&lt;ND&gt;",K967="&lt;MISSING&gt;")))</f>
        <v>1</v>
      </c>
    </row>
    <row r="968">
      <c r="A968" t="inlineStr">
        <is>
          <t>Non-detect</t>
        </is>
      </c>
      <c r="B968" t="inlineStr">
        <is>
          <t>Test for non-detects/missing</t>
        </is>
      </c>
      <c r="C968" t="inlineStr">
        <is>
          <t>Very Low</t>
        </is>
      </c>
      <c r="D968" s="91" t="n">
        <v>44418</v>
      </c>
      <c r="E968" t="inlineStr">
        <is>
          <t>h_d.08.06.21</t>
        </is>
      </c>
      <c r="F968" t="inlineStr">
        <is>
          <t>PMMoV:10</t>
        </is>
      </c>
      <c r="G968" s="73" t="str">
        <f>HYPERLINK("#'Main'!BJ21", "'Main'!BJ21")</f>
        <v>'Main'!BJ21</v>
      </c>
      <c r="I968" t="inlineStr">
        <is>
          <t>Matches=!&lt;ND&gt;,!&lt;MISSING&gt;</t>
        </is>
      </c>
      <c r="K968">
        <f>'Main'!BJ21</f>
        <v>27.86</v>
      </c>
      <c r="L968">
        <f>AND(OR(TRUE),NOT(OR(K968="&lt;ND&gt;",K968="&lt;MISSING&gt;")))</f>
        <v>1</v>
      </c>
    </row>
    <row r="969">
      <c r="A969" t="inlineStr">
        <is>
          <t>Non-detect</t>
        </is>
      </c>
      <c r="B969" t="inlineStr">
        <is>
          <t>Test for non-detects/missing</t>
        </is>
      </c>
      <c r="C969" t="inlineStr">
        <is>
          <t>Very Low</t>
        </is>
      </c>
      <c r="D969" s="91" t="n">
        <v>44418</v>
      </c>
      <c r="E969" t="inlineStr">
        <is>
          <t>h_d.08.06.21</t>
        </is>
      </c>
      <c r="F969" t="inlineStr">
        <is>
          <t>PMMoV:10</t>
        </is>
      </c>
      <c r="G969" s="73" t="str">
        <f>HYPERLINK("#'Main'!BK21", "'Main'!BK21")</f>
        <v>'Main'!BK21</v>
      </c>
      <c r="I969" t="inlineStr">
        <is>
          <t>Matches=!&lt;ND&gt;,!&lt;MISSING&gt;</t>
        </is>
      </c>
      <c r="K969">
        <f>'Main'!BK21</f>
        <v>27.88</v>
      </c>
      <c r="L969">
        <f>AND(OR(TRUE),NOT(OR(K969="&lt;ND&gt;",K969="&lt;MISSING&gt;")))</f>
        <v>1</v>
      </c>
    </row>
    <row r="970">
      <c r="A970" t="inlineStr">
        <is>
          <t>Non-detect</t>
        </is>
      </c>
      <c r="B970" t="inlineStr">
        <is>
          <t>Test for non-detects/missing</t>
        </is>
      </c>
      <c r="C970" t="inlineStr">
        <is>
          <t>Very Low</t>
        </is>
      </c>
      <c r="D970" s="91" t="n">
        <v>44418</v>
      </c>
      <c r="E970" t="inlineStr">
        <is>
          <t>h_d.08.06.21</t>
        </is>
      </c>
      <c r="F970" t="inlineStr">
        <is>
          <t>PMMoV:40</t>
        </is>
      </c>
      <c r="G970" s="73" t="str">
        <f>HYPERLINK("#'Main'!BM21", "'Main'!BM21")</f>
        <v>'Main'!BM21</v>
      </c>
      <c r="I970" t="inlineStr">
        <is>
          <t>Matches=!&lt;ND&gt;,!&lt;MISSING&gt;</t>
        </is>
      </c>
      <c r="K970">
        <f>'Main'!BM21</f>
        <v>30</v>
      </c>
      <c r="L970">
        <f>AND(OR(TRUE),NOT(OR(K970="&lt;ND&gt;",K970="&lt;MISSING&gt;")))</f>
        <v>1</v>
      </c>
    </row>
    <row r="971">
      <c r="A971" t="inlineStr">
        <is>
          <t>Non-detect</t>
        </is>
      </c>
      <c r="B971" t="inlineStr">
        <is>
          <t>Test for non-detects/missing</t>
        </is>
      </c>
      <c r="C971" t="inlineStr">
        <is>
          <t>Very Low</t>
        </is>
      </c>
      <c r="D971" s="91" t="n">
        <v>44418</v>
      </c>
      <c r="E971" t="inlineStr">
        <is>
          <t>h_d.08.06.21</t>
        </is>
      </c>
      <c r="F971" t="inlineStr">
        <is>
          <t>PMMoV:40</t>
        </is>
      </c>
      <c r="G971" s="73" t="str">
        <f>HYPERLINK("#'Main'!BN21", "'Main'!BN21")</f>
        <v>'Main'!BN21</v>
      </c>
      <c r="I971" t="inlineStr">
        <is>
          <t>Matches=!&lt;ND&gt;,!&lt;MISSING&gt;</t>
        </is>
      </c>
      <c r="K971">
        <f>'Main'!BN21</f>
        <v>29.99</v>
      </c>
      <c r="L971">
        <f>AND(OR(TRUE),NOT(OR(K971="&lt;ND&gt;",K971="&lt;MISSING&gt;")))</f>
        <v>1</v>
      </c>
    </row>
    <row r="972">
      <c r="A972" t="inlineStr">
        <is>
          <t>Non-detect</t>
        </is>
      </c>
      <c r="B972" t="inlineStr">
        <is>
          <t>Test for non-detects/missing</t>
        </is>
      </c>
      <c r="C972" t="inlineStr">
        <is>
          <t>Very Low</t>
        </is>
      </c>
      <c r="D972" s="91" t="n">
        <v>44418</v>
      </c>
      <c r="E972" t="inlineStr">
        <is>
          <t>h_d.08.06.21</t>
        </is>
      </c>
      <c r="F972" t="inlineStr">
        <is>
          <t>PMMoV:40</t>
        </is>
      </c>
      <c r="G972" s="73" t="str">
        <f>HYPERLINK("#'Main'!BO21", "'Main'!BO21")</f>
        <v>'Main'!BO21</v>
      </c>
      <c r="I972" t="inlineStr">
        <is>
          <t>Matches=!&lt;ND&gt;,!&lt;MISSING&gt;</t>
        </is>
      </c>
      <c r="K972" t="str">
        <f>'Main'!BO21</f>
        <v>&lt;MISSING&gt;</v>
      </c>
      <c r="L972">
        <f>AND(OR(TRUE),NOT(OR(K972="&lt;ND&gt;",K972="&lt;MISSING&gt;")))</f>
        <v>0</v>
      </c>
    </row>
    <row r="973">
      <c r="A973" t="inlineStr">
        <is>
          <t>Non-detect</t>
        </is>
      </c>
      <c r="B973" t="inlineStr">
        <is>
          <t>Test for non-detects/missing</t>
        </is>
      </c>
      <c r="C973" t="inlineStr">
        <is>
          <t>Very Low</t>
        </is>
      </c>
      <c r="D973" s="91" t="n">
        <v>44418</v>
      </c>
      <c r="E973" t="inlineStr">
        <is>
          <t>h.08.07.21</t>
        </is>
      </c>
      <c r="F973" t="inlineStr">
        <is>
          <t>covN2</t>
        </is>
      </c>
      <c r="G973" s="73" t="str">
        <f>HYPERLINK("#'Main'!G22", "'Main'!G22")</f>
        <v>'Main'!G22</v>
      </c>
      <c r="I973" t="inlineStr">
        <is>
          <t>Matches=!&lt;ND&gt;,!&lt;MISSING&gt;</t>
        </is>
      </c>
      <c r="K973">
        <f>'Main'!G22</f>
        <v>35.6</v>
      </c>
      <c r="L973">
        <f>AND(OR(TRUE),NOT(OR(K973="&lt;ND&gt;",K973="&lt;MISSING&gt;")))</f>
        <v>1</v>
      </c>
    </row>
    <row r="974">
      <c r="A974" t="inlineStr">
        <is>
          <t>Non-detect</t>
        </is>
      </c>
      <c r="B974" t="inlineStr">
        <is>
          <t>Test for non-detects/missing</t>
        </is>
      </c>
      <c r="C974" t="inlineStr">
        <is>
          <t>Very Low</t>
        </is>
      </c>
      <c r="D974" s="91" t="n">
        <v>44418</v>
      </c>
      <c r="E974" t="inlineStr">
        <is>
          <t>h.08.07.21</t>
        </is>
      </c>
      <c r="F974" t="inlineStr">
        <is>
          <t>covN2</t>
        </is>
      </c>
      <c r="G974" s="73" t="str">
        <f>HYPERLINK("#'Main'!H22", "'Main'!H22")</f>
        <v>'Main'!H22</v>
      </c>
      <c r="I974" t="inlineStr">
        <is>
          <t>Matches=!&lt;ND&gt;,!&lt;MISSING&gt;</t>
        </is>
      </c>
      <c r="K974">
        <f>'Main'!H22</f>
        <v>34.37</v>
      </c>
      <c r="L974">
        <f>AND(OR(TRUE),NOT(OR(K974="&lt;ND&gt;",K974="&lt;MISSING&gt;")))</f>
        <v>1</v>
      </c>
    </row>
    <row r="975">
      <c r="A975" t="inlineStr">
        <is>
          <t>Non-detect</t>
        </is>
      </c>
      <c r="B975" t="inlineStr">
        <is>
          <t>Test for non-detects/missing</t>
        </is>
      </c>
      <c r="C975" t="inlineStr">
        <is>
          <t>Very Low</t>
        </is>
      </c>
      <c r="D975" s="91" t="n">
        <v>44418</v>
      </c>
      <c r="E975" t="inlineStr">
        <is>
          <t>h.08.07.21</t>
        </is>
      </c>
      <c r="F975" t="inlineStr">
        <is>
          <t>covN2</t>
        </is>
      </c>
      <c r="G975" s="73" t="str">
        <f>HYPERLINK("#'Main'!I22", "'Main'!I22")</f>
        <v>'Main'!I22</v>
      </c>
      <c r="I975" t="inlineStr">
        <is>
          <t>Matches=!&lt;ND&gt;,!&lt;MISSING&gt;</t>
        </is>
      </c>
      <c r="K975" t="str">
        <f>'Main'!I22</f>
        <v>[37.19]</v>
      </c>
      <c r="L975">
        <f>AND(OR(TRUE),NOT(OR(K975="&lt;ND&gt;",K975="&lt;MISSING&gt;")))</f>
        <v>1</v>
      </c>
    </row>
    <row r="976">
      <c r="A976" t="inlineStr">
        <is>
          <t>Non-detect</t>
        </is>
      </c>
      <c r="B976" t="inlineStr">
        <is>
          <t>Test for non-detects/missing</t>
        </is>
      </c>
      <c r="C976" t="inlineStr">
        <is>
          <t>Very Low</t>
        </is>
      </c>
      <c r="D976" s="91" t="n">
        <v>44418</v>
      </c>
      <c r="E976" t="inlineStr">
        <is>
          <t>h.08.07.21</t>
        </is>
      </c>
      <c r="F976" t="inlineStr">
        <is>
          <t>PMMoV:10</t>
        </is>
      </c>
      <c r="G976" s="73" t="str">
        <f>HYPERLINK("#'Main'!Q22", "'Main'!Q22")</f>
        <v>'Main'!Q22</v>
      </c>
      <c r="I976" t="inlineStr">
        <is>
          <t>Matches=!&lt;ND&gt;,!&lt;MISSING&gt;</t>
        </is>
      </c>
      <c r="K976">
        <f>'Main'!Q22</f>
        <v>27.98</v>
      </c>
      <c r="L976">
        <f>AND(OR(TRUE),NOT(OR(K976="&lt;ND&gt;",K976="&lt;MISSING&gt;")))</f>
        <v>1</v>
      </c>
    </row>
    <row r="977">
      <c r="A977" t="inlineStr">
        <is>
          <t>Non-detect</t>
        </is>
      </c>
      <c r="B977" t="inlineStr">
        <is>
          <t>Test for non-detects/missing</t>
        </is>
      </c>
      <c r="C977" t="inlineStr">
        <is>
          <t>Very Low</t>
        </is>
      </c>
      <c r="D977" s="91" t="n">
        <v>44418</v>
      </c>
      <c r="E977" t="inlineStr">
        <is>
          <t>h.08.07.21</t>
        </is>
      </c>
      <c r="F977" t="inlineStr">
        <is>
          <t>PMMoV:10</t>
        </is>
      </c>
      <c r="G977" s="73" t="str">
        <f>HYPERLINK("#'Main'!R22", "'Main'!R22")</f>
        <v>'Main'!R22</v>
      </c>
      <c r="I977" t="inlineStr">
        <is>
          <t>Matches=!&lt;ND&gt;,!&lt;MISSING&gt;</t>
        </is>
      </c>
      <c r="K977">
        <f>'Main'!R22</f>
        <v>27.69</v>
      </c>
      <c r="L977">
        <f>AND(OR(TRUE),NOT(OR(K977="&lt;ND&gt;",K977="&lt;MISSING&gt;")))</f>
        <v>1</v>
      </c>
    </row>
    <row r="978">
      <c r="A978" t="inlineStr">
        <is>
          <t>Non-detect</t>
        </is>
      </c>
      <c r="B978" t="inlineStr">
        <is>
          <t>Test for non-detects/missing</t>
        </is>
      </c>
      <c r="C978" t="inlineStr">
        <is>
          <t>Very Low</t>
        </is>
      </c>
      <c r="D978" s="91" t="n">
        <v>44418</v>
      </c>
      <c r="E978" t="inlineStr">
        <is>
          <t>h.08.07.21</t>
        </is>
      </c>
      <c r="F978" t="inlineStr">
        <is>
          <t>PMMoV:10</t>
        </is>
      </c>
      <c r="G978" s="73" t="str">
        <f>HYPERLINK("#'Main'!S22", "'Main'!S22")</f>
        <v>'Main'!S22</v>
      </c>
      <c r="I978" t="inlineStr">
        <is>
          <t>Matches=!&lt;ND&gt;,!&lt;MISSING&gt;</t>
        </is>
      </c>
      <c r="K978">
        <f>'Main'!S22</f>
        <v>27.88</v>
      </c>
      <c r="L978">
        <f>AND(OR(TRUE),NOT(OR(K978="&lt;ND&gt;",K978="&lt;MISSING&gt;")))</f>
        <v>1</v>
      </c>
    </row>
    <row r="979">
      <c r="A979" t="inlineStr">
        <is>
          <t>Non-detect</t>
        </is>
      </c>
      <c r="B979" t="inlineStr">
        <is>
          <t>Test for non-detects/missing</t>
        </is>
      </c>
      <c r="C979" t="inlineStr">
        <is>
          <t>Very Low</t>
        </is>
      </c>
      <c r="D979" s="91" t="n">
        <v>44418</v>
      </c>
      <c r="E979" t="inlineStr">
        <is>
          <t>h.08.07.21</t>
        </is>
      </c>
      <c r="F979" t="inlineStr">
        <is>
          <t>PMMoV</t>
        </is>
      </c>
      <c r="G979" s="73" t="str">
        <f>HYPERLINK("#'Main'!BQ22", "'Main'!BQ22")</f>
        <v>'Main'!BQ22</v>
      </c>
      <c r="I979" t="inlineStr">
        <is>
          <t>Matches=!&lt;ND&gt;,!&lt;MISSING&gt;</t>
        </is>
      </c>
      <c r="K979">
        <f>'Main'!BQ22</f>
        <v>24.8</v>
      </c>
      <c r="L979">
        <f>AND(OR(TRUE),NOT(OR(K979="&lt;ND&gt;",K979="&lt;MISSING&gt;")))</f>
        <v>1</v>
      </c>
    </row>
    <row r="980">
      <c r="A980" t="inlineStr">
        <is>
          <t>Non-detect</t>
        </is>
      </c>
      <c r="B980" t="inlineStr">
        <is>
          <t>Test for non-detects/missing</t>
        </is>
      </c>
      <c r="C980" t="inlineStr">
        <is>
          <t>Very Low</t>
        </is>
      </c>
      <c r="D980" s="91" t="n">
        <v>44418</v>
      </c>
      <c r="E980" t="inlineStr">
        <is>
          <t>h.08.07.21</t>
        </is>
      </c>
      <c r="F980" t="inlineStr">
        <is>
          <t>PMMoV</t>
        </is>
      </c>
      <c r="G980" s="73" t="str">
        <f>HYPERLINK("#'Main'!BR22", "'Main'!BR22")</f>
        <v>'Main'!BR22</v>
      </c>
      <c r="I980" t="inlineStr">
        <is>
          <t>Matches=!&lt;ND&gt;,!&lt;MISSING&gt;</t>
        </is>
      </c>
      <c r="K980">
        <f>'Main'!BR22</f>
        <v>24.75</v>
      </c>
      <c r="L980">
        <f>AND(OR(TRUE),NOT(OR(K980="&lt;ND&gt;",K980="&lt;MISSING&gt;")))</f>
        <v>1</v>
      </c>
    </row>
    <row r="981">
      <c r="A981" t="inlineStr">
        <is>
          <t>Non-detect</t>
        </is>
      </c>
      <c r="B981" t="inlineStr">
        <is>
          <t>Test for non-detects/missing</t>
        </is>
      </c>
      <c r="C981" t="inlineStr">
        <is>
          <t>Very Low</t>
        </is>
      </c>
      <c r="D981" s="91" t="n">
        <v>44418</v>
      </c>
      <c r="E981" t="inlineStr">
        <is>
          <t>h.08.07.21</t>
        </is>
      </c>
      <c r="F981" t="inlineStr">
        <is>
          <t>PMMoV</t>
        </is>
      </c>
      <c r="G981" s="73" t="str">
        <f>HYPERLINK("#'Main'!BS22", "'Main'!BS22")</f>
        <v>'Main'!BS22</v>
      </c>
      <c r="I981" t="inlineStr">
        <is>
          <t>Matches=!&lt;ND&gt;,!&lt;MISSING&gt;</t>
        </is>
      </c>
      <c r="K981" t="str">
        <f>'Main'!BS22</f>
        <v>&lt;MISSING&gt;</v>
      </c>
      <c r="L981">
        <f>AND(OR(TRUE),NOT(OR(K981="&lt;ND&gt;",K981="&lt;MISSING&gt;")))</f>
        <v>0</v>
      </c>
    </row>
    <row r="982">
      <c r="A982" t="inlineStr">
        <is>
          <t>Non-detect</t>
        </is>
      </c>
      <c r="B982" t="inlineStr">
        <is>
          <t>Test for non-detects/missing</t>
        </is>
      </c>
      <c r="C982" t="inlineStr">
        <is>
          <t>Very Low</t>
        </is>
      </c>
      <c r="D982" s="91" t="n">
        <v>44418</v>
      </c>
      <c r="E982" t="inlineStr">
        <is>
          <t>h.08.07.21</t>
        </is>
      </c>
      <c r="F982" t="inlineStr">
        <is>
          <t>PMMoV:10</t>
        </is>
      </c>
      <c r="G982" s="73" t="str">
        <f>HYPERLINK("#'Main'!BI22", "'Main'!BI22")</f>
        <v>'Main'!BI22</v>
      </c>
      <c r="I982" t="inlineStr">
        <is>
          <t>Matches=!&lt;ND&gt;,!&lt;MISSING&gt;</t>
        </is>
      </c>
      <c r="K982">
        <f>'Main'!BI22</f>
        <v>27.98</v>
      </c>
      <c r="L982">
        <f>AND(OR(TRUE),NOT(OR(K982="&lt;ND&gt;",K982="&lt;MISSING&gt;")))</f>
        <v>1</v>
      </c>
    </row>
    <row r="983">
      <c r="A983" t="inlineStr">
        <is>
          <t>Non-detect</t>
        </is>
      </c>
      <c r="B983" t="inlineStr">
        <is>
          <t>Test for non-detects/missing</t>
        </is>
      </c>
      <c r="C983" t="inlineStr">
        <is>
          <t>Very Low</t>
        </is>
      </c>
      <c r="D983" s="91" t="n">
        <v>44418</v>
      </c>
      <c r="E983" t="inlineStr">
        <is>
          <t>h.08.07.21</t>
        </is>
      </c>
      <c r="F983" t="inlineStr">
        <is>
          <t>PMMoV:10</t>
        </is>
      </c>
      <c r="G983" s="73" t="str">
        <f>HYPERLINK("#'Main'!BJ22", "'Main'!BJ22")</f>
        <v>'Main'!BJ22</v>
      </c>
      <c r="I983" t="inlineStr">
        <is>
          <t>Matches=!&lt;ND&gt;,!&lt;MISSING&gt;</t>
        </is>
      </c>
      <c r="K983">
        <f>'Main'!BJ22</f>
        <v>27.69</v>
      </c>
      <c r="L983">
        <f>AND(OR(TRUE),NOT(OR(K983="&lt;ND&gt;",K983="&lt;MISSING&gt;")))</f>
        <v>1</v>
      </c>
    </row>
    <row r="984">
      <c r="A984" t="inlineStr">
        <is>
          <t>Non-detect</t>
        </is>
      </c>
      <c r="B984" t="inlineStr">
        <is>
          <t>Test for non-detects/missing</t>
        </is>
      </c>
      <c r="C984" t="inlineStr">
        <is>
          <t>Very Low</t>
        </is>
      </c>
      <c r="D984" s="91" t="n">
        <v>44418</v>
      </c>
      <c r="E984" t="inlineStr">
        <is>
          <t>h.08.07.21</t>
        </is>
      </c>
      <c r="F984" t="inlineStr">
        <is>
          <t>PMMoV:10</t>
        </is>
      </c>
      <c r="G984" s="73" t="str">
        <f>HYPERLINK("#'Main'!BK22", "'Main'!BK22")</f>
        <v>'Main'!BK22</v>
      </c>
      <c r="I984" t="inlineStr">
        <is>
          <t>Matches=!&lt;ND&gt;,!&lt;MISSING&gt;</t>
        </is>
      </c>
      <c r="K984">
        <f>'Main'!BK22</f>
        <v>27.88</v>
      </c>
      <c r="L984">
        <f>AND(OR(TRUE),NOT(OR(K984="&lt;ND&gt;",K984="&lt;MISSING&gt;")))</f>
        <v>1</v>
      </c>
    </row>
    <row r="985">
      <c r="A985" t="inlineStr">
        <is>
          <t>Non-detect</t>
        </is>
      </c>
      <c r="B985" t="inlineStr">
        <is>
          <t>Test for non-detects/missing</t>
        </is>
      </c>
      <c r="C985" t="inlineStr">
        <is>
          <t>Very Low</t>
        </is>
      </c>
      <c r="D985" s="91" t="n">
        <v>44418</v>
      </c>
      <c r="E985" t="inlineStr">
        <is>
          <t>h.08.07.21</t>
        </is>
      </c>
      <c r="F985" t="inlineStr">
        <is>
          <t>PMMoV:40</t>
        </is>
      </c>
      <c r="G985" s="73" t="str">
        <f>HYPERLINK("#'Main'!BM22", "'Main'!BM22")</f>
        <v>'Main'!BM22</v>
      </c>
      <c r="I985" t="inlineStr">
        <is>
          <t>Matches=!&lt;ND&gt;,!&lt;MISSING&gt;</t>
        </is>
      </c>
      <c r="K985">
        <f>'Main'!BM22</f>
        <v>30.29</v>
      </c>
      <c r="L985">
        <f>AND(OR(TRUE),NOT(OR(K985="&lt;ND&gt;",K985="&lt;MISSING&gt;")))</f>
        <v>1</v>
      </c>
    </row>
    <row r="986">
      <c r="A986" t="inlineStr">
        <is>
          <t>Non-detect</t>
        </is>
      </c>
      <c r="B986" t="inlineStr">
        <is>
          <t>Test for non-detects/missing</t>
        </is>
      </c>
      <c r="C986" t="inlineStr">
        <is>
          <t>Very Low</t>
        </is>
      </c>
      <c r="D986" s="91" t="n">
        <v>44418</v>
      </c>
      <c r="E986" t="inlineStr">
        <is>
          <t>h.08.07.21</t>
        </is>
      </c>
      <c r="F986" t="inlineStr">
        <is>
          <t>PMMoV:40</t>
        </is>
      </c>
      <c r="G986" s="73" t="str">
        <f>HYPERLINK("#'Main'!BN22", "'Main'!BN22")</f>
        <v>'Main'!BN22</v>
      </c>
      <c r="I986" t="inlineStr">
        <is>
          <t>Matches=!&lt;ND&gt;,!&lt;MISSING&gt;</t>
        </is>
      </c>
      <c r="K986">
        <f>'Main'!BN22</f>
        <v>30.36</v>
      </c>
      <c r="L986">
        <f>AND(OR(TRUE),NOT(OR(K986="&lt;ND&gt;",K986="&lt;MISSING&gt;")))</f>
        <v>1</v>
      </c>
    </row>
    <row r="987">
      <c r="A987" t="inlineStr">
        <is>
          <t>Non-detect</t>
        </is>
      </c>
      <c r="B987" t="inlineStr">
        <is>
          <t>Test for non-detects/missing</t>
        </is>
      </c>
      <c r="C987" t="inlineStr">
        <is>
          <t>Very Low</t>
        </is>
      </c>
      <c r="D987" s="91" t="n">
        <v>44418</v>
      </c>
      <c r="E987" t="inlineStr">
        <is>
          <t>h.08.07.21</t>
        </is>
      </c>
      <c r="F987" t="inlineStr">
        <is>
          <t>PMMoV:40</t>
        </is>
      </c>
      <c r="G987" s="73" t="str">
        <f>HYPERLINK("#'Main'!BO22", "'Main'!BO22")</f>
        <v>'Main'!BO22</v>
      </c>
      <c r="I987" t="inlineStr">
        <is>
          <t>Matches=!&lt;ND&gt;,!&lt;MISSING&gt;</t>
        </is>
      </c>
      <c r="K987" t="str">
        <f>'Main'!BO22</f>
        <v>&lt;MISSING&gt;</v>
      </c>
      <c r="L987">
        <f>AND(OR(TRUE),NOT(OR(K987="&lt;ND&gt;",K987="&lt;MISSING&gt;")))</f>
        <v>0</v>
      </c>
    </row>
    <row r="988">
      <c r="A988" t="inlineStr">
        <is>
          <t>Non-detect</t>
        </is>
      </c>
      <c r="B988" t="inlineStr">
        <is>
          <t>Test for non-detects/missing</t>
        </is>
      </c>
      <c r="C988" t="inlineStr">
        <is>
          <t>Very Low</t>
        </is>
      </c>
      <c r="D988" s="91" t="n">
        <v>44418</v>
      </c>
      <c r="E988" t="inlineStr">
        <is>
          <t>h.08.08.21</t>
        </is>
      </c>
      <c r="F988" t="inlineStr">
        <is>
          <t>covN2</t>
        </is>
      </c>
      <c r="G988" s="73" t="str">
        <f>HYPERLINK("#'Main'!G23", "'Main'!G23")</f>
        <v>'Main'!G23</v>
      </c>
      <c r="I988" t="inlineStr">
        <is>
          <t>Matches=!&lt;ND&gt;,!&lt;MISSING&gt;</t>
        </is>
      </c>
      <c r="K988" t="str">
        <f>'Main'!G23</f>
        <v>[34.0]</v>
      </c>
      <c r="L988">
        <f>AND(OR(TRUE),NOT(OR(K988="&lt;ND&gt;",K988="&lt;MISSING&gt;")))</f>
        <v>1</v>
      </c>
    </row>
    <row r="989">
      <c r="A989" t="inlineStr">
        <is>
          <t>Non-detect</t>
        </is>
      </c>
      <c r="B989" t="inlineStr">
        <is>
          <t>Test for non-detects/missing</t>
        </is>
      </c>
      <c r="C989" t="inlineStr">
        <is>
          <t>Very Low</t>
        </is>
      </c>
      <c r="D989" s="91" t="n">
        <v>44418</v>
      </c>
      <c r="E989" t="inlineStr">
        <is>
          <t>h.08.08.21</t>
        </is>
      </c>
      <c r="F989" t="inlineStr">
        <is>
          <t>covN2</t>
        </is>
      </c>
      <c r="G989" s="73" t="str">
        <f>HYPERLINK("#'Main'!H23", "'Main'!H23")</f>
        <v>'Main'!H23</v>
      </c>
      <c r="I989" t="inlineStr">
        <is>
          <t>Matches=!&lt;ND&gt;,!&lt;MISSING&gt;</t>
        </is>
      </c>
      <c r="K989">
        <f>'Main'!H23</f>
        <v>35.12</v>
      </c>
      <c r="L989">
        <f>AND(OR(TRUE),NOT(OR(K989="&lt;ND&gt;",K989="&lt;MISSING&gt;")))</f>
        <v>1</v>
      </c>
    </row>
    <row r="990">
      <c r="A990" t="inlineStr">
        <is>
          <t>Non-detect</t>
        </is>
      </c>
      <c r="B990" t="inlineStr">
        <is>
          <t>Test for non-detects/missing</t>
        </is>
      </c>
      <c r="C990" t="inlineStr">
        <is>
          <t>Very Low</t>
        </is>
      </c>
      <c r="D990" s="91" t="n">
        <v>44418</v>
      </c>
      <c r="E990" t="inlineStr">
        <is>
          <t>h.08.08.21</t>
        </is>
      </c>
      <c r="F990" t="inlineStr">
        <is>
          <t>covN2</t>
        </is>
      </c>
      <c r="G990" s="73" t="str">
        <f>HYPERLINK("#'Main'!I23", "'Main'!I23")</f>
        <v>'Main'!I23</v>
      </c>
      <c r="I990" t="inlineStr">
        <is>
          <t>Matches=!&lt;ND&gt;,!&lt;MISSING&gt;</t>
        </is>
      </c>
      <c r="K990">
        <f>'Main'!I23</f>
        <v>35.35</v>
      </c>
      <c r="L990">
        <f>AND(OR(TRUE),NOT(OR(K990="&lt;ND&gt;",K990="&lt;MISSING&gt;")))</f>
        <v>1</v>
      </c>
    </row>
    <row r="991">
      <c r="A991" t="inlineStr">
        <is>
          <t>Non-detect</t>
        </is>
      </c>
      <c r="B991" t="inlineStr">
        <is>
          <t>Test for non-detects/missing</t>
        </is>
      </c>
      <c r="C991" t="inlineStr">
        <is>
          <t>Very Low</t>
        </is>
      </c>
      <c r="D991" s="91" t="n">
        <v>44418</v>
      </c>
      <c r="E991" t="inlineStr">
        <is>
          <t>h.08.08.21</t>
        </is>
      </c>
      <c r="F991" t="inlineStr">
        <is>
          <t>PMMoV:10</t>
        </is>
      </c>
      <c r="G991" s="73" t="str">
        <f>HYPERLINK("#'Main'!Q23", "'Main'!Q23")</f>
        <v>'Main'!Q23</v>
      </c>
      <c r="I991" t="inlineStr">
        <is>
          <t>Matches=!&lt;ND&gt;,!&lt;MISSING&gt;</t>
        </is>
      </c>
      <c r="K991">
        <f>'Main'!Q23</f>
        <v>28</v>
      </c>
      <c r="L991">
        <f>AND(OR(TRUE),NOT(OR(K991="&lt;ND&gt;",K991="&lt;MISSING&gt;")))</f>
        <v>1</v>
      </c>
    </row>
    <row r="992">
      <c r="A992" t="inlineStr">
        <is>
          <t>Non-detect</t>
        </is>
      </c>
      <c r="B992" t="inlineStr">
        <is>
          <t>Test for non-detects/missing</t>
        </is>
      </c>
      <c r="C992" t="inlineStr">
        <is>
          <t>Very Low</t>
        </is>
      </c>
      <c r="D992" s="91" t="n">
        <v>44418</v>
      </c>
      <c r="E992" t="inlineStr">
        <is>
          <t>h.08.08.21</t>
        </is>
      </c>
      <c r="F992" t="inlineStr">
        <is>
          <t>PMMoV:10</t>
        </is>
      </c>
      <c r="G992" s="73" t="str">
        <f>HYPERLINK("#'Main'!R23", "'Main'!R23")</f>
        <v>'Main'!R23</v>
      </c>
      <c r="I992" t="inlineStr">
        <is>
          <t>Matches=!&lt;ND&gt;,!&lt;MISSING&gt;</t>
        </is>
      </c>
      <c r="K992">
        <f>'Main'!R23</f>
        <v>27.95</v>
      </c>
      <c r="L992">
        <f>AND(OR(TRUE),NOT(OR(K992="&lt;ND&gt;",K992="&lt;MISSING&gt;")))</f>
        <v>1</v>
      </c>
    </row>
    <row r="993">
      <c r="A993" t="inlineStr">
        <is>
          <t>Non-detect</t>
        </is>
      </c>
      <c r="B993" t="inlineStr">
        <is>
          <t>Test for non-detects/missing</t>
        </is>
      </c>
      <c r="C993" t="inlineStr">
        <is>
          <t>Very Low</t>
        </is>
      </c>
      <c r="D993" s="91" t="n">
        <v>44418</v>
      </c>
      <c r="E993" t="inlineStr">
        <is>
          <t>h.08.08.21</t>
        </is>
      </c>
      <c r="F993" t="inlineStr">
        <is>
          <t>PMMoV:10</t>
        </is>
      </c>
      <c r="G993" s="73" t="str">
        <f>HYPERLINK("#'Main'!S23", "'Main'!S23")</f>
        <v>'Main'!S23</v>
      </c>
      <c r="I993" t="inlineStr">
        <is>
          <t>Matches=!&lt;ND&gt;,!&lt;MISSING&gt;</t>
        </is>
      </c>
      <c r="K993">
        <f>'Main'!S23</f>
        <v>27.77</v>
      </c>
      <c r="L993">
        <f>AND(OR(TRUE),NOT(OR(K993="&lt;ND&gt;",K993="&lt;MISSING&gt;")))</f>
        <v>1</v>
      </c>
    </row>
    <row r="994">
      <c r="A994" t="inlineStr">
        <is>
          <t>Non-detect</t>
        </is>
      </c>
      <c r="B994" t="inlineStr">
        <is>
          <t>Test for non-detects/missing</t>
        </is>
      </c>
      <c r="C994" t="inlineStr">
        <is>
          <t>Very Low</t>
        </is>
      </c>
      <c r="D994" s="91" t="n">
        <v>44418</v>
      </c>
      <c r="E994" t="inlineStr">
        <is>
          <t>h.08.08.21</t>
        </is>
      </c>
      <c r="F994" t="inlineStr">
        <is>
          <t>PMMoV</t>
        </is>
      </c>
      <c r="G994" s="73" t="str">
        <f>HYPERLINK("#'Main'!BQ23", "'Main'!BQ23")</f>
        <v>'Main'!BQ23</v>
      </c>
      <c r="I994" t="inlineStr">
        <is>
          <t>Matches=!&lt;ND&gt;,!&lt;MISSING&gt;</t>
        </is>
      </c>
      <c r="K994">
        <f>'Main'!BQ23</f>
        <v>26</v>
      </c>
      <c r="L994">
        <f>AND(OR(TRUE),NOT(OR(K994="&lt;ND&gt;",K994="&lt;MISSING&gt;")))</f>
        <v>1</v>
      </c>
    </row>
    <row r="995">
      <c r="A995" t="inlineStr">
        <is>
          <t>Non-detect</t>
        </is>
      </c>
      <c r="B995" t="inlineStr">
        <is>
          <t>Test for non-detects/missing</t>
        </is>
      </c>
      <c r="C995" t="inlineStr">
        <is>
          <t>Very Low</t>
        </is>
      </c>
      <c r="D995" s="91" t="n">
        <v>44418</v>
      </c>
      <c r="E995" t="inlineStr">
        <is>
          <t>h.08.08.21</t>
        </is>
      </c>
      <c r="F995" t="inlineStr">
        <is>
          <t>PMMoV</t>
        </is>
      </c>
      <c r="G995" s="73" t="str">
        <f>HYPERLINK("#'Main'!BR23", "'Main'!BR23")</f>
        <v>'Main'!BR23</v>
      </c>
      <c r="I995" t="inlineStr">
        <is>
          <t>Matches=!&lt;ND&gt;,!&lt;MISSING&gt;</t>
        </is>
      </c>
      <c r="K995">
        <f>'Main'!BR23</f>
        <v>25.9</v>
      </c>
      <c r="L995">
        <f>AND(OR(TRUE),NOT(OR(K995="&lt;ND&gt;",K995="&lt;MISSING&gt;")))</f>
        <v>1</v>
      </c>
    </row>
    <row r="996">
      <c r="A996" t="inlineStr">
        <is>
          <t>Non-detect</t>
        </is>
      </c>
      <c r="B996" t="inlineStr">
        <is>
          <t>Test for non-detects/missing</t>
        </is>
      </c>
      <c r="C996" t="inlineStr">
        <is>
          <t>Very Low</t>
        </is>
      </c>
      <c r="D996" s="91" t="n">
        <v>44418</v>
      </c>
      <c r="E996" t="inlineStr">
        <is>
          <t>h.08.08.21</t>
        </is>
      </c>
      <c r="F996" t="inlineStr">
        <is>
          <t>PMMoV</t>
        </is>
      </c>
      <c r="G996" s="73" t="str">
        <f>HYPERLINK("#'Main'!BS23", "'Main'!BS23")</f>
        <v>'Main'!BS23</v>
      </c>
      <c r="I996" t="inlineStr">
        <is>
          <t>Matches=!&lt;ND&gt;,!&lt;MISSING&gt;</t>
        </is>
      </c>
      <c r="K996" t="str">
        <f>'Main'!BS23</f>
        <v>&lt;MISSING&gt;</v>
      </c>
      <c r="L996">
        <f>AND(OR(TRUE),NOT(OR(K996="&lt;ND&gt;",K996="&lt;MISSING&gt;")))</f>
        <v>0</v>
      </c>
    </row>
    <row r="997">
      <c r="A997" t="inlineStr">
        <is>
          <t>Non-detect</t>
        </is>
      </c>
      <c r="B997" t="inlineStr">
        <is>
          <t>Test for non-detects/missing</t>
        </is>
      </c>
      <c r="C997" t="inlineStr">
        <is>
          <t>Very Low</t>
        </is>
      </c>
      <c r="D997" s="91" t="n">
        <v>44418</v>
      </c>
      <c r="E997" t="inlineStr">
        <is>
          <t>h.08.08.21</t>
        </is>
      </c>
      <c r="F997" t="inlineStr">
        <is>
          <t>PMMoV:10</t>
        </is>
      </c>
      <c r="G997" s="73" t="str">
        <f>HYPERLINK("#'Main'!BI23", "'Main'!BI23")</f>
        <v>'Main'!BI23</v>
      </c>
      <c r="I997" t="inlineStr">
        <is>
          <t>Matches=!&lt;ND&gt;,!&lt;MISSING&gt;</t>
        </is>
      </c>
      <c r="K997">
        <f>'Main'!BI23</f>
        <v>28</v>
      </c>
      <c r="L997">
        <f>AND(OR(TRUE),NOT(OR(K997="&lt;ND&gt;",K997="&lt;MISSING&gt;")))</f>
        <v>1</v>
      </c>
    </row>
    <row r="998">
      <c r="A998" t="inlineStr">
        <is>
          <t>Non-detect</t>
        </is>
      </c>
      <c r="B998" t="inlineStr">
        <is>
          <t>Test for non-detects/missing</t>
        </is>
      </c>
      <c r="C998" t="inlineStr">
        <is>
          <t>Very Low</t>
        </is>
      </c>
      <c r="D998" s="91" t="n">
        <v>44418</v>
      </c>
      <c r="E998" t="inlineStr">
        <is>
          <t>h.08.08.21</t>
        </is>
      </c>
      <c r="F998" t="inlineStr">
        <is>
          <t>PMMoV:10</t>
        </is>
      </c>
      <c r="G998" s="73" t="str">
        <f>HYPERLINK("#'Main'!BJ23", "'Main'!BJ23")</f>
        <v>'Main'!BJ23</v>
      </c>
      <c r="I998" t="inlineStr">
        <is>
          <t>Matches=!&lt;ND&gt;,!&lt;MISSING&gt;</t>
        </is>
      </c>
      <c r="K998">
        <f>'Main'!BJ23</f>
        <v>27.95</v>
      </c>
      <c r="L998">
        <f>AND(OR(TRUE),NOT(OR(K998="&lt;ND&gt;",K998="&lt;MISSING&gt;")))</f>
        <v>1</v>
      </c>
    </row>
    <row r="999">
      <c r="A999" t="inlineStr">
        <is>
          <t>Non-detect</t>
        </is>
      </c>
      <c r="B999" t="inlineStr">
        <is>
          <t>Test for non-detects/missing</t>
        </is>
      </c>
      <c r="C999" t="inlineStr">
        <is>
          <t>Very Low</t>
        </is>
      </c>
      <c r="D999" s="91" t="n">
        <v>44418</v>
      </c>
      <c r="E999" t="inlineStr">
        <is>
          <t>h.08.08.21</t>
        </is>
      </c>
      <c r="F999" t="inlineStr">
        <is>
          <t>PMMoV:10</t>
        </is>
      </c>
      <c r="G999" s="73" t="str">
        <f>HYPERLINK("#'Main'!BK23", "'Main'!BK23")</f>
        <v>'Main'!BK23</v>
      </c>
      <c r="I999" t="inlineStr">
        <is>
          <t>Matches=!&lt;ND&gt;,!&lt;MISSING&gt;</t>
        </is>
      </c>
      <c r="K999">
        <f>'Main'!BK23</f>
        <v>27.77</v>
      </c>
      <c r="L999">
        <f>AND(OR(TRUE),NOT(OR(K999="&lt;ND&gt;",K999="&lt;MISSING&gt;")))</f>
        <v>1</v>
      </c>
    </row>
    <row r="1000">
      <c r="A1000" t="inlineStr">
        <is>
          <t>Non-detect</t>
        </is>
      </c>
      <c r="B1000" t="inlineStr">
        <is>
          <t>Test for non-detects/missing</t>
        </is>
      </c>
      <c r="C1000" t="inlineStr">
        <is>
          <t>Very Low</t>
        </is>
      </c>
      <c r="D1000" s="91" t="n">
        <v>44418</v>
      </c>
      <c r="E1000" t="inlineStr">
        <is>
          <t>h.08.08.21</t>
        </is>
      </c>
      <c r="F1000" t="inlineStr">
        <is>
          <t>PMMoV:40</t>
        </is>
      </c>
      <c r="G1000" s="73" t="str">
        <f>HYPERLINK("#'Main'!BM23", "'Main'!BM23")</f>
        <v>'Main'!BM23</v>
      </c>
      <c r="I1000" t="inlineStr">
        <is>
          <t>Matches=!&lt;ND&gt;,!&lt;MISSING&gt;</t>
        </is>
      </c>
      <c r="K1000" t="str">
        <f>'Main'!BM23</f>
        <v>&lt;ND&gt;</v>
      </c>
      <c r="L1000">
        <f>AND(OR(TRUE),NOT(OR(K1000="&lt;ND&gt;",K1000="&lt;MISSING&gt;")))</f>
        <v>0</v>
      </c>
    </row>
    <row r="1001">
      <c r="A1001" t="inlineStr">
        <is>
          <t>Non-detect</t>
        </is>
      </c>
      <c r="B1001" t="inlineStr">
        <is>
          <t>Test for non-detects/missing</t>
        </is>
      </c>
      <c r="C1001" t="inlineStr">
        <is>
          <t>Very Low</t>
        </is>
      </c>
      <c r="D1001" s="91" t="n">
        <v>44418</v>
      </c>
      <c r="E1001" t="inlineStr">
        <is>
          <t>h.08.08.21</t>
        </is>
      </c>
      <c r="F1001" t="inlineStr">
        <is>
          <t>PMMoV:40</t>
        </is>
      </c>
      <c r="G1001" s="73" t="str">
        <f>HYPERLINK("#'Main'!BN23", "'Main'!BN23")</f>
        <v>'Main'!BN23</v>
      </c>
      <c r="I1001" t="inlineStr">
        <is>
          <t>Matches=!&lt;ND&gt;,!&lt;MISSING&gt;</t>
        </is>
      </c>
      <c r="K1001" t="str">
        <f>'Main'!BN23</f>
        <v>&lt;ND&gt;</v>
      </c>
      <c r="L1001">
        <f>AND(OR(TRUE),NOT(OR(K1001="&lt;ND&gt;",K1001="&lt;MISSING&gt;")))</f>
        <v>0</v>
      </c>
    </row>
    <row r="1002">
      <c r="A1002" t="inlineStr">
        <is>
          <t>Non-detect</t>
        </is>
      </c>
      <c r="B1002" t="inlineStr">
        <is>
          <t>Test for non-detects/missing</t>
        </is>
      </c>
      <c r="C1002" t="inlineStr">
        <is>
          <t>Very Low</t>
        </is>
      </c>
      <c r="D1002" s="91" t="n">
        <v>44418</v>
      </c>
      <c r="E1002" t="inlineStr">
        <is>
          <t>h.08.08.21</t>
        </is>
      </c>
      <c r="F1002" t="inlineStr">
        <is>
          <t>PMMoV:40</t>
        </is>
      </c>
      <c r="G1002" s="73" t="str">
        <f>HYPERLINK("#'Main'!BO23", "'Main'!BO23")</f>
        <v>'Main'!BO23</v>
      </c>
      <c r="I1002" t="inlineStr">
        <is>
          <t>Matches=!&lt;ND&gt;,!&lt;MISSING&gt;</t>
        </is>
      </c>
      <c r="K1002" t="str">
        <f>'Main'!BO23</f>
        <v>&lt;MISSING&gt;</v>
      </c>
      <c r="L1002">
        <f>AND(OR(TRUE),NOT(OR(K1002="&lt;ND&gt;",K1002="&lt;MISSING&gt;")))</f>
        <v>0</v>
      </c>
    </row>
    <row r="1003">
      <c r="A1003" t="inlineStr">
        <is>
          <t>Non-detect</t>
        </is>
      </c>
      <c r="B1003" t="inlineStr">
        <is>
          <t>Test for non-detects/missing</t>
        </is>
      </c>
      <c r="C1003" t="inlineStr">
        <is>
          <t>Very Low</t>
        </is>
      </c>
      <c r="D1003" s="91" t="n">
        <v>44418</v>
      </c>
      <c r="E1003" t="inlineStr">
        <is>
          <t>h_d.08.08.21</t>
        </is>
      </c>
      <c r="F1003" t="inlineStr">
        <is>
          <t>covN2</t>
        </is>
      </c>
      <c r="G1003" s="73" t="str">
        <f>HYPERLINK("#'Main'!G24", "'Main'!G24")</f>
        <v>'Main'!G24</v>
      </c>
      <c r="I1003" t="inlineStr">
        <is>
          <t>Matches=!&lt;ND&gt;,!&lt;MISSING&gt;</t>
        </is>
      </c>
      <c r="K1003">
        <f>'Main'!G24</f>
        <v>35.35</v>
      </c>
      <c r="L1003">
        <f>AND(OR(TRUE),NOT(OR(K1003="&lt;ND&gt;",K1003="&lt;MISSING&gt;")))</f>
        <v>1</v>
      </c>
    </row>
    <row r="1004">
      <c r="A1004" t="inlineStr">
        <is>
          <t>Non-detect</t>
        </is>
      </c>
      <c r="B1004" t="inlineStr">
        <is>
          <t>Test for non-detects/missing</t>
        </is>
      </c>
      <c r="C1004" t="inlineStr">
        <is>
          <t>Very Low</t>
        </is>
      </c>
      <c r="D1004" s="91" t="n">
        <v>44418</v>
      </c>
      <c r="E1004" t="inlineStr">
        <is>
          <t>h_d.08.08.21</t>
        </is>
      </c>
      <c r="F1004" t="inlineStr">
        <is>
          <t>covN2</t>
        </is>
      </c>
      <c r="G1004" s="73" t="str">
        <f>HYPERLINK("#'Main'!H24", "'Main'!H24")</f>
        <v>'Main'!H24</v>
      </c>
      <c r="I1004" t="inlineStr">
        <is>
          <t>Matches=!&lt;ND&gt;,!&lt;MISSING&gt;</t>
        </is>
      </c>
      <c r="K1004">
        <f>'Main'!H24</f>
        <v>35.57</v>
      </c>
      <c r="L1004">
        <f>AND(OR(TRUE),NOT(OR(K1004="&lt;ND&gt;",K1004="&lt;MISSING&gt;")))</f>
        <v>1</v>
      </c>
    </row>
    <row r="1005">
      <c r="A1005" t="inlineStr">
        <is>
          <t>Non-detect</t>
        </is>
      </c>
      <c r="B1005" t="inlineStr">
        <is>
          <t>Test for non-detects/missing</t>
        </is>
      </c>
      <c r="C1005" t="inlineStr">
        <is>
          <t>Very Low</t>
        </is>
      </c>
      <c r="D1005" s="91" t="n">
        <v>44418</v>
      </c>
      <c r="E1005" t="inlineStr">
        <is>
          <t>h_d.08.08.21</t>
        </is>
      </c>
      <c r="F1005" t="inlineStr">
        <is>
          <t>covN2</t>
        </is>
      </c>
      <c r="G1005" s="73" t="str">
        <f>HYPERLINK("#'Main'!I24", "'Main'!I24")</f>
        <v>'Main'!I24</v>
      </c>
      <c r="I1005" t="inlineStr">
        <is>
          <t>Matches=!&lt;ND&gt;,!&lt;MISSING&gt;</t>
        </is>
      </c>
      <c r="K1005">
        <f>'Main'!I24</f>
        <v>35.14</v>
      </c>
      <c r="L1005">
        <f>AND(OR(TRUE),NOT(OR(K1005="&lt;ND&gt;",K1005="&lt;MISSING&gt;")))</f>
        <v>1</v>
      </c>
    </row>
    <row r="1006">
      <c r="A1006" t="inlineStr">
        <is>
          <t>Non-detect</t>
        </is>
      </c>
      <c r="B1006" t="inlineStr">
        <is>
          <t>Test for non-detects/missing</t>
        </is>
      </c>
      <c r="C1006" t="inlineStr">
        <is>
          <t>Very Low</t>
        </is>
      </c>
      <c r="D1006" s="91" t="n">
        <v>44418</v>
      </c>
      <c r="E1006" t="inlineStr">
        <is>
          <t>h_d.08.08.21</t>
        </is>
      </c>
      <c r="F1006" t="inlineStr">
        <is>
          <t>PMMoV:10</t>
        </is>
      </c>
      <c r="G1006" s="73" t="str">
        <f>HYPERLINK("#'Main'!Q24", "'Main'!Q24")</f>
        <v>'Main'!Q24</v>
      </c>
      <c r="I1006" t="inlineStr">
        <is>
          <t>Matches=!&lt;ND&gt;,!&lt;MISSING&gt;</t>
        </is>
      </c>
      <c r="K1006">
        <f>'Main'!Q24</f>
        <v>28.37</v>
      </c>
      <c r="L1006">
        <f>AND(OR(TRUE),NOT(OR(K1006="&lt;ND&gt;",K1006="&lt;MISSING&gt;")))</f>
        <v>1</v>
      </c>
    </row>
    <row r="1007">
      <c r="A1007" t="inlineStr">
        <is>
          <t>Non-detect</t>
        </is>
      </c>
      <c r="B1007" t="inlineStr">
        <is>
          <t>Test for non-detects/missing</t>
        </is>
      </c>
      <c r="C1007" t="inlineStr">
        <is>
          <t>Very Low</t>
        </is>
      </c>
      <c r="D1007" s="91" t="n">
        <v>44418</v>
      </c>
      <c r="E1007" t="inlineStr">
        <is>
          <t>h_d.08.08.21</t>
        </is>
      </c>
      <c r="F1007" t="inlineStr">
        <is>
          <t>PMMoV:10</t>
        </is>
      </c>
      <c r="G1007" s="73" t="str">
        <f>HYPERLINK("#'Main'!R24", "'Main'!R24")</f>
        <v>'Main'!R24</v>
      </c>
      <c r="I1007" t="inlineStr">
        <is>
          <t>Matches=!&lt;ND&gt;,!&lt;MISSING&gt;</t>
        </is>
      </c>
      <c r="K1007">
        <f>'Main'!R24</f>
        <v>28.37</v>
      </c>
      <c r="L1007">
        <f>AND(OR(TRUE),NOT(OR(K1007="&lt;ND&gt;",K1007="&lt;MISSING&gt;")))</f>
        <v>1</v>
      </c>
    </row>
    <row r="1008">
      <c r="A1008" t="inlineStr">
        <is>
          <t>Non-detect</t>
        </is>
      </c>
      <c r="B1008" t="inlineStr">
        <is>
          <t>Test for non-detects/missing</t>
        </is>
      </c>
      <c r="C1008" t="inlineStr">
        <is>
          <t>Very Low</t>
        </is>
      </c>
      <c r="D1008" s="91" t="n">
        <v>44418</v>
      </c>
      <c r="E1008" t="inlineStr">
        <is>
          <t>h_d.08.08.21</t>
        </is>
      </c>
      <c r="F1008" t="inlineStr">
        <is>
          <t>PMMoV:10</t>
        </is>
      </c>
      <c r="G1008" s="73" t="str">
        <f>HYPERLINK("#'Main'!S24", "'Main'!S24")</f>
        <v>'Main'!S24</v>
      </c>
      <c r="I1008" t="inlineStr">
        <is>
          <t>Matches=!&lt;ND&gt;,!&lt;MISSING&gt;</t>
        </is>
      </c>
      <c r="K1008">
        <f>'Main'!S24</f>
        <v>28.18</v>
      </c>
      <c r="L1008">
        <f>AND(OR(TRUE),NOT(OR(K1008="&lt;ND&gt;",K1008="&lt;MISSING&gt;")))</f>
        <v>1</v>
      </c>
    </row>
    <row r="1009">
      <c r="A1009" t="inlineStr">
        <is>
          <t>Non-detect</t>
        </is>
      </c>
      <c r="B1009" t="inlineStr">
        <is>
          <t>Test for non-detects/missing</t>
        </is>
      </c>
      <c r="C1009" t="inlineStr">
        <is>
          <t>Very Low</t>
        </is>
      </c>
      <c r="D1009" s="91" t="n">
        <v>44418</v>
      </c>
      <c r="E1009" t="inlineStr">
        <is>
          <t>h_d.08.08.21</t>
        </is>
      </c>
      <c r="F1009" t="inlineStr">
        <is>
          <t>PMMoV</t>
        </is>
      </c>
      <c r="G1009" s="73" t="str">
        <f>HYPERLINK("#'Main'!BQ24", "'Main'!BQ24")</f>
        <v>'Main'!BQ24</v>
      </c>
      <c r="I1009" t="inlineStr">
        <is>
          <t>Matches=!&lt;ND&gt;,!&lt;MISSING&gt;</t>
        </is>
      </c>
      <c r="K1009">
        <f>'Main'!BQ24</f>
        <v>25.94</v>
      </c>
      <c r="L1009">
        <f>AND(OR(TRUE),NOT(OR(K1009="&lt;ND&gt;",K1009="&lt;MISSING&gt;")))</f>
        <v>1</v>
      </c>
    </row>
    <row r="1010">
      <c r="A1010" t="inlineStr">
        <is>
          <t>Non-detect</t>
        </is>
      </c>
      <c r="B1010" t="inlineStr">
        <is>
          <t>Test for non-detects/missing</t>
        </is>
      </c>
      <c r="C1010" t="inlineStr">
        <is>
          <t>Very Low</t>
        </is>
      </c>
      <c r="D1010" s="91" t="n">
        <v>44418</v>
      </c>
      <c r="E1010" t="inlineStr">
        <is>
          <t>h_d.08.08.21</t>
        </is>
      </c>
      <c r="F1010" t="inlineStr">
        <is>
          <t>PMMoV</t>
        </is>
      </c>
      <c r="G1010" s="73" t="str">
        <f>HYPERLINK("#'Main'!BR24", "'Main'!BR24")</f>
        <v>'Main'!BR24</v>
      </c>
      <c r="I1010" t="inlineStr">
        <is>
          <t>Matches=!&lt;ND&gt;,!&lt;MISSING&gt;</t>
        </is>
      </c>
      <c r="K1010">
        <f>'Main'!BR24</f>
        <v>26.08</v>
      </c>
      <c r="L1010">
        <f>AND(OR(TRUE),NOT(OR(K1010="&lt;ND&gt;",K1010="&lt;MISSING&gt;")))</f>
        <v>1</v>
      </c>
    </row>
    <row r="1011">
      <c r="A1011" t="inlineStr">
        <is>
          <t>Non-detect</t>
        </is>
      </c>
      <c r="B1011" t="inlineStr">
        <is>
          <t>Test for non-detects/missing</t>
        </is>
      </c>
      <c r="C1011" t="inlineStr">
        <is>
          <t>Very Low</t>
        </is>
      </c>
      <c r="D1011" s="91" t="n">
        <v>44418</v>
      </c>
      <c r="E1011" t="inlineStr">
        <is>
          <t>h_d.08.08.21</t>
        </is>
      </c>
      <c r="F1011" t="inlineStr">
        <is>
          <t>PMMoV</t>
        </is>
      </c>
      <c r="G1011" s="73" t="str">
        <f>HYPERLINK("#'Main'!BS24", "'Main'!BS24")</f>
        <v>'Main'!BS24</v>
      </c>
      <c r="I1011" t="inlineStr">
        <is>
          <t>Matches=!&lt;ND&gt;,!&lt;MISSING&gt;</t>
        </is>
      </c>
      <c r="K1011" t="str">
        <f>'Main'!BS24</f>
        <v>&lt;MISSING&gt;</v>
      </c>
      <c r="L1011">
        <f>AND(OR(TRUE),NOT(OR(K1011="&lt;ND&gt;",K1011="&lt;MISSING&gt;")))</f>
        <v>0</v>
      </c>
    </row>
    <row r="1012">
      <c r="A1012" t="inlineStr">
        <is>
          <t>Non-detect</t>
        </is>
      </c>
      <c r="B1012" t="inlineStr">
        <is>
          <t>Test for non-detects/missing</t>
        </is>
      </c>
      <c r="C1012" t="inlineStr">
        <is>
          <t>Very Low</t>
        </is>
      </c>
      <c r="D1012" s="91" t="n">
        <v>44418</v>
      </c>
      <c r="E1012" t="inlineStr">
        <is>
          <t>h_d.08.08.21</t>
        </is>
      </c>
      <c r="F1012" t="inlineStr">
        <is>
          <t>PMMoV:10</t>
        </is>
      </c>
      <c r="G1012" s="73" t="str">
        <f>HYPERLINK("#'Main'!BI24", "'Main'!BI24")</f>
        <v>'Main'!BI24</v>
      </c>
      <c r="I1012" t="inlineStr">
        <is>
          <t>Matches=!&lt;ND&gt;,!&lt;MISSING&gt;</t>
        </is>
      </c>
      <c r="K1012">
        <f>'Main'!BI24</f>
        <v>28.37</v>
      </c>
      <c r="L1012">
        <f>AND(OR(TRUE),NOT(OR(K1012="&lt;ND&gt;",K1012="&lt;MISSING&gt;")))</f>
        <v>1</v>
      </c>
    </row>
    <row r="1013">
      <c r="A1013" t="inlineStr">
        <is>
          <t>Non-detect</t>
        </is>
      </c>
      <c r="B1013" t="inlineStr">
        <is>
          <t>Test for non-detects/missing</t>
        </is>
      </c>
      <c r="C1013" t="inlineStr">
        <is>
          <t>Very Low</t>
        </is>
      </c>
      <c r="D1013" s="91" t="n">
        <v>44418</v>
      </c>
      <c r="E1013" t="inlineStr">
        <is>
          <t>h_d.08.08.21</t>
        </is>
      </c>
      <c r="F1013" t="inlineStr">
        <is>
          <t>PMMoV:10</t>
        </is>
      </c>
      <c r="G1013" s="73" t="str">
        <f>HYPERLINK("#'Main'!BJ24", "'Main'!BJ24")</f>
        <v>'Main'!BJ24</v>
      </c>
      <c r="I1013" t="inlineStr">
        <is>
          <t>Matches=!&lt;ND&gt;,!&lt;MISSING&gt;</t>
        </is>
      </c>
      <c r="K1013">
        <f>'Main'!BJ24</f>
        <v>28.37</v>
      </c>
      <c r="L1013">
        <f>AND(OR(TRUE),NOT(OR(K1013="&lt;ND&gt;",K1013="&lt;MISSING&gt;")))</f>
        <v>1</v>
      </c>
    </row>
    <row r="1014">
      <c r="A1014" t="inlineStr">
        <is>
          <t>Non-detect</t>
        </is>
      </c>
      <c r="B1014" t="inlineStr">
        <is>
          <t>Test for non-detects/missing</t>
        </is>
      </c>
      <c r="C1014" t="inlineStr">
        <is>
          <t>Very Low</t>
        </is>
      </c>
      <c r="D1014" s="91" t="n">
        <v>44418</v>
      </c>
      <c r="E1014" t="inlineStr">
        <is>
          <t>h_d.08.08.21</t>
        </is>
      </c>
      <c r="F1014" t="inlineStr">
        <is>
          <t>PMMoV:10</t>
        </is>
      </c>
      <c r="G1014" s="73" t="str">
        <f>HYPERLINK("#'Main'!BK24", "'Main'!BK24")</f>
        <v>'Main'!BK24</v>
      </c>
      <c r="I1014" t="inlineStr">
        <is>
          <t>Matches=!&lt;ND&gt;,!&lt;MISSING&gt;</t>
        </is>
      </c>
      <c r="K1014">
        <f>'Main'!BK24</f>
        <v>28.18</v>
      </c>
      <c r="L1014">
        <f>AND(OR(TRUE),NOT(OR(K1014="&lt;ND&gt;",K1014="&lt;MISSING&gt;")))</f>
        <v>1</v>
      </c>
    </row>
    <row r="1015">
      <c r="A1015" t="inlineStr">
        <is>
          <t>Non-detect</t>
        </is>
      </c>
      <c r="B1015" t="inlineStr">
        <is>
          <t>Test for non-detects/missing</t>
        </is>
      </c>
      <c r="C1015" t="inlineStr">
        <is>
          <t>Very Low</t>
        </is>
      </c>
      <c r="D1015" s="91" t="n">
        <v>44418</v>
      </c>
      <c r="E1015" t="inlineStr">
        <is>
          <t>h_d.08.08.21</t>
        </is>
      </c>
      <c r="F1015" t="inlineStr">
        <is>
          <t>PMMoV:40</t>
        </is>
      </c>
      <c r="G1015" s="73" t="str">
        <f>HYPERLINK("#'Main'!BM24", "'Main'!BM24")</f>
        <v>'Main'!BM24</v>
      </c>
      <c r="I1015" t="inlineStr">
        <is>
          <t>Matches=!&lt;ND&gt;,!&lt;MISSING&gt;</t>
        </is>
      </c>
      <c r="K1015">
        <f>'Main'!BM24</f>
        <v>30.76</v>
      </c>
      <c r="L1015">
        <f>AND(OR(TRUE),NOT(OR(K1015="&lt;ND&gt;",K1015="&lt;MISSING&gt;")))</f>
        <v>1</v>
      </c>
    </row>
    <row r="1016">
      <c r="A1016" t="inlineStr">
        <is>
          <t>Non-detect</t>
        </is>
      </c>
      <c r="B1016" t="inlineStr">
        <is>
          <t>Test for non-detects/missing</t>
        </is>
      </c>
      <c r="C1016" t="inlineStr">
        <is>
          <t>Very Low</t>
        </is>
      </c>
      <c r="D1016" s="91" t="n">
        <v>44418</v>
      </c>
      <c r="E1016" t="inlineStr">
        <is>
          <t>h_d.08.08.21</t>
        </is>
      </c>
      <c r="F1016" t="inlineStr">
        <is>
          <t>PMMoV:40</t>
        </is>
      </c>
      <c r="G1016" s="73" t="str">
        <f>HYPERLINK("#'Main'!BN24", "'Main'!BN24")</f>
        <v>'Main'!BN24</v>
      </c>
      <c r="I1016" t="inlineStr">
        <is>
          <t>Matches=!&lt;ND&gt;,!&lt;MISSING&gt;</t>
        </is>
      </c>
      <c r="K1016">
        <f>'Main'!BN24</f>
        <v>30.65</v>
      </c>
      <c r="L1016">
        <f>AND(OR(TRUE),NOT(OR(K1016="&lt;ND&gt;",K1016="&lt;MISSING&gt;")))</f>
        <v>1</v>
      </c>
    </row>
    <row r="1017">
      <c r="A1017" t="inlineStr">
        <is>
          <t>Non-detect</t>
        </is>
      </c>
      <c r="B1017" t="inlineStr">
        <is>
          <t>Test for non-detects/missing</t>
        </is>
      </c>
      <c r="C1017" t="inlineStr">
        <is>
          <t>Very Low</t>
        </is>
      </c>
      <c r="D1017" s="91" t="n">
        <v>44418</v>
      </c>
      <c r="E1017" t="inlineStr">
        <is>
          <t>h_d.08.08.21</t>
        </is>
      </c>
      <c r="F1017" t="inlineStr">
        <is>
          <t>PMMoV:40</t>
        </is>
      </c>
      <c r="G1017" s="73" t="str">
        <f>HYPERLINK("#'Main'!BO24", "'Main'!BO24")</f>
        <v>'Main'!BO24</v>
      </c>
      <c r="I1017" t="inlineStr">
        <is>
          <t>Matches=!&lt;ND&gt;,!&lt;MISSING&gt;</t>
        </is>
      </c>
      <c r="K1017" t="str">
        <f>'Main'!BO24</f>
        <v>&lt;MISSING&gt;</v>
      </c>
      <c r="L1017">
        <f>AND(OR(TRUE),NOT(OR(K1017="&lt;ND&gt;",K1017="&lt;MISSING&gt;")))</f>
        <v>0</v>
      </c>
    </row>
    <row r="1018">
      <c r="A1018" t="inlineStr">
        <is>
          <t>Non-detect</t>
        </is>
      </c>
      <c r="B1018" t="inlineStr">
        <is>
          <t>Test for non-detects/missing</t>
        </is>
      </c>
      <c r="C1018" t="inlineStr">
        <is>
          <t>Very Low</t>
        </is>
      </c>
      <c r="D1018" s="91" t="n">
        <v>44418</v>
      </c>
      <c r="E1018" t="inlineStr">
        <is>
          <t>bmi.08.09.21</t>
        </is>
      </c>
      <c r="F1018" t="inlineStr">
        <is>
          <t>covN2</t>
        </is>
      </c>
      <c r="G1018" s="73" t="str">
        <f>HYPERLINK("#'Main'!G25", "'Main'!G25")</f>
        <v>'Main'!G25</v>
      </c>
      <c r="I1018" t="inlineStr">
        <is>
          <t>Matches=!&lt;ND&gt;,!&lt;MISSING&gt;</t>
        </is>
      </c>
      <c r="K1018">
        <f>'Main'!G25</f>
        <v>35.29</v>
      </c>
      <c r="L1018">
        <f>AND(OR(TRUE),NOT(OR(K1018="&lt;ND&gt;",K1018="&lt;MISSING&gt;")))</f>
        <v>1</v>
      </c>
    </row>
    <row r="1019">
      <c r="A1019" t="inlineStr">
        <is>
          <t>Non-detect</t>
        </is>
      </c>
      <c r="B1019" t="inlineStr">
        <is>
          <t>Test for non-detects/missing</t>
        </is>
      </c>
      <c r="C1019" t="inlineStr">
        <is>
          <t>Very Low</t>
        </is>
      </c>
      <c r="D1019" s="91" t="n">
        <v>44418</v>
      </c>
      <c r="E1019" t="inlineStr">
        <is>
          <t>bmi.08.09.21</t>
        </is>
      </c>
      <c r="F1019" t="inlineStr">
        <is>
          <t>covN2</t>
        </is>
      </c>
      <c r="G1019" s="73" t="str">
        <f>HYPERLINK("#'Main'!H25", "'Main'!H25")</f>
        <v>'Main'!H25</v>
      </c>
      <c r="I1019" t="inlineStr">
        <is>
          <t>Matches=!&lt;ND&gt;,!&lt;MISSING&gt;</t>
        </is>
      </c>
      <c r="K1019" t="str">
        <f>'Main'!H25</f>
        <v>[34.01]</v>
      </c>
      <c r="L1019">
        <f>AND(OR(TRUE),NOT(OR(K1019="&lt;ND&gt;",K1019="&lt;MISSING&gt;")))</f>
        <v>1</v>
      </c>
    </row>
    <row r="1020">
      <c r="A1020" t="inlineStr">
        <is>
          <t>Non-detect</t>
        </is>
      </c>
      <c r="B1020" t="inlineStr">
        <is>
          <t>Test for non-detects/missing</t>
        </is>
      </c>
      <c r="C1020" t="inlineStr">
        <is>
          <t>Very Low</t>
        </is>
      </c>
      <c r="D1020" s="91" t="n">
        <v>44418</v>
      </c>
      <c r="E1020" t="inlineStr">
        <is>
          <t>bmi.08.09.21</t>
        </is>
      </c>
      <c r="F1020" t="inlineStr">
        <is>
          <t>covN2</t>
        </is>
      </c>
      <c r="G1020" s="73" t="str">
        <f>HYPERLINK("#'Main'!I25", "'Main'!I25")</f>
        <v>'Main'!I25</v>
      </c>
      <c r="I1020" t="inlineStr">
        <is>
          <t>Matches=!&lt;ND&gt;,!&lt;MISSING&gt;</t>
        </is>
      </c>
      <c r="K1020">
        <f>'Main'!I25</f>
        <v>35.33</v>
      </c>
      <c r="L1020">
        <f>AND(OR(TRUE),NOT(OR(K1020="&lt;ND&gt;",K1020="&lt;MISSING&gt;")))</f>
        <v>1</v>
      </c>
    </row>
    <row r="1021">
      <c r="A1021" t="inlineStr">
        <is>
          <t>Non-detect</t>
        </is>
      </c>
      <c r="B1021" t="inlineStr">
        <is>
          <t>Test for non-detects/missing</t>
        </is>
      </c>
      <c r="C1021" t="inlineStr">
        <is>
          <t>Very Low</t>
        </is>
      </c>
      <c r="D1021" s="91" t="n">
        <v>44418</v>
      </c>
      <c r="E1021" t="inlineStr">
        <is>
          <t>bmi.08.09.21</t>
        </is>
      </c>
      <c r="F1021" t="inlineStr">
        <is>
          <t>PMMoV:10</t>
        </is>
      </c>
      <c r="G1021" s="73" t="str">
        <f>HYPERLINK("#'Main'!Q25", "'Main'!Q25")</f>
        <v>'Main'!Q25</v>
      </c>
      <c r="I1021" t="inlineStr">
        <is>
          <t>Matches=!&lt;ND&gt;,!&lt;MISSING&gt;</t>
        </is>
      </c>
      <c r="K1021">
        <f>'Main'!Q25</f>
        <v>28.55</v>
      </c>
      <c r="L1021">
        <f>AND(OR(TRUE),NOT(OR(K1021="&lt;ND&gt;",K1021="&lt;MISSING&gt;")))</f>
        <v>1</v>
      </c>
    </row>
    <row r="1022">
      <c r="A1022" t="inlineStr">
        <is>
          <t>Non-detect</t>
        </is>
      </c>
      <c r="B1022" t="inlineStr">
        <is>
          <t>Test for non-detects/missing</t>
        </is>
      </c>
      <c r="C1022" t="inlineStr">
        <is>
          <t>Very Low</t>
        </is>
      </c>
      <c r="D1022" s="91" t="n">
        <v>44418</v>
      </c>
      <c r="E1022" t="inlineStr">
        <is>
          <t>bmi.08.09.21</t>
        </is>
      </c>
      <c r="F1022" t="inlineStr">
        <is>
          <t>PMMoV:10</t>
        </is>
      </c>
      <c r="G1022" s="73" t="str">
        <f>HYPERLINK("#'Main'!R25", "'Main'!R25")</f>
        <v>'Main'!R25</v>
      </c>
      <c r="I1022" t="inlineStr">
        <is>
          <t>Matches=!&lt;ND&gt;,!&lt;MISSING&gt;</t>
        </is>
      </c>
      <c r="K1022">
        <f>'Main'!R25</f>
        <v>28.52</v>
      </c>
      <c r="L1022">
        <f>AND(OR(TRUE),NOT(OR(K1022="&lt;ND&gt;",K1022="&lt;MISSING&gt;")))</f>
        <v>1</v>
      </c>
    </row>
    <row r="1023">
      <c r="A1023" t="inlineStr">
        <is>
          <t>Non-detect</t>
        </is>
      </c>
      <c r="B1023" t="inlineStr">
        <is>
          <t>Test for non-detects/missing</t>
        </is>
      </c>
      <c r="C1023" t="inlineStr">
        <is>
          <t>Very Low</t>
        </is>
      </c>
      <c r="D1023" s="91" t="n">
        <v>44418</v>
      </c>
      <c r="E1023" t="inlineStr">
        <is>
          <t>bmi.08.09.21</t>
        </is>
      </c>
      <c r="F1023" t="inlineStr">
        <is>
          <t>PMMoV:10</t>
        </is>
      </c>
      <c r="G1023" s="73" t="str">
        <f>HYPERLINK("#'Main'!S25", "'Main'!S25")</f>
        <v>'Main'!S25</v>
      </c>
      <c r="I1023" t="inlineStr">
        <is>
          <t>Matches=!&lt;ND&gt;,!&lt;MISSING&gt;</t>
        </is>
      </c>
      <c r="K1023">
        <f>'Main'!S25</f>
        <v>28.38</v>
      </c>
      <c r="L1023">
        <f>AND(OR(TRUE),NOT(OR(K1023="&lt;ND&gt;",K1023="&lt;MISSING&gt;")))</f>
        <v>1</v>
      </c>
    </row>
    <row r="1024">
      <c r="A1024" t="inlineStr">
        <is>
          <t>Non-detect</t>
        </is>
      </c>
      <c r="B1024" t="inlineStr">
        <is>
          <t>Test for non-detects/missing</t>
        </is>
      </c>
      <c r="C1024" t="inlineStr">
        <is>
          <t>Very Low</t>
        </is>
      </c>
      <c r="D1024" s="91" t="n">
        <v>44418</v>
      </c>
      <c r="E1024" t="inlineStr">
        <is>
          <t>bmi.08.09.21</t>
        </is>
      </c>
      <c r="F1024" t="inlineStr">
        <is>
          <t>PMMoV</t>
        </is>
      </c>
      <c r="G1024" s="73" t="str">
        <f>HYPERLINK("#'Main'!BQ25", "'Main'!BQ25")</f>
        <v>'Main'!BQ25</v>
      </c>
      <c r="I1024" t="inlineStr">
        <is>
          <t>Matches=!&lt;ND&gt;,!&lt;MISSING&gt;</t>
        </is>
      </c>
      <c r="K1024">
        <f>'Main'!BQ25</f>
        <v>25.5</v>
      </c>
      <c r="L1024">
        <f>AND(OR(TRUE),NOT(OR(K1024="&lt;ND&gt;",K1024="&lt;MISSING&gt;")))</f>
        <v>1</v>
      </c>
    </row>
    <row r="1025">
      <c r="A1025" t="inlineStr">
        <is>
          <t>Non-detect</t>
        </is>
      </c>
      <c r="B1025" t="inlineStr">
        <is>
          <t>Test for non-detects/missing</t>
        </is>
      </c>
      <c r="C1025" t="inlineStr">
        <is>
          <t>Very Low</t>
        </is>
      </c>
      <c r="D1025" s="91" t="n">
        <v>44418</v>
      </c>
      <c r="E1025" t="inlineStr">
        <is>
          <t>bmi.08.09.21</t>
        </is>
      </c>
      <c r="F1025" t="inlineStr">
        <is>
          <t>PMMoV</t>
        </is>
      </c>
      <c r="G1025" s="73" t="str">
        <f>HYPERLINK("#'Main'!BR25", "'Main'!BR25")</f>
        <v>'Main'!BR25</v>
      </c>
      <c r="I1025" t="inlineStr">
        <is>
          <t>Matches=!&lt;ND&gt;,!&lt;MISSING&gt;</t>
        </is>
      </c>
      <c r="K1025">
        <f>'Main'!BR25</f>
        <v>25.5</v>
      </c>
      <c r="L1025">
        <f>AND(OR(TRUE),NOT(OR(K1025="&lt;ND&gt;",K1025="&lt;MISSING&gt;")))</f>
        <v>1</v>
      </c>
    </row>
    <row r="1026">
      <c r="A1026" t="inlineStr">
        <is>
          <t>Non-detect</t>
        </is>
      </c>
      <c r="B1026" t="inlineStr">
        <is>
          <t>Test for non-detects/missing</t>
        </is>
      </c>
      <c r="C1026" t="inlineStr">
        <is>
          <t>Very Low</t>
        </is>
      </c>
      <c r="D1026" s="91" t="n">
        <v>44418</v>
      </c>
      <c r="E1026" t="inlineStr">
        <is>
          <t>bmi.08.09.21</t>
        </is>
      </c>
      <c r="F1026" t="inlineStr">
        <is>
          <t>PMMoV</t>
        </is>
      </c>
      <c r="G1026" s="73" t="str">
        <f>HYPERLINK("#'Main'!BS25", "'Main'!BS25")</f>
        <v>'Main'!BS25</v>
      </c>
      <c r="I1026" t="inlineStr">
        <is>
          <t>Matches=!&lt;ND&gt;,!&lt;MISSING&gt;</t>
        </is>
      </c>
      <c r="K1026" t="str">
        <f>'Main'!BS25</f>
        <v>&lt;MISSING&gt;</v>
      </c>
      <c r="L1026">
        <f>AND(OR(TRUE),NOT(OR(K1026="&lt;ND&gt;",K1026="&lt;MISSING&gt;")))</f>
        <v>0</v>
      </c>
    </row>
    <row r="1027">
      <c r="A1027" t="inlineStr">
        <is>
          <t>Non-detect</t>
        </is>
      </c>
      <c r="B1027" t="inlineStr">
        <is>
          <t>Test for non-detects/missing</t>
        </is>
      </c>
      <c r="C1027" t="inlineStr">
        <is>
          <t>Very Low</t>
        </is>
      </c>
      <c r="D1027" s="91" t="n">
        <v>44418</v>
      </c>
      <c r="E1027" t="inlineStr">
        <is>
          <t>bmi.08.09.21</t>
        </is>
      </c>
      <c r="F1027" t="inlineStr">
        <is>
          <t>PMMoV:10</t>
        </is>
      </c>
      <c r="G1027" s="73" t="str">
        <f>HYPERLINK("#'Main'!BI25", "'Main'!BI25")</f>
        <v>'Main'!BI25</v>
      </c>
      <c r="I1027" t="inlineStr">
        <is>
          <t>Matches=!&lt;ND&gt;,!&lt;MISSING&gt;</t>
        </is>
      </c>
      <c r="K1027">
        <f>'Main'!BI25</f>
        <v>28.55</v>
      </c>
      <c r="L1027">
        <f>AND(OR(TRUE),NOT(OR(K1027="&lt;ND&gt;",K1027="&lt;MISSING&gt;")))</f>
        <v>1</v>
      </c>
    </row>
    <row r="1028">
      <c r="A1028" t="inlineStr">
        <is>
          <t>Non-detect</t>
        </is>
      </c>
      <c r="B1028" t="inlineStr">
        <is>
          <t>Test for non-detects/missing</t>
        </is>
      </c>
      <c r="C1028" t="inlineStr">
        <is>
          <t>Very Low</t>
        </is>
      </c>
      <c r="D1028" s="91" t="n">
        <v>44418</v>
      </c>
      <c r="E1028" t="inlineStr">
        <is>
          <t>bmi.08.09.21</t>
        </is>
      </c>
      <c r="F1028" t="inlineStr">
        <is>
          <t>PMMoV:10</t>
        </is>
      </c>
      <c r="G1028" s="73" t="str">
        <f>HYPERLINK("#'Main'!BJ25", "'Main'!BJ25")</f>
        <v>'Main'!BJ25</v>
      </c>
      <c r="I1028" t="inlineStr">
        <is>
          <t>Matches=!&lt;ND&gt;,!&lt;MISSING&gt;</t>
        </is>
      </c>
      <c r="K1028">
        <f>'Main'!BJ25</f>
        <v>28.52</v>
      </c>
      <c r="L1028">
        <f>AND(OR(TRUE),NOT(OR(K1028="&lt;ND&gt;",K1028="&lt;MISSING&gt;")))</f>
        <v>1</v>
      </c>
    </row>
    <row r="1029">
      <c r="A1029" t="inlineStr">
        <is>
          <t>Non-detect</t>
        </is>
      </c>
      <c r="B1029" t="inlineStr">
        <is>
          <t>Test for non-detects/missing</t>
        </is>
      </c>
      <c r="C1029" t="inlineStr">
        <is>
          <t>Very Low</t>
        </is>
      </c>
      <c r="D1029" s="91" t="n">
        <v>44418</v>
      </c>
      <c r="E1029" t="inlineStr">
        <is>
          <t>bmi.08.09.21</t>
        </is>
      </c>
      <c r="F1029" t="inlineStr">
        <is>
          <t>PMMoV:10</t>
        </is>
      </c>
      <c r="G1029" s="73" t="str">
        <f>HYPERLINK("#'Main'!BK25", "'Main'!BK25")</f>
        <v>'Main'!BK25</v>
      </c>
      <c r="I1029" t="inlineStr">
        <is>
          <t>Matches=!&lt;ND&gt;,!&lt;MISSING&gt;</t>
        </is>
      </c>
      <c r="K1029">
        <f>'Main'!BK25</f>
        <v>28.38</v>
      </c>
      <c r="L1029">
        <f>AND(OR(TRUE),NOT(OR(K1029="&lt;ND&gt;",K1029="&lt;MISSING&gt;")))</f>
        <v>1</v>
      </c>
    </row>
    <row r="1030">
      <c r="A1030" t="inlineStr">
        <is>
          <t>Non-detect</t>
        </is>
      </c>
      <c r="B1030" t="inlineStr">
        <is>
          <t>Test for non-detects/missing</t>
        </is>
      </c>
      <c r="C1030" t="inlineStr">
        <is>
          <t>Very Low</t>
        </is>
      </c>
      <c r="D1030" s="91" t="n">
        <v>44418</v>
      </c>
      <c r="E1030" t="inlineStr">
        <is>
          <t>bmi.08.09.21</t>
        </is>
      </c>
      <c r="F1030" t="inlineStr">
        <is>
          <t>PMMoV:40</t>
        </is>
      </c>
      <c r="G1030" s="73" t="str">
        <f>HYPERLINK("#'Main'!BM25", "'Main'!BM25")</f>
        <v>'Main'!BM25</v>
      </c>
      <c r="I1030" t="inlineStr">
        <is>
          <t>Matches=!&lt;ND&gt;,!&lt;MISSING&gt;</t>
        </is>
      </c>
      <c r="K1030">
        <f>'Main'!BM25</f>
        <v>31.06</v>
      </c>
      <c r="L1030">
        <f>AND(OR(TRUE),NOT(OR(K1030="&lt;ND&gt;",K1030="&lt;MISSING&gt;")))</f>
        <v>1</v>
      </c>
    </row>
    <row r="1031">
      <c r="A1031" t="inlineStr">
        <is>
          <t>Non-detect</t>
        </is>
      </c>
      <c r="B1031" t="inlineStr">
        <is>
          <t>Test for non-detects/missing</t>
        </is>
      </c>
      <c r="C1031" t="inlineStr">
        <is>
          <t>Very Low</t>
        </is>
      </c>
      <c r="D1031" s="91" t="n">
        <v>44418</v>
      </c>
      <c r="E1031" t="inlineStr">
        <is>
          <t>bmi.08.09.21</t>
        </is>
      </c>
      <c r="F1031" t="inlineStr">
        <is>
          <t>PMMoV:40</t>
        </is>
      </c>
      <c r="G1031" s="73" t="str">
        <f>HYPERLINK("#'Main'!BN25", "'Main'!BN25")</f>
        <v>'Main'!BN25</v>
      </c>
      <c r="I1031" t="inlineStr">
        <is>
          <t>Matches=!&lt;ND&gt;,!&lt;MISSING&gt;</t>
        </is>
      </c>
      <c r="K1031">
        <f>'Main'!BN25</f>
        <v>31</v>
      </c>
      <c r="L1031">
        <f>AND(OR(TRUE),NOT(OR(K1031="&lt;ND&gt;",K1031="&lt;MISSING&gt;")))</f>
        <v>1</v>
      </c>
    </row>
    <row r="1032">
      <c r="A1032" t="inlineStr">
        <is>
          <t>Non-detect</t>
        </is>
      </c>
      <c r="B1032" t="inlineStr">
        <is>
          <t>Test for non-detects/missing</t>
        </is>
      </c>
      <c r="C1032" t="inlineStr">
        <is>
          <t>Very Low</t>
        </is>
      </c>
      <c r="D1032" s="91" t="n">
        <v>44418</v>
      </c>
      <c r="E1032" t="inlineStr">
        <is>
          <t>bmi.08.09.21</t>
        </is>
      </c>
      <c r="F1032" t="inlineStr">
        <is>
          <t>PMMoV:40</t>
        </is>
      </c>
      <c r="G1032" s="73" t="str">
        <f>HYPERLINK("#'Main'!BO25", "'Main'!BO25")</f>
        <v>'Main'!BO25</v>
      </c>
      <c r="I1032" t="inlineStr">
        <is>
          <t>Matches=!&lt;ND&gt;,!&lt;MISSING&gt;</t>
        </is>
      </c>
      <c r="K1032" t="str">
        <f>'Main'!BO25</f>
        <v>&lt;MISSING&gt;</v>
      </c>
      <c r="L1032">
        <f>AND(OR(TRUE),NOT(OR(K1032="&lt;ND&gt;",K1032="&lt;MISSING&gt;")))</f>
        <v>0</v>
      </c>
    </row>
    <row r="1033">
      <c r="A1033" t="inlineStr">
        <is>
          <t>Non-detect</t>
        </is>
      </c>
      <c r="B1033" t="inlineStr">
        <is>
          <t>Test for non-detects/missing</t>
        </is>
      </c>
      <c r="C1033" t="inlineStr">
        <is>
          <t>Very Low</t>
        </is>
      </c>
      <c r="D1033" s="91" t="n">
        <v>44418</v>
      </c>
      <c r="E1033" t="inlineStr">
        <is>
          <t>mh.08.09.21</t>
        </is>
      </c>
      <c r="F1033" t="inlineStr">
        <is>
          <t>covN2</t>
        </is>
      </c>
      <c r="G1033" s="73" t="str">
        <f>HYPERLINK("#'Main'!G26", "'Main'!G26")</f>
        <v>'Main'!G26</v>
      </c>
      <c r="I1033" t="inlineStr">
        <is>
          <t>Matches=!&lt;ND&gt;,!&lt;MISSING&gt;</t>
        </is>
      </c>
      <c r="K1033">
        <f>'Main'!G26</f>
        <v>33.78</v>
      </c>
      <c r="L1033">
        <f>AND(OR(TRUE),NOT(OR(K1033="&lt;ND&gt;",K1033="&lt;MISSING&gt;")))</f>
        <v>1</v>
      </c>
    </row>
    <row r="1034">
      <c r="A1034" t="inlineStr">
        <is>
          <t>Non-detect</t>
        </is>
      </c>
      <c r="B1034" t="inlineStr">
        <is>
          <t>Test for non-detects/missing</t>
        </is>
      </c>
      <c r="C1034" t="inlineStr">
        <is>
          <t>Very Low</t>
        </is>
      </c>
      <c r="D1034" s="91" t="n">
        <v>44418</v>
      </c>
      <c r="E1034" t="inlineStr">
        <is>
          <t>mh.08.09.21</t>
        </is>
      </c>
      <c r="F1034" t="inlineStr">
        <is>
          <t>covN2</t>
        </is>
      </c>
      <c r="G1034" s="73" t="str">
        <f>HYPERLINK("#'Main'!H26", "'Main'!H26")</f>
        <v>'Main'!H26</v>
      </c>
      <c r="I1034" t="inlineStr">
        <is>
          <t>Matches=!&lt;ND&gt;,!&lt;MISSING&gt;</t>
        </is>
      </c>
      <c r="K1034">
        <f>'Main'!H26</f>
        <v>33.86</v>
      </c>
      <c r="L1034">
        <f>AND(OR(TRUE),NOT(OR(K1034="&lt;ND&gt;",K1034="&lt;MISSING&gt;")))</f>
        <v>1</v>
      </c>
    </row>
    <row r="1035">
      <c r="A1035" t="inlineStr">
        <is>
          <t>Non-detect</t>
        </is>
      </c>
      <c r="B1035" t="inlineStr">
        <is>
          <t>Test for non-detects/missing</t>
        </is>
      </c>
      <c r="C1035" t="inlineStr">
        <is>
          <t>Very Low</t>
        </is>
      </c>
      <c r="D1035" s="91" t="n">
        <v>44418</v>
      </c>
      <c r="E1035" t="inlineStr">
        <is>
          <t>mh.08.09.21</t>
        </is>
      </c>
      <c r="F1035" t="inlineStr">
        <is>
          <t>covN2</t>
        </is>
      </c>
      <c r="G1035" s="73" t="str">
        <f>HYPERLINK("#'Main'!I26", "'Main'!I26")</f>
        <v>'Main'!I26</v>
      </c>
      <c r="I1035" t="inlineStr">
        <is>
          <t>Matches=!&lt;ND&gt;,!&lt;MISSING&gt;</t>
        </is>
      </c>
      <c r="K1035">
        <f>'Main'!I26</f>
        <v>33.21</v>
      </c>
      <c r="L1035">
        <f>AND(OR(TRUE),NOT(OR(K1035="&lt;ND&gt;",K1035="&lt;MISSING&gt;")))</f>
        <v>1</v>
      </c>
    </row>
    <row r="1036">
      <c r="A1036" t="inlineStr">
        <is>
          <t>Non-detect</t>
        </is>
      </c>
      <c r="B1036" t="inlineStr">
        <is>
          <t>Test for non-detects/missing</t>
        </is>
      </c>
      <c r="C1036" t="inlineStr">
        <is>
          <t>Very Low</t>
        </is>
      </c>
      <c r="D1036" s="91" t="n">
        <v>44418</v>
      </c>
      <c r="E1036" t="inlineStr">
        <is>
          <t>mh.08.09.21</t>
        </is>
      </c>
      <c r="F1036" t="inlineStr">
        <is>
          <t>PMMoV:10</t>
        </is>
      </c>
      <c r="G1036" s="73" t="str">
        <f>HYPERLINK("#'Main'!Q26", "'Main'!Q26")</f>
        <v>'Main'!Q26</v>
      </c>
      <c r="I1036" t="inlineStr">
        <is>
          <t>Matches=!&lt;ND&gt;,!&lt;MISSING&gt;</t>
        </is>
      </c>
      <c r="K1036">
        <f>'Main'!Q26</f>
        <v>30.33</v>
      </c>
      <c r="L1036">
        <f>AND(OR(TRUE),NOT(OR(K1036="&lt;ND&gt;",K1036="&lt;MISSING&gt;")))</f>
        <v>1</v>
      </c>
    </row>
    <row r="1037">
      <c r="A1037" t="inlineStr">
        <is>
          <t>Non-detect</t>
        </is>
      </c>
      <c r="B1037" t="inlineStr">
        <is>
          <t>Test for non-detects/missing</t>
        </is>
      </c>
      <c r="C1037" t="inlineStr">
        <is>
          <t>Very Low</t>
        </is>
      </c>
      <c r="D1037" s="91" t="n">
        <v>44418</v>
      </c>
      <c r="E1037" t="inlineStr">
        <is>
          <t>mh.08.09.21</t>
        </is>
      </c>
      <c r="F1037" t="inlineStr">
        <is>
          <t>PMMoV:10</t>
        </is>
      </c>
      <c r="G1037" s="73" t="str">
        <f>HYPERLINK("#'Main'!R26", "'Main'!R26")</f>
        <v>'Main'!R26</v>
      </c>
      <c r="I1037" t="inlineStr">
        <is>
          <t>Matches=!&lt;ND&gt;,!&lt;MISSING&gt;</t>
        </is>
      </c>
      <c r="K1037">
        <f>'Main'!R26</f>
        <v>30.33</v>
      </c>
      <c r="L1037">
        <f>AND(OR(TRUE),NOT(OR(K1037="&lt;ND&gt;",K1037="&lt;MISSING&gt;")))</f>
        <v>1</v>
      </c>
    </row>
    <row r="1038">
      <c r="A1038" t="inlineStr">
        <is>
          <t>Non-detect</t>
        </is>
      </c>
      <c r="B1038" t="inlineStr">
        <is>
          <t>Test for non-detects/missing</t>
        </is>
      </c>
      <c r="C1038" t="inlineStr">
        <is>
          <t>Very Low</t>
        </is>
      </c>
      <c r="D1038" s="91" t="n">
        <v>44418</v>
      </c>
      <c r="E1038" t="inlineStr">
        <is>
          <t>mh.08.09.21</t>
        </is>
      </c>
      <c r="F1038" t="inlineStr">
        <is>
          <t>PMMoV:10</t>
        </is>
      </c>
      <c r="G1038" s="73" t="str">
        <f>HYPERLINK("#'Main'!S26", "'Main'!S26")</f>
        <v>'Main'!S26</v>
      </c>
      <c r="I1038" t="inlineStr">
        <is>
          <t>Matches=!&lt;ND&gt;,!&lt;MISSING&gt;</t>
        </is>
      </c>
      <c r="K1038">
        <f>'Main'!S26</f>
        <v>30.21</v>
      </c>
      <c r="L1038">
        <f>AND(OR(TRUE),NOT(OR(K1038="&lt;ND&gt;",K1038="&lt;MISSING&gt;")))</f>
        <v>1</v>
      </c>
    </row>
    <row r="1039">
      <c r="A1039" t="inlineStr">
        <is>
          <t>Non-detect</t>
        </is>
      </c>
      <c r="B1039" t="inlineStr">
        <is>
          <t>Test for non-detects/missing</t>
        </is>
      </c>
      <c r="C1039" t="inlineStr">
        <is>
          <t>Very Low</t>
        </is>
      </c>
      <c r="D1039" s="91" t="n">
        <v>44418</v>
      </c>
      <c r="E1039" t="inlineStr">
        <is>
          <t>mh.08.09.21</t>
        </is>
      </c>
      <c r="F1039" t="inlineStr">
        <is>
          <t>PMMoV</t>
        </is>
      </c>
      <c r="G1039" s="73" t="str">
        <f>HYPERLINK("#'Main'!BQ26", "'Main'!BQ26")</f>
        <v>'Main'!BQ26</v>
      </c>
      <c r="I1039" t="inlineStr">
        <is>
          <t>Matches=!&lt;ND&gt;,!&lt;MISSING&gt;</t>
        </is>
      </c>
      <c r="K1039">
        <f>'Main'!BQ26</f>
        <v>27.12</v>
      </c>
      <c r="L1039">
        <f>AND(OR(TRUE),NOT(OR(K1039="&lt;ND&gt;",K1039="&lt;MISSING&gt;")))</f>
        <v>1</v>
      </c>
    </row>
    <row r="1040">
      <c r="A1040" t="inlineStr">
        <is>
          <t>Non-detect</t>
        </is>
      </c>
      <c r="B1040" t="inlineStr">
        <is>
          <t>Test for non-detects/missing</t>
        </is>
      </c>
      <c r="C1040" t="inlineStr">
        <is>
          <t>Very Low</t>
        </is>
      </c>
      <c r="D1040" s="91" t="n">
        <v>44418</v>
      </c>
      <c r="E1040" t="inlineStr">
        <is>
          <t>mh.08.09.21</t>
        </is>
      </c>
      <c r="F1040" t="inlineStr">
        <is>
          <t>PMMoV</t>
        </is>
      </c>
      <c r="G1040" s="73" t="str">
        <f>HYPERLINK("#'Main'!BR26", "'Main'!BR26")</f>
        <v>'Main'!BR26</v>
      </c>
      <c r="I1040" t="inlineStr">
        <is>
          <t>Matches=!&lt;ND&gt;,!&lt;MISSING&gt;</t>
        </is>
      </c>
      <c r="K1040">
        <f>'Main'!BR26</f>
        <v>26.98</v>
      </c>
      <c r="L1040">
        <f>AND(OR(TRUE),NOT(OR(K1040="&lt;ND&gt;",K1040="&lt;MISSING&gt;")))</f>
        <v>1</v>
      </c>
    </row>
    <row r="1041">
      <c r="A1041" t="inlineStr">
        <is>
          <t>Non-detect</t>
        </is>
      </c>
      <c r="B1041" t="inlineStr">
        <is>
          <t>Test for non-detects/missing</t>
        </is>
      </c>
      <c r="C1041" t="inlineStr">
        <is>
          <t>Very Low</t>
        </is>
      </c>
      <c r="D1041" s="91" t="n">
        <v>44418</v>
      </c>
      <c r="E1041" t="inlineStr">
        <is>
          <t>mh.08.09.21</t>
        </is>
      </c>
      <c r="F1041" t="inlineStr">
        <is>
          <t>PMMoV</t>
        </is>
      </c>
      <c r="G1041" s="73" t="str">
        <f>HYPERLINK("#'Main'!BS26", "'Main'!BS26")</f>
        <v>'Main'!BS26</v>
      </c>
      <c r="I1041" t="inlineStr">
        <is>
          <t>Matches=!&lt;ND&gt;,!&lt;MISSING&gt;</t>
        </is>
      </c>
      <c r="K1041" t="str">
        <f>'Main'!BS26</f>
        <v>&lt;MISSING&gt;</v>
      </c>
      <c r="L1041">
        <f>AND(OR(TRUE),NOT(OR(K1041="&lt;ND&gt;",K1041="&lt;MISSING&gt;")))</f>
        <v>0</v>
      </c>
    </row>
    <row r="1042">
      <c r="A1042" t="inlineStr">
        <is>
          <t>Non-detect</t>
        </is>
      </c>
      <c r="B1042" t="inlineStr">
        <is>
          <t>Test for non-detects/missing</t>
        </is>
      </c>
      <c r="C1042" t="inlineStr">
        <is>
          <t>Very Low</t>
        </is>
      </c>
      <c r="D1042" s="91" t="n">
        <v>44418</v>
      </c>
      <c r="E1042" t="inlineStr">
        <is>
          <t>mh.08.09.21</t>
        </is>
      </c>
      <c r="F1042" t="inlineStr">
        <is>
          <t>PMMoV:10</t>
        </is>
      </c>
      <c r="G1042" s="73" t="str">
        <f>HYPERLINK("#'Main'!BI26", "'Main'!BI26")</f>
        <v>'Main'!BI26</v>
      </c>
      <c r="I1042" t="inlineStr">
        <is>
          <t>Matches=!&lt;ND&gt;,!&lt;MISSING&gt;</t>
        </is>
      </c>
      <c r="K1042">
        <f>'Main'!BI26</f>
        <v>30.33</v>
      </c>
      <c r="L1042">
        <f>AND(OR(TRUE),NOT(OR(K1042="&lt;ND&gt;",K1042="&lt;MISSING&gt;")))</f>
        <v>1</v>
      </c>
    </row>
    <row r="1043">
      <c r="A1043" t="inlineStr">
        <is>
          <t>Non-detect</t>
        </is>
      </c>
      <c r="B1043" t="inlineStr">
        <is>
          <t>Test for non-detects/missing</t>
        </is>
      </c>
      <c r="C1043" t="inlineStr">
        <is>
          <t>Very Low</t>
        </is>
      </c>
      <c r="D1043" s="91" t="n">
        <v>44418</v>
      </c>
      <c r="E1043" t="inlineStr">
        <is>
          <t>mh.08.09.21</t>
        </is>
      </c>
      <c r="F1043" t="inlineStr">
        <is>
          <t>PMMoV:10</t>
        </is>
      </c>
      <c r="G1043" s="73" t="str">
        <f>HYPERLINK("#'Main'!BJ26", "'Main'!BJ26")</f>
        <v>'Main'!BJ26</v>
      </c>
      <c r="I1043" t="inlineStr">
        <is>
          <t>Matches=!&lt;ND&gt;,!&lt;MISSING&gt;</t>
        </is>
      </c>
      <c r="K1043">
        <f>'Main'!BJ26</f>
        <v>30.33</v>
      </c>
      <c r="L1043">
        <f>AND(OR(TRUE),NOT(OR(K1043="&lt;ND&gt;",K1043="&lt;MISSING&gt;")))</f>
        <v>1</v>
      </c>
    </row>
    <row r="1044">
      <c r="A1044" t="inlineStr">
        <is>
          <t>Non-detect</t>
        </is>
      </c>
      <c r="B1044" t="inlineStr">
        <is>
          <t>Test for non-detects/missing</t>
        </is>
      </c>
      <c r="C1044" t="inlineStr">
        <is>
          <t>Very Low</t>
        </is>
      </c>
      <c r="D1044" s="91" t="n">
        <v>44418</v>
      </c>
      <c r="E1044" t="inlineStr">
        <is>
          <t>mh.08.09.21</t>
        </is>
      </c>
      <c r="F1044" t="inlineStr">
        <is>
          <t>PMMoV:10</t>
        </is>
      </c>
      <c r="G1044" s="73" t="str">
        <f>HYPERLINK("#'Main'!BK26", "'Main'!BK26")</f>
        <v>'Main'!BK26</v>
      </c>
      <c r="I1044" t="inlineStr">
        <is>
          <t>Matches=!&lt;ND&gt;,!&lt;MISSING&gt;</t>
        </is>
      </c>
      <c r="K1044">
        <f>'Main'!BK26</f>
        <v>30.21</v>
      </c>
      <c r="L1044">
        <f>AND(OR(TRUE),NOT(OR(K1044="&lt;ND&gt;",K1044="&lt;MISSING&gt;")))</f>
        <v>1</v>
      </c>
    </row>
    <row r="1045">
      <c r="A1045" t="inlineStr">
        <is>
          <t>Non-detect</t>
        </is>
      </c>
      <c r="B1045" t="inlineStr">
        <is>
          <t>Test for non-detects/missing</t>
        </is>
      </c>
      <c r="C1045" t="inlineStr">
        <is>
          <t>Very Low</t>
        </is>
      </c>
      <c r="D1045" s="91" t="n">
        <v>44418</v>
      </c>
      <c r="E1045" t="inlineStr">
        <is>
          <t>mh.08.09.21</t>
        </is>
      </c>
      <c r="F1045" t="inlineStr">
        <is>
          <t>PMMoV:40</t>
        </is>
      </c>
      <c r="G1045" s="73" t="str">
        <f>HYPERLINK("#'Main'!BM26", "'Main'!BM26")</f>
        <v>'Main'!BM26</v>
      </c>
      <c r="I1045" t="inlineStr">
        <is>
          <t>Matches=!&lt;ND&gt;,!&lt;MISSING&gt;</t>
        </is>
      </c>
      <c r="K1045">
        <f>'Main'!BM26</f>
        <v>32.56</v>
      </c>
      <c r="L1045">
        <f>AND(OR(TRUE),NOT(OR(K1045="&lt;ND&gt;",K1045="&lt;MISSING&gt;")))</f>
        <v>1</v>
      </c>
    </row>
    <row r="1046">
      <c r="A1046" t="inlineStr">
        <is>
          <t>Non-detect</t>
        </is>
      </c>
      <c r="B1046" t="inlineStr">
        <is>
          <t>Test for non-detects/missing</t>
        </is>
      </c>
      <c r="C1046" t="inlineStr">
        <is>
          <t>Very Low</t>
        </is>
      </c>
      <c r="D1046" s="91" t="n">
        <v>44418</v>
      </c>
      <c r="E1046" t="inlineStr">
        <is>
          <t>mh.08.09.21</t>
        </is>
      </c>
      <c r="F1046" t="inlineStr">
        <is>
          <t>PMMoV:40</t>
        </is>
      </c>
      <c r="G1046" s="73" t="str">
        <f>HYPERLINK("#'Main'!BN26", "'Main'!BN26")</f>
        <v>'Main'!BN26</v>
      </c>
      <c r="I1046" t="inlineStr">
        <is>
          <t>Matches=!&lt;ND&gt;,!&lt;MISSING&gt;</t>
        </is>
      </c>
      <c r="K1046">
        <f>'Main'!BN26</f>
        <v>32.6</v>
      </c>
      <c r="L1046">
        <f>AND(OR(TRUE),NOT(OR(K1046="&lt;ND&gt;",K1046="&lt;MISSING&gt;")))</f>
        <v>1</v>
      </c>
    </row>
    <row r="1047">
      <c r="A1047" t="inlineStr">
        <is>
          <t>Non-detect</t>
        </is>
      </c>
      <c r="B1047" t="inlineStr">
        <is>
          <t>Test for non-detects/missing</t>
        </is>
      </c>
      <c r="C1047" t="inlineStr">
        <is>
          <t>Very Low</t>
        </is>
      </c>
      <c r="D1047" s="91" t="n">
        <v>44418</v>
      </c>
      <c r="E1047" t="inlineStr">
        <is>
          <t>mh.08.09.21</t>
        </is>
      </c>
      <c r="F1047" t="inlineStr">
        <is>
          <t>PMMoV:40</t>
        </is>
      </c>
      <c r="G1047" s="73" t="str">
        <f>HYPERLINK("#'Main'!BO26", "'Main'!BO26")</f>
        <v>'Main'!BO26</v>
      </c>
      <c r="I1047" t="inlineStr">
        <is>
          <t>Matches=!&lt;ND&gt;,!&lt;MISSING&gt;</t>
        </is>
      </c>
      <c r="K1047" t="str">
        <f>'Main'!BO26</f>
        <v>&lt;MISSING&gt;</v>
      </c>
      <c r="L1047">
        <f>AND(OR(TRUE),NOT(OR(K1047="&lt;ND&gt;",K1047="&lt;MISSING&gt;")))</f>
        <v>0</v>
      </c>
    </row>
    <row r="1048">
      <c r="A1048" t="inlineStr">
        <is>
          <t>Non-detect</t>
        </is>
      </c>
      <c r="B1048" t="inlineStr">
        <is>
          <t>Test for non-detects/missing</t>
        </is>
      </c>
      <c r="C1048" t="inlineStr">
        <is>
          <t>Very Low</t>
        </is>
      </c>
      <c r="D1048" s="91" t="n">
        <v>44418</v>
      </c>
      <c r="E1048" t="inlineStr">
        <is>
          <t>o.08.09.21</t>
        </is>
      </c>
      <c r="F1048" t="inlineStr">
        <is>
          <t>covN2</t>
        </is>
      </c>
      <c r="G1048" s="73" t="str">
        <f>HYPERLINK("#'Main'!G27", "'Main'!G27")</f>
        <v>'Main'!G27</v>
      </c>
      <c r="I1048" t="inlineStr">
        <is>
          <t>Matches=!&lt;ND&gt;,!&lt;MISSING&gt;</t>
        </is>
      </c>
      <c r="K1048">
        <f>'Main'!G27</f>
        <v>35.6</v>
      </c>
      <c r="L1048">
        <f>AND(OR(TRUE),NOT(OR(K1048="&lt;ND&gt;",K1048="&lt;MISSING&gt;")))</f>
        <v>1</v>
      </c>
    </row>
    <row r="1049">
      <c r="A1049" t="inlineStr">
        <is>
          <t>Non-detect</t>
        </is>
      </c>
      <c r="B1049" t="inlineStr">
        <is>
          <t>Test for non-detects/missing</t>
        </is>
      </c>
      <c r="C1049" t="inlineStr">
        <is>
          <t>Very Low</t>
        </is>
      </c>
      <c r="D1049" s="91" t="n">
        <v>44418</v>
      </c>
      <c r="E1049" t="inlineStr">
        <is>
          <t>o.08.09.21</t>
        </is>
      </c>
      <c r="F1049" t="inlineStr">
        <is>
          <t>covN2</t>
        </is>
      </c>
      <c r="G1049" s="73" t="str">
        <f>HYPERLINK("#'Main'!H27", "'Main'!H27")</f>
        <v>'Main'!H27</v>
      </c>
      <c r="I1049" t="inlineStr">
        <is>
          <t>Matches=!&lt;ND&gt;,!&lt;MISSING&gt;</t>
        </is>
      </c>
      <c r="K1049" t="str">
        <f>'Main'!H27</f>
        <v>[34.09]</v>
      </c>
      <c r="L1049">
        <f>AND(OR(TRUE),NOT(OR(K1049="&lt;ND&gt;",K1049="&lt;MISSING&gt;")))</f>
        <v>1</v>
      </c>
    </row>
    <row r="1050">
      <c r="A1050" t="inlineStr">
        <is>
          <t>Non-detect</t>
        </is>
      </c>
      <c r="B1050" t="inlineStr">
        <is>
          <t>Test for non-detects/missing</t>
        </is>
      </c>
      <c r="C1050" t="inlineStr">
        <is>
          <t>Very Low</t>
        </is>
      </c>
      <c r="D1050" s="91" t="n">
        <v>44418</v>
      </c>
      <c r="E1050" t="inlineStr">
        <is>
          <t>o.08.09.21</t>
        </is>
      </c>
      <c r="F1050" t="inlineStr">
        <is>
          <t>covN2</t>
        </is>
      </c>
      <c r="G1050" s="73" t="str">
        <f>HYPERLINK("#'Main'!I27", "'Main'!I27")</f>
        <v>'Main'!I27</v>
      </c>
      <c r="I1050" t="inlineStr">
        <is>
          <t>Matches=!&lt;ND&gt;,!&lt;MISSING&gt;</t>
        </is>
      </c>
      <c r="K1050">
        <f>'Main'!I27</f>
        <v>35.71</v>
      </c>
      <c r="L1050">
        <f>AND(OR(TRUE),NOT(OR(K1050="&lt;ND&gt;",K1050="&lt;MISSING&gt;")))</f>
        <v>1</v>
      </c>
    </row>
    <row r="1051">
      <c r="A1051" t="inlineStr">
        <is>
          <t>Non-detect</t>
        </is>
      </c>
      <c r="B1051" t="inlineStr">
        <is>
          <t>Test for non-detects/missing</t>
        </is>
      </c>
      <c r="C1051" t="inlineStr">
        <is>
          <t>Very Low</t>
        </is>
      </c>
      <c r="D1051" s="91" t="n">
        <v>44418</v>
      </c>
      <c r="E1051" t="inlineStr">
        <is>
          <t>o.08.09.21</t>
        </is>
      </c>
      <c r="F1051" t="inlineStr">
        <is>
          <t>PMMoV:10</t>
        </is>
      </c>
      <c r="G1051" s="73" t="str">
        <f>HYPERLINK("#'Main'!Q27", "'Main'!Q27")</f>
        <v>'Main'!Q27</v>
      </c>
      <c r="I1051" t="inlineStr">
        <is>
          <t>Matches=!&lt;ND&gt;,!&lt;MISSING&gt;</t>
        </is>
      </c>
      <c r="K1051">
        <f>'Main'!Q27</f>
        <v>28.49</v>
      </c>
      <c r="L1051">
        <f>AND(OR(TRUE),NOT(OR(K1051="&lt;ND&gt;",K1051="&lt;MISSING&gt;")))</f>
        <v>1</v>
      </c>
    </row>
    <row r="1052">
      <c r="A1052" t="inlineStr">
        <is>
          <t>Non-detect</t>
        </is>
      </c>
      <c r="B1052" t="inlineStr">
        <is>
          <t>Test for non-detects/missing</t>
        </is>
      </c>
      <c r="C1052" t="inlineStr">
        <is>
          <t>Very Low</t>
        </is>
      </c>
      <c r="D1052" s="91" t="n">
        <v>44418</v>
      </c>
      <c r="E1052" t="inlineStr">
        <is>
          <t>o.08.09.21</t>
        </is>
      </c>
      <c r="F1052" t="inlineStr">
        <is>
          <t>PMMoV:10</t>
        </is>
      </c>
      <c r="G1052" s="73" t="str">
        <f>HYPERLINK("#'Main'!R27", "'Main'!R27")</f>
        <v>'Main'!R27</v>
      </c>
      <c r="I1052" t="inlineStr">
        <is>
          <t>Matches=!&lt;ND&gt;,!&lt;MISSING&gt;</t>
        </is>
      </c>
      <c r="K1052">
        <f>'Main'!R27</f>
        <v>28.38</v>
      </c>
      <c r="L1052">
        <f>AND(OR(TRUE),NOT(OR(K1052="&lt;ND&gt;",K1052="&lt;MISSING&gt;")))</f>
        <v>1</v>
      </c>
    </row>
    <row r="1053">
      <c r="A1053" t="inlineStr">
        <is>
          <t>Non-detect</t>
        </is>
      </c>
      <c r="B1053" t="inlineStr">
        <is>
          <t>Test for non-detects/missing</t>
        </is>
      </c>
      <c r="C1053" t="inlineStr">
        <is>
          <t>Very Low</t>
        </is>
      </c>
      <c r="D1053" s="91" t="n">
        <v>44418</v>
      </c>
      <c r="E1053" t="inlineStr">
        <is>
          <t>o.08.09.21</t>
        </is>
      </c>
      <c r="F1053" t="inlineStr">
        <is>
          <t>PMMoV:10</t>
        </is>
      </c>
      <c r="G1053" s="73" t="str">
        <f>HYPERLINK("#'Main'!S27", "'Main'!S27")</f>
        <v>'Main'!S27</v>
      </c>
      <c r="I1053" t="inlineStr">
        <is>
          <t>Matches=!&lt;ND&gt;,!&lt;MISSING&gt;</t>
        </is>
      </c>
      <c r="K1053">
        <f>'Main'!S27</f>
        <v>28.43</v>
      </c>
      <c r="L1053">
        <f>AND(OR(TRUE),NOT(OR(K1053="&lt;ND&gt;",K1053="&lt;MISSING&gt;")))</f>
        <v>1</v>
      </c>
    </row>
    <row r="1054">
      <c r="A1054" t="inlineStr">
        <is>
          <t>Non-detect</t>
        </is>
      </c>
      <c r="B1054" t="inlineStr">
        <is>
          <t>Test for non-detects/missing</t>
        </is>
      </c>
      <c r="C1054" t="inlineStr">
        <is>
          <t>Very Low</t>
        </is>
      </c>
      <c r="D1054" s="91" t="n">
        <v>44418</v>
      </c>
      <c r="E1054" t="inlineStr">
        <is>
          <t>o.08.09.21</t>
        </is>
      </c>
      <c r="F1054" t="inlineStr">
        <is>
          <t>PMMoV</t>
        </is>
      </c>
      <c r="G1054" s="73" t="str">
        <f>HYPERLINK("#'Main'!BQ27", "'Main'!BQ27")</f>
        <v>'Main'!BQ27</v>
      </c>
      <c r="I1054" t="inlineStr">
        <is>
          <t>Matches=!&lt;ND&gt;,!&lt;MISSING&gt;</t>
        </is>
      </c>
      <c r="K1054">
        <f>'Main'!BQ27</f>
        <v>25.58</v>
      </c>
      <c r="L1054">
        <f>AND(OR(TRUE),NOT(OR(K1054="&lt;ND&gt;",K1054="&lt;MISSING&gt;")))</f>
        <v>1</v>
      </c>
    </row>
    <row r="1055">
      <c r="A1055" t="inlineStr">
        <is>
          <t>Non-detect</t>
        </is>
      </c>
      <c r="B1055" t="inlineStr">
        <is>
          <t>Test for non-detects/missing</t>
        </is>
      </c>
      <c r="C1055" t="inlineStr">
        <is>
          <t>Very Low</t>
        </is>
      </c>
      <c r="D1055" s="91" t="n">
        <v>44418</v>
      </c>
      <c r="E1055" t="inlineStr">
        <is>
          <t>o.08.09.21</t>
        </is>
      </c>
      <c r="F1055" t="inlineStr">
        <is>
          <t>PMMoV</t>
        </is>
      </c>
      <c r="G1055" s="73" t="str">
        <f>HYPERLINK("#'Main'!BR27", "'Main'!BR27")</f>
        <v>'Main'!BR27</v>
      </c>
      <c r="I1055" t="inlineStr">
        <is>
          <t>Matches=!&lt;ND&gt;,!&lt;MISSING&gt;</t>
        </is>
      </c>
      <c r="K1055">
        <f>'Main'!BR27</f>
        <v>25.48</v>
      </c>
      <c r="L1055">
        <f>AND(OR(TRUE),NOT(OR(K1055="&lt;ND&gt;",K1055="&lt;MISSING&gt;")))</f>
        <v>1</v>
      </c>
    </row>
    <row r="1056">
      <c r="A1056" t="inlineStr">
        <is>
          <t>Non-detect</t>
        </is>
      </c>
      <c r="B1056" t="inlineStr">
        <is>
          <t>Test for non-detects/missing</t>
        </is>
      </c>
      <c r="C1056" t="inlineStr">
        <is>
          <t>Very Low</t>
        </is>
      </c>
      <c r="D1056" s="91" t="n">
        <v>44418</v>
      </c>
      <c r="E1056" t="inlineStr">
        <is>
          <t>o.08.09.21</t>
        </is>
      </c>
      <c r="F1056" t="inlineStr">
        <is>
          <t>PMMoV</t>
        </is>
      </c>
      <c r="G1056" s="73" t="str">
        <f>HYPERLINK("#'Main'!BS27", "'Main'!BS27")</f>
        <v>'Main'!BS27</v>
      </c>
      <c r="I1056" t="inlineStr">
        <is>
          <t>Matches=!&lt;ND&gt;,!&lt;MISSING&gt;</t>
        </is>
      </c>
      <c r="K1056" t="str">
        <f>'Main'!BS27</f>
        <v>&lt;MISSING&gt;</v>
      </c>
      <c r="L1056">
        <f>AND(OR(TRUE),NOT(OR(K1056="&lt;ND&gt;",K1056="&lt;MISSING&gt;")))</f>
        <v>0</v>
      </c>
    </row>
    <row r="1057">
      <c r="A1057" t="inlineStr">
        <is>
          <t>Non-detect</t>
        </is>
      </c>
      <c r="B1057" t="inlineStr">
        <is>
          <t>Test for non-detects/missing</t>
        </is>
      </c>
      <c r="C1057" t="inlineStr">
        <is>
          <t>Very Low</t>
        </is>
      </c>
      <c r="D1057" s="91" t="n">
        <v>44418</v>
      </c>
      <c r="E1057" t="inlineStr">
        <is>
          <t>o.08.09.21</t>
        </is>
      </c>
      <c r="F1057" t="inlineStr">
        <is>
          <t>PMMoV:10</t>
        </is>
      </c>
      <c r="G1057" s="73" t="str">
        <f>HYPERLINK("#'Main'!BI27", "'Main'!BI27")</f>
        <v>'Main'!BI27</v>
      </c>
      <c r="I1057" t="inlineStr">
        <is>
          <t>Matches=!&lt;ND&gt;,!&lt;MISSING&gt;</t>
        </is>
      </c>
      <c r="K1057">
        <f>'Main'!BI27</f>
        <v>28.49</v>
      </c>
      <c r="L1057">
        <f>AND(OR(TRUE),NOT(OR(K1057="&lt;ND&gt;",K1057="&lt;MISSING&gt;")))</f>
        <v>1</v>
      </c>
    </row>
    <row r="1058">
      <c r="A1058" t="inlineStr">
        <is>
          <t>Non-detect</t>
        </is>
      </c>
      <c r="B1058" t="inlineStr">
        <is>
          <t>Test for non-detects/missing</t>
        </is>
      </c>
      <c r="C1058" t="inlineStr">
        <is>
          <t>Very Low</t>
        </is>
      </c>
      <c r="D1058" s="91" t="n">
        <v>44418</v>
      </c>
      <c r="E1058" t="inlineStr">
        <is>
          <t>o.08.09.21</t>
        </is>
      </c>
      <c r="F1058" t="inlineStr">
        <is>
          <t>PMMoV:10</t>
        </is>
      </c>
      <c r="G1058" s="73" t="str">
        <f>HYPERLINK("#'Main'!BJ27", "'Main'!BJ27")</f>
        <v>'Main'!BJ27</v>
      </c>
      <c r="I1058" t="inlineStr">
        <is>
          <t>Matches=!&lt;ND&gt;,!&lt;MISSING&gt;</t>
        </is>
      </c>
      <c r="K1058">
        <f>'Main'!BJ27</f>
        <v>28.38</v>
      </c>
      <c r="L1058">
        <f>AND(OR(TRUE),NOT(OR(K1058="&lt;ND&gt;",K1058="&lt;MISSING&gt;")))</f>
        <v>1</v>
      </c>
    </row>
    <row r="1059">
      <c r="A1059" t="inlineStr">
        <is>
          <t>Non-detect</t>
        </is>
      </c>
      <c r="B1059" t="inlineStr">
        <is>
          <t>Test for non-detects/missing</t>
        </is>
      </c>
      <c r="C1059" t="inlineStr">
        <is>
          <t>Very Low</t>
        </is>
      </c>
      <c r="D1059" s="91" t="n">
        <v>44418</v>
      </c>
      <c r="E1059" t="inlineStr">
        <is>
          <t>o.08.09.21</t>
        </is>
      </c>
      <c r="F1059" t="inlineStr">
        <is>
          <t>PMMoV:10</t>
        </is>
      </c>
      <c r="G1059" s="73" t="str">
        <f>HYPERLINK("#'Main'!BK27", "'Main'!BK27")</f>
        <v>'Main'!BK27</v>
      </c>
      <c r="I1059" t="inlineStr">
        <is>
          <t>Matches=!&lt;ND&gt;,!&lt;MISSING&gt;</t>
        </is>
      </c>
      <c r="K1059">
        <f>'Main'!BK27</f>
        <v>28.43</v>
      </c>
      <c r="L1059">
        <f>AND(OR(TRUE),NOT(OR(K1059="&lt;ND&gt;",K1059="&lt;MISSING&gt;")))</f>
        <v>1</v>
      </c>
    </row>
    <row r="1060">
      <c r="A1060" t="inlineStr">
        <is>
          <t>Non-detect</t>
        </is>
      </c>
      <c r="B1060" t="inlineStr">
        <is>
          <t>Test for non-detects/missing</t>
        </is>
      </c>
      <c r="C1060" t="inlineStr">
        <is>
          <t>Very Low</t>
        </is>
      </c>
      <c r="D1060" s="91" t="n">
        <v>44418</v>
      </c>
      <c r="E1060" t="inlineStr">
        <is>
          <t>o.08.09.21</t>
        </is>
      </c>
      <c r="F1060" t="inlineStr">
        <is>
          <t>PMMoV:40</t>
        </is>
      </c>
      <c r="G1060" s="73" t="str">
        <f>HYPERLINK("#'Main'!BM27", "'Main'!BM27")</f>
        <v>'Main'!BM27</v>
      </c>
      <c r="I1060" t="inlineStr">
        <is>
          <t>Matches=!&lt;ND&gt;,!&lt;MISSING&gt;</t>
        </is>
      </c>
      <c r="K1060">
        <f>'Main'!BM27</f>
        <v>31.07</v>
      </c>
      <c r="L1060">
        <f>AND(OR(TRUE),NOT(OR(K1060="&lt;ND&gt;",K1060="&lt;MISSING&gt;")))</f>
        <v>1</v>
      </c>
    </row>
    <row r="1061">
      <c r="A1061" t="inlineStr">
        <is>
          <t>Non-detect</t>
        </is>
      </c>
      <c r="B1061" t="inlineStr">
        <is>
          <t>Test for non-detects/missing</t>
        </is>
      </c>
      <c r="C1061" t="inlineStr">
        <is>
          <t>Very Low</t>
        </is>
      </c>
      <c r="D1061" s="91" t="n">
        <v>44418</v>
      </c>
      <c r="E1061" t="inlineStr">
        <is>
          <t>o.08.09.21</t>
        </is>
      </c>
      <c r="F1061" t="inlineStr">
        <is>
          <t>PMMoV:40</t>
        </is>
      </c>
      <c r="G1061" s="73" t="str">
        <f>HYPERLINK("#'Main'!BN27", "'Main'!BN27")</f>
        <v>'Main'!BN27</v>
      </c>
      <c r="I1061" t="inlineStr">
        <is>
          <t>Matches=!&lt;ND&gt;,!&lt;MISSING&gt;</t>
        </is>
      </c>
      <c r="K1061">
        <f>'Main'!BN27</f>
        <v>31.13</v>
      </c>
      <c r="L1061">
        <f>AND(OR(TRUE),NOT(OR(K1061="&lt;ND&gt;",K1061="&lt;MISSING&gt;")))</f>
        <v>1</v>
      </c>
    </row>
    <row r="1062">
      <c r="A1062" t="inlineStr">
        <is>
          <t>Non-detect</t>
        </is>
      </c>
      <c r="B1062" t="inlineStr">
        <is>
          <t>Test for non-detects/missing</t>
        </is>
      </c>
      <c r="C1062" t="inlineStr">
        <is>
          <t>Very Low</t>
        </is>
      </c>
      <c r="D1062" s="91" t="n">
        <v>44418</v>
      </c>
      <c r="E1062" t="inlineStr">
        <is>
          <t>o.08.09.21</t>
        </is>
      </c>
      <c r="F1062" t="inlineStr">
        <is>
          <t>PMMoV:40</t>
        </is>
      </c>
      <c r="G1062" s="73" t="str">
        <f>HYPERLINK("#'Main'!BO27", "'Main'!BO27")</f>
        <v>'Main'!BO27</v>
      </c>
      <c r="I1062" t="inlineStr">
        <is>
          <t>Matches=!&lt;ND&gt;,!&lt;MISSING&gt;</t>
        </is>
      </c>
      <c r="K1062" t="str">
        <f>'Main'!BO27</f>
        <v>&lt;MISSING&gt;</v>
      </c>
      <c r="L1062">
        <f>AND(OR(TRUE),NOT(OR(K1062="&lt;ND&gt;",K1062="&lt;MISSING&gt;")))</f>
        <v>0</v>
      </c>
    </row>
    <row r="1063">
      <c r="A1063" t="inlineStr">
        <is>
          <t>Non-detect</t>
        </is>
      </c>
      <c r="B1063" t="inlineStr">
        <is>
          <t>Test for non-detects/missing</t>
        </is>
      </c>
      <c r="C1063" t="inlineStr">
        <is>
          <t>Very Low</t>
        </is>
      </c>
      <c r="D1063" s="91" t="n">
        <v>44418</v>
      </c>
      <c r="E1063" t="inlineStr">
        <is>
          <t>vc1.08.09.21</t>
        </is>
      </c>
      <c r="F1063" t="inlineStr">
        <is>
          <t>covN2</t>
        </is>
      </c>
      <c r="G1063" s="73" t="str">
        <f>HYPERLINK("#'Main'!G28", "'Main'!G28")</f>
        <v>'Main'!G28</v>
      </c>
      <c r="I1063" t="inlineStr">
        <is>
          <t>Matches=!&lt;ND&gt;,!&lt;MISSING&gt;</t>
        </is>
      </c>
      <c r="K1063">
        <f>'Main'!G28</f>
        <v>42.42</v>
      </c>
      <c r="L1063">
        <f>AND(OR(TRUE),NOT(OR(K1063="&lt;ND&gt;",K1063="&lt;MISSING&gt;")))</f>
        <v>1</v>
      </c>
    </row>
    <row r="1064">
      <c r="A1064" t="inlineStr">
        <is>
          <t>Non-detect</t>
        </is>
      </c>
      <c r="B1064" t="inlineStr">
        <is>
          <t>Test for non-detects/missing</t>
        </is>
      </c>
      <c r="C1064" t="inlineStr">
        <is>
          <t>Very Low</t>
        </is>
      </c>
      <c r="D1064" s="91" t="n">
        <v>44418</v>
      </c>
      <c r="E1064" t="inlineStr">
        <is>
          <t>vc1.08.09.21</t>
        </is>
      </c>
      <c r="F1064" t="inlineStr">
        <is>
          <t>covN2</t>
        </is>
      </c>
      <c r="G1064" s="73" t="str">
        <f>HYPERLINK("#'Main'!H28", "'Main'!H28")</f>
        <v>'Main'!H28</v>
      </c>
      <c r="I1064" t="inlineStr">
        <is>
          <t>Matches=!&lt;ND&gt;,!&lt;MISSING&gt;</t>
        </is>
      </c>
      <c r="K1064" t="str">
        <f>'Main'!H28</f>
        <v>&lt;ND&gt;</v>
      </c>
      <c r="L1064">
        <f>AND(OR(TRUE),NOT(OR(K1064="&lt;ND&gt;",K1064="&lt;MISSING&gt;")))</f>
        <v>0</v>
      </c>
    </row>
    <row r="1065">
      <c r="A1065" t="inlineStr">
        <is>
          <t>Non-detect</t>
        </is>
      </c>
      <c r="B1065" t="inlineStr">
        <is>
          <t>Test for non-detects/missing</t>
        </is>
      </c>
      <c r="C1065" t="inlineStr">
        <is>
          <t>Very Low</t>
        </is>
      </c>
      <c r="D1065" s="91" t="n">
        <v>44418</v>
      </c>
      <c r="E1065" t="inlineStr">
        <is>
          <t>vc1.08.09.21</t>
        </is>
      </c>
      <c r="F1065" t="inlineStr">
        <is>
          <t>covN2</t>
        </is>
      </c>
      <c r="G1065" s="73" t="str">
        <f>HYPERLINK("#'Main'!I28", "'Main'!I28")</f>
        <v>'Main'!I28</v>
      </c>
      <c r="I1065" t="inlineStr">
        <is>
          <t>Matches=!&lt;ND&gt;,!&lt;MISSING&gt;</t>
        </is>
      </c>
      <c r="K1065">
        <f>'Main'!I28</f>
        <v>38.49</v>
      </c>
      <c r="L1065">
        <f>AND(OR(TRUE),NOT(OR(K1065="&lt;ND&gt;",K1065="&lt;MISSING&gt;")))</f>
        <v>1</v>
      </c>
    </row>
    <row r="1066">
      <c r="A1066" t="inlineStr">
        <is>
          <t>Non-detect</t>
        </is>
      </c>
      <c r="B1066" t="inlineStr">
        <is>
          <t>Test for non-detects/missing</t>
        </is>
      </c>
      <c r="C1066" t="inlineStr">
        <is>
          <t>Very Low</t>
        </is>
      </c>
      <c r="D1066" s="91" t="n">
        <v>44418</v>
      </c>
      <c r="E1066" t="inlineStr">
        <is>
          <t>vc1.08.09.21</t>
        </is>
      </c>
      <c r="F1066" t="inlineStr">
        <is>
          <t>PMMoV:10</t>
        </is>
      </c>
      <c r="G1066" s="73" t="str">
        <f>HYPERLINK("#'Main'!Q28", "'Main'!Q28")</f>
        <v>'Main'!Q28</v>
      </c>
      <c r="I1066" t="inlineStr">
        <is>
          <t>Matches=!&lt;ND&gt;,!&lt;MISSING&gt;</t>
        </is>
      </c>
      <c r="K1066" t="str">
        <f>'Main'!Q28</f>
        <v>&lt;MISSING&gt;</v>
      </c>
      <c r="L1066">
        <f>AND(OR(TRUE),NOT(OR(K1066="&lt;ND&gt;",K1066="&lt;MISSING&gt;")))</f>
        <v>0</v>
      </c>
    </row>
    <row r="1067">
      <c r="A1067" t="inlineStr">
        <is>
          <t>Non-detect</t>
        </is>
      </c>
      <c r="B1067" t="inlineStr">
        <is>
          <t>Test for non-detects/missing</t>
        </is>
      </c>
      <c r="C1067" t="inlineStr">
        <is>
          <t>Very Low</t>
        </is>
      </c>
      <c r="D1067" s="91" t="n">
        <v>44418</v>
      </c>
      <c r="E1067" t="inlineStr">
        <is>
          <t>vc1.08.09.21</t>
        </is>
      </c>
      <c r="F1067" t="inlineStr">
        <is>
          <t>PMMoV:10</t>
        </is>
      </c>
      <c r="G1067" s="73" t="str">
        <f>HYPERLINK("#'Main'!R28", "'Main'!R28")</f>
        <v>'Main'!R28</v>
      </c>
      <c r="I1067" t="inlineStr">
        <is>
          <t>Matches=!&lt;ND&gt;,!&lt;MISSING&gt;</t>
        </is>
      </c>
      <c r="K1067" t="str">
        <f>'Main'!R28</f>
        <v>&lt;MISSING&gt;</v>
      </c>
      <c r="L1067">
        <f>AND(OR(TRUE),NOT(OR(K1067="&lt;ND&gt;",K1067="&lt;MISSING&gt;")))</f>
        <v>0</v>
      </c>
    </row>
    <row r="1068">
      <c r="A1068" t="inlineStr">
        <is>
          <t>Non-detect</t>
        </is>
      </c>
      <c r="B1068" t="inlineStr">
        <is>
          <t>Test for non-detects/missing</t>
        </is>
      </c>
      <c r="C1068" t="inlineStr">
        <is>
          <t>Very Low</t>
        </is>
      </c>
      <c r="D1068" s="91" t="n">
        <v>44418</v>
      </c>
      <c r="E1068" t="inlineStr">
        <is>
          <t>vc1.08.09.21</t>
        </is>
      </c>
      <c r="F1068" t="inlineStr">
        <is>
          <t>PMMoV:10</t>
        </is>
      </c>
      <c r="G1068" s="73" t="str">
        <f>HYPERLINK("#'Main'!S28", "'Main'!S28")</f>
        <v>'Main'!S28</v>
      </c>
      <c r="I1068" t="inlineStr">
        <is>
          <t>Matches=!&lt;ND&gt;,!&lt;MISSING&gt;</t>
        </is>
      </c>
      <c r="K1068" t="str">
        <f>'Main'!S28</f>
        <v>&lt;MISSING&gt;</v>
      </c>
      <c r="L1068">
        <f>AND(OR(TRUE),NOT(OR(K1068="&lt;ND&gt;",K1068="&lt;MISSING&gt;")))</f>
        <v>0</v>
      </c>
    </row>
    <row r="1069">
      <c r="A1069" t="inlineStr">
        <is>
          <t>Non-detect</t>
        </is>
      </c>
      <c r="B1069" t="inlineStr">
        <is>
          <t>Test for non-detects/missing</t>
        </is>
      </c>
      <c r="C1069" t="inlineStr">
        <is>
          <t>Very Low</t>
        </is>
      </c>
      <c r="D1069" s="91" t="n">
        <v>44418</v>
      </c>
      <c r="E1069" t="inlineStr">
        <is>
          <t>vc1.08.09.21</t>
        </is>
      </c>
      <c r="F1069" t="inlineStr">
        <is>
          <t>PMMoV</t>
        </is>
      </c>
      <c r="G1069" s="73" t="str">
        <f>HYPERLINK("#'Main'!BQ28", "'Main'!BQ28")</f>
        <v>'Main'!BQ28</v>
      </c>
      <c r="I1069" t="inlineStr">
        <is>
          <t>Matches=!&lt;ND&gt;,!&lt;MISSING&gt;</t>
        </is>
      </c>
      <c r="K1069" t="str">
        <f>'Main'!BQ28</f>
        <v>&lt;MISSING&gt;</v>
      </c>
      <c r="L1069">
        <f>AND(OR(TRUE),NOT(OR(K1069="&lt;ND&gt;",K1069="&lt;MISSING&gt;")))</f>
        <v>0</v>
      </c>
    </row>
    <row r="1070">
      <c r="A1070" t="inlineStr">
        <is>
          <t>Non-detect</t>
        </is>
      </c>
      <c r="B1070" t="inlineStr">
        <is>
          <t>Test for non-detects/missing</t>
        </is>
      </c>
      <c r="C1070" t="inlineStr">
        <is>
          <t>Very Low</t>
        </is>
      </c>
      <c r="D1070" s="91" t="n">
        <v>44418</v>
      </c>
      <c r="E1070" t="inlineStr">
        <is>
          <t>vc1.08.09.21</t>
        </is>
      </c>
      <c r="F1070" t="inlineStr">
        <is>
          <t>PMMoV</t>
        </is>
      </c>
      <c r="G1070" s="73" t="str">
        <f>HYPERLINK("#'Main'!BR28", "'Main'!BR28")</f>
        <v>'Main'!BR28</v>
      </c>
      <c r="I1070" t="inlineStr">
        <is>
          <t>Matches=!&lt;ND&gt;,!&lt;MISSING&gt;</t>
        </is>
      </c>
      <c r="K1070" t="str">
        <f>'Main'!BR28</f>
        <v>&lt;MISSING&gt;</v>
      </c>
      <c r="L1070">
        <f>AND(OR(TRUE),NOT(OR(K1070="&lt;ND&gt;",K1070="&lt;MISSING&gt;")))</f>
        <v>0</v>
      </c>
    </row>
    <row r="1071">
      <c r="A1071" t="inlineStr">
        <is>
          <t>Non-detect</t>
        </is>
      </c>
      <c r="B1071" t="inlineStr">
        <is>
          <t>Test for non-detects/missing</t>
        </is>
      </c>
      <c r="C1071" t="inlineStr">
        <is>
          <t>Very Low</t>
        </is>
      </c>
      <c r="D1071" s="91" t="n">
        <v>44418</v>
      </c>
      <c r="E1071" t="inlineStr">
        <is>
          <t>vc1.08.09.21</t>
        </is>
      </c>
      <c r="F1071" t="inlineStr">
        <is>
          <t>PMMoV</t>
        </is>
      </c>
      <c r="G1071" s="73" t="str">
        <f>HYPERLINK("#'Main'!BS28", "'Main'!BS28")</f>
        <v>'Main'!BS28</v>
      </c>
      <c r="I1071" t="inlineStr">
        <is>
          <t>Matches=!&lt;ND&gt;,!&lt;MISSING&gt;</t>
        </is>
      </c>
      <c r="K1071" t="str">
        <f>'Main'!BS28</f>
        <v>&lt;MISSING&gt;</v>
      </c>
      <c r="L1071">
        <f>AND(OR(TRUE),NOT(OR(K1071="&lt;ND&gt;",K1071="&lt;MISSING&gt;")))</f>
        <v>0</v>
      </c>
    </row>
    <row r="1072">
      <c r="A1072" t="inlineStr">
        <is>
          <t>Non-detect</t>
        </is>
      </c>
      <c r="B1072" t="inlineStr">
        <is>
          <t>Test for non-detects/missing</t>
        </is>
      </c>
      <c r="C1072" t="inlineStr">
        <is>
          <t>Very Low</t>
        </is>
      </c>
      <c r="D1072" s="91" t="n">
        <v>44418</v>
      </c>
      <c r="E1072" t="inlineStr">
        <is>
          <t>vc1.08.09.21</t>
        </is>
      </c>
      <c r="F1072" t="inlineStr">
        <is>
          <t>PMMoV:10</t>
        </is>
      </c>
      <c r="G1072" s="73" t="str">
        <f>HYPERLINK("#'Main'!BI28", "'Main'!BI28")</f>
        <v>'Main'!BI28</v>
      </c>
      <c r="I1072" t="inlineStr">
        <is>
          <t>Matches=!&lt;ND&gt;,!&lt;MISSING&gt;</t>
        </is>
      </c>
      <c r="K1072" t="str">
        <f>'Main'!BI28</f>
        <v>&lt;MISSING&gt;</v>
      </c>
      <c r="L1072">
        <f>AND(OR(TRUE),NOT(OR(K1072="&lt;ND&gt;",K1072="&lt;MISSING&gt;")))</f>
        <v>0</v>
      </c>
    </row>
    <row r="1073">
      <c r="A1073" t="inlineStr">
        <is>
          <t>Non-detect</t>
        </is>
      </c>
      <c r="B1073" t="inlineStr">
        <is>
          <t>Test for non-detects/missing</t>
        </is>
      </c>
      <c r="C1073" t="inlineStr">
        <is>
          <t>Very Low</t>
        </is>
      </c>
      <c r="D1073" s="91" t="n">
        <v>44418</v>
      </c>
      <c r="E1073" t="inlineStr">
        <is>
          <t>vc1.08.09.21</t>
        </is>
      </c>
      <c r="F1073" t="inlineStr">
        <is>
          <t>PMMoV:10</t>
        </is>
      </c>
      <c r="G1073" s="73" t="str">
        <f>HYPERLINK("#'Main'!BJ28", "'Main'!BJ28")</f>
        <v>'Main'!BJ28</v>
      </c>
      <c r="I1073" t="inlineStr">
        <is>
          <t>Matches=!&lt;ND&gt;,!&lt;MISSING&gt;</t>
        </is>
      </c>
      <c r="K1073" t="str">
        <f>'Main'!BJ28</f>
        <v>&lt;MISSING&gt;</v>
      </c>
      <c r="L1073">
        <f>AND(OR(TRUE),NOT(OR(K1073="&lt;ND&gt;",K1073="&lt;MISSING&gt;")))</f>
        <v>0</v>
      </c>
    </row>
    <row r="1074">
      <c r="A1074" t="inlineStr">
        <is>
          <t>Non-detect</t>
        </is>
      </c>
      <c r="B1074" t="inlineStr">
        <is>
          <t>Test for non-detects/missing</t>
        </is>
      </c>
      <c r="C1074" t="inlineStr">
        <is>
          <t>Very Low</t>
        </is>
      </c>
      <c r="D1074" s="91" t="n">
        <v>44418</v>
      </c>
      <c r="E1074" t="inlineStr">
        <is>
          <t>vc1.08.09.21</t>
        </is>
      </c>
      <c r="F1074" t="inlineStr">
        <is>
          <t>PMMoV:10</t>
        </is>
      </c>
      <c r="G1074" s="73" t="str">
        <f>HYPERLINK("#'Main'!BK28", "'Main'!BK28")</f>
        <v>'Main'!BK28</v>
      </c>
      <c r="I1074" t="inlineStr">
        <is>
          <t>Matches=!&lt;ND&gt;,!&lt;MISSING&gt;</t>
        </is>
      </c>
      <c r="K1074" t="str">
        <f>'Main'!BK28</f>
        <v>&lt;MISSING&gt;</v>
      </c>
      <c r="L1074">
        <f>AND(OR(TRUE),NOT(OR(K1074="&lt;ND&gt;",K1074="&lt;MISSING&gt;")))</f>
        <v>0</v>
      </c>
    </row>
    <row r="1075">
      <c r="A1075" t="inlineStr">
        <is>
          <t>Non-detect</t>
        </is>
      </c>
      <c r="B1075" t="inlineStr">
        <is>
          <t>Test for non-detects/missing</t>
        </is>
      </c>
      <c r="C1075" t="inlineStr">
        <is>
          <t>Very Low</t>
        </is>
      </c>
      <c r="D1075" s="91" t="n">
        <v>44418</v>
      </c>
      <c r="E1075" t="inlineStr">
        <is>
          <t>vc1.08.09.21</t>
        </is>
      </c>
      <c r="F1075" t="inlineStr">
        <is>
          <t>PMMoV:40</t>
        </is>
      </c>
      <c r="G1075" s="73" t="str">
        <f>HYPERLINK("#'Main'!BM28", "'Main'!BM28")</f>
        <v>'Main'!BM28</v>
      </c>
      <c r="I1075" t="inlineStr">
        <is>
          <t>Matches=!&lt;ND&gt;,!&lt;MISSING&gt;</t>
        </is>
      </c>
      <c r="K1075" t="str">
        <f>'Main'!BM28</f>
        <v>&lt;MISSING&gt;</v>
      </c>
      <c r="L1075">
        <f>AND(OR(TRUE),NOT(OR(K1075="&lt;ND&gt;",K1075="&lt;MISSING&gt;")))</f>
        <v>0</v>
      </c>
    </row>
    <row r="1076">
      <c r="A1076" t="inlineStr">
        <is>
          <t>Non-detect</t>
        </is>
      </c>
      <c r="B1076" t="inlineStr">
        <is>
          <t>Test for non-detects/missing</t>
        </is>
      </c>
      <c r="C1076" t="inlineStr">
        <is>
          <t>Very Low</t>
        </is>
      </c>
      <c r="D1076" s="91" t="n">
        <v>44418</v>
      </c>
      <c r="E1076" t="inlineStr">
        <is>
          <t>vc1.08.09.21</t>
        </is>
      </c>
      <c r="F1076" t="inlineStr">
        <is>
          <t>PMMoV:40</t>
        </is>
      </c>
      <c r="G1076" s="73" t="str">
        <f>HYPERLINK("#'Main'!BN28", "'Main'!BN28")</f>
        <v>'Main'!BN28</v>
      </c>
      <c r="I1076" t="inlineStr">
        <is>
          <t>Matches=!&lt;ND&gt;,!&lt;MISSING&gt;</t>
        </is>
      </c>
      <c r="K1076" t="str">
        <f>'Main'!BN28</f>
        <v>&lt;MISSING&gt;</v>
      </c>
      <c r="L1076">
        <f>AND(OR(TRUE),NOT(OR(K1076="&lt;ND&gt;",K1076="&lt;MISSING&gt;")))</f>
        <v>0</v>
      </c>
    </row>
    <row r="1077">
      <c r="A1077" t="inlineStr">
        <is>
          <t>Non-detect</t>
        </is>
      </c>
      <c r="B1077" t="inlineStr">
        <is>
          <t>Test for non-detects/missing</t>
        </is>
      </c>
      <c r="C1077" t="inlineStr">
        <is>
          <t>Very Low</t>
        </is>
      </c>
      <c r="D1077" s="91" t="n">
        <v>44418</v>
      </c>
      <c r="E1077" t="inlineStr">
        <is>
          <t>vc1.08.09.21</t>
        </is>
      </c>
      <c r="F1077" t="inlineStr">
        <is>
          <t>PMMoV:40</t>
        </is>
      </c>
      <c r="G1077" s="73" t="str">
        <f>HYPERLINK("#'Main'!BO28", "'Main'!BO28")</f>
        <v>'Main'!BO28</v>
      </c>
      <c r="I1077" t="inlineStr">
        <is>
          <t>Matches=!&lt;ND&gt;,!&lt;MISSING&gt;</t>
        </is>
      </c>
      <c r="K1077" t="str">
        <f>'Main'!BO28</f>
        <v>&lt;MISSING&gt;</v>
      </c>
      <c r="L1077">
        <f>AND(OR(TRUE),NOT(OR(K1077="&lt;ND&gt;",K1077="&lt;MISSING&gt;")))</f>
        <v>0</v>
      </c>
    </row>
    <row r="1078">
      <c r="A1078" t="inlineStr">
        <is>
          <t>Non-detect</t>
        </is>
      </c>
      <c r="B1078" t="inlineStr">
        <is>
          <t>Test for non-detects/missing</t>
        </is>
      </c>
      <c r="C1078" t="inlineStr">
        <is>
          <t>Very Low</t>
        </is>
      </c>
      <c r="D1078" s="91" t="n">
        <v>44418</v>
      </c>
      <c r="E1078" t="inlineStr">
        <is>
          <t>vc2.08.09.21</t>
        </is>
      </c>
      <c r="F1078" t="inlineStr">
        <is>
          <t>covN2</t>
        </is>
      </c>
      <c r="G1078" s="73" t="str">
        <f>HYPERLINK("#'Main'!G29", "'Main'!G29")</f>
        <v>'Main'!G29</v>
      </c>
      <c r="I1078" t="inlineStr">
        <is>
          <t>Matches=!&lt;ND&gt;,!&lt;MISSING&gt;</t>
        </is>
      </c>
      <c r="K1078">
        <f>'Main'!G29</f>
        <v>35.64</v>
      </c>
      <c r="L1078">
        <f>AND(OR(TRUE),NOT(OR(K1078="&lt;ND&gt;",K1078="&lt;MISSING&gt;")))</f>
        <v>1</v>
      </c>
    </row>
    <row r="1079">
      <c r="A1079" t="inlineStr">
        <is>
          <t>Non-detect</t>
        </is>
      </c>
      <c r="B1079" t="inlineStr">
        <is>
          <t>Test for non-detects/missing</t>
        </is>
      </c>
      <c r="C1079" t="inlineStr">
        <is>
          <t>Very Low</t>
        </is>
      </c>
      <c r="D1079" s="91" t="n">
        <v>44418</v>
      </c>
      <c r="E1079" t="inlineStr">
        <is>
          <t>vc2.08.09.21</t>
        </is>
      </c>
      <c r="F1079" t="inlineStr">
        <is>
          <t>covN2</t>
        </is>
      </c>
      <c r="G1079" s="73" t="str">
        <f>HYPERLINK("#'Main'!H29", "'Main'!H29")</f>
        <v>'Main'!H29</v>
      </c>
      <c r="I1079" t="inlineStr">
        <is>
          <t>Matches=!&lt;ND&gt;,!&lt;MISSING&gt;</t>
        </is>
      </c>
      <c r="K1079" t="str">
        <f>'Main'!H29</f>
        <v>&lt;ND&gt;</v>
      </c>
      <c r="L1079">
        <f>AND(OR(TRUE),NOT(OR(K1079="&lt;ND&gt;",K1079="&lt;MISSING&gt;")))</f>
        <v>0</v>
      </c>
    </row>
    <row r="1080">
      <c r="A1080" t="inlineStr">
        <is>
          <t>Non-detect</t>
        </is>
      </c>
      <c r="B1080" t="inlineStr">
        <is>
          <t>Test for non-detects/missing</t>
        </is>
      </c>
      <c r="C1080" t="inlineStr">
        <is>
          <t>Very Low</t>
        </is>
      </c>
      <c r="D1080" s="91" t="n">
        <v>44418</v>
      </c>
      <c r="E1080" t="inlineStr">
        <is>
          <t>vc2.08.09.21</t>
        </is>
      </c>
      <c r="F1080" t="inlineStr">
        <is>
          <t>covN2</t>
        </is>
      </c>
      <c r="G1080" s="73" t="str">
        <f>HYPERLINK("#'Main'!I29", "'Main'!I29")</f>
        <v>'Main'!I29</v>
      </c>
      <c r="I1080" t="inlineStr">
        <is>
          <t>Matches=!&lt;ND&gt;,!&lt;MISSING&gt;</t>
        </is>
      </c>
      <c r="K1080" t="str">
        <f>'Main'!I29</f>
        <v>&lt;ND&gt;</v>
      </c>
      <c r="L1080">
        <f>AND(OR(TRUE),NOT(OR(K1080="&lt;ND&gt;",K1080="&lt;MISSING&gt;")))</f>
        <v>0</v>
      </c>
    </row>
    <row r="1081">
      <c r="A1081" t="inlineStr">
        <is>
          <t>Non-detect</t>
        </is>
      </c>
      <c r="B1081" t="inlineStr">
        <is>
          <t>Test for non-detects/missing</t>
        </is>
      </c>
      <c r="C1081" t="inlineStr">
        <is>
          <t>Very Low</t>
        </is>
      </c>
      <c r="D1081" s="91" t="n">
        <v>44418</v>
      </c>
      <c r="E1081" t="inlineStr">
        <is>
          <t>vc2.08.09.21</t>
        </is>
      </c>
      <c r="F1081" t="inlineStr">
        <is>
          <t>PMMoV:10</t>
        </is>
      </c>
      <c r="G1081" s="73" t="str">
        <f>HYPERLINK("#'Main'!Q29", "'Main'!Q29")</f>
        <v>'Main'!Q29</v>
      </c>
      <c r="I1081" t="inlineStr">
        <is>
          <t>Matches=!&lt;ND&gt;,!&lt;MISSING&gt;</t>
        </is>
      </c>
      <c r="K1081">
        <f>'Main'!Q29</f>
        <v>29.95</v>
      </c>
      <c r="L1081">
        <f>AND(OR(TRUE),NOT(OR(K1081="&lt;ND&gt;",K1081="&lt;MISSING&gt;")))</f>
        <v>1</v>
      </c>
    </row>
    <row r="1082">
      <c r="A1082" t="inlineStr">
        <is>
          <t>Non-detect</t>
        </is>
      </c>
      <c r="B1082" t="inlineStr">
        <is>
          <t>Test for non-detects/missing</t>
        </is>
      </c>
      <c r="C1082" t="inlineStr">
        <is>
          <t>Very Low</t>
        </is>
      </c>
      <c r="D1082" s="91" t="n">
        <v>44418</v>
      </c>
      <c r="E1082" t="inlineStr">
        <is>
          <t>vc2.08.09.21</t>
        </is>
      </c>
      <c r="F1082" t="inlineStr">
        <is>
          <t>PMMoV:10</t>
        </is>
      </c>
      <c r="G1082" s="73" t="str">
        <f>HYPERLINK("#'Main'!R29", "'Main'!R29")</f>
        <v>'Main'!R29</v>
      </c>
      <c r="I1082" t="inlineStr">
        <is>
          <t>Matches=!&lt;ND&gt;,!&lt;MISSING&gt;</t>
        </is>
      </c>
      <c r="K1082">
        <f>'Main'!R29</f>
        <v>29.81</v>
      </c>
      <c r="L1082">
        <f>AND(OR(TRUE),NOT(OR(K1082="&lt;ND&gt;",K1082="&lt;MISSING&gt;")))</f>
        <v>1</v>
      </c>
    </row>
    <row r="1083">
      <c r="A1083" t="inlineStr">
        <is>
          <t>Non-detect</t>
        </is>
      </c>
      <c r="B1083" t="inlineStr">
        <is>
          <t>Test for non-detects/missing</t>
        </is>
      </c>
      <c r="C1083" t="inlineStr">
        <is>
          <t>Very Low</t>
        </is>
      </c>
      <c r="D1083" s="91" t="n">
        <v>44418</v>
      </c>
      <c r="E1083" t="inlineStr">
        <is>
          <t>vc2.08.09.21</t>
        </is>
      </c>
      <c r="F1083" t="inlineStr">
        <is>
          <t>PMMoV:10</t>
        </is>
      </c>
      <c r="G1083" s="73" t="str">
        <f>HYPERLINK("#'Main'!S29", "'Main'!S29")</f>
        <v>'Main'!S29</v>
      </c>
      <c r="I1083" t="inlineStr">
        <is>
          <t>Matches=!&lt;ND&gt;,!&lt;MISSING&gt;</t>
        </is>
      </c>
      <c r="K1083">
        <f>'Main'!S29</f>
        <v>29.7</v>
      </c>
      <c r="L1083">
        <f>AND(OR(TRUE),NOT(OR(K1083="&lt;ND&gt;",K1083="&lt;MISSING&gt;")))</f>
        <v>1</v>
      </c>
    </row>
    <row r="1084">
      <c r="A1084" t="inlineStr">
        <is>
          <t>Non-detect</t>
        </is>
      </c>
      <c r="B1084" t="inlineStr">
        <is>
          <t>Test for non-detects/missing</t>
        </is>
      </c>
      <c r="C1084" t="inlineStr">
        <is>
          <t>Very Low</t>
        </is>
      </c>
      <c r="D1084" s="91" t="n">
        <v>44418</v>
      </c>
      <c r="E1084" t="inlineStr">
        <is>
          <t>vc2.08.09.21</t>
        </is>
      </c>
      <c r="F1084" t="inlineStr">
        <is>
          <t>PMMoV</t>
        </is>
      </c>
      <c r="G1084" s="73" t="str">
        <f>HYPERLINK("#'Main'!BQ29", "'Main'!BQ29")</f>
        <v>'Main'!BQ29</v>
      </c>
      <c r="I1084" t="inlineStr">
        <is>
          <t>Matches=!&lt;ND&gt;,!&lt;MISSING&gt;</t>
        </is>
      </c>
      <c r="K1084">
        <f>'Main'!BQ29</f>
        <v>27.19</v>
      </c>
      <c r="L1084">
        <f>AND(OR(TRUE),NOT(OR(K1084="&lt;ND&gt;",K1084="&lt;MISSING&gt;")))</f>
        <v>1</v>
      </c>
    </row>
    <row r="1085">
      <c r="A1085" t="inlineStr">
        <is>
          <t>Non-detect</t>
        </is>
      </c>
      <c r="B1085" t="inlineStr">
        <is>
          <t>Test for non-detects/missing</t>
        </is>
      </c>
      <c r="C1085" t="inlineStr">
        <is>
          <t>Very Low</t>
        </is>
      </c>
      <c r="D1085" s="91" t="n">
        <v>44418</v>
      </c>
      <c r="E1085" t="inlineStr">
        <is>
          <t>vc2.08.09.21</t>
        </is>
      </c>
      <c r="F1085" t="inlineStr">
        <is>
          <t>PMMoV</t>
        </is>
      </c>
      <c r="G1085" s="73" t="str">
        <f>HYPERLINK("#'Main'!BR29", "'Main'!BR29")</f>
        <v>'Main'!BR29</v>
      </c>
      <c r="I1085" t="inlineStr">
        <is>
          <t>Matches=!&lt;ND&gt;,!&lt;MISSING&gt;</t>
        </is>
      </c>
      <c r="K1085">
        <f>'Main'!BR29</f>
        <v>27.29</v>
      </c>
      <c r="L1085">
        <f>AND(OR(TRUE),NOT(OR(K1085="&lt;ND&gt;",K1085="&lt;MISSING&gt;")))</f>
        <v>1</v>
      </c>
    </row>
    <row r="1086">
      <c r="A1086" t="inlineStr">
        <is>
          <t>Non-detect</t>
        </is>
      </c>
      <c r="B1086" t="inlineStr">
        <is>
          <t>Test for non-detects/missing</t>
        </is>
      </c>
      <c r="C1086" t="inlineStr">
        <is>
          <t>Very Low</t>
        </is>
      </c>
      <c r="D1086" s="91" t="n">
        <v>44418</v>
      </c>
      <c r="E1086" t="inlineStr">
        <is>
          <t>vc2.08.09.21</t>
        </is>
      </c>
      <c r="F1086" t="inlineStr">
        <is>
          <t>PMMoV</t>
        </is>
      </c>
      <c r="G1086" s="73" t="str">
        <f>HYPERLINK("#'Main'!BS29", "'Main'!BS29")</f>
        <v>'Main'!BS29</v>
      </c>
      <c r="I1086" t="inlineStr">
        <is>
          <t>Matches=!&lt;ND&gt;,!&lt;MISSING&gt;</t>
        </is>
      </c>
      <c r="K1086" t="str">
        <f>'Main'!BS29</f>
        <v>&lt;MISSING&gt;</v>
      </c>
      <c r="L1086">
        <f>AND(OR(TRUE),NOT(OR(K1086="&lt;ND&gt;",K1086="&lt;MISSING&gt;")))</f>
        <v>0</v>
      </c>
    </row>
    <row r="1087">
      <c r="A1087" t="inlineStr">
        <is>
          <t>Non-detect</t>
        </is>
      </c>
      <c r="B1087" t="inlineStr">
        <is>
          <t>Test for non-detects/missing</t>
        </is>
      </c>
      <c r="C1087" t="inlineStr">
        <is>
          <t>Very Low</t>
        </is>
      </c>
      <c r="D1087" s="91" t="n">
        <v>44418</v>
      </c>
      <c r="E1087" t="inlineStr">
        <is>
          <t>vc2.08.09.21</t>
        </is>
      </c>
      <c r="F1087" t="inlineStr">
        <is>
          <t>PMMoV:10</t>
        </is>
      </c>
      <c r="G1087" s="73" t="str">
        <f>HYPERLINK("#'Main'!BI29", "'Main'!BI29")</f>
        <v>'Main'!BI29</v>
      </c>
      <c r="I1087" t="inlineStr">
        <is>
          <t>Matches=!&lt;ND&gt;,!&lt;MISSING&gt;</t>
        </is>
      </c>
      <c r="K1087">
        <f>'Main'!BI29</f>
        <v>29.95</v>
      </c>
      <c r="L1087">
        <f>AND(OR(TRUE),NOT(OR(K1087="&lt;ND&gt;",K1087="&lt;MISSING&gt;")))</f>
        <v>1</v>
      </c>
    </row>
    <row r="1088">
      <c r="A1088" t="inlineStr">
        <is>
          <t>Non-detect</t>
        </is>
      </c>
      <c r="B1088" t="inlineStr">
        <is>
          <t>Test for non-detects/missing</t>
        </is>
      </c>
      <c r="C1088" t="inlineStr">
        <is>
          <t>Very Low</t>
        </is>
      </c>
      <c r="D1088" s="91" t="n">
        <v>44418</v>
      </c>
      <c r="E1088" t="inlineStr">
        <is>
          <t>vc2.08.09.21</t>
        </is>
      </c>
      <c r="F1088" t="inlineStr">
        <is>
          <t>PMMoV:10</t>
        </is>
      </c>
      <c r="G1088" s="73" t="str">
        <f>HYPERLINK("#'Main'!BJ29", "'Main'!BJ29")</f>
        <v>'Main'!BJ29</v>
      </c>
      <c r="I1088" t="inlineStr">
        <is>
          <t>Matches=!&lt;ND&gt;,!&lt;MISSING&gt;</t>
        </is>
      </c>
      <c r="K1088">
        <f>'Main'!BJ29</f>
        <v>29.81</v>
      </c>
      <c r="L1088">
        <f>AND(OR(TRUE),NOT(OR(K1088="&lt;ND&gt;",K1088="&lt;MISSING&gt;")))</f>
        <v>1</v>
      </c>
    </row>
    <row r="1089">
      <c r="A1089" t="inlineStr">
        <is>
          <t>Non-detect</t>
        </is>
      </c>
      <c r="B1089" t="inlineStr">
        <is>
          <t>Test for non-detects/missing</t>
        </is>
      </c>
      <c r="C1089" t="inlineStr">
        <is>
          <t>Very Low</t>
        </is>
      </c>
      <c r="D1089" s="91" t="n">
        <v>44418</v>
      </c>
      <c r="E1089" t="inlineStr">
        <is>
          <t>vc2.08.09.21</t>
        </is>
      </c>
      <c r="F1089" t="inlineStr">
        <is>
          <t>PMMoV:10</t>
        </is>
      </c>
      <c r="G1089" s="73" t="str">
        <f>HYPERLINK("#'Main'!BK29", "'Main'!BK29")</f>
        <v>'Main'!BK29</v>
      </c>
      <c r="I1089" t="inlineStr">
        <is>
          <t>Matches=!&lt;ND&gt;,!&lt;MISSING&gt;</t>
        </is>
      </c>
      <c r="K1089">
        <f>'Main'!BK29</f>
        <v>29.7</v>
      </c>
      <c r="L1089">
        <f>AND(OR(TRUE),NOT(OR(K1089="&lt;ND&gt;",K1089="&lt;MISSING&gt;")))</f>
        <v>1</v>
      </c>
    </row>
    <row r="1090">
      <c r="A1090" t="inlineStr">
        <is>
          <t>Non-detect</t>
        </is>
      </c>
      <c r="B1090" t="inlineStr">
        <is>
          <t>Test for non-detects/missing</t>
        </is>
      </c>
      <c r="C1090" t="inlineStr">
        <is>
          <t>Very Low</t>
        </is>
      </c>
      <c r="D1090" s="91" t="n">
        <v>44418</v>
      </c>
      <c r="E1090" t="inlineStr">
        <is>
          <t>vc2.08.09.21</t>
        </is>
      </c>
      <c r="F1090" t="inlineStr">
        <is>
          <t>PMMoV:40</t>
        </is>
      </c>
      <c r="G1090" s="73" t="str">
        <f>HYPERLINK("#'Main'!BM29", "'Main'!BM29")</f>
        <v>'Main'!BM29</v>
      </c>
      <c r="I1090" t="inlineStr">
        <is>
          <t>Matches=!&lt;ND&gt;,!&lt;MISSING&gt;</t>
        </is>
      </c>
      <c r="K1090">
        <f>'Main'!BM29</f>
        <v>31.97</v>
      </c>
      <c r="L1090">
        <f>AND(OR(TRUE),NOT(OR(K1090="&lt;ND&gt;",K1090="&lt;MISSING&gt;")))</f>
        <v>1</v>
      </c>
    </row>
    <row r="1091">
      <c r="A1091" t="inlineStr">
        <is>
          <t>Non-detect</t>
        </is>
      </c>
      <c r="B1091" t="inlineStr">
        <is>
          <t>Test for non-detects/missing</t>
        </is>
      </c>
      <c r="C1091" t="inlineStr">
        <is>
          <t>Very Low</t>
        </is>
      </c>
      <c r="D1091" s="91" t="n">
        <v>44418</v>
      </c>
      <c r="E1091" t="inlineStr">
        <is>
          <t>vc2.08.09.21</t>
        </is>
      </c>
      <c r="F1091" t="inlineStr">
        <is>
          <t>PMMoV:40</t>
        </is>
      </c>
      <c r="G1091" s="73" t="str">
        <f>HYPERLINK("#'Main'!BN29", "'Main'!BN29")</f>
        <v>'Main'!BN29</v>
      </c>
      <c r="I1091" t="inlineStr">
        <is>
          <t>Matches=!&lt;ND&gt;,!&lt;MISSING&gt;</t>
        </is>
      </c>
      <c r="K1091">
        <f>'Main'!BN29</f>
        <v>31.94</v>
      </c>
      <c r="L1091">
        <f>AND(OR(TRUE),NOT(OR(K1091="&lt;ND&gt;",K1091="&lt;MISSING&gt;")))</f>
        <v>1</v>
      </c>
    </row>
    <row r="1092">
      <c r="A1092" t="inlineStr">
        <is>
          <t>Non-detect</t>
        </is>
      </c>
      <c r="B1092" t="inlineStr">
        <is>
          <t>Test for non-detects/missing</t>
        </is>
      </c>
      <c r="C1092" t="inlineStr">
        <is>
          <t>Very Low</t>
        </is>
      </c>
      <c r="D1092" s="91" t="n">
        <v>44418</v>
      </c>
      <c r="E1092" t="inlineStr">
        <is>
          <t>vc2.08.09.21</t>
        </is>
      </c>
      <c r="F1092" t="inlineStr">
        <is>
          <t>PMMoV:40</t>
        </is>
      </c>
      <c r="G1092" s="73" t="str">
        <f>HYPERLINK("#'Main'!BO29", "'Main'!BO29")</f>
        <v>'Main'!BO29</v>
      </c>
      <c r="I1092" t="inlineStr">
        <is>
          <t>Matches=!&lt;ND&gt;,!&lt;MISSING&gt;</t>
        </is>
      </c>
      <c r="K1092" t="str">
        <f>'Main'!BO29</f>
        <v>&lt;MISSING&gt;</v>
      </c>
      <c r="L1092">
        <f>AND(OR(TRUE),NOT(OR(K1092="&lt;ND&gt;",K1092="&lt;MISSING&gt;")))</f>
        <v>0</v>
      </c>
    </row>
    <row r="1093">
      <c r="A1093" t="inlineStr">
        <is>
          <t>Non-detect</t>
        </is>
      </c>
      <c r="B1093" t="inlineStr">
        <is>
          <t>Test for non-detects/missing</t>
        </is>
      </c>
      <c r="C1093" t="inlineStr">
        <is>
          <t>Very Low</t>
        </is>
      </c>
      <c r="D1093" s="91" t="n">
        <v>44418</v>
      </c>
      <c r="E1093" t="inlineStr">
        <is>
          <t>vc3.08.09.21</t>
        </is>
      </c>
      <c r="F1093" t="inlineStr">
        <is>
          <t>covN2</t>
        </is>
      </c>
      <c r="G1093" s="73" t="str">
        <f>HYPERLINK("#'Main'!G30", "'Main'!G30")</f>
        <v>'Main'!G30</v>
      </c>
      <c r="I1093" t="inlineStr">
        <is>
          <t>Matches=!&lt;ND&gt;,!&lt;MISSING&gt;</t>
        </is>
      </c>
      <c r="K1093" t="str">
        <f>'Main'!G30</f>
        <v>[36.25]</v>
      </c>
      <c r="L1093">
        <f>AND(OR(TRUE),NOT(OR(K1093="&lt;ND&gt;",K1093="&lt;MISSING&gt;")))</f>
        <v>1</v>
      </c>
    </row>
    <row r="1094">
      <c r="A1094" t="inlineStr">
        <is>
          <t>Non-detect</t>
        </is>
      </c>
      <c r="B1094" t="inlineStr">
        <is>
          <t>Test for non-detects/missing</t>
        </is>
      </c>
      <c r="C1094" t="inlineStr">
        <is>
          <t>Very Low</t>
        </is>
      </c>
      <c r="D1094" s="91" t="n">
        <v>44418</v>
      </c>
      <c r="E1094" t="inlineStr">
        <is>
          <t>vc3.08.09.21</t>
        </is>
      </c>
      <c r="F1094" t="inlineStr">
        <is>
          <t>covN2</t>
        </is>
      </c>
      <c r="G1094" s="73" t="str">
        <f>HYPERLINK("#'Main'!H30", "'Main'!H30")</f>
        <v>'Main'!H30</v>
      </c>
      <c r="I1094" t="inlineStr">
        <is>
          <t>Matches=!&lt;ND&gt;,!&lt;MISSING&gt;</t>
        </is>
      </c>
      <c r="K1094">
        <f>'Main'!H30</f>
        <v>39.81</v>
      </c>
      <c r="L1094">
        <f>AND(OR(TRUE),NOT(OR(K1094="&lt;ND&gt;",K1094="&lt;MISSING&gt;")))</f>
        <v>1</v>
      </c>
    </row>
    <row r="1095">
      <c r="A1095" t="inlineStr">
        <is>
          <t>Non-detect</t>
        </is>
      </c>
      <c r="B1095" t="inlineStr">
        <is>
          <t>Test for non-detects/missing</t>
        </is>
      </c>
      <c r="C1095" t="inlineStr">
        <is>
          <t>Very Low</t>
        </is>
      </c>
      <c r="D1095" s="91" t="n">
        <v>44418</v>
      </c>
      <c r="E1095" t="inlineStr">
        <is>
          <t>vc3.08.09.21</t>
        </is>
      </c>
      <c r="F1095" t="inlineStr">
        <is>
          <t>covN2</t>
        </is>
      </c>
      <c r="G1095" s="73" t="str">
        <f>HYPERLINK("#'Main'!I30", "'Main'!I30")</f>
        <v>'Main'!I30</v>
      </c>
      <c r="I1095" t="inlineStr">
        <is>
          <t>Matches=!&lt;ND&gt;,!&lt;MISSING&gt;</t>
        </is>
      </c>
      <c r="K1095">
        <f>'Main'!I30</f>
        <v>38.52</v>
      </c>
      <c r="L1095">
        <f>AND(OR(TRUE),NOT(OR(K1095="&lt;ND&gt;",K1095="&lt;MISSING&gt;")))</f>
        <v>1</v>
      </c>
    </row>
    <row r="1096">
      <c r="A1096" t="inlineStr">
        <is>
          <t>Non-detect</t>
        </is>
      </c>
      <c r="B1096" t="inlineStr">
        <is>
          <t>Test for non-detects/missing</t>
        </is>
      </c>
      <c r="C1096" t="inlineStr">
        <is>
          <t>Very Low</t>
        </is>
      </c>
      <c r="D1096" s="91" t="n">
        <v>44418</v>
      </c>
      <c r="E1096" t="inlineStr">
        <is>
          <t>vc3.08.09.21</t>
        </is>
      </c>
      <c r="F1096" t="inlineStr">
        <is>
          <t>PMMoV:10</t>
        </is>
      </c>
      <c r="G1096" s="73" t="str">
        <f>HYPERLINK("#'Main'!Q30", "'Main'!Q30")</f>
        <v>'Main'!Q30</v>
      </c>
      <c r="I1096" t="inlineStr">
        <is>
          <t>Matches=!&lt;ND&gt;,!&lt;MISSING&gt;</t>
        </is>
      </c>
      <c r="K1096">
        <f>'Main'!Q30</f>
        <v>28.66</v>
      </c>
      <c r="L1096">
        <f>AND(OR(TRUE),NOT(OR(K1096="&lt;ND&gt;",K1096="&lt;MISSING&gt;")))</f>
        <v>1</v>
      </c>
    </row>
    <row r="1097">
      <c r="A1097" t="inlineStr">
        <is>
          <t>Non-detect</t>
        </is>
      </c>
      <c r="B1097" t="inlineStr">
        <is>
          <t>Test for non-detects/missing</t>
        </is>
      </c>
      <c r="C1097" t="inlineStr">
        <is>
          <t>Very Low</t>
        </is>
      </c>
      <c r="D1097" s="91" t="n">
        <v>44418</v>
      </c>
      <c r="E1097" t="inlineStr">
        <is>
          <t>vc3.08.09.21</t>
        </is>
      </c>
      <c r="F1097" t="inlineStr">
        <is>
          <t>PMMoV:10</t>
        </is>
      </c>
      <c r="G1097" s="73" t="str">
        <f>HYPERLINK("#'Main'!R30", "'Main'!R30")</f>
        <v>'Main'!R30</v>
      </c>
      <c r="I1097" t="inlineStr">
        <is>
          <t>Matches=!&lt;ND&gt;,!&lt;MISSING&gt;</t>
        </is>
      </c>
      <c r="K1097">
        <f>'Main'!R30</f>
        <v>28.68</v>
      </c>
      <c r="L1097">
        <f>AND(OR(TRUE),NOT(OR(K1097="&lt;ND&gt;",K1097="&lt;MISSING&gt;")))</f>
        <v>1</v>
      </c>
    </row>
    <row r="1098">
      <c r="A1098" t="inlineStr">
        <is>
          <t>Non-detect</t>
        </is>
      </c>
      <c r="B1098" t="inlineStr">
        <is>
          <t>Test for non-detects/missing</t>
        </is>
      </c>
      <c r="C1098" t="inlineStr">
        <is>
          <t>Very Low</t>
        </is>
      </c>
      <c r="D1098" s="91" t="n">
        <v>44418</v>
      </c>
      <c r="E1098" t="inlineStr">
        <is>
          <t>vc3.08.09.21</t>
        </is>
      </c>
      <c r="F1098" t="inlineStr">
        <is>
          <t>PMMoV:10</t>
        </is>
      </c>
      <c r="G1098" s="73" t="str">
        <f>HYPERLINK("#'Main'!S30", "'Main'!S30")</f>
        <v>'Main'!S30</v>
      </c>
      <c r="I1098" t="inlineStr">
        <is>
          <t>Matches=!&lt;ND&gt;,!&lt;MISSING&gt;</t>
        </is>
      </c>
      <c r="K1098">
        <f>'Main'!S30</f>
        <v>28.53</v>
      </c>
      <c r="L1098">
        <f>AND(OR(TRUE),NOT(OR(K1098="&lt;ND&gt;",K1098="&lt;MISSING&gt;")))</f>
        <v>1</v>
      </c>
    </row>
    <row r="1099">
      <c r="A1099" t="inlineStr">
        <is>
          <t>Non-detect</t>
        </is>
      </c>
      <c r="B1099" t="inlineStr">
        <is>
          <t>Test for non-detects/missing</t>
        </is>
      </c>
      <c r="C1099" t="inlineStr">
        <is>
          <t>Very Low</t>
        </is>
      </c>
      <c r="D1099" s="91" t="n">
        <v>44418</v>
      </c>
      <c r="E1099" t="inlineStr">
        <is>
          <t>vc3.08.09.21</t>
        </is>
      </c>
      <c r="F1099" t="inlineStr">
        <is>
          <t>PMMoV</t>
        </is>
      </c>
      <c r="G1099" s="73" t="str">
        <f>HYPERLINK("#'Main'!BQ30", "'Main'!BQ30")</f>
        <v>'Main'!BQ30</v>
      </c>
      <c r="I1099" t="inlineStr">
        <is>
          <t>Matches=!&lt;ND&gt;,!&lt;MISSING&gt;</t>
        </is>
      </c>
      <c r="K1099">
        <f>'Main'!BQ30</f>
        <v>26.02</v>
      </c>
      <c r="L1099">
        <f>AND(OR(TRUE),NOT(OR(K1099="&lt;ND&gt;",K1099="&lt;MISSING&gt;")))</f>
        <v>1</v>
      </c>
    </row>
    <row r="1100">
      <c r="A1100" t="inlineStr">
        <is>
          <t>Non-detect</t>
        </is>
      </c>
      <c r="B1100" t="inlineStr">
        <is>
          <t>Test for non-detects/missing</t>
        </is>
      </c>
      <c r="C1100" t="inlineStr">
        <is>
          <t>Very Low</t>
        </is>
      </c>
      <c r="D1100" s="91" t="n">
        <v>44418</v>
      </c>
      <c r="E1100" t="inlineStr">
        <is>
          <t>vc3.08.09.21</t>
        </is>
      </c>
      <c r="F1100" t="inlineStr">
        <is>
          <t>PMMoV</t>
        </is>
      </c>
      <c r="G1100" s="73" t="str">
        <f>HYPERLINK("#'Main'!BR30", "'Main'!BR30")</f>
        <v>'Main'!BR30</v>
      </c>
      <c r="I1100" t="inlineStr">
        <is>
          <t>Matches=!&lt;ND&gt;,!&lt;MISSING&gt;</t>
        </is>
      </c>
      <c r="K1100">
        <f>'Main'!BR30</f>
        <v>26.01</v>
      </c>
      <c r="L1100">
        <f>AND(OR(TRUE),NOT(OR(K1100="&lt;ND&gt;",K1100="&lt;MISSING&gt;")))</f>
        <v>1</v>
      </c>
    </row>
    <row r="1101">
      <c r="A1101" t="inlineStr">
        <is>
          <t>Non-detect</t>
        </is>
      </c>
      <c r="B1101" t="inlineStr">
        <is>
          <t>Test for non-detects/missing</t>
        </is>
      </c>
      <c r="C1101" t="inlineStr">
        <is>
          <t>Very Low</t>
        </is>
      </c>
      <c r="D1101" s="91" t="n">
        <v>44418</v>
      </c>
      <c r="E1101" t="inlineStr">
        <is>
          <t>vc3.08.09.21</t>
        </is>
      </c>
      <c r="F1101" t="inlineStr">
        <is>
          <t>PMMoV</t>
        </is>
      </c>
      <c r="G1101" s="73" t="str">
        <f>HYPERLINK("#'Main'!BS30", "'Main'!BS30")</f>
        <v>'Main'!BS30</v>
      </c>
      <c r="I1101" t="inlineStr">
        <is>
          <t>Matches=!&lt;ND&gt;,!&lt;MISSING&gt;</t>
        </is>
      </c>
      <c r="K1101" t="str">
        <f>'Main'!BS30</f>
        <v>&lt;MISSING&gt;</v>
      </c>
      <c r="L1101">
        <f>AND(OR(TRUE),NOT(OR(K1101="&lt;ND&gt;",K1101="&lt;MISSING&gt;")))</f>
        <v>0</v>
      </c>
    </row>
    <row r="1102">
      <c r="A1102" t="inlineStr">
        <is>
          <t>Non-detect</t>
        </is>
      </c>
      <c r="B1102" t="inlineStr">
        <is>
          <t>Test for non-detects/missing</t>
        </is>
      </c>
      <c r="C1102" t="inlineStr">
        <is>
          <t>Very Low</t>
        </is>
      </c>
      <c r="D1102" s="91" t="n">
        <v>44418</v>
      </c>
      <c r="E1102" t="inlineStr">
        <is>
          <t>vc3.08.09.21</t>
        </is>
      </c>
      <c r="F1102" t="inlineStr">
        <is>
          <t>PMMoV:10</t>
        </is>
      </c>
      <c r="G1102" s="73" t="str">
        <f>HYPERLINK("#'Main'!BI30", "'Main'!BI30")</f>
        <v>'Main'!BI30</v>
      </c>
      <c r="I1102" t="inlineStr">
        <is>
          <t>Matches=!&lt;ND&gt;,!&lt;MISSING&gt;</t>
        </is>
      </c>
      <c r="K1102">
        <f>'Main'!BI30</f>
        <v>28.66</v>
      </c>
      <c r="L1102">
        <f>AND(OR(TRUE),NOT(OR(K1102="&lt;ND&gt;",K1102="&lt;MISSING&gt;")))</f>
        <v>1</v>
      </c>
    </row>
    <row r="1103">
      <c r="A1103" t="inlineStr">
        <is>
          <t>Non-detect</t>
        </is>
      </c>
      <c r="B1103" t="inlineStr">
        <is>
          <t>Test for non-detects/missing</t>
        </is>
      </c>
      <c r="C1103" t="inlineStr">
        <is>
          <t>Very Low</t>
        </is>
      </c>
      <c r="D1103" s="91" t="n">
        <v>44418</v>
      </c>
      <c r="E1103" t="inlineStr">
        <is>
          <t>vc3.08.09.21</t>
        </is>
      </c>
      <c r="F1103" t="inlineStr">
        <is>
          <t>PMMoV:10</t>
        </is>
      </c>
      <c r="G1103" s="73" t="str">
        <f>HYPERLINK("#'Main'!BJ30", "'Main'!BJ30")</f>
        <v>'Main'!BJ30</v>
      </c>
      <c r="I1103" t="inlineStr">
        <is>
          <t>Matches=!&lt;ND&gt;,!&lt;MISSING&gt;</t>
        </is>
      </c>
      <c r="K1103">
        <f>'Main'!BJ30</f>
        <v>28.68</v>
      </c>
      <c r="L1103">
        <f>AND(OR(TRUE),NOT(OR(K1103="&lt;ND&gt;",K1103="&lt;MISSING&gt;")))</f>
        <v>1</v>
      </c>
    </row>
    <row r="1104">
      <c r="A1104" t="inlineStr">
        <is>
          <t>Non-detect</t>
        </is>
      </c>
      <c r="B1104" t="inlineStr">
        <is>
          <t>Test for non-detects/missing</t>
        </is>
      </c>
      <c r="C1104" t="inlineStr">
        <is>
          <t>Very Low</t>
        </is>
      </c>
      <c r="D1104" s="91" t="n">
        <v>44418</v>
      </c>
      <c r="E1104" t="inlineStr">
        <is>
          <t>vc3.08.09.21</t>
        </is>
      </c>
      <c r="F1104" t="inlineStr">
        <is>
          <t>PMMoV:10</t>
        </is>
      </c>
      <c r="G1104" s="73" t="str">
        <f>HYPERLINK("#'Main'!BK30", "'Main'!BK30")</f>
        <v>'Main'!BK30</v>
      </c>
      <c r="I1104" t="inlineStr">
        <is>
          <t>Matches=!&lt;ND&gt;,!&lt;MISSING&gt;</t>
        </is>
      </c>
      <c r="K1104">
        <f>'Main'!BK30</f>
        <v>28.53</v>
      </c>
      <c r="L1104">
        <f>AND(OR(TRUE),NOT(OR(K1104="&lt;ND&gt;",K1104="&lt;MISSING&gt;")))</f>
        <v>1</v>
      </c>
    </row>
    <row r="1105">
      <c r="A1105" t="inlineStr">
        <is>
          <t>Non-detect</t>
        </is>
      </c>
      <c r="B1105" t="inlineStr">
        <is>
          <t>Test for non-detects/missing</t>
        </is>
      </c>
      <c r="C1105" t="inlineStr">
        <is>
          <t>Very Low</t>
        </is>
      </c>
      <c r="D1105" s="91" t="n">
        <v>44418</v>
      </c>
      <c r="E1105" t="inlineStr">
        <is>
          <t>vc3.08.09.21</t>
        </is>
      </c>
      <c r="F1105" t="inlineStr">
        <is>
          <t>PMMoV:40</t>
        </is>
      </c>
      <c r="G1105" s="73" t="str">
        <f>HYPERLINK("#'Main'!BM30", "'Main'!BM30")</f>
        <v>'Main'!BM30</v>
      </c>
      <c r="I1105" t="inlineStr">
        <is>
          <t>Matches=!&lt;ND&gt;,!&lt;MISSING&gt;</t>
        </is>
      </c>
      <c r="K1105">
        <f>'Main'!BM30</f>
        <v>30.65</v>
      </c>
      <c r="L1105">
        <f>AND(OR(TRUE),NOT(OR(K1105="&lt;ND&gt;",K1105="&lt;MISSING&gt;")))</f>
        <v>1</v>
      </c>
    </row>
    <row r="1106">
      <c r="A1106" t="inlineStr">
        <is>
          <t>Non-detect</t>
        </is>
      </c>
      <c r="B1106" t="inlineStr">
        <is>
          <t>Test for non-detects/missing</t>
        </is>
      </c>
      <c r="C1106" t="inlineStr">
        <is>
          <t>Very Low</t>
        </is>
      </c>
      <c r="D1106" s="91" t="n">
        <v>44418</v>
      </c>
      <c r="E1106" t="inlineStr">
        <is>
          <t>vc3.08.09.21</t>
        </is>
      </c>
      <c r="F1106" t="inlineStr">
        <is>
          <t>PMMoV:40</t>
        </is>
      </c>
      <c r="G1106" s="73" t="str">
        <f>HYPERLINK("#'Main'!BN30", "'Main'!BN30")</f>
        <v>'Main'!BN30</v>
      </c>
      <c r="I1106" t="inlineStr">
        <is>
          <t>Matches=!&lt;ND&gt;,!&lt;MISSING&gt;</t>
        </is>
      </c>
      <c r="K1106">
        <f>'Main'!BN30</f>
        <v>30.69</v>
      </c>
      <c r="L1106">
        <f>AND(OR(TRUE),NOT(OR(K1106="&lt;ND&gt;",K1106="&lt;MISSING&gt;")))</f>
        <v>1</v>
      </c>
    </row>
    <row r="1107">
      <c r="A1107" t="inlineStr">
        <is>
          <t>Non-detect</t>
        </is>
      </c>
      <c r="B1107" t="inlineStr">
        <is>
          <t>Test for non-detects/missing</t>
        </is>
      </c>
      <c r="C1107" t="inlineStr">
        <is>
          <t>Very Low</t>
        </is>
      </c>
      <c r="D1107" s="91" t="n">
        <v>44418</v>
      </c>
      <c r="E1107" t="inlineStr">
        <is>
          <t>vc3.08.09.21</t>
        </is>
      </c>
      <c r="F1107" t="inlineStr">
        <is>
          <t>PMMoV:40</t>
        </is>
      </c>
      <c r="G1107" s="73" t="str">
        <f>HYPERLINK("#'Main'!BO30", "'Main'!BO30")</f>
        <v>'Main'!BO30</v>
      </c>
      <c r="I1107" t="inlineStr">
        <is>
          <t>Matches=!&lt;ND&gt;,!&lt;MISSING&gt;</t>
        </is>
      </c>
      <c r="K1107" t="str">
        <f>'Main'!BO30</f>
        <v>&lt;MISSING&gt;</v>
      </c>
      <c r="L1107">
        <f>AND(OR(TRUE),NOT(OR(K1107="&lt;ND&gt;",K1107="&lt;MISSING&gt;")))</f>
        <v>0</v>
      </c>
    </row>
    <row r="1108">
      <c r="A1108" t="inlineStr">
        <is>
          <t>Non-detect</t>
        </is>
      </c>
      <c r="B1108" t="inlineStr">
        <is>
          <t>Test for non-detects/missing</t>
        </is>
      </c>
      <c r="C1108" t="inlineStr">
        <is>
          <t>Very Low</t>
        </is>
      </c>
      <c r="D1108" s="91" t="n">
        <v>44418</v>
      </c>
      <c r="E1108" t="inlineStr">
        <is>
          <t>biorad_sample_pmmov_b_pdf-50200.0</t>
        </is>
      </c>
      <c r="F1108" t="inlineStr">
        <is>
          <t>PMMoV</t>
        </is>
      </c>
      <c r="G1108" s="73" t="str">
        <f>HYPERLINK("#'Main'!D33", "'Main'!D33")</f>
        <v>'Main'!D33</v>
      </c>
      <c r="I1108" t="inlineStr">
        <is>
          <t>Matches=!&lt;ND&gt;,!&lt;MISSING&gt;</t>
        </is>
      </c>
      <c r="K1108">
        <f>'Main'!D33</f>
        <v>25.07</v>
      </c>
      <c r="L1108">
        <f>AND(OR(TRUE),NOT(OR(K1108="&lt;ND&gt;",K1108="&lt;MISSING&gt;")))</f>
        <v>1</v>
      </c>
    </row>
    <row r="1109">
      <c r="A1109" t="inlineStr">
        <is>
          <t>Non-detect</t>
        </is>
      </c>
      <c r="B1109" t="inlineStr">
        <is>
          <t>Test for non-detects/missing</t>
        </is>
      </c>
      <c r="C1109" t="inlineStr">
        <is>
          <t>Very Low</t>
        </is>
      </c>
      <c r="D1109" s="91" t="n">
        <v>44418</v>
      </c>
      <c r="E1109" t="inlineStr">
        <is>
          <t>biorad_sample_pmmov_b_pdf-50200.0</t>
        </is>
      </c>
      <c r="F1109" t="inlineStr">
        <is>
          <t>PMMoV</t>
        </is>
      </c>
      <c r="G1109" s="73" t="str">
        <f>HYPERLINK("#'Main'!D34", "'Main'!D34")</f>
        <v>'Main'!D34</v>
      </c>
      <c r="I1109" t="inlineStr">
        <is>
          <t>Matches=!&lt;ND&gt;,!&lt;MISSING&gt;</t>
        </is>
      </c>
      <c r="K1109">
        <f>'Main'!D34</f>
        <v>24.99</v>
      </c>
      <c r="L1109">
        <f>AND(OR(TRUE),NOT(OR(K1109="&lt;ND&gt;",K1109="&lt;MISSING&gt;")))</f>
        <v>1</v>
      </c>
    </row>
    <row r="1110">
      <c r="A1110" t="inlineStr">
        <is>
          <t>Non-detect</t>
        </is>
      </c>
      <c r="B1110" t="inlineStr">
        <is>
          <t>Test for non-detects/missing</t>
        </is>
      </c>
      <c r="C1110" t="inlineStr">
        <is>
          <t>Very Low</t>
        </is>
      </c>
      <c r="D1110" s="91" t="n">
        <v>44418</v>
      </c>
      <c r="E1110" t="inlineStr">
        <is>
          <t>biorad_sample_pmmov_b_pdf-50200.0</t>
        </is>
      </c>
      <c r="F1110" t="inlineStr">
        <is>
          <t>PMMoV</t>
        </is>
      </c>
      <c r="G1110" s="73" t="str">
        <f>HYPERLINK("#'Main'!D35", "'Main'!D35")</f>
        <v>'Main'!D35</v>
      </c>
      <c r="I1110" t="inlineStr">
        <is>
          <t>Matches=!&lt;ND&gt;,!&lt;MISSING&gt;</t>
        </is>
      </c>
      <c r="K1110">
        <f>'Main'!D35</f>
        <v>24.93</v>
      </c>
      <c r="L1110">
        <f>AND(OR(TRUE),NOT(OR(K1110="&lt;ND&gt;",K1110="&lt;MISSING&gt;")))</f>
        <v>1</v>
      </c>
    </row>
    <row r="1111">
      <c r="A1111" t="inlineStr">
        <is>
          <t>Non-detect</t>
        </is>
      </c>
      <c r="B1111" t="inlineStr">
        <is>
          <t>Test for non-detects/missing</t>
        </is>
      </c>
      <c r="C1111" t="inlineStr">
        <is>
          <t>Very Low</t>
        </is>
      </c>
      <c r="D1111" s="91" t="n">
        <v>44418</v>
      </c>
      <c r="E1111" t="inlineStr">
        <is>
          <t>biorad_sample_pmmov_b_pdf-12550.0</t>
        </is>
      </c>
      <c r="F1111" t="inlineStr">
        <is>
          <t>PMMoV</t>
        </is>
      </c>
      <c r="G1111" s="73" t="str">
        <f>HYPERLINK("#'Main'!D36", "'Main'!D36")</f>
        <v>'Main'!D36</v>
      </c>
      <c r="I1111" t="inlineStr">
        <is>
          <t>Matches=!&lt;ND&gt;,!&lt;MISSING&gt;</t>
        </is>
      </c>
      <c r="K1111">
        <f>'Main'!D36</f>
        <v>26.69</v>
      </c>
      <c r="L1111">
        <f>AND(OR(TRUE),NOT(OR(K1111="&lt;ND&gt;",K1111="&lt;MISSING&gt;")))</f>
        <v>1</v>
      </c>
    </row>
    <row r="1112">
      <c r="A1112" t="inlineStr">
        <is>
          <t>Non-detect</t>
        </is>
      </c>
      <c r="B1112" t="inlineStr">
        <is>
          <t>Test for non-detects/missing</t>
        </is>
      </c>
      <c r="C1112" t="inlineStr">
        <is>
          <t>Very Low</t>
        </is>
      </c>
      <c r="D1112" s="91" t="n">
        <v>44418</v>
      </c>
      <c r="E1112" t="inlineStr">
        <is>
          <t>biorad_sample_pmmov_b_pdf-12550.0</t>
        </is>
      </c>
      <c r="F1112" t="inlineStr">
        <is>
          <t>PMMoV</t>
        </is>
      </c>
      <c r="G1112" s="73" t="str">
        <f>HYPERLINK("#'Main'!D37", "'Main'!D37")</f>
        <v>'Main'!D37</v>
      </c>
      <c r="I1112" t="inlineStr">
        <is>
          <t>Matches=!&lt;ND&gt;,!&lt;MISSING&gt;</t>
        </is>
      </c>
      <c r="K1112">
        <f>'Main'!D37</f>
        <v>26.43</v>
      </c>
      <c r="L1112">
        <f>AND(OR(TRUE),NOT(OR(K1112="&lt;ND&gt;",K1112="&lt;MISSING&gt;")))</f>
        <v>1</v>
      </c>
    </row>
    <row r="1113">
      <c r="A1113" t="inlineStr">
        <is>
          <t>Non-detect</t>
        </is>
      </c>
      <c r="B1113" t="inlineStr">
        <is>
          <t>Test for non-detects/missing</t>
        </is>
      </c>
      <c r="C1113" t="inlineStr">
        <is>
          <t>Very Low</t>
        </is>
      </c>
      <c r="D1113" s="91" t="n">
        <v>44418</v>
      </c>
      <c r="E1113" t="inlineStr">
        <is>
          <t>biorad_sample_pmmov_b_pdf-12550.0</t>
        </is>
      </c>
      <c r="F1113" t="inlineStr">
        <is>
          <t>PMMoV</t>
        </is>
      </c>
      <c r="G1113" s="73" t="str">
        <f>HYPERLINK("#'Main'!D38", "'Main'!D38")</f>
        <v>'Main'!D38</v>
      </c>
      <c r="I1113" t="inlineStr">
        <is>
          <t>Matches=!&lt;ND&gt;,!&lt;MISSING&gt;</t>
        </is>
      </c>
      <c r="K1113">
        <f>'Main'!D38</f>
        <v>26.41</v>
      </c>
      <c r="L1113">
        <f>AND(OR(TRUE),NOT(OR(K1113="&lt;ND&gt;",K1113="&lt;MISSING&gt;")))</f>
        <v>1</v>
      </c>
    </row>
    <row r="1114">
      <c r="A1114" t="inlineStr">
        <is>
          <t>Non-detect</t>
        </is>
      </c>
      <c r="B1114" t="inlineStr">
        <is>
          <t>Test for non-detects/missing</t>
        </is>
      </c>
      <c r="C1114" t="inlineStr">
        <is>
          <t>Very Low</t>
        </is>
      </c>
      <c r="D1114" s="91" t="n">
        <v>44418</v>
      </c>
      <c r="E1114" t="inlineStr">
        <is>
          <t>biorad_sample_pmmov_b_pdf-3138.0</t>
        </is>
      </c>
      <c r="F1114" t="inlineStr">
        <is>
          <t>PMMoV</t>
        </is>
      </c>
      <c r="G1114" s="73" t="str">
        <f>HYPERLINK("#'Main'!D39", "'Main'!D39")</f>
        <v>'Main'!D39</v>
      </c>
      <c r="I1114" t="inlineStr">
        <is>
          <t>Matches=!&lt;ND&gt;,!&lt;MISSING&gt;</t>
        </is>
      </c>
      <c r="K1114">
        <f>'Main'!D39</f>
        <v>28.57</v>
      </c>
      <c r="L1114">
        <f>AND(OR(TRUE),NOT(OR(K1114="&lt;ND&gt;",K1114="&lt;MISSING&gt;")))</f>
        <v>1</v>
      </c>
    </row>
    <row r="1115">
      <c r="A1115" t="inlineStr">
        <is>
          <t>Non-detect</t>
        </is>
      </c>
      <c r="B1115" t="inlineStr">
        <is>
          <t>Test for non-detects/missing</t>
        </is>
      </c>
      <c r="C1115" t="inlineStr">
        <is>
          <t>Very Low</t>
        </is>
      </c>
      <c r="D1115" s="91" t="n">
        <v>44418</v>
      </c>
      <c r="E1115" t="inlineStr">
        <is>
          <t>biorad_sample_pmmov_b_pdf-3138.0</t>
        </is>
      </c>
      <c r="F1115" t="inlineStr">
        <is>
          <t>PMMoV</t>
        </is>
      </c>
      <c r="G1115" s="73" t="str">
        <f>HYPERLINK("#'Main'!D40", "'Main'!D40")</f>
        <v>'Main'!D40</v>
      </c>
      <c r="I1115" t="inlineStr">
        <is>
          <t>Matches=!&lt;ND&gt;,!&lt;MISSING&gt;</t>
        </is>
      </c>
      <c r="K1115">
        <f>'Main'!D40</f>
        <v>28.48</v>
      </c>
      <c r="L1115">
        <f>AND(OR(TRUE),NOT(OR(K1115="&lt;ND&gt;",K1115="&lt;MISSING&gt;")))</f>
        <v>1</v>
      </c>
    </row>
    <row r="1116">
      <c r="A1116" t="inlineStr">
        <is>
          <t>Non-detect</t>
        </is>
      </c>
      <c r="B1116" t="inlineStr">
        <is>
          <t>Test for non-detects/missing</t>
        </is>
      </c>
      <c r="C1116" t="inlineStr">
        <is>
          <t>Very Low</t>
        </is>
      </c>
      <c r="D1116" s="91" t="n">
        <v>44418</v>
      </c>
      <c r="E1116" t="inlineStr">
        <is>
          <t>biorad_sample_pmmov_b_pdf-3138.0</t>
        </is>
      </c>
      <c r="F1116" t="inlineStr">
        <is>
          <t>PMMoV</t>
        </is>
      </c>
      <c r="G1116" s="73" t="str">
        <f>HYPERLINK("#'Main'!D41", "'Main'!D41")</f>
        <v>'Main'!D41</v>
      </c>
      <c r="I1116" t="inlineStr">
        <is>
          <t>Matches=!&lt;ND&gt;,!&lt;MISSING&gt;</t>
        </is>
      </c>
      <c r="K1116">
        <f>'Main'!D41</f>
        <v>28.45</v>
      </c>
      <c r="L1116">
        <f>AND(OR(TRUE),NOT(OR(K1116="&lt;ND&gt;",K1116="&lt;MISSING&gt;")))</f>
        <v>1</v>
      </c>
    </row>
    <row r="1117">
      <c r="A1117" t="inlineStr">
        <is>
          <t>Non-detect</t>
        </is>
      </c>
      <c r="B1117" t="inlineStr">
        <is>
          <t>Test for non-detects/missing</t>
        </is>
      </c>
      <c r="C1117" t="inlineStr">
        <is>
          <t>Very Low</t>
        </is>
      </c>
      <c r="D1117" s="91" t="n">
        <v>44418</v>
      </c>
      <c r="E1117" t="inlineStr">
        <is>
          <t>biorad_sample_pmmov_b_pdf-784.4</t>
        </is>
      </c>
      <c r="F1117" t="inlineStr">
        <is>
          <t>PMMoV</t>
        </is>
      </c>
      <c r="G1117" s="73" t="str">
        <f>HYPERLINK("#'Main'!D42", "'Main'!D42")</f>
        <v>'Main'!D42</v>
      </c>
      <c r="I1117" t="inlineStr">
        <is>
          <t>Matches=!&lt;ND&gt;,!&lt;MISSING&gt;</t>
        </is>
      </c>
      <c r="K1117">
        <f>'Main'!D42</f>
        <v>30.62</v>
      </c>
      <c r="L1117">
        <f>AND(OR(TRUE),NOT(OR(K1117="&lt;ND&gt;",K1117="&lt;MISSING&gt;")))</f>
        <v>1</v>
      </c>
    </row>
    <row r="1118">
      <c r="A1118" t="inlineStr">
        <is>
          <t>Non-detect</t>
        </is>
      </c>
      <c r="B1118" t="inlineStr">
        <is>
          <t>Test for non-detects/missing</t>
        </is>
      </c>
      <c r="C1118" t="inlineStr">
        <is>
          <t>Very Low</t>
        </is>
      </c>
      <c r="D1118" s="91" t="n">
        <v>44418</v>
      </c>
      <c r="E1118" t="inlineStr">
        <is>
          <t>biorad_sample_pmmov_b_pdf-784.4</t>
        </is>
      </c>
      <c r="F1118" t="inlineStr">
        <is>
          <t>PMMoV</t>
        </is>
      </c>
      <c r="G1118" s="73" t="str">
        <f>HYPERLINK("#'Main'!D43", "'Main'!D43")</f>
        <v>'Main'!D43</v>
      </c>
      <c r="I1118" t="inlineStr">
        <is>
          <t>Matches=!&lt;ND&gt;,!&lt;MISSING&gt;</t>
        </is>
      </c>
      <c r="K1118">
        <f>'Main'!D43</f>
        <v>30.59</v>
      </c>
      <c r="L1118">
        <f>AND(OR(TRUE),NOT(OR(K1118="&lt;ND&gt;",K1118="&lt;MISSING&gt;")))</f>
        <v>1</v>
      </c>
    </row>
    <row r="1119">
      <c r="A1119" t="inlineStr">
        <is>
          <t>Non-detect</t>
        </is>
      </c>
      <c r="B1119" t="inlineStr">
        <is>
          <t>Test for non-detects/missing</t>
        </is>
      </c>
      <c r="C1119" t="inlineStr">
        <is>
          <t>Very Low</t>
        </is>
      </c>
      <c r="D1119" s="91" t="n">
        <v>44418</v>
      </c>
      <c r="E1119" t="inlineStr">
        <is>
          <t>biorad_sample_pmmov_b_pdf-784.4</t>
        </is>
      </c>
      <c r="F1119" t="inlineStr">
        <is>
          <t>PMMoV</t>
        </is>
      </c>
      <c r="G1119" s="73" t="str">
        <f>HYPERLINK("#'Main'!D44", "'Main'!D44")</f>
        <v>'Main'!D44</v>
      </c>
      <c r="I1119" t="inlineStr">
        <is>
          <t>Matches=!&lt;ND&gt;,!&lt;MISSING&gt;</t>
        </is>
      </c>
      <c r="K1119">
        <f>'Main'!D44</f>
        <v>30.41</v>
      </c>
      <c r="L1119">
        <f>AND(OR(TRUE),NOT(OR(K1119="&lt;ND&gt;",K1119="&lt;MISSING&gt;")))</f>
        <v>1</v>
      </c>
    </row>
    <row r="1120">
      <c r="A1120" t="inlineStr">
        <is>
          <t>Non-detect</t>
        </is>
      </c>
      <c r="B1120" t="inlineStr">
        <is>
          <t>Test for non-detects/missing</t>
        </is>
      </c>
      <c r="C1120" t="inlineStr">
        <is>
          <t>Very Low</t>
        </is>
      </c>
      <c r="D1120" s="91" t="n">
        <v>44418</v>
      </c>
      <c r="E1120" t="inlineStr">
        <is>
          <t>biorad_sample_pmmov_b_pdf-196.1</t>
        </is>
      </c>
      <c r="F1120" t="inlineStr">
        <is>
          <t>PMMoV</t>
        </is>
      </c>
      <c r="G1120" s="73" t="str">
        <f>HYPERLINK("#'Main'!D45", "'Main'!D45")</f>
        <v>'Main'!D45</v>
      </c>
      <c r="I1120" t="inlineStr">
        <is>
          <t>Matches=!&lt;ND&gt;,!&lt;MISSING&gt;</t>
        </is>
      </c>
      <c r="K1120">
        <f>'Main'!D45</f>
        <v>32.64</v>
      </c>
      <c r="L1120">
        <f>AND(OR(TRUE),NOT(OR(K1120="&lt;ND&gt;",K1120="&lt;MISSING&gt;")))</f>
        <v>1</v>
      </c>
    </row>
    <row r="1121">
      <c r="A1121" t="inlineStr">
        <is>
          <t>Non-detect</t>
        </is>
      </c>
      <c r="B1121" t="inlineStr">
        <is>
          <t>Test for non-detects/missing</t>
        </is>
      </c>
      <c r="C1121" t="inlineStr">
        <is>
          <t>Very Low</t>
        </is>
      </c>
      <c r="D1121" s="91" t="n">
        <v>44418</v>
      </c>
      <c r="E1121" t="inlineStr">
        <is>
          <t>biorad_sample_pmmov_b_pdf-196.1</t>
        </is>
      </c>
      <c r="F1121" t="inlineStr">
        <is>
          <t>PMMoV</t>
        </is>
      </c>
      <c r="G1121" s="73" t="str">
        <f>HYPERLINK("#'Main'!D46", "'Main'!D46")</f>
        <v>'Main'!D46</v>
      </c>
      <c r="I1121" t="inlineStr">
        <is>
          <t>Matches=!&lt;ND&gt;,!&lt;MISSING&gt;</t>
        </is>
      </c>
      <c r="K1121">
        <f>'Main'!D46</f>
        <v>32.81</v>
      </c>
      <c r="L1121">
        <f>AND(OR(TRUE),NOT(OR(K1121="&lt;ND&gt;",K1121="&lt;MISSING&gt;")))</f>
        <v>1</v>
      </c>
    </row>
    <row r="1122">
      <c r="A1122" t="inlineStr">
        <is>
          <t>Non-detect</t>
        </is>
      </c>
      <c r="B1122" t="inlineStr">
        <is>
          <t>Test for non-detects/missing</t>
        </is>
      </c>
      <c r="C1122" t="inlineStr">
        <is>
          <t>Very Low</t>
        </is>
      </c>
      <c r="D1122" s="91" t="n">
        <v>44418</v>
      </c>
      <c r="E1122" t="inlineStr">
        <is>
          <t>biorad_sample_pmmov_b_pdf-196.1</t>
        </is>
      </c>
      <c r="F1122" t="inlineStr">
        <is>
          <t>PMMoV</t>
        </is>
      </c>
      <c r="G1122" s="73" t="str">
        <f>HYPERLINK("#'Main'!D47", "'Main'!D47")</f>
        <v>'Main'!D47</v>
      </c>
      <c r="I1122" t="inlineStr">
        <is>
          <t>Matches=!&lt;ND&gt;,!&lt;MISSING&gt;</t>
        </is>
      </c>
      <c r="K1122">
        <f>'Main'!D47</f>
        <v>32.63</v>
      </c>
      <c r="L1122">
        <f>AND(OR(TRUE),NOT(OR(K1122="&lt;ND&gt;",K1122="&lt;MISSING&gt;")))</f>
        <v>1</v>
      </c>
    </row>
    <row r="1123">
      <c r="A1123" t="inlineStr">
        <is>
          <t>Non-detect</t>
        </is>
      </c>
      <c r="B1123" t="inlineStr">
        <is>
          <t>Test for non-detects/missing</t>
        </is>
      </c>
      <c r="C1123" t="inlineStr">
        <is>
          <t>Very Low</t>
        </is>
      </c>
      <c r="D1123" s="91" t="n">
        <v>44418</v>
      </c>
      <c r="E1123" t="inlineStr">
        <is>
          <t>biorad_sample_pmmov_pdf-50200.0</t>
        </is>
      </c>
      <c r="F1123" t="inlineStr">
        <is>
          <t>PMMoV</t>
        </is>
      </c>
      <c r="G1123" s="73" t="str">
        <f>HYPERLINK("#'Main'!O33", "'Main'!O33")</f>
        <v>'Main'!O33</v>
      </c>
      <c r="I1123" t="inlineStr">
        <is>
          <t>Matches=!&lt;ND&gt;,!&lt;MISSING&gt;</t>
        </is>
      </c>
      <c r="K1123">
        <f>'Main'!O33</f>
        <v>24.5</v>
      </c>
      <c r="L1123">
        <f>AND(OR(TRUE),NOT(OR(K1123="&lt;ND&gt;",K1123="&lt;MISSING&gt;")))</f>
        <v>1</v>
      </c>
    </row>
    <row r="1124">
      <c r="A1124" t="inlineStr">
        <is>
          <t>Non-detect</t>
        </is>
      </c>
      <c r="B1124" t="inlineStr">
        <is>
          <t>Test for non-detects/missing</t>
        </is>
      </c>
      <c r="C1124" t="inlineStr">
        <is>
          <t>Very Low</t>
        </is>
      </c>
      <c r="D1124" s="91" t="n">
        <v>44418</v>
      </c>
      <c r="E1124" t="inlineStr">
        <is>
          <t>biorad_sample_pmmov_pdf-50200.0</t>
        </is>
      </c>
      <c r="F1124" t="inlineStr">
        <is>
          <t>PMMoV</t>
        </is>
      </c>
      <c r="G1124" s="73" t="str">
        <f>HYPERLINK("#'Main'!O34", "'Main'!O34")</f>
        <v>'Main'!O34</v>
      </c>
      <c r="I1124" t="inlineStr">
        <is>
          <t>Matches=!&lt;ND&gt;,!&lt;MISSING&gt;</t>
        </is>
      </c>
      <c r="K1124">
        <f>'Main'!O34</f>
        <v>24.53</v>
      </c>
      <c r="L1124">
        <f>AND(OR(TRUE),NOT(OR(K1124="&lt;ND&gt;",K1124="&lt;MISSING&gt;")))</f>
        <v>1</v>
      </c>
    </row>
    <row r="1125">
      <c r="A1125" t="inlineStr">
        <is>
          <t>Non-detect</t>
        </is>
      </c>
      <c r="B1125" t="inlineStr">
        <is>
          <t>Test for non-detects/missing</t>
        </is>
      </c>
      <c r="C1125" t="inlineStr">
        <is>
          <t>Very Low</t>
        </is>
      </c>
      <c r="D1125" s="91" t="n">
        <v>44418</v>
      </c>
      <c r="E1125" t="inlineStr">
        <is>
          <t>biorad_sample_pmmov_pdf-50200.0</t>
        </is>
      </c>
      <c r="F1125" t="inlineStr">
        <is>
          <t>PMMoV</t>
        </is>
      </c>
      <c r="G1125" s="73" t="str">
        <f>HYPERLINK("#'Main'!O35", "'Main'!O35")</f>
        <v>'Main'!O35</v>
      </c>
      <c r="I1125" t="inlineStr">
        <is>
          <t>Matches=!&lt;ND&gt;,!&lt;MISSING&gt;</t>
        </is>
      </c>
      <c r="K1125">
        <f>'Main'!O35</f>
        <v>24.53</v>
      </c>
      <c r="L1125">
        <f>AND(OR(TRUE),NOT(OR(K1125="&lt;ND&gt;",K1125="&lt;MISSING&gt;")))</f>
        <v>1</v>
      </c>
    </row>
    <row r="1126">
      <c r="A1126" t="inlineStr">
        <is>
          <t>Non-detect</t>
        </is>
      </c>
      <c r="B1126" t="inlineStr">
        <is>
          <t>Test for non-detects/missing</t>
        </is>
      </c>
      <c r="C1126" t="inlineStr">
        <is>
          <t>Very Low</t>
        </is>
      </c>
      <c r="D1126" s="91" t="n">
        <v>44418</v>
      </c>
      <c r="E1126" t="inlineStr">
        <is>
          <t>biorad_sample_pmmov_pdf-12550.0</t>
        </is>
      </c>
      <c r="F1126" t="inlineStr">
        <is>
          <t>PMMoV</t>
        </is>
      </c>
      <c r="G1126" s="73" t="str">
        <f>HYPERLINK("#'Main'!O36", "'Main'!O36")</f>
        <v>'Main'!O36</v>
      </c>
      <c r="I1126" t="inlineStr">
        <is>
          <t>Matches=!&lt;ND&gt;,!&lt;MISSING&gt;</t>
        </is>
      </c>
      <c r="K1126">
        <f>'Main'!O36</f>
        <v>26.32</v>
      </c>
      <c r="L1126">
        <f>AND(OR(TRUE),NOT(OR(K1126="&lt;ND&gt;",K1126="&lt;MISSING&gt;")))</f>
        <v>1</v>
      </c>
    </row>
    <row r="1127">
      <c r="A1127" t="inlineStr">
        <is>
          <t>Non-detect</t>
        </is>
      </c>
      <c r="B1127" t="inlineStr">
        <is>
          <t>Test for non-detects/missing</t>
        </is>
      </c>
      <c r="C1127" t="inlineStr">
        <is>
          <t>Very Low</t>
        </is>
      </c>
      <c r="D1127" s="91" t="n">
        <v>44418</v>
      </c>
      <c r="E1127" t="inlineStr">
        <is>
          <t>biorad_sample_pmmov_pdf-12550.0</t>
        </is>
      </c>
      <c r="F1127" t="inlineStr">
        <is>
          <t>PMMoV</t>
        </is>
      </c>
      <c r="G1127" s="73" t="str">
        <f>HYPERLINK("#'Main'!O37", "'Main'!O37")</f>
        <v>'Main'!O37</v>
      </c>
      <c r="I1127" t="inlineStr">
        <is>
          <t>Matches=!&lt;ND&gt;,!&lt;MISSING&gt;</t>
        </is>
      </c>
      <c r="K1127">
        <f>'Main'!O37</f>
        <v>26.23</v>
      </c>
      <c r="L1127">
        <f>AND(OR(TRUE),NOT(OR(K1127="&lt;ND&gt;",K1127="&lt;MISSING&gt;")))</f>
        <v>1</v>
      </c>
    </row>
    <row r="1128">
      <c r="A1128" t="inlineStr">
        <is>
          <t>Non-detect</t>
        </is>
      </c>
      <c r="B1128" t="inlineStr">
        <is>
          <t>Test for non-detects/missing</t>
        </is>
      </c>
      <c r="C1128" t="inlineStr">
        <is>
          <t>Very Low</t>
        </is>
      </c>
      <c r="D1128" s="91" t="n">
        <v>44418</v>
      </c>
      <c r="E1128" t="inlineStr">
        <is>
          <t>biorad_sample_pmmov_pdf-12550.0</t>
        </is>
      </c>
      <c r="F1128" t="inlineStr">
        <is>
          <t>PMMoV</t>
        </is>
      </c>
      <c r="G1128" s="73" t="str">
        <f>HYPERLINK("#'Main'!O38", "'Main'!O38")</f>
        <v>'Main'!O38</v>
      </c>
      <c r="I1128" t="inlineStr">
        <is>
          <t>Matches=!&lt;ND&gt;,!&lt;MISSING&gt;</t>
        </is>
      </c>
      <c r="K1128">
        <f>'Main'!O38</f>
        <v>26.24</v>
      </c>
      <c r="L1128">
        <f>AND(OR(TRUE),NOT(OR(K1128="&lt;ND&gt;",K1128="&lt;MISSING&gt;")))</f>
        <v>1</v>
      </c>
    </row>
    <row r="1129">
      <c r="A1129" t="inlineStr">
        <is>
          <t>Non-detect</t>
        </is>
      </c>
      <c r="B1129" t="inlineStr">
        <is>
          <t>Test for non-detects/missing</t>
        </is>
      </c>
      <c r="C1129" t="inlineStr">
        <is>
          <t>Very Low</t>
        </is>
      </c>
      <c r="D1129" s="91" t="n">
        <v>44418</v>
      </c>
      <c r="E1129" t="inlineStr">
        <is>
          <t>biorad_sample_pmmov_pdf-3138.0</t>
        </is>
      </c>
      <c r="F1129" t="inlineStr">
        <is>
          <t>PMMoV</t>
        </is>
      </c>
      <c r="G1129" s="73" t="str">
        <f>HYPERLINK("#'Main'!O39", "'Main'!O39")</f>
        <v>'Main'!O39</v>
      </c>
      <c r="I1129" t="inlineStr">
        <is>
          <t>Matches=!&lt;ND&gt;,!&lt;MISSING&gt;</t>
        </is>
      </c>
      <c r="K1129">
        <f>'Main'!O39</f>
        <v>28.45</v>
      </c>
      <c r="L1129">
        <f>AND(OR(TRUE),NOT(OR(K1129="&lt;ND&gt;",K1129="&lt;MISSING&gt;")))</f>
        <v>1</v>
      </c>
    </row>
    <row r="1130">
      <c r="A1130" t="inlineStr">
        <is>
          <t>Non-detect</t>
        </is>
      </c>
      <c r="B1130" t="inlineStr">
        <is>
          <t>Test for non-detects/missing</t>
        </is>
      </c>
      <c r="C1130" t="inlineStr">
        <is>
          <t>Very Low</t>
        </is>
      </c>
      <c r="D1130" s="91" t="n">
        <v>44418</v>
      </c>
      <c r="E1130" t="inlineStr">
        <is>
          <t>biorad_sample_pmmov_pdf-3138.0</t>
        </is>
      </c>
      <c r="F1130" t="inlineStr">
        <is>
          <t>PMMoV</t>
        </is>
      </c>
      <c r="G1130" s="73" t="str">
        <f>HYPERLINK("#'Main'!O40", "'Main'!O40")</f>
        <v>'Main'!O40</v>
      </c>
      <c r="I1130" t="inlineStr">
        <is>
          <t>Matches=!&lt;ND&gt;,!&lt;MISSING&gt;</t>
        </is>
      </c>
      <c r="K1130">
        <f>'Main'!O40</f>
        <v>28.38</v>
      </c>
      <c r="L1130">
        <f>AND(OR(TRUE),NOT(OR(K1130="&lt;ND&gt;",K1130="&lt;MISSING&gt;")))</f>
        <v>1</v>
      </c>
    </row>
    <row r="1131">
      <c r="A1131" t="inlineStr">
        <is>
          <t>Non-detect</t>
        </is>
      </c>
      <c r="B1131" t="inlineStr">
        <is>
          <t>Test for non-detects/missing</t>
        </is>
      </c>
      <c r="C1131" t="inlineStr">
        <is>
          <t>Very Low</t>
        </is>
      </c>
      <c r="D1131" s="91" t="n">
        <v>44418</v>
      </c>
      <c r="E1131" t="inlineStr">
        <is>
          <t>biorad_sample_pmmov_pdf-3138.0</t>
        </is>
      </c>
      <c r="F1131" t="inlineStr">
        <is>
          <t>PMMoV</t>
        </is>
      </c>
      <c r="G1131" s="73" t="str">
        <f>HYPERLINK("#'Main'!O41", "'Main'!O41")</f>
        <v>'Main'!O41</v>
      </c>
      <c r="I1131" t="inlineStr">
        <is>
          <t>Matches=!&lt;ND&gt;,!&lt;MISSING&gt;</t>
        </is>
      </c>
      <c r="K1131">
        <f>'Main'!O41</f>
        <v>28.35</v>
      </c>
      <c r="L1131">
        <f>AND(OR(TRUE),NOT(OR(K1131="&lt;ND&gt;",K1131="&lt;MISSING&gt;")))</f>
        <v>1</v>
      </c>
    </row>
    <row r="1132">
      <c r="A1132" t="inlineStr">
        <is>
          <t>Non-detect</t>
        </is>
      </c>
      <c r="B1132" t="inlineStr">
        <is>
          <t>Test for non-detects/missing</t>
        </is>
      </c>
      <c r="C1132" t="inlineStr">
        <is>
          <t>Very Low</t>
        </is>
      </c>
      <c r="D1132" s="91" t="n">
        <v>44418</v>
      </c>
      <c r="E1132" t="inlineStr">
        <is>
          <t>biorad_sample_pmmov_pdf-784.4</t>
        </is>
      </c>
      <c r="F1132" t="inlineStr">
        <is>
          <t>PMMoV</t>
        </is>
      </c>
      <c r="G1132" s="73" t="str">
        <f>HYPERLINK("#'Main'!O42", "'Main'!O42")</f>
        <v>'Main'!O42</v>
      </c>
      <c r="I1132" t="inlineStr">
        <is>
          <t>Matches=!&lt;ND&gt;,!&lt;MISSING&gt;</t>
        </is>
      </c>
      <c r="K1132">
        <f>'Main'!O42</f>
        <v>30.38</v>
      </c>
      <c r="L1132">
        <f>AND(OR(TRUE),NOT(OR(K1132="&lt;ND&gt;",K1132="&lt;MISSING&gt;")))</f>
        <v>1</v>
      </c>
    </row>
    <row r="1133">
      <c r="A1133" t="inlineStr">
        <is>
          <t>Non-detect</t>
        </is>
      </c>
      <c r="B1133" t="inlineStr">
        <is>
          <t>Test for non-detects/missing</t>
        </is>
      </c>
      <c r="C1133" t="inlineStr">
        <is>
          <t>Very Low</t>
        </is>
      </c>
      <c r="D1133" s="91" t="n">
        <v>44418</v>
      </c>
      <c r="E1133" t="inlineStr">
        <is>
          <t>biorad_sample_pmmov_pdf-784.4</t>
        </is>
      </c>
      <c r="F1133" t="inlineStr">
        <is>
          <t>PMMoV</t>
        </is>
      </c>
      <c r="G1133" s="73" t="str">
        <f>HYPERLINK("#'Main'!O43", "'Main'!O43")</f>
        <v>'Main'!O43</v>
      </c>
      <c r="I1133" t="inlineStr">
        <is>
          <t>Matches=!&lt;ND&gt;,!&lt;MISSING&gt;</t>
        </is>
      </c>
      <c r="K1133">
        <f>'Main'!O43</f>
        <v>30.28</v>
      </c>
      <c r="L1133">
        <f>AND(OR(TRUE),NOT(OR(K1133="&lt;ND&gt;",K1133="&lt;MISSING&gt;")))</f>
        <v>1</v>
      </c>
    </row>
    <row r="1134">
      <c r="A1134" t="inlineStr">
        <is>
          <t>Non-detect</t>
        </is>
      </c>
      <c r="B1134" t="inlineStr">
        <is>
          <t>Test for non-detects/missing</t>
        </is>
      </c>
      <c r="C1134" t="inlineStr">
        <is>
          <t>Very Low</t>
        </is>
      </c>
      <c r="D1134" s="91" t="n">
        <v>44418</v>
      </c>
      <c r="E1134" t="inlineStr">
        <is>
          <t>biorad_sample_pmmov_pdf-784.4</t>
        </is>
      </c>
      <c r="F1134" t="inlineStr">
        <is>
          <t>PMMoV</t>
        </is>
      </c>
      <c r="G1134" s="73" t="str">
        <f>HYPERLINK("#'Main'!O44", "'Main'!O44")</f>
        <v>'Main'!O44</v>
      </c>
      <c r="I1134" t="inlineStr">
        <is>
          <t>Matches=!&lt;ND&gt;,!&lt;MISSING&gt;</t>
        </is>
      </c>
      <c r="K1134">
        <f>'Main'!O44</f>
        <v>30.32</v>
      </c>
      <c r="L1134">
        <f>AND(OR(TRUE),NOT(OR(K1134="&lt;ND&gt;",K1134="&lt;MISSING&gt;")))</f>
        <v>1</v>
      </c>
    </row>
    <row r="1135">
      <c r="A1135" t="inlineStr">
        <is>
          <t>Non-detect</t>
        </is>
      </c>
      <c r="B1135" t="inlineStr">
        <is>
          <t>Test for non-detects/missing</t>
        </is>
      </c>
      <c r="C1135" t="inlineStr">
        <is>
          <t>Very Low</t>
        </is>
      </c>
      <c r="D1135" s="91" t="n">
        <v>44418</v>
      </c>
      <c r="E1135" t="inlineStr">
        <is>
          <t>biorad_sample_pmmov_pdf-196.1</t>
        </is>
      </c>
      <c r="F1135" t="inlineStr">
        <is>
          <t>PMMoV</t>
        </is>
      </c>
      <c r="G1135" s="73" t="str">
        <f>HYPERLINK("#'Main'!O45", "'Main'!O45")</f>
        <v>'Main'!O45</v>
      </c>
      <c r="I1135" t="inlineStr">
        <is>
          <t>Matches=!&lt;ND&gt;,!&lt;MISSING&gt;</t>
        </is>
      </c>
      <c r="K1135">
        <f>'Main'!O45</f>
        <v>32.61</v>
      </c>
      <c r="L1135">
        <f>AND(OR(TRUE),NOT(OR(K1135="&lt;ND&gt;",K1135="&lt;MISSING&gt;")))</f>
        <v>1</v>
      </c>
    </row>
    <row r="1136">
      <c r="A1136" t="inlineStr">
        <is>
          <t>Non-detect</t>
        </is>
      </c>
      <c r="B1136" t="inlineStr">
        <is>
          <t>Test for non-detects/missing</t>
        </is>
      </c>
      <c r="C1136" t="inlineStr">
        <is>
          <t>Very Low</t>
        </is>
      </c>
      <c r="D1136" s="91" t="n">
        <v>44418</v>
      </c>
      <c r="E1136" t="inlineStr">
        <is>
          <t>biorad_sample_pmmov_pdf-196.1</t>
        </is>
      </c>
      <c r="F1136" t="inlineStr">
        <is>
          <t>PMMoV</t>
        </is>
      </c>
      <c r="G1136" s="73" t="str">
        <f>HYPERLINK("#'Main'!O46", "'Main'!O46")</f>
        <v>'Main'!O46</v>
      </c>
      <c r="I1136" t="inlineStr">
        <is>
          <t>Matches=!&lt;ND&gt;,!&lt;MISSING&gt;</t>
        </is>
      </c>
      <c r="K1136">
        <f>'Main'!O46</f>
        <v>32.5</v>
      </c>
      <c r="L1136">
        <f>AND(OR(TRUE),NOT(OR(K1136="&lt;ND&gt;",K1136="&lt;MISSING&gt;")))</f>
        <v>1</v>
      </c>
    </row>
    <row r="1137">
      <c r="A1137" t="inlineStr">
        <is>
          <t>Non-detect</t>
        </is>
      </c>
      <c r="B1137" t="inlineStr">
        <is>
          <t>Test for non-detects/missing</t>
        </is>
      </c>
      <c r="C1137" t="inlineStr">
        <is>
          <t>Very Low</t>
        </is>
      </c>
      <c r="D1137" s="91" t="n">
        <v>44418</v>
      </c>
      <c r="E1137" t="inlineStr">
        <is>
          <t>biorad_sample_pmmov_pdf-196.1</t>
        </is>
      </c>
      <c r="F1137" t="inlineStr">
        <is>
          <t>PMMoV</t>
        </is>
      </c>
      <c r="G1137" s="73" t="str">
        <f>HYPERLINK("#'Main'!O47", "'Main'!O47")</f>
        <v>'Main'!O47</v>
      </c>
      <c r="I1137" t="inlineStr">
        <is>
          <t>Matches=!&lt;ND&gt;,!&lt;MISSING&gt;</t>
        </is>
      </c>
      <c r="K1137">
        <f>'Main'!O47</f>
        <v>32.53</v>
      </c>
      <c r="L1137">
        <f>AND(OR(TRUE),NOT(OR(K1137="&lt;ND&gt;",K1137="&lt;MISSING&gt;")))</f>
        <v>1</v>
      </c>
    </row>
    <row r="1138">
      <c r="A1138" t="inlineStr">
        <is>
          <t>Non-detect</t>
        </is>
      </c>
      <c r="B1138" t="inlineStr">
        <is>
          <t>Test for non-detects/missing</t>
        </is>
      </c>
      <c r="C1138" t="inlineStr">
        <is>
          <t>Very Low</t>
        </is>
      </c>
      <c r="D1138" s="91" t="n">
        <v>44418</v>
      </c>
      <c r="E1138" t="inlineStr">
        <is>
          <t>biorad_sample_n1_pdf-300.0</t>
        </is>
      </c>
      <c r="F1138" t="inlineStr">
        <is>
          <t>covN1</t>
        </is>
      </c>
      <c r="G1138" s="73" t="str">
        <f>HYPERLINK("#'Main'!Z33", "'Main'!Z33")</f>
        <v>'Main'!Z33</v>
      </c>
      <c r="I1138" t="inlineStr">
        <is>
          <t>Matches=!&lt;ND&gt;,!&lt;MISSING&gt;</t>
        </is>
      </c>
      <c r="K1138">
        <f>'Main'!Z33</f>
        <v>30.85</v>
      </c>
      <c r="L1138">
        <f>AND(OR(TRUE),NOT(OR(K1138="&lt;ND&gt;",K1138="&lt;MISSING&gt;")))</f>
        <v>1</v>
      </c>
    </row>
    <row r="1139">
      <c r="A1139" t="inlineStr">
        <is>
          <t>Non-detect</t>
        </is>
      </c>
      <c r="B1139" t="inlineStr">
        <is>
          <t>Test for non-detects/missing</t>
        </is>
      </c>
      <c r="C1139" t="inlineStr">
        <is>
          <t>Very Low</t>
        </is>
      </c>
      <c r="D1139" s="91" t="n">
        <v>44418</v>
      </c>
      <c r="E1139" t="inlineStr">
        <is>
          <t>biorad_sample_n1_pdf-300.0</t>
        </is>
      </c>
      <c r="F1139" t="inlineStr">
        <is>
          <t>covN1</t>
        </is>
      </c>
      <c r="G1139" s="73" t="str">
        <f>HYPERLINK("#'Main'!Z34", "'Main'!Z34")</f>
        <v>'Main'!Z34</v>
      </c>
      <c r="I1139" t="inlineStr">
        <is>
          <t>Matches=!&lt;ND&gt;,!&lt;MISSING&gt;</t>
        </is>
      </c>
      <c r="K1139">
        <f>'Main'!Z34</f>
        <v>30.83</v>
      </c>
      <c r="L1139">
        <f>AND(OR(TRUE),NOT(OR(K1139="&lt;ND&gt;",K1139="&lt;MISSING&gt;")))</f>
        <v>1</v>
      </c>
    </row>
    <row r="1140">
      <c r="A1140" t="inlineStr">
        <is>
          <t>Non-detect</t>
        </is>
      </c>
      <c r="B1140" t="inlineStr">
        <is>
          <t>Test for non-detects/missing</t>
        </is>
      </c>
      <c r="C1140" t="inlineStr">
        <is>
          <t>Very Low</t>
        </is>
      </c>
      <c r="D1140" s="91" t="n">
        <v>44418</v>
      </c>
      <c r="E1140" t="inlineStr">
        <is>
          <t>biorad_sample_n1_pdf-300.0</t>
        </is>
      </c>
      <c r="F1140" t="inlineStr">
        <is>
          <t>covN1</t>
        </is>
      </c>
      <c r="G1140" s="73" t="str">
        <f>HYPERLINK("#'Main'!Z35", "'Main'!Z35")</f>
        <v>'Main'!Z35</v>
      </c>
      <c r="I1140" t="inlineStr">
        <is>
          <t>Matches=!&lt;ND&gt;,!&lt;MISSING&gt;</t>
        </is>
      </c>
      <c r="K1140">
        <f>'Main'!Z35</f>
        <v>30.85</v>
      </c>
      <c r="L1140">
        <f>AND(OR(TRUE),NOT(OR(K1140="&lt;ND&gt;",K1140="&lt;MISSING&gt;")))</f>
        <v>1</v>
      </c>
    </row>
    <row r="1141">
      <c r="A1141" t="inlineStr">
        <is>
          <t>Non-detect</t>
        </is>
      </c>
      <c r="B1141" t="inlineStr">
        <is>
          <t>Test for non-detects/missing</t>
        </is>
      </c>
      <c r="C1141" t="inlineStr">
        <is>
          <t>Very Low</t>
        </is>
      </c>
      <c r="D1141" s="91" t="n">
        <v>44418</v>
      </c>
      <c r="E1141" t="inlineStr">
        <is>
          <t>biorad_sample_n1_pdf-60.0</t>
        </is>
      </c>
      <c r="F1141" t="inlineStr">
        <is>
          <t>covN1</t>
        </is>
      </c>
      <c r="G1141" s="73" t="str">
        <f>HYPERLINK("#'Main'!Z36", "'Main'!Z36")</f>
        <v>'Main'!Z36</v>
      </c>
      <c r="I1141" t="inlineStr">
        <is>
          <t>Matches=!&lt;ND&gt;,!&lt;MISSING&gt;</t>
        </is>
      </c>
      <c r="K1141">
        <f>'Main'!Z36</f>
        <v>30.07</v>
      </c>
      <c r="L1141">
        <f>AND(OR(TRUE),NOT(OR(K1141="&lt;ND&gt;",K1141="&lt;MISSING&gt;")))</f>
        <v>1</v>
      </c>
    </row>
    <row r="1142">
      <c r="A1142" t="inlineStr">
        <is>
          <t>Non-detect</t>
        </is>
      </c>
      <c r="B1142" t="inlineStr">
        <is>
          <t>Test for non-detects/missing</t>
        </is>
      </c>
      <c r="C1142" t="inlineStr">
        <is>
          <t>Very Low</t>
        </is>
      </c>
      <c r="D1142" s="91" t="n">
        <v>44418</v>
      </c>
      <c r="E1142" t="inlineStr">
        <is>
          <t>biorad_sample_n1_pdf-60.0</t>
        </is>
      </c>
      <c r="F1142" t="inlineStr">
        <is>
          <t>covN1</t>
        </is>
      </c>
      <c r="G1142" s="73" t="str">
        <f>HYPERLINK("#'Main'!Z37", "'Main'!Z37")</f>
        <v>'Main'!Z37</v>
      </c>
      <c r="I1142" t="inlineStr">
        <is>
          <t>Matches=!&lt;ND&gt;,!&lt;MISSING&gt;</t>
        </is>
      </c>
      <c r="K1142">
        <f>'Main'!Z37</f>
        <v>30.06</v>
      </c>
      <c r="L1142">
        <f>AND(OR(TRUE),NOT(OR(K1142="&lt;ND&gt;",K1142="&lt;MISSING&gt;")))</f>
        <v>1</v>
      </c>
    </row>
    <row r="1143">
      <c r="A1143" t="inlineStr">
        <is>
          <t>Non-detect</t>
        </is>
      </c>
      <c r="B1143" t="inlineStr">
        <is>
          <t>Test for non-detects/missing</t>
        </is>
      </c>
      <c r="C1143" t="inlineStr">
        <is>
          <t>Very Low</t>
        </is>
      </c>
      <c r="D1143" s="91" t="n">
        <v>44418</v>
      </c>
      <c r="E1143" t="inlineStr">
        <is>
          <t>biorad_sample_n1_pdf-60.0</t>
        </is>
      </c>
      <c r="F1143" t="inlineStr">
        <is>
          <t>covN1</t>
        </is>
      </c>
      <c r="G1143" s="73" t="str">
        <f>HYPERLINK("#'Main'!Z38", "'Main'!Z38")</f>
        <v>'Main'!Z38</v>
      </c>
      <c r="I1143" t="inlineStr">
        <is>
          <t>Matches=!&lt;ND&gt;,!&lt;MISSING&gt;</t>
        </is>
      </c>
      <c r="K1143">
        <f>'Main'!Z38</f>
        <v>30.11</v>
      </c>
      <c r="L1143">
        <f>AND(OR(TRUE),NOT(OR(K1143="&lt;ND&gt;",K1143="&lt;MISSING&gt;")))</f>
        <v>1</v>
      </c>
    </row>
    <row r="1144">
      <c r="A1144" t="inlineStr">
        <is>
          <t>Non-detect</t>
        </is>
      </c>
      <c r="B1144" t="inlineStr">
        <is>
          <t>Test for non-detects/missing</t>
        </is>
      </c>
      <c r="C1144" t="inlineStr">
        <is>
          <t>Very Low</t>
        </is>
      </c>
      <c r="D1144" s="91" t="n">
        <v>44418</v>
      </c>
      <c r="E1144" t="inlineStr">
        <is>
          <t>biorad_sample_n1_pdf-15.0</t>
        </is>
      </c>
      <c r="F1144" t="inlineStr">
        <is>
          <t>covN1</t>
        </is>
      </c>
      <c r="G1144" s="73" t="str">
        <f>HYPERLINK("#'Main'!Z39", "'Main'!Z39")</f>
        <v>'Main'!Z39</v>
      </c>
      <c r="I1144" t="inlineStr">
        <is>
          <t>Matches=!&lt;ND&gt;,!&lt;MISSING&gt;</t>
        </is>
      </c>
      <c r="K1144">
        <f>'Main'!Z39</f>
        <v>31.73</v>
      </c>
      <c r="L1144">
        <f>AND(OR(TRUE),NOT(OR(K1144="&lt;ND&gt;",K1144="&lt;MISSING&gt;")))</f>
        <v>1</v>
      </c>
    </row>
    <row r="1145">
      <c r="A1145" t="inlineStr">
        <is>
          <t>Non-detect</t>
        </is>
      </c>
      <c r="B1145" t="inlineStr">
        <is>
          <t>Test for non-detects/missing</t>
        </is>
      </c>
      <c r="C1145" t="inlineStr">
        <is>
          <t>Very Low</t>
        </is>
      </c>
      <c r="D1145" s="91" t="n">
        <v>44418</v>
      </c>
      <c r="E1145" t="inlineStr">
        <is>
          <t>biorad_sample_n1_pdf-15.0</t>
        </is>
      </c>
      <c r="F1145" t="inlineStr">
        <is>
          <t>covN1</t>
        </is>
      </c>
      <c r="G1145" s="73" t="str">
        <f>HYPERLINK("#'Main'!Z40", "'Main'!Z40")</f>
        <v>'Main'!Z40</v>
      </c>
      <c r="I1145" t="inlineStr">
        <is>
          <t>Matches=!&lt;ND&gt;,!&lt;MISSING&gt;</t>
        </is>
      </c>
      <c r="K1145">
        <f>'Main'!Z40</f>
        <v>31.61</v>
      </c>
      <c r="L1145">
        <f>AND(OR(TRUE),NOT(OR(K1145="&lt;ND&gt;",K1145="&lt;MISSING&gt;")))</f>
        <v>1</v>
      </c>
    </row>
    <row r="1146">
      <c r="A1146" t="inlineStr">
        <is>
          <t>Non-detect</t>
        </is>
      </c>
      <c r="B1146" t="inlineStr">
        <is>
          <t>Test for non-detects/missing</t>
        </is>
      </c>
      <c r="C1146" t="inlineStr">
        <is>
          <t>Very Low</t>
        </is>
      </c>
      <c r="D1146" s="91" t="n">
        <v>44418</v>
      </c>
      <c r="E1146" t="inlineStr">
        <is>
          <t>biorad_sample_n1_pdf-15.0</t>
        </is>
      </c>
      <c r="F1146" t="inlineStr">
        <is>
          <t>covN1</t>
        </is>
      </c>
      <c r="G1146" s="73" t="str">
        <f>HYPERLINK("#'Main'!Z41", "'Main'!Z41")</f>
        <v>'Main'!Z41</v>
      </c>
      <c r="I1146" t="inlineStr">
        <is>
          <t>Matches=!&lt;ND&gt;,!&lt;MISSING&gt;</t>
        </is>
      </c>
      <c r="K1146">
        <f>'Main'!Z41</f>
        <v>31.71</v>
      </c>
      <c r="L1146">
        <f>AND(OR(TRUE),NOT(OR(K1146="&lt;ND&gt;",K1146="&lt;MISSING&gt;")))</f>
        <v>1</v>
      </c>
    </row>
    <row r="1147">
      <c r="A1147" t="inlineStr">
        <is>
          <t>Non-detect</t>
        </is>
      </c>
      <c r="B1147" t="inlineStr">
        <is>
          <t>Test for non-detects/missing</t>
        </is>
      </c>
      <c r="C1147" t="inlineStr">
        <is>
          <t>Very Low</t>
        </is>
      </c>
      <c r="D1147" s="91" t="n">
        <v>44418</v>
      </c>
      <c r="E1147" t="inlineStr">
        <is>
          <t>biorad_sample_n1_pdf-7.5</t>
        </is>
      </c>
      <c r="F1147" t="inlineStr">
        <is>
          <t>covN1</t>
        </is>
      </c>
      <c r="G1147" s="73" t="str">
        <f>HYPERLINK("#'Main'!Z42", "'Main'!Z42")</f>
        <v>'Main'!Z42</v>
      </c>
      <c r="I1147" t="inlineStr">
        <is>
          <t>Matches=!&lt;ND&gt;,!&lt;MISSING&gt;</t>
        </is>
      </c>
      <c r="K1147">
        <f>'Main'!Z42</f>
        <v>32.9</v>
      </c>
      <c r="L1147">
        <f>AND(OR(TRUE),NOT(OR(K1147="&lt;ND&gt;",K1147="&lt;MISSING&gt;")))</f>
        <v>1</v>
      </c>
    </row>
    <row r="1148">
      <c r="A1148" t="inlineStr">
        <is>
          <t>Non-detect</t>
        </is>
      </c>
      <c r="B1148" t="inlineStr">
        <is>
          <t>Test for non-detects/missing</t>
        </is>
      </c>
      <c r="C1148" t="inlineStr">
        <is>
          <t>Very Low</t>
        </is>
      </c>
      <c r="D1148" s="91" t="n">
        <v>44418</v>
      </c>
      <c r="E1148" t="inlineStr">
        <is>
          <t>biorad_sample_n1_pdf-7.5</t>
        </is>
      </c>
      <c r="F1148" t="inlineStr">
        <is>
          <t>covN1</t>
        </is>
      </c>
      <c r="G1148" s="73" t="str">
        <f>HYPERLINK("#'Main'!Z43", "'Main'!Z43")</f>
        <v>'Main'!Z43</v>
      </c>
      <c r="I1148" t="inlineStr">
        <is>
          <t>Matches=!&lt;ND&gt;,!&lt;MISSING&gt;</t>
        </is>
      </c>
      <c r="K1148">
        <f>'Main'!Z43</f>
        <v>32.64</v>
      </c>
      <c r="L1148">
        <f>AND(OR(TRUE),NOT(OR(K1148="&lt;ND&gt;",K1148="&lt;MISSING&gt;")))</f>
        <v>1</v>
      </c>
    </row>
    <row r="1149">
      <c r="A1149" t="inlineStr">
        <is>
          <t>Non-detect</t>
        </is>
      </c>
      <c r="B1149" t="inlineStr">
        <is>
          <t>Test for non-detects/missing</t>
        </is>
      </c>
      <c r="C1149" t="inlineStr">
        <is>
          <t>Very Low</t>
        </is>
      </c>
      <c r="D1149" s="91" t="n">
        <v>44418</v>
      </c>
      <c r="E1149" t="inlineStr">
        <is>
          <t>biorad_sample_n1_pdf-7.5</t>
        </is>
      </c>
      <c r="F1149" t="inlineStr">
        <is>
          <t>covN1</t>
        </is>
      </c>
      <c r="G1149" s="73" t="str">
        <f>HYPERLINK("#'Main'!Z44", "'Main'!Z44")</f>
        <v>'Main'!Z44</v>
      </c>
      <c r="I1149" t="inlineStr">
        <is>
          <t>Matches=!&lt;ND&gt;,!&lt;MISSING&gt;</t>
        </is>
      </c>
      <c r="K1149">
        <f>'Main'!Z44</f>
        <v>32.73</v>
      </c>
      <c r="L1149">
        <f>AND(OR(TRUE),NOT(OR(K1149="&lt;ND&gt;",K1149="&lt;MISSING&gt;")))</f>
        <v>1</v>
      </c>
    </row>
    <row r="1150">
      <c r="A1150" t="inlineStr">
        <is>
          <t>Non-detect</t>
        </is>
      </c>
      <c r="B1150" t="inlineStr">
        <is>
          <t>Test for non-detects/missing</t>
        </is>
      </c>
      <c r="C1150" t="inlineStr">
        <is>
          <t>Very Low</t>
        </is>
      </c>
      <c r="D1150" s="91" t="n">
        <v>44418</v>
      </c>
      <c r="E1150" t="inlineStr">
        <is>
          <t>biorad_sample_n1_pdf-3.75</t>
        </is>
      </c>
      <c r="F1150" t="inlineStr">
        <is>
          <t>covN1</t>
        </is>
      </c>
      <c r="G1150" s="73" t="str">
        <f>HYPERLINK("#'Main'!Z45", "'Main'!Z45")</f>
        <v>'Main'!Z45</v>
      </c>
      <c r="I1150" t="inlineStr">
        <is>
          <t>Matches=!&lt;ND&gt;,!&lt;MISSING&gt;</t>
        </is>
      </c>
      <c r="K1150">
        <f>'Main'!Z45</f>
        <v>33.38</v>
      </c>
      <c r="L1150">
        <f>AND(OR(TRUE),NOT(OR(K1150="&lt;ND&gt;",K1150="&lt;MISSING&gt;")))</f>
        <v>1</v>
      </c>
    </row>
    <row r="1151">
      <c r="A1151" t="inlineStr">
        <is>
          <t>Non-detect</t>
        </is>
      </c>
      <c r="B1151" t="inlineStr">
        <is>
          <t>Test for non-detects/missing</t>
        </is>
      </c>
      <c r="C1151" t="inlineStr">
        <is>
          <t>Very Low</t>
        </is>
      </c>
      <c r="D1151" s="91" t="n">
        <v>44418</v>
      </c>
      <c r="E1151" t="inlineStr">
        <is>
          <t>biorad_sample_n1_pdf-3.75</t>
        </is>
      </c>
      <c r="F1151" t="inlineStr">
        <is>
          <t>covN1</t>
        </is>
      </c>
      <c r="G1151" s="73" t="str">
        <f>HYPERLINK("#'Main'!Z46", "'Main'!Z46")</f>
        <v>'Main'!Z46</v>
      </c>
      <c r="I1151" t="inlineStr">
        <is>
          <t>Matches=!&lt;ND&gt;,!&lt;MISSING&gt;</t>
        </is>
      </c>
      <c r="K1151">
        <f>'Main'!Z46</f>
        <v>33.81</v>
      </c>
      <c r="L1151">
        <f>AND(OR(TRUE),NOT(OR(K1151="&lt;ND&gt;",K1151="&lt;MISSING&gt;")))</f>
        <v>1</v>
      </c>
    </row>
    <row r="1152">
      <c r="A1152" t="inlineStr">
        <is>
          <t>Non-detect</t>
        </is>
      </c>
      <c r="B1152" t="inlineStr">
        <is>
          <t>Test for non-detects/missing</t>
        </is>
      </c>
      <c r="C1152" t="inlineStr">
        <is>
          <t>Very Low</t>
        </is>
      </c>
      <c r="D1152" s="91" t="n">
        <v>44418</v>
      </c>
      <c r="E1152" t="inlineStr">
        <is>
          <t>biorad_sample_n1_pdf-3.75</t>
        </is>
      </c>
      <c r="F1152" t="inlineStr">
        <is>
          <t>covN1</t>
        </is>
      </c>
      <c r="G1152" s="73" t="str">
        <f>HYPERLINK("#'Main'!Z47", "'Main'!Z47")</f>
        <v>'Main'!Z47</v>
      </c>
      <c r="I1152" t="inlineStr">
        <is>
          <t>Matches=!&lt;ND&gt;,!&lt;MISSING&gt;</t>
        </is>
      </c>
      <c r="K1152">
        <f>'Main'!Z47</f>
        <v>33.04</v>
      </c>
      <c r="L1152">
        <f>AND(OR(TRUE),NOT(OR(K1152="&lt;ND&gt;",K1152="&lt;MISSING&gt;")))</f>
        <v>1</v>
      </c>
    </row>
    <row r="1153">
      <c r="A1153" t="inlineStr">
        <is>
          <t>Non-detect</t>
        </is>
      </c>
      <c r="B1153" t="inlineStr">
        <is>
          <t>Test for non-detects/missing</t>
        </is>
      </c>
      <c r="C1153" t="inlineStr">
        <is>
          <t>Very Low</t>
        </is>
      </c>
      <c r="D1153" s="91" t="n">
        <v>44418</v>
      </c>
      <c r="E1153" t="inlineStr">
        <is>
          <t>biorad_sample_n1_pdf-0.626</t>
        </is>
      </c>
      <c r="F1153" t="inlineStr">
        <is>
          <t>covN1</t>
        </is>
      </c>
      <c r="G1153" s="73" t="str">
        <f>HYPERLINK("#'Main'!Z48", "'Main'!Z48")</f>
        <v>'Main'!Z48</v>
      </c>
      <c r="I1153" t="inlineStr">
        <is>
          <t>Matches=!&lt;ND&gt;,!&lt;MISSING&gt;</t>
        </is>
      </c>
      <c r="K1153">
        <f>'Main'!Z48</f>
        <v>35.28</v>
      </c>
      <c r="L1153">
        <f>AND(OR(TRUE),NOT(OR(K1153="&lt;ND&gt;",K1153="&lt;MISSING&gt;")))</f>
        <v>1</v>
      </c>
    </row>
    <row r="1154">
      <c r="A1154" t="inlineStr">
        <is>
          <t>Non-detect</t>
        </is>
      </c>
      <c r="B1154" t="inlineStr">
        <is>
          <t>Test for non-detects/missing</t>
        </is>
      </c>
      <c r="C1154" t="inlineStr">
        <is>
          <t>Very Low</t>
        </is>
      </c>
      <c r="D1154" s="91" t="n">
        <v>44418</v>
      </c>
      <c r="E1154" t="inlineStr">
        <is>
          <t>biorad_sample_n1_pdf-0.626</t>
        </is>
      </c>
      <c r="F1154" t="inlineStr">
        <is>
          <t>covN1</t>
        </is>
      </c>
      <c r="G1154" s="73" t="str">
        <f>HYPERLINK("#'Main'!Z49", "'Main'!Z49")</f>
        <v>'Main'!Z49</v>
      </c>
      <c r="I1154" t="inlineStr">
        <is>
          <t>Matches=!&lt;ND&gt;,!&lt;MISSING&gt;</t>
        </is>
      </c>
      <c r="K1154">
        <f>'Main'!Z49</f>
        <v>35.65</v>
      </c>
      <c r="L1154">
        <f>AND(OR(TRUE),NOT(OR(K1154="&lt;ND&gt;",K1154="&lt;MISSING&gt;")))</f>
        <v>1</v>
      </c>
    </row>
    <row r="1155">
      <c r="A1155" t="inlineStr">
        <is>
          <t>Non-detect</t>
        </is>
      </c>
      <c r="B1155" t="inlineStr">
        <is>
          <t>Test for non-detects/missing</t>
        </is>
      </c>
      <c r="C1155" t="inlineStr">
        <is>
          <t>Very Low</t>
        </is>
      </c>
      <c r="D1155" s="91" t="n">
        <v>44418</v>
      </c>
      <c r="E1155" t="inlineStr">
        <is>
          <t>biorad_sample_n1_pdf-0.626</t>
        </is>
      </c>
      <c r="F1155" t="inlineStr">
        <is>
          <t>covN1</t>
        </is>
      </c>
      <c r="G1155" s="73" t="str">
        <f>HYPERLINK("#'Main'!Z50", "'Main'!Z50")</f>
        <v>'Main'!Z50</v>
      </c>
      <c r="I1155" t="inlineStr">
        <is>
          <t>Matches=!&lt;ND&gt;,!&lt;MISSING&gt;</t>
        </is>
      </c>
      <c r="K1155" t="str">
        <f>'Main'!Z50</f>
        <v>[34.64]</v>
      </c>
      <c r="L1155">
        <f>AND(OR(TRUE),NOT(OR(K1155="&lt;ND&gt;",K1155="&lt;MISSING&gt;")))</f>
        <v>1</v>
      </c>
    </row>
    <row r="1156">
      <c r="A1156" t="inlineStr">
        <is>
          <t>Non-detect</t>
        </is>
      </c>
      <c r="B1156" t="inlineStr">
        <is>
          <t>Test for non-detects/missing</t>
        </is>
      </c>
      <c r="C1156" t="inlineStr">
        <is>
          <t>Very Low</t>
        </is>
      </c>
      <c r="D1156" s="91" t="n">
        <v>44418</v>
      </c>
      <c r="E1156" t="inlineStr">
        <is>
          <t>biorad_sample_n2_pdf-300.0</t>
        </is>
      </c>
      <c r="F1156" t="inlineStr">
        <is>
          <t>covN2</t>
        </is>
      </c>
      <c r="G1156" s="73" t="str">
        <f>HYPERLINK("#'Main'!AK33", "'Main'!AK33")</f>
        <v>'Main'!AK33</v>
      </c>
      <c r="I1156" t="inlineStr">
        <is>
          <t>Matches=!&lt;ND&gt;,!&lt;MISSING&gt;</t>
        </is>
      </c>
      <c r="K1156">
        <f>'Main'!AK33</f>
        <v>30.86</v>
      </c>
      <c r="L1156">
        <f>AND(OR(TRUE),NOT(OR(K1156="&lt;ND&gt;",K1156="&lt;MISSING&gt;")))</f>
        <v>1</v>
      </c>
    </row>
    <row r="1157">
      <c r="A1157" t="inlineStr">
        <is>
          <t>Non-detect</t>
        </is>
      </c>
      <c r="B1157" t="inlineStr">
        <is>
          <t>Test for non-detects/missing</t>
        </is>
      </c>
      <c r="C1157" t="inlineStr">
        <is>
          <t>Very Low</t>
        </is>
      </c>
      <c r="D1157" s="91" t="n">
        <v>44418</v>
      </c>
      <c r="E1157" t="inlineStr">
        <is>
          <t>biorad_sample_n2_pdf-300.0</t>
        </is>
      </c>
      <c r="F1157" t="inlineStr">
        <is>
          <t>covN2</t>
        </is>
      </c>
      <c r="G1157" s="73" t="str">
        <f>HYPERLINK("#'Main'!AK34", "'Main'!AK34")</f>
        <v>'Main'!AK34</v>
      </c>
      <c r="I1157" t="inlineStr">
        <is>
          <t>Matches=!&lt;ND&gt;,!&lt;MISSING&gt;</t>
        </is>
      </c>
      <c r="K1157">
        <f>'Main'!AK34</f>
        <v>30.5</v>
      </c>
      <c r="L1157">
        <f>AND(OR(TRUE),NOT(OR(K1157="&lt;ND&gt;",K1157="&lt;MISSING&gt;")))</f>
        <v>1</v>
      </c>
    </row>
    <row r="1158">
      <c r="A1158" t="inlineStr">
        <is>
          <t>Non-detect</t>
        </is>
      </c>
      <c r="B1158" t="inlineStr">
        <is>
          <t>Test for non-detects/missing</t>
        </is>
      </c>
      <c r="C1158" t="inlineStr">
        <is>
          <t>Very Low</t>
        </is>
      </c>
      <c r="D1158" s="91" t="n">
        <v>44418</v>
      </c>
      <c r="E1158" t="inlineStr">
        <is>
          <t>biorad_sample_n2_pdf-300.0</t>
        </is>
      </c>
      <c r="F1158" t="inlineStr">
        <is>
          <t>covN2</t>
        </is>
      </c>
      <c r="G1158" s="73" t="str">
        <f>HYPERLINK("#'Main'!AK35", "'Main'!AK35")</f>
        <v>'Main'!AK35</v>
      </c>
      <c r="I1158" t="inlineStr">
        <is>
          <t>Matches=!&lt;ND&gt;,!&lt;MISSING&gt;</t>
        </is>
      </c>
      <c r="K1158">
        <f>'Main'!AK35</f>
        <v>30.78</v>
      </c>
      <c r="L1158">
        <f>AND(OR(TRUE),NOT(OR(K1158="&lt;ND&gt;",K1158="&lt;MISSING&gt;")))</f>
        <v>1</v>
      </c>
    </row>
    <row r="1159">
      <c r="A1159" t="inlineStr">
        <is>
          <t>Non-detect</t>
        </is>
      </c>
      <c r="B1159" t="inlineStr">
        <is>
          <t>Test for non-detects/missing</t>
        </is>
      </c>
      <c r="C1159" t="inlineStr">
        <is>
          <t>Very Low</t>
        </is>
      </c>
      <c r="D1159" s="91" t="n">
        <v>44418</v>
      </c>
      <c r="E1159" t="inlineStr">
        <is>
          <t>biorad_sample_n2_pdf-60.0</t>
        </is>
      </c>
      <c r="F1159" t="inlineStr">
        <is>
          <t>covN2</t>
        </is>
      </c>
      <c r="G1159" s="73" t="str">
        <f>HYPERLINK("#'Main'!AK36", "'Main'!AK36")</f>
        <v>'Main'!AK36</v>
      </c>
      <c r="I1159" t="inlineStr">
        <is>
          <t>Matches=!&lt;ND&gt;,!&lt;MISSING&gt;</t>
        </is>
      </c>
      <c r="K1159">
        <f>'Main'!AK36</f>
        <v>30.57</v>
      </c>
      <c r="L1159">
        <f>AND(OR(TRUE),NOT(OR(K1159="&lt;ND&gt;",K1159="&lt;MISSING&gt;")))</f>
        <v>1</v>
      </c>
    </row>
    <row r="1160">
      <c r="A1160" t="inlineStr">
        <is>
          <t>Non-detect</t>
        </is>
      </c>
      <c r="B1160" t="inlineStr">
        <is>
          <t>Test for non-detects/missing</t>
        </is>
      </c>
      <c r="C1160" t="inlineStr">
        <is>
          <t>Very Low</t>
        </is>
      </c>
      <c r="D1160" s="91" t="n">
        <v>44418</v>
      </c>
      <c r="E1160" t="inlineStr">
        <is>
          <t>biorad_sample_n2_pdf-60.0</t>
        </is>
      </c>
      <c r="F1160" t="inlineStr">
        <is>
          <t>covN2</t>
        </is>
      </c>
      <c r="G1160" s="73" t="str">
        <f>HYPERLINK("#'Main'!AK37", "'Main'!AK37")</f>
        <v>'Main'!AK37</v>
      </c>
      <c r="I1160" t="inlineStr">
        <is>
          <t>Matches=!&lt;ND&gt;,!&lt;MISSING&gt;</t>
        </is>
      </c>
      <c r="K1160">
        <f>'Main'!AK37</f>
        <v>30.25</v>
      </c>
      <c r="L1160">
        <f>AND(OR(TRUE),NOT(OR(K1160="&lt;ND&gt;",K1160="&lt;MISSING&gt;")))</f>
        <v>1</v>
      </c>
    </row>
    <row r="1161">
      <c r="A1161" t="inlineStr">
        <is>
          <t>Non-detect</t>
        </is>
      </c>
      <c r="B1161" t="inlineStr">
        <is>
          <t>Test for non-detects/missing</t>
        </is>
      </c>
      <c r="C1161" t="inlineStr">
        <is>
          <t>Very Low</t>
        </is>
      </c>
      <c r="D1161" s="91" t="n">
        <v>44418</v>
      </c>
      <c r="E1161" t="inlineStr">
        <is>
          <t>biorad_sample_n2_pdf-60.0</t>
        </is>
      </c>
      <c r="F1161" t="inlineStr">
        <is>
          <t>covN2</t>
        </is>
      </c>
      <c r="G1161" s="73" t="str">
        <f>HYPERLINK("#'Main'!AK38", "'Main'!AK38")</f>
        <v>'Main'!AK38</v>
      </c>
      <c r="I1161" t="inlineStr">
        <is>
          <t>Matches=!&lt;ND&gt;,!&lt;MISSING&gt;</t>
        </is>
      </c>
      <c r="K1161">
        <f>'Main'!AK38</f>
        <v>30.23</v>
      </c>
      <c r="L1161">
        <f>AND(OR(TRUE),NOT(OR(K1161="&lt;ND&gt;",K1161="&lt;MISSING&gt;")))</f>
        <v>1</v>
      </c>
    </row>
    <row r="1162">
      <c r="A1162" t="inlineStr">
        <is>
          <t>Non-detect</t>
        </is>
      </c>
      <c r="B1162" t="inlineStr">
        <is>
          <t>Test for non-detects/missing</t>
        </is>
      </c>
      <c r="C1162" t="inlineStr">
        <is>
          <t>Very Low</t>
        </is>
      </c>
      <c r="D1162" s="91" t="n">
        <v>44418</v>
      </c>
      <c r="E1162" t="inlineStr">
        <is>
          <t>biorad_sample_n2_pdf-15.0</t>
        </is>
      </c>
      <c r="F1162" t="inlineStr">
        <is>
          <t>covN2</t>
        </is>
      </c>
      <c r="G1162" s="73" t="str">
        <f>HYPERLINK("#'Main'!AK39", "'Main'!AK39")</f>
        <v>'Main'!AK39</v>
      </c>
      <c r="I1162" t="inlineStr">
        <is>
          <t>Matches=!&lt;ND&gt;,!&lt;MISSING&gt;</t>
        </is>
      </c>
      <c r="K1162">
        <f>'Main'!AK39</f>
        <v>31.96</v>
      </c>
      <c r="L1162">
        <f>AND(OR(TRUE),NOT(OR(K1162="&lt;ND&gt;",K1162="&lt;MISSING&gt;")))</f>
        <v>1</v>
      </c>
    </row>
    <row r="1163">
      <c r="A1163" t="inlineStr">
        <is>
          <t>Non-detect</t>
        </is>
      </c>
      <c r="B1163" t="inlineStr">
        <is>
          <t>Test for non-detects/missing</t>
        </is>
      </c>
      <c r="C1163" t="inlineStr">
        <is>
          <t>Very Low</t>
        </is>
      </c>
      <c r="D1163" s="91" t="n">
        <v>44418</v>
      </c>
      <c r="E1163" t="inlineStr">
        <is>
          <t>biorad_sample_n2_pdf-15.0</t>
        </is>
      </c>
      <c r="F1163" t="inlineStr">
        <is>
          <t>covN2</t>
        </is>
      </c>
      <c r="G1163" s="73" t="str">
        <f>HYPERLINK("#'Main'!AK40", "'Main'!AK40")</f>
        <v>'Main'!AK40</v>
      </c>
      <c r="I1163" t="inlineStr">
        <is>
          <t>Matches=!&lt;ND&gt;,!&lt;MISSING&gt;</t>
        </is>
      </c>
      <c r="K1163">
        <f>'Main'!AK40</f>
        <v>32.25</v>
      </c>
      <c r="L1163">
        <f>AND(OR(TRUE),NOT(OR(K1163="&lt;ND&gt;",K1163="&lt;MISSING&gt;")))</f>
        <v>1</v>
      </c>
    </row>
    <row r="1164">
      <c r="A1164" t="inlineStr">
        <is>
          <t>Non-detect</t>
        </is>
      </c>
      <c r="B1164" t="inlineStr">
        <is>
          <t>Test for non-detects/missing</t>
        </is>
      </c>
      <c r="C1164" t="inlineStr">
        <is>
          <t>Very Low</t>
        </is>
      </c>
      <c r="D1164" s="91" t="n">
        <v>44418</v>
      </c>
      <c r="E1164" t="inlineStr">
        <is>
          <t>biorad_sample_n2_pdf-15.0</t>
        </is>
      </c>
      <c r="F1164" t="inlineStr">
        <is>
          <t>covN2</t>
        </is>
      </c>
      <c r="G1164" s="73" t="str">
        <f>HYPERLINK("#'Main'!AK41", "'Main'!AK41")</f>
        <v>'Main'!AK41</v>
      </c>
      <c r="I1164" t="inlineStr">
        <is>
          <t>Matches=!&lt;ND&gt;,!&lt;MISSING&gt;</t>
        </is>
      </c>
      <c r="K1164">
        <f>'Main'!AK41</f>
        <v>32.1</v>
      </c>
      <c r="L1164">
        <f>AND(OR(TRUE),NOT(OR(K1164="&lt;ND&gt;",K1164="&lt;MISSING&gt;")))</f>
        <v>1</v>
      </c>
    </row>
    <row r="1165">
      <c r="A1165" t="inlineStr">
        <is>
          <t>Non-detect</t>
        </is>
      </c>
      <c r="B1165" t="inlineStr">
        <is>
          <t>Test for non-detects/missing</t>
        </is>
      </c>
      <c r="C1165" t="inlineStr">
        <is>
          <t>Very Low</t>
        </is>
      </c>
      <c r="D1165" s="91" t="n">
        <v>44418</v>
      </c>
      <c r="E1165" t="inlineStr">
        <is>
          <t>biorad_sample_n2_pdf-7.5</t>
        </is>
      </c>
      <c r="F1165" t="inlineStr">
        <is>
          <t>covN2</t>
        </is>
      </c>
      <c r="G1165" s="73" t="str">
        <f>HYPERLINK("#'Main'!AK42", "'Main'!AK42")</f>
        <v>'Main'!AK42</v>
      </c>
      <c r="I1165" t="inlineStr">
        <is>
          <t>Matches=!&lt;ND&gt;,!&lt;MISSING&gt;</t>
        </is>
      </c>
      <c r="K1165">
        <f>'Main'!AK42</f>
        <v>33.13</v>
      </c>
      <c r="L1165">
        <f>AND(OR(TRUE),NOT(OR(K1165="&lt;ND&gt;",K1165="&lt;MISSING&gt;")))</f>
        <v>1</v>
      </c>
    </row>
    <row r="1166">
      <c r="A1166" t="inlineStr">
        <is>
          <t>Non-detect</t>
        </is>
      </c>
      <c r="B1166" t="inlineStr">
        <is>
          <t>Test for non-detects/missing</t>
        </is>
      </c>
      <c r="C1166" t="inlineStr">
        <is>
          <t>Very Low</t>
        </is>
      </c>
      <c r="D1166" s="91" t="n">
        <v>44418</v>
      </c>
      <c r="E1166" t="inlineStr">
        <is>
          <t>biorad_sample_n2_pdf-7.5</t>
        </is>
      </c>
      <c r="F1166" t="inlineStr">
        <is>
          <t>covN2</t>
        </is>
      </c>
      <c r="G1166" s="73" t="str">
        <f>HYPERLINK("#'Main'!AK43", "'Main'!AK43")</f>
        <v>'Main'!AK43</v>
      </c>
      <c r="I1166" t="inlineStr">
        <is>
          <t>Matches=!&lt;ND&gt;,!&lt;MISSING&gt;</t>
        </is>
      </c>
      <c r="K1166">
        <f>'Main'!AK43</f>
        <v>33.18</v>
      </c>
      <c r="L1166">
        <f>AND(OR(TRUE),NOT(OR(K1166="&lt;ND&gt;",K1166="&lt;MISSING&gt;")))</f>
        <v>1</v>
      </c>
    </row>
    <row r="1167">
      <c r="A1167" t="inlineStr">
        <is>
          <t>Non-detect</t>
        </is>
      </c>
      <c r="B1167" t="inlineStr">
        <is>
          <t>Test for non-detects/missing</t>
        </is>
      </c>
      <c r="C1167" t="inlineStr">
        <is>
          <t>Very Low</t>
        </is>
      </c>
      <c r="D1167" s="91" t="n">
        <v>44418</v>
      </c>
      <c r="E1167" t="inlineStr">
        <is>
          <t>biorad_sample_n2_pdf-7.5</t>
        </is>
      </c>
      <c r="F1167" t="inlineStr">
        <is>
          <t>covN2</t>
        </is>
      </c>
      <c r="G1167" s="73" t="str">
        <f>HYPERLINK("#'Main'!AK44", "'Main'!AK44")</f>
        <v>'Main'!AK44</v>
      </c>
      <c r="I1167" t="inlineStr">
        <is>
          <t>Matches=!&lt;ND&gt;,!&lt;MISSING&gt;</t>
        </is>
      </c>
      <c r="K1167">
        <f>'Main'!AK44</f>
        <v>33.8</v>
      </c>
      <c r="L1167">
        <f>AND(OR(TRUE),NOT(OR(K1167="&lt;ND&gt;",K1167="&lt;MISSING&gt;")))</f>
        <v>1</v>
      </c>
    </row>
    <row r="1168">
      <c r="A1168" t="inlineStr">
        <is>
          <t>Non-detect</t>
        </is>
      </c>
      <c r="B1168" t="inlineStr">
        <is>
          <t>Test for non-detects/missing</t>
        </is>
      </c>
      <c r="C1168" t="inlineStr">
        <is>
          <t>Very Low</t>
        </is>
      </c>
      <c r="D1168" s="91" t="n">
        <v>44418</v>
      </c>
      <c r="E1168" t="inlineStr">
        <is>
          <t>biorad_sample_n2_pdf-3.75</t>
        </is>
      </c>
      <c r="F1168" t="inlineStr">
        <is>
          <t>covN2</t>
        </is>
      </c>
      <c r="G1168" s="73" t="str">
        <f>HYPERLINK("#'Main'!AK45", "'Main'!AK45")</f>
        <v>'Main'!AK45</v>
      </c>
      <c r="I1168" t="inlineStr">
        <is>
          <t>Matches=!&lt;ND&gt;,!&lt;MISSING&gt;</t>
        </is>
      </c>
      <c r="K1168">
        <f>'Main'!AK45</f>
        <v>34.35</v>
      </c>
      <c r="L1168">
        <f>AND(OR(TRUE),NOT(OR(K1168="&lt;ND&gt;",K1168="&lt;MISSING&gt;")))</f>
        <v>1</v>
      </c>
    </row>
    <row r="1169">
      <c r="A1169" t="inlineStr">
        <is>
          <t>Non-detect</t>
        </is>
      </c>
      <c r="B1169" t="inlineStr">
        <is>
          <t>Test for non-detects/missing</t>
        </is>
      </c>
      <c r="C1169" t="inlineStr">
        <is>
          <t>Very Low</t>
        </is>
      </c>
      <c r="D1169" s="91" t="n">
        <v>44418</v>
      </c>
      <c r="E1169" t="inlineStr">
        <is>
          <t>biorad_sample_n2_pdf-3.75</t>
        </is>
      </c>
      <c r="F1169" t="inlineStr">
        <is>
          <t>covN2</t>
        </is>
      </c>
      <c r="G1169" s="73" t="str">
        <f>HYPERLINK("#'Main'!AK46", "'Main'!AK46")</f>
        <v>'Main'!AK46</v>
      </c>
      <c r="I1169" t="inlineStr">
        <is>
          <t>Matches=!&lt;ND&gt;,!&lt;MISSING&gt;</t>
        </is>
      </c>
      <c r="K1169">
        <f>'Main'!AK46</f>
        <v>34.22</v>
      </c>
      <c r="L1169">
        <f>AND(OR(TRUE),NOT(OR(K1169="&lt;ND&gt;",K1169="&lt;MISSING&gt;")))</f>
        <v>1</v>
      </c>
    </row>
    <row r="1170">
      <c r="A1170" t="inlineStr">
        <is>
          <t>Non-detect</t>
        </is>
      </c>
      <c r="B1170" t="inlineStr">
        <is>
          <t>Test for non-detects/missing</t>
        </is>
      </c>
      <c r="C1170" t="inlineStr">
        <is>
          <t>Very Low</t>
        </is>
      </c>
      <c r="D1170" s="91" t="n">
        <v>44418</v>
      </c>
      <c r="E1170" t="inlineStr">
        <is>
          <t>biorad_sample_n2_pdf-3.75</t>
        </is>
      </c>
      <c r="F1170" t="inlineStr">
        <is>
          <t>covN2</t>
        </is>
      </c>
      <c r="G1170" s="73" t="str">
        <f>HYPERLINK("#'Main'!AK47", "'Main'!AK47")</f>
        <v>'Main'!AK47</v>
      </c>
      <c r="I1170" t="inlineStr">
        <is>
          <t>Matches=!&lt;ND&gt;,!&lt;MISSING&gt;</t>
        </is>
      </c>
      <c r="K1170">
        <f>'Main'!AK47</f>
        <v>33.78</v>
      </c>
      <c r="L1170">
        <f>AND(OR(TRUE),NOT(OR(K1170="&lt;ND&gt;",K1170="&lt;MISSING&gt;")))</f>
        <v>1</v>
      </c>
    </row>
    <row r="1171">
      <c r="A1171" t="inlineStr">
        <is>
          <t>Non-detect</t>
        </is>
      </c>
      <c r="B1171" t="inlineStr">
        <is>
          <t>Test for non-detects/missing</t>
        </is>
      </c>
      <c r="C1171" t="inlineStr">
        <is>
          <t>Very Low</t>
        </is>
      </c>
      <c r="D1171" s="91" t="n">
        <v>44418</v>
      </c>
      <c r="E1171" t="inlineStr">
        <is>
          <t>biorad_sample_n2_pdf-0.626</t>
        </is>
      </c>
      <c r="F1171" t="inlineStr">
        <is>
          <t>covN2</t>
        </is>
      </c>
      <c r="G1171" s="73" t="str">
        <f>HYPERLINK("#'Main'!AK48", "'Main'!AK48")</f>
        <v>'Main'!AK48</v>
      </c>
      <c r="I1171" t="inlineStr">
        <is>
          <t>Matches=!&lt;ND&gt;,!&lt;MISSING&gt;</t>
        </is>
      </c>
      <c r="K1171">
        <f>'Main'!AK48</f>
        <v>35.01</v>
      </c>
      <c r="L1171">
        <f>AND(OR(TRUE),NOT(OR(K1171="&lt;ND&gt;",K1171="&lt;MISSING&gt;")))</f>
        <v>1</v>
      </c>
    </row>
    <row r="1172">
      <c r="A1172" t="inlineStr">
        <is>
          <t>Non-detect</t>
        </is>
      </c>
      <c r="B1172" t="inlineStr">
        <is>
          <t>Test for non-detects/missing</t>
        </is>
      </c>
      <c r="C1172" t="inlineStr">
        <is>
          <t>Very Low</t>
        </is>
      </c>
      <c r="D1172" s="91" t="n">
        <v>44418</v>
      </c>
      <c r="E1172" t="inlineStr">
        <is>
          <t>biorad_sample_n2_pdf-0.626</t>
        </is>
      </c>
      <c r="F1172" t="inlineStr">
        <is>
          <t>covN2</t>
        </is>
      </c>
      <c r="G1172" s="73" t="str">
        <f>HYPERLINK("#'Main'!AK49", "'Main'!AK49")</f>
        <v>'Main'!AK49</v>
      </c>
      <c r="I1172" t="inlineStr">
        <is>
          <t>Matches=!&lt;ND&gt;,!&lt;MISSING&gt;</t>
        </is>
      </c>
      <c r="K1172">
        <f>'Main'!AK49</f>
        <v>35.19</v>
      </c>
      <c r="L1172">
        <f>AND(OR(TRUE),NOT(OR(K1172="&lt;ND&gt;",K1172="&lt;MISSING&gt;")))</f>
        <v>1</v>
      </c>
    </row>
    <row r="1173">
      <c r="A1173" t="inlineStr">
        <is>
          <t>Non-detect</t>
        </is>
      </c>
      <c r="B1173" t="inlineStr">
        <is>
          <t>Test for non-detects/missing</t>
        </is>
      </c>
      <c r="C1173" t="inlineStr">
        <is>
          <t>Very Low</t>
        </is>
      </c>
      <c r="D1173" s="91" t="n">
        <v>44418</v>
      </c>
      <c r="E1173" t="inlineStr">
        <is>
          <t>biorad_sample_n2_pdf-0.626</t>
        </is>
      </c>
      <c r="F1173" t="inlineStr">
        <is>
          <t>covN2</t>
        </is>
      </c>
      <c r="G1173" s="73" t="str">
        <f>HYPERLINK("#'Main'!AK50", "'Main'!AK50")</f>
        <v>'Main'!AK50</v>
      </c>
      <c r="I1173" t="inlineStr">
        <is>
          <t>Matches=!&lt;ND&gt;,!&lt;MISSING&gt;</t>
        </is>
      </c>
      <c r="K1173">
        <f>'Main'!AK50</f>
        <v>35.66</v>
      </c>
      <c r="L1173">
        <f>AND(OR(TRUE),NOT(OR(K1173="&lt;ND&gt;",K1173="&lt;MISSING&gt;")))</f>
        <v>1</v>
      </c>
    </row>
  </sheetData>
  <conditionalFormatting sqref="A2:M1173">
    <cfRule type="expression" priority="1" dxfId="0" stopIfTrue="0">
      <formula>AND(NOT($L2),$C2="Highest")</formula>
    </cfRule>
    <cfRule type="expression" priority="2" dxfId="2" stopIfTrue="0">
      <formula>AND(NOT($L2),$C2="High")</formula>
    </cfRule>
    <cfRule type="expression" priority="3" dxfId="3" stopIfTrue="0">
      <formula>AND(NOT($L2),$C2="Medium")</formula>
    </cfRule>
    <cfRule type="expression" priority="4" dxfId="4" stopIfTrue="0">
      <formula>AND(NOT($L2),$C2="Medium Low")</formula>
    </cfRule>
    <cfRule type="expression" priority="5" dxfId="5" stopIfTrue="0">
      <formula>AND(NOT($L2),$C2="Low")</formula>
    </cfRule>
    <cfRule type="expression" priority="6" dxfId="6" stopIfTrue="0">
      <formula>AND(NOT($L2),$C2="Very Low")</formula>
    </cfRule>
    <cfRule type="expression" priority="7" dxfId="1" stopIfTrue="0">
      <formula>AND(NOT($L2),$C2="Good")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1" t="inlineStr">
        <is>
          <t>Category</t>
        </is>
      </c>
      <c r="B1" s="71" t="inlineStr">
        <is>
          <t>Description</t>
        </is>
      </c>
      <c r="C1" s="71" t="inlineStr">
        <is>
          <t>Priority</t>
        </is>
      </c>
      <c r="D1" s="71" t="inlineStr">
        <is>
          <t>Group</t>
        </is>
      </c>
      <c r="E1" s="71" t="inlineStr">
        <is>
          <t>Sample ID</t>
        </is>
      </c>
      <c r="F1" s="71" t="inlineStr">
        <is>
          <t>Targets</t>
        </is>
      </c>
      <c r="G1" s="71" t="inlineStr">
        <is>
          <t>Cell A</t>
        </is>
      </c>
      <c r="H1" s="71" t="inlineStr">
        <is>
          <t>Cell B</t>
        </is>
      </c>
      <c r="I1" s="71" t="inlineStr">
        <is>
          <t>Lower Limit</t>
        </is>
      </c>
      <c r="J1" s="71" t="inlineStr">
        <is>
          <t>Upper Limit</t>
        </is>
      </c>
      <c r="K1" s="71" t="inlineStr">
        <is>
          <t>Value</t>
        </is>
      </c>
      <c r="L1" s="71" t="inlineStr">
        <is>
          <t>Validates</t>
        </is>
      </c>
      <c r="M1" s="71" t="inlineStr">
        <is>
          <t>Notes</t>
        </is>
      </c>
    </row>
    <row r="2">
      <c r="A2" t="inlineStr">
        <is>
          <t>NTC</t>
        </is>
      </c>
      <c r="B2" t="inlineStr">
        <is>
          <t>NTC test for contamination: covN1 (Ct)</t>
        </is>
      </c>
      <c r="C2" t="inlineStr">
        <is>
          <t>Highest</t>
        </is>
      </c>
      <c r="E2" t="inlineStr">
        <is>
          <t>nan</t>
        </is>
      </c>
      <c r="F2" t="inlineStr">
        <is>
          <t>covN1</t>
        </is>
      </c>
      <c r="I2">
        <f>44.16+5</f>
        <v>49.16</v>
      </c>
      <c r="L2">
        <f>IF(OR(ISERROR(K2), ISERROR(I2), ISERROR(J2)), FALSE, OR(OR(AND(LEFT(K2, 1)="[", RIGHT(K2, 1)="]"), AND(ISNUMBER(K2), OR(K2&gt;=I2, I2=""), OR(K2&lt;=J2, J2=""))), K2=""))</f>
        <v>1</v>
      </c>
      <c r="M2" t="str">
        <f>"Max Ct="&amp;44.16</f>
        <v>Max Ct=44.16</v>
      </c>
    </row>
    <row r="3">
      <c r="A3" t="inlineStr">
        <is>
          <t>NTC</t>
        </is>
      </c>
      <c r="B3" t="inlineStr">
        <is>
          <t>NTC test for contamination: covN1 (Ct)</t>
        </is>
      </c>
      <c r="C3" t="inlineStr">
        <is>
          <t>Highest</t>
        </is>
      </c>
      <c r="E3" t="inlineStr">
        <is>
          <t>nan</t>
        </is>
      </c>
      <c r="F3" t="inlineStr">
        <is>
          <t>covN1</t>
        </is>
      </c>
      <c r="I3">
        <f>44.16+5</f>
        <v>49.16</v>
      </c>
      <c r="L3">
        <f>IF(OR(ISERROR(K3), ISERROR(I3), ISERROR(J3)), FALSE, OR(OR(AND(LEFT(K3, 1)="[", RIGHT(K3, 1)="]"), AND(ISNUMBER(K3), OR(K3&gt;=I3, I3=""), OR(K3&lt;=J3, J3=""))), K3=""))</f>
        <v>1</v>
      </c>
      <c r="M3" t="str">
        <f>"Max Ct="&amp;44.16</f>
        <v>Max Ct=44.16</v>
      </c>
    </row>
    <row r="4">
      <c r="A4" t="inlineStr">
        <is>
          <t>NTC</t>
        </is>
      </c>
      <c r="B4" t="inlineStr">
        <is>
          <t>NTC test for contamination: covN1 (Ct)</t>
        </is>
      </c>
      <c r="C4" t="inlineStr">
        <is>
          <t>Highest</t>
        </is>
      </c>
      <c r="E4" t="inlineStr">
        <is>
          <t>nan</t>
        </is>
      </c>
      <c r="F4" t="inlineStr">
        <is>
          <t>covN1</t>
        </is>
      </c>
      <c r="I4">
        <f>44.16+5</f>
        <v>49.16</v>
      </c>
      <c r="L4">
        <f>IF(OR(ISERROR(K4), ISERROR(I4), ISERROR(J4)), FALSE, OR(OR(AND(LEFT(K4, 1)="[", RIGHT(K4, 1)="]"), AND(ISNUMBER(K4), OR(K4&gt;=I4, I4=""), OR(K4&lt;=J4, J4=""))), K4=""))</f>
        <v>1</v>
      </c>
      <c r="M4" t="str">
        <f>"Max Ct="&amp;44.16</f>
        <v>Max Ct=44.16</v>
      </c>
    </row>
    <row r="5">
      <c r="A5" t="inlineStr">
        <is>
          <t>NTC</t>
        </is>
      </c>
      <c r="B5" t="inlineStr">
        <is>
          <t>NTC test for contamination: covN2 (Ct)</t>
        </is>
      </c>
      <c r="C5" t="inlineStr">
        <is>
          <t>Highest</t>
        </is>
      </c>
      <c r="E5" t="inlineStr">
        <is>
          <t>nan</t>
        </is>
      </c>
      <c r="F5" t="inlineStr">
        <is>
          <t>covN2</t>
        </is>
      </c>
      <c r="I5">
        <f>42.42+5</f>
        <v>47.42</v>
      </c>
      <c r="L5">
        <f>IF(OR(ISERROR(K5), ISERROR(I5), ISERROR(J5)), FALSE, OR(OR(AND(LEFT(K5, 1)="[", RIGHT(K5, 1)="]"), AND(ISNUMBER(K5), OR(K5&gt;=I5, I5=""), OR(K5&lt;=J5, J5=""))), K5=""))</f>
        <v>1</v>
      </c>
      <c r="M5" t="str">
        <f>"Max Ct="&amp;42.42</f>
        <v>Max Ct=42.42</v>
      </c>
    </row>
    <row r="6">
      <c r="A6" t="inlineStr">
        <is>
          <t>NTC</t>
        </is>
      </c>
      <c r="B6" t="inlineStr">
        <is>
          <t>NTC test for contamination: covN2 (Ct)</t>
        </is>
      </c>
      <c r="C6" t="inlineStr">
        <is>
          <t>Highest</t>
        </is>
      </c>
      <c r="E6" t="inlineStr">
        <is>
          <t>nan</t>
        </is>
      </c>
      <c r="F6" t="inlineStr">
        <is>
          <t>covN2</t>
        </is>
      </c>
      <c r="I6">
        <f>42.42+5</f>
        <v>47.42</v>
      </c>
      <c r="L6">
        <f>IF(OR(ISERROR(K6), ISERROR(I6), ISERROR(J6)), FALSE, OR(OR(AND(LEFT(K6, 1)="[", RIGHT(K6, 1)="]"), AND(ISNUMBER(K6), OR(K6&gt;=I6, I6=""), OR(K6&lt;=J6, J6=""))), K6=""))</f>
        <v>1</v>
      </c>
      <c r="M6" t="str">
        <f>"Max Ct="&amp;42.42</f>
        <v>Max Ct=42.42</v>
      </c>
    </row>
    <row r="7">
      <c r="A7" t="inlineStr">
        <is>
          <t>NTC</t>
        </is>
      </c>
      <c r="B7" t="inlineStr">
        <is>
          <t>NTC test for contamination: covN2 (Ct)</t>
        </is>
      </c>
      <c r="C7" t="inlineStr">
        <is>
          <t>Highest</t>
        </is>
      </c>
      <c r="E7" t="inlineStr">
        <is>
          <t>nan</t>
        </is>
      </c>
      <c r="F7" t="inlineStr">
        <is>
          <t>covN2</t>
        </is>
      </c>
      <c r="I7">
        <f>42.42+5</f>
        <v>47.42</v>
      </c>
      <c r="L7">
        <f>IF(OR(ISERROR(K7), ISERROR(I7), ISERROR(J7)), FALSE, OR(OR(AND(LEFT(K7, 1)="[", RIGHT(K7, 1)="]"), AND(ISNUMBER(K7), OR(K7&gt;=I7, I7=""), OR(K7&lt;=J7, J7=""))), K7=""))</f>
        <v>1</v>
      </c>
      <c r="M7" t="str">
        <f>"Max Ct="&amp;42.42</f>
        <v>Max Ct=42.42</v>
      </c>
    </row>
    <row r="8">
      <c r="A8" t="inlineStr">
        <is>
          <t>NTC</t>
        </is>
      </c>
      <c r="B8" t="inlineStr">
        <is>
          <t>NTC test for contamination: PMMoV (Ct)</t>
        </is>
      </c>
      <c r="C8" t="inlineStr">
        <is>
          <t>Highest</t>
        </is>
      </c>
      <c r="E8" t="inlineStr">
        <is>
          <t>nan</t>
        </is>
      </c>
      <c r="F8" t="inlineStr">
        <is>
          <t>PMMoV</t>
        </is>
      </c>
      <c r="I8">
        <f>MIN(27.29+5, 38)</f>
        <v>32.29</v>
      </c>
      <c r="L8">
        <f>IF(OR(ISERROR(K8), ISERROR(I8), ISERROR(J8)), FALSE, OR(OR(AND(LEFT(K8, 1)="[", RIGHT(K8, 1)="]"), AND(ISNUMBER(K8), OR(K8&gt;=I8, I8=""), OR(K8&lt;=J8, J8=""))), K8=""))</f>
        <v>1</v>
      </c>
      <c r="M8" t="str">
        <f>"Max Ct="&amp;27.29</f>
        <v>Max Ct=27.29</v>
      </c>
    </row>
    <row r="9">
      <c r="A9" t="inlineStr">
        <is>
          <t>NTC</t>
        </is>
      </c>
      <c r="B9" t="inlineStr">
        <is>
          <t>NTC test for contamination: PMMoV (Ct)</t>
        </is>
      </c>
      <c r="C9" t="inlineStr">
        <is>
          <t>Highest</t>
        </is>
      </c>
      <c r="E9" t="inlineStr">
        <is>
          <t>nan</t>
        </is>
      </c>
      <c r="F9" t="inlineStr">
        <is>
          <t>PMMoV</t>
        </is>
      </c>
      <c r="I9">
        <f>MIN(27.29+5, 38)</f>
        <v>32.29</v>
      </c>
      <c r="L9">
        <f>IF(OR(ISERROR(K9), ISERROR(I9), ISERROR(J9)), FALSE, OR(OR(AND(LEFT(K9, 1)="[", RIGHT(K9, 1)="]"), AND(ISNUMBER(K9), OR(K9&gt;=I9, I9=""), OR(K9&lt;=J9, J9=""))), K9=""))</f>
        <v>1</v>
      </c>
      <c r="M9" t="str">
        <f>"Max Ct="&amp;27.29</f>
        <v>Max Ct=27.29</v>
      </c>
    </row>
    <row r="10">
      <c r="A10" t="inlineStr">
        <is>
          <t>NTC</t>
        </is>
      </c>
      <c r="B10" t="inlineStr">
        <is>
          <t>NTC test for contamination: PMMoV (Ct)</t>
        </is>
      </c>
      <c r="C10" t="inlineStr">
        <is>
          <t>Highest</t>
        </is>
      </c>
      <c r="E10" t="inlineStr">
        <is>
          <t>nan</t>
        </is>
      </c>
      <c r="F10" t="inlineStr">
        <is>
          <t>PMMoV</t>
        </is>
      </c>
      <c r="I10">
        <f>MIN(27.29+5, 38)</f>
        <v>32.29</v>
      </c>
      <c r="L10">
        <f>IF(OR(ISERROR(K10), ISERROR(I10), ISERROR(J10)), FALSE, OR(OR(AND(LEFT(K10, 1)="[", RIGHT(K10, 1)="]"), AND(ISNUMBER(K10), OR(K10&gt;=I10, I10=""), OR(K10&lt;=J10, J10=""))), K10=""))</f>
        <v>1</v>
      </c>
      <c r="M10" t="str">
        <f>"Max Ct="&amp;27.29</f>
        <v>Max Ct=27.29</v>
      </c>
    </row>
    <row r="11">
      <c r="A11" t="inlineStr">
        <is>
          <t>NTC</t>
        </is>
      </c>
      <c r="B11" t="inlineStr">
        <is>
          <t>NTC test for contamination: PMMoV (Ct)</t>
        </is>
      </c>
      <c r="C11" t="inlineStr">
        <is>
          <t>Highest</t>
        </is>
      </c>
      <c r="E11" t="inlineStr">
        <is>
          <t>nan</t>
        </is>
      </c>
      <c r="F11" t="inlineStr">
        <is>
          <t>PMMoV</t>
        </is>
      </c>
      <c r="I11">
        <f>MIN(29.37+5, 38)</f>
        <v>34.37</v>
      </c>
      <c r="L11">
        <f>IF(OR(ISERROR(K11), ISERROR(I11), ISERROR(J11)), FALSE, OR(OR(AND(LEFT(K11, 1)="[", RIGHT(K11, 1)="]"), AND(ISNUMBER(K11), OR(K11&gt;=I11, I11=""), OR(K11&lt;=J11, J11=""))), K11=""))</f>
        <v>1</v>
      </c>
      <c r="M11" t="str">
        <f>"Max Ct="&amp;29.37</f>
        <v>Max Ct=29.37</v>
      </c>
    </row>
    <row r="12">
      <c r="A12" t="inlineStr">
        <is>
          <t>NTC</t>
        </is>
      </c>
      <c r="B12" t="inlineStr">
        <is>
          <t>NTC test for contamination: PMMoV (Ct)</t>
        </is>
      </c>
      <c r="C12" t="inlineStr">
        <is>
          <t>Highest</t>
        </is>
      </c>
      <c r="E12" t="inlineStr">
        <is>
          <t>nan</t>
        </is>
      </c>
      <c r="F12" t="inlineStr">
        <is>
          <t>PMMoV</t>
        </is>
      </c>
      <c r="I12">
        <f>MIN(29.37+5, 38)</f>
        <v>34.37</v>
      </c>
      <c r="L12">
        <f>IF(OR(ISERROR(K12), ISERROR(I12), ISERROR(J12)), FALSE, OR(OR(AND(LEFT(K12, 1)="[", RIGHT(K12, 1)="]"), AND(ISNUMBER(K12), OR(K12&gt;=I12, I12=""), OR(K12&lt;=J12, J12=""))), K12=""))</f>
        <v>1</v>
      </c>
      <c r="M12" t="str">
        <f>"Max Ct="&amp;29.37</f>
        <v>Max Ct=29.37</v>
      </c>
    </row>
    <row r="13">
      <c r="A13" t="inlineStr">
        <is>
          <t>NTC</t>
        </is>
      </c>
      <c r="B13" t="inlineStr">
        <is>
          <t>NTC test for contamination: PMMoV (Ct)</t>
        </is>
      </c>
      <c r="C13" t="inlineStr">
        <is>
          <t>Highest</t>
        </is>
      </c>
      <c r="E13" t="inlineStr">
        <is>
          <t>nan</t>
        </is>
      </c>
      <c r="F13" t="inlineStr">
        <is>
          <t>PMMoV</t>
        </is>
      </c>
      <c r="I13">
        <f>MIN(29.37+5, 38)</f>
        <v>34.37</v>
      </c>
      <c r="L13">
        <f>IF(OR(ISERROR(K13), ISERROR(I13), ISERROR(J13)), FALSE, OR(OR(AND(LEFT(K13, 1)="[", RIGHT(K13, 1)="]"), AND(ISNUMBER(K13), OR(K13&gt;=I13, I13=""), OR(K13&lt;=J13, J13=""))), K13=""))</f>
        <v>1</v>
      </c>
      <c r="M13" t="str">
        <f>"Max Ct="&amp;29.37</f>
        <v>Max Ct=29.37</v>
      </c>
    </row>
    <row r="14">
      <c r="A14" t="inlineStr">
        <is>
          <t>EB</t>
        </is>
      </c>
      <c r="B14" t="inlineStr">
        <is>
          <t>Extraction blank: covN1 (Ct)</t>
        </is>
      </c>
      <c r="C14" t="inlineStr">
        <is>
          <t>Highest</t>
        </is>
      </c>
      <c r="E14" t="inlineStr">
        <is>
          <t>eb</t>
        </is>
      </c>
      <c r="F14" t="inlineStr">
        <is>
          <t>covN1</t>
        </is>
      </c>
      <c r="I14">
        <f>44.16+5</f>
        <v>49.16</v>
      </c>
      <c r="L14">
        <f>IF(OR(ISERROR(K14), ISERROR(I14), ISERROR(J14)), FALSE, OR(OR(AND(LEFT(K14, 1)="[", RIGHT(K14, 1)="]"), AND(ISNUMBER(K14), OR(K14&gt;=I14, I14=""), OR(K14&lt;=J14, J14=""))), K14=""))</f>
        <v>1</v>
      </c>
      <c r="M14" t="str">
        <f>"Max Ct="&amp;44.16</f>
        <v>Max Ct=44.16</v>
      </c>
    </row>
    <row r="15">
      <c r="A15" t="inlineStr">
        <is>
          <t>EB</t>
        </is>
      </c>
      <c r="B15" t="inlineStr">
        <is>
          <t>Extraction blank: covN1 (Ct)</t>
        </is>
      </c>
      <c r="C15" t="inlineStr">
        <is>
          <t>Highest</t>
        </is>
      </c>
      <c r="E15" t="inlineStr">
        <is>
          <t>eb</t>
        </is>
      </c>
      <c r="F15" t="inlineStr">
        <is>
          <t>covN1</t>
        </is>
      </c>
      <c r="I15">
        <f>44.16+5</f>
        <v>49.16</v>
      </c>
      <c r="L15">
        <f>IF(OR(ISERROR(K15), ISERROR(I15), ISERROR(J15)), FALSE, OR(OR(AND(LEFT(K15, 1)="[", RIGHT(K15, 1)="]"), AND(ISNUMBER(K15), OR(K15&gt;=I15, I15=""), OR(K15&lt;=J15, J15=""))), K15=""))</f>
        <v>1</v>
      </c>
      <c r="M15" t="str">
        <f>"Max Ct="&amp;44.16</f>
        <v>Max Ct=44.16</v>
      </c>
    </row>
    <row r="16">
      <c r="A16" t="inlineStr">
        <is>
          <t>EB</t>
        </is>
      </c>
      <c r="B16" t="inlineStr">
        <is>
          <t>Extraction blank: covN1 (Ct)</t>
        </is>
      </c>
      <c r="C16" t="inlineStr">
        <is>
          <t>Highest</t>
        </is>
      </c>
      <c r="E16" t="inlineStr">
        <is>
          <t>eb</t>
        </is>
      </c>
      <c r="F16" t="inlineStr">
        <is>
          <t>covN1</t>
        </is>
      </c>
      <c r="I16">
        <f>44.16+5</f>
        <v>49.16</v>
      </c>
      <c r="L16">
        <f>IF(OR(ISERROR(K16), ISERROR(I16), ISERROR(J16)), FALSE, OR(OR(AND(LEFT(K16, 1)="[", RIGHT(K16, 1)="]"), AND(ISNUMBER(K16), OR(K16&gt;=I16, I16=""), OR(K16&lt;=J16, J16=""))), K16=""))</f>
        <v>1</v>
      </c>
      <c r="M16" t="str">
        <f>"Max Ct="&amp;44.16</f>
        <v>Max Ct=44.16</v>
      </c>
    </row>
    <row r="17">
      <c r="A17" t="inlineStr">
        <is>
          <t>EB</t>
        </is>
      </c>
      <c r="B17" t="inlineStr">
        <is>
          <t>Extraction blank: covN2 (Ct)</t>
        </is>
      </c>
      <c r="C17" t="inlineStr">
        <is>
          <t>Highest</t>
        </is>
      </c>
      <c r="E17" t="inlineStr">
        <is>
          <t>eb</t>
        </is>
      </c>
      <c r="F17" t="inlineStr">
        <is>
          <t>covN2</t>
        </is>
      </c>
      <c r="I17">
        <f>42.42+5</f>
        <v>47.42</v>
      </c>
      <c r="L17">
        <f>IF(OR(ISERROR(K17), ISERROR(I17), ISERROR(J17)), FALSE, OR(OR(AND(LEFT(K17, 1)="[", RIGHT(K17, 1)="]"), AND(ISNUMBER(K17), OR(K17&gt;=I17, I17=""), OR(K17&lt;=J17, J17=""))), K17=""))</f>
        <v>1</v>
      </c>
      <c r="M17" t="str">
        <f>"Max Ct="&amp;42.42</f>
        <v>Max Ct=42.42</v>
      </c>
    </row>
    <row r="18">
      <c r="A18" t="inlineStr">
        <is>
          <t>EB</t>
        </is>
      </c>
      <c r="B18" t="inlineStr">
        <is>
          <t>Extraction blank: covN2 (Ct)</t>
        </is>
      </c>
      <c r="C18" t="inlineStr">
        <is>
          <t>Highest</t>
        </is>
      </c>
      <c r="E18" t="inlineStr">
        <is>
          <t>eb</t>
        </is>
      </c>
      <c r="F18" t="inlineStr">
        <is>
          <t>covN2</t>
        </is>
      </c>
      <c r="I18">
        <f>42.42+5</f>
        <v>47.42</v>
      </c>
      <c r="L18">
        <f>IF(OR(ISERROR(K18), ISERROR(I18), ISERROR(J18)), FALSE, OR(OR(AND(LEFT(K18, 1)="[", RIGHT(K18, 1)="]"), AND(ISNUMBER(K18), OR(K18&gt;=I18, I18=""), OR(K18&lt;=J18, J18=""))), K18=""))</f>
        <v>1</v>
      </c>
      <c r="M18" t="str">
        <f>"Max Ct="&amp;42.42</f>
        <v>Max Ct=42.42</v>
      </c>
    </row>
    <row r="19">
      <c r="A19" t="inlineStr">
        <is>
          <t>EB</t>
        </is>
      </c>
      <c r="B19" t="inlineStr">
        <is>
          <t>Extraction blank: covN2 (Ct)</t>
        </is>
      </c>
      <c r="C19" t="inlineStr">
        <is>
          <t>Highest</t>
        </is>
      </c>
      <c r="E19" t="inlineStr">
        <is>
          <t>eb</t>
        </is>
      </c>
      <c r="F19" t="inlineStr">
        <is>
          <t>covN2</t>
        </is>
      </c>
      <c r="I19">
        <f>42.42+5</f>
        <v>47.42</v>
      </c>
      <c r="L19">
        <f>IF(OR(ISERROR(K19), ISERROR(I19), ISERROR(J19)), FALSE, OR(OR(AND(LEFT(K19, 1)="[", RIGHT(K19, 1)="]"), AND(ISNUMBER(K19), OR(K19&gt;=I19, I19=""), OR(K19&lt;=J19, J19=""))), K19=""))</f>
        <v>1</v>
      </c>
      <c r="M19" t="str">
        <f>"Max Ct="&amp;42.42</f>
        <v>Max Ct=42.42</v>
      </c>
    </row>
    <row r="20">
      <c r="A20" t="inlineStr">
        <is>
          <t>Samples Data</t>
        </is>
      </c>
      <c r="B20" t="inlineStr">
        <is>
          <t>Samples log sheet data available (sample date, tube empty/full weight...)</t>
        </is>
      </c>
      <c r="C20" t="inlineStr">
        <is>
          <t>Very Low</t>
        </is>
      </c>
      <c r="E20" t="inlineStr">
        <is>
          <t>aw_b97.08.09.21</t>
        </is>
      </c>
      <c r="F20" t="inlineStr">
        <is>
          <t>covN1</t>
        </is>
      </c>
      <c r="G20" s="73" t="str">
        <f>HYPERLINK("#'Main'!B59", "'Main'!B59")</f>
        <v>'Main'!B59</v>
      </c>
      <c r="I20" t="inlineStr">
        <is>
          <t>NaT, &lt;blank&gt;, 0</t>
        </is>
      </c>
      <c r="K20">
        <f>'Main'!B59</f>
        <v>0</v>
      </c>
      <c r="L20">
        <f>IF(OR(ISERROR(K20), ISERROR(I20), ISERROR(J20)), FALSE, AND(NOT(K20="NaT"),NOT(K20=""),NOT(K20=0)))</f>
        <v>0</v>
      </c>
    </row>
    <row r="21">
      <c r="A21" t="inlineStr">
        <is>
          <t>Samples Data</t>
        </is>
      </c>
      <c r="B21" t="inlineStr">
        <is>
          <t>Samples log sheet data available (sample date, tube empty/full weight...)</t>
        </is>
      </c>
      <c r="C21" t="inlineStr">
        <is>
          <t>Very Low</t>
        </is>
      </c>
      <c r="E21" t="inlineStr">
        <is>
          <t>aw_sr.08.09.21</t>
        </is>
      </c>
      <c r="F21" t="inlineStr">
        <is>
          <t>covN1</t>
        </is>
      </c>
      <c r="G21" s="73" t="str">
        <f>HYPERLINK("#'Main'!B60", "'Main'!B60")</f>
        <v>'Main'!B60</v>
      </c>
      <c r="I21" t="inlineStr">
        <is>
          <t>NaT, &lt;blank&gt;, 0</t>
        </is>
      </c>
      <c r="K21">
        <f>'Main'!B60</f>
        <v>0</v>
      </c>
      <c r="L21">
        <f>IF(OR(ISERROR(K21), ISERROR(I21), ISERROR(J21)), FALSE, AND(NOT(K21="NaT"),NOT(K21=""),NOT(K21=0)))</f>
        <v>0</v>
      </c>
    </row>
    <row r="22">
      <c r="A22" t="inlineStr">
        <is>
          <t>Samples Data</t>
        </is>
      </c>
      <c r="B22" t="inlineStr">
        <is>
          <t>Samples log sheet data available (sample date, tube empty/full weight...)</t>
        </is>
      </c>
      <c r="C22" t="inlineStr">
        <is>
          <t>Very Low</t>
        </is>
      </c>
      <c r="E22" t="inlineStr">
        <is>
          <t>ebmi.07.25</t>
        </is>
      </c>
      <c r="F22" t="inlineStr">
        <is>
          <t>covN1</t>
        </is>
      </c>
      <c r="G22" s="73" t="str">
        <f>HYPERLINK("#'Main'!B61", "'Main'!B61")</f>
        <v>'Main'!B61</v>
      </c>
      <c r="I22" t="inlineStr">
        <is>
          <t>NaT, &lt;blank&gt;, 0</t>
        </is>
      </c>
      <c r="K22">
        <f>'Main'!B61</f>
        <v>0</v>
      </c>
      <c r="L22">
        <f>IF(OR(ISERROR(K22), ISERROR(I22), ISERROR(J22)), FALSE, AND(NOT(K22="NaT"),NOT(K22=""),NOT(K22=0)))</f>
        <v>0</v>
      </c>
    </row>
    <row r="23">
      <c r="A23" t="inlineStr">
        <is>
          <t>Samples Data</t>
        </is>
      </c>
      <c r="B23" t="inlineStr">
        <is>
          <t>Samples log sheet data available (sample date, tube empty/full weight...)</t>
        </is>
      </c>
      <c r="C23" t="inlineStr">
        <is>
          <t>Very Low</t>
        </is>
      </c>
      <c r="E23" t="inlineStr">
        <is>
          <t>eh.07.20.21</t>
        </is>
      </c>
      <c r="F23" t="inlineStr">
        <is>
          <t>covN1</t>
        </is>
      </c>
      <c r="G23" s="73" t="str">
        <f>HYPERLINK("#'Main'!B62", "'Main'!B62")</f>
        <v>'Main'!B62</v>
      </c>
      <c r="I23" t="inlineStr">
        <is>
          <t>NaT, &lt;blank&gt;, 0</t>
        </is>
      </c>
      <c r="K23">
        <f>'Main'!B62</f>
        <v>0</v>
      </c>
      <c r="L23">
        <f>IF(OR(ISERROR(K23), ISERROR(I23), ISERROR(J23)), FALSE, AND(NOT(K23="NaT"),NOT(K23=""),NOT(K23=0)))</f>
        <v>0</v>
      </c>
    </row>
    <row r="24">
      <c r="A24" t="inlineStr">
        <is>
          <t>Samples Data</t>
        </is>
      </c>
      <c r="B24" t="inlineStr">
        <is>
          <t>Samples log sheet data available (sample date, tube empty/full weight...)</t>
        </is>
      </c>
      <c r="C24" t="inlineStr">
        <is>
          <t>Very Low</t>
        </is>
      </c>
      <c r="E24" t="inlineStr">
        <is>
          <t>emh.07.21.21</t>
        </is>
      </c>
      <c r="F24" t="inlineStr">
        <is>
          <t>covN1</t>
        </is>
      </c>
      <c r="G24" s="73" t="str">
        <f>HYPERLINK("#'Main'!B63", "'Main'!B63")</f>
        <v>'Main'!B63</v>
      </c>
      <c r="I24" t="inlineStr">
        <is>
          <t>NaT, &lt;blank&gt;, 0</t>
        </is>
      </c>
      <c r="K24">
        <f>'Main'!B63</f>
        <v>0</v>
      </c>
      <c r="L24">
        <f>IF(OR(ISERROR(K24), ISERROR(I24), ISERROR(J24)), FALSE, AND(NOT(K24="NaT"),NOT(K24=""),NOT(K24=0)))</f>
        <v>0</v>
      </c>
    </row>
    <row r="25">
      <c r="A25" t="inlineStr">
        <is>
          <t>Samples Data</t>
        </is>
      </c>
      <c r="B25" t="inlineStr">
        <is>
          <t>Samples log sheet data available (sample date, tube empty/full weight...)</t>
        </is>
      </c>
      <c r="C25" t="inlineStr">
        <is>
          <t>Very Low</t>
        </is>
      </c>
      <c r="E25" t="inlineStr">
        <is>
          <t>evc1.07.02.21</t>
        </is>
      </c>
      <c r="F25" t="inlineStr">
        <is>
          <t>covN1</t>
        </is>
      </c>
      <c r="G25" s="73" t="str">
        <f>HYPERLINK("#'Main'!B64", "'Main'!B64")</f>
        <v>'Main'!B64</v>
      </c>
      <c r="I25" t="inlineStr">
        <is>
          <t>NaT, &lt;blank&gt;, 0</t>
        </is>
      </c>
      <c r="K25">
        <f>'Main'!B64</f>
        <v>0</v>
      </c>
      <c r="L25">
        <f>IF(OR(ISERROR(K25), ISERROR(I25), ISERROR(J25)), FALSE, AND(NOT(K25="NaT"),NOT(K25=""),NOT(K25=0)))</f>
        <v>0</v>
      </c>
    </row>
    <row r="26">
      <c r="A26" t="inlineStr">
        <is>
          <t>Samples Data</t>
        </is>
      </c>
      <c r="B26" t="inlineStr">
        <is>
          <t>Samples log sheet data available (sample date, tube empty/full weight...)</t>
        </is>
      </c>
      <c r="C26" t="inlineStr">
        <is>
          <t>Very Low</t>
        </is>
      </c>
      <c r="E26" t="inlineStr">
        <is>
          <t>evc1.07.16.21</t>
        </is>
      </c>
      <c r="F26" t="inlineStr">
        <is>
          <t>covN1</t>
        </is>
      </c>
      <c r="G26" s="73" t="str">
        <f>HYPERLINK("#'Main'!B65", "'Main'!B65")</f>
        <v>'Main'!B65</v>
      </c>
      <c r="I26" t="inlineStr">
        <is>
          <t>NaT, &lt;blank&gt;, 0</t>
        </is>
      </c>
      <c r="K26">
        <f>'Main'!B65</f>
        <v>0</v>
      </c>
      <c r="L26">
        <f>IF(OR(ISERROR(K26), ISERROR(I26), ISERROR(J26)), FALSE, AND(NOT(K26="NaT"),NOT(K26=""),NOT(K26=0)))</f>
        <v>0</v>
      </c>
    </row>
    <row r="27">
      <c r="A27" t="inlineStr">
        <is>
          <t>Samples Data</t>
        </is>
      </c>
      <c r="B27" t="inlineStr">
        <is>
          <t>Samples log sheet data available (sample date, tube empty/full weight...)</t>
        </is>
      </c>
      <c r="C27" t="inlineStr">
        <is>
          <t>Very Low</t>
        </is>
      </c>
      <c r="E27" t="inlineStr">
        <is>
          <t>evc3.07.16.21</t>
        </is>
      </c>
      <c r="F27" t="inlineStr">
        <is>
          <t>covN1</t>
        </is>
      </c>
      <c r="G27" s="73" t="str">
        <f>HYPERLINK("#'Main'!B66", "'Main'!B66")</f>
        <v>'Main'!B66</v>
      </c>
      <c r="I27" t="inlineStr">
        <is>
          <t>NaT, &lt;blank&gt;, 0</t>
        </is>
      </c>
      <c r="K27">
        <f>'Main'!B66</f>
        <v>0</v>
      </c>
      <c r="L27">
        <f>IF(OR(ISERROR(K27), ISERROR(I27), ISERROR(J27)), FALSE, AND(NOT(K27="NaT"),NOT(K27=""),NOT(K27=0)))</f>
        <v>0</v>
      </c>
    </row>
    <row r="28">
      <c r="A28" t="inlineStr">
        <is>
          <t>Samples Data</t>
        </is>
      </c>
      <c r="B28" t="inlineStr">
        <is>
          <t>Samples log sheet data available (sample date, tube empty/full weight...)</t>
        </is>
      </c>
      <c r="C28" t="inlineStr">
        <is>
          <t>Very Low</t>
        </is>
      </c>
      <c r="E28" t="inlineStr">
        <is>
          <t>aw_b97.08.09.21</t>
        </is>
      </c>
      <c r="F28" t="inlineStr">
        <is>
          <t>covN2</t>
        </is>
      </c>
      <c r="G28" s="73" t="str">
        <f>HYPERLINK("#'Main'!B68", "'Main'!B68")</f>
        <v>'Main'!B68</v>
      </c>
      <c r="I28" t="inlineStr">
        <is>
          <t>NaT, &lt;blank&gt;, 0</t>
        </is>
      </c>
      <c r="K28">
        <f>'Main'!B68</f>
        <v>0</v>
      </c>
      <c r="L28">
        <f>IF(OR(ISERROR(K28), ISERROR(I28), ISERROR(J28)), FALSE, AND(NOT(K28="NaT"),NOT(K28=""),NOT(K28=0)))</f>
        <v>0</v>
      </c>
    </row>
    <row r="29">
      <c r="A29" t="inlineStr">
        <is>
          <t>Samples Data</t>
        </is>
      </c>
      <c r="B29" t="inlineStr">
        <is>
          <t>Samples log sheet data available (sample date, tube empty/full weight...)</t>
        </is>
      </c>
      <c r="C29" t="inlineStr">
        <is>
          <t>Very Low</t>
        </is>
      </c>
      <c r="E29" t="inlineStr">
        <is>
          <t>aw_sr.08.09.21</t>
        </is>
      </c>
      <c r="F29" t="inlineStr">
        <is>
          <t>covN2</t>
        </is>
      </c>
      <c r="G29" s="73" t="str">
        <f>HYPERLINK("#'Main'!B69", "'Main'!B69")</f>
        <v>'Main'!B69</v>
      </c>
      <c r="I29" t="inlineStr">
        <is>
          <t>NaT, &lt;blank&gt;, 0</t>
        </is>
      </c>
      <c r="K29">
        <f>'Main'!B69</f>
        <v>0</v>
      </c>
      <c r="L29">
        <f>IF(OR(ISERROR(K29), ISERROR(I29), ISERROR(J29)), FALSE, AND(NOT(K29="NaT"),NOT(K29=""),NOT(K29=0)))</f>
        <v>0</v>
      </c>
    </row>
    <row r="30">
      <c r="A30" t="inlineStr">
        <is>
          <t>Samples Data</t>
        </is>
      </c>
      <c r="B30" t="inlineStr">
        <is>
          <t>Samples log sheet data available (sample date, tube empty/full weight...)</t>
        </is>
      </c>
      <c r="C30" t="inlineStr">
        <is>
          <t>Very Low</t>
        </is>
      </c>
      <c r="E30" t="inlineStr">
        <is>
          <t>ebmi.07.25</t>
        </is>
      </c>
      <c r="F30" t="inlineStr">
        <is>
          <t>covN2</t>
        </is>
      </c>
      <c r="G30" s="73" t="str">
        <f>HYPERLINK("#'Main'!B70", "'Main'!B70")</f>
        <v>'Main'!B70</v>
      </c>
      <c r="I30" t="inlineStr">
        <is>
          <t>NaT, &lt;blank&gt;, 0</t>
        </is>
      </c>
      <c r="K30">
        <f>'Main'!B70</f>
        <v>0</v>
      </c>
      <c r="L30">
        <f>IF(OR(ISERROR(K30), ISERROR(I30), ISERROR(J30)), FALSE, AND(NOT(K30="NaT"),NOT(K30=""),NOT(K30=0)))</f>
        <v>0</v>
      </c>
    </row>
    <row r="31">
      <c r="A31" t="inlineStr">
        <is>
          <t>Samples Data</t>
        </is>
      </c>
      <c r="B31" t="inlineStr">
        <is>
          <t>Samples log sheet data available (sample date, tube empty/full weight...)</t>
        </is>
      </c>
      <c r="C31" t="inlineStr">
        <is>
          <t>Very Low</t>
        </is>
      </c>
      <c r="E31" t="inlineStr">
        <is>
          <t>eh.07.20.21</t>
        </is>
      </c>
      <c r="F31" t="inlineStr">
        <is>
          <t>covN2</t>
        </is>
      </c>
      <c r="G31" s="73" t="str">
        <f>HYPERLINK("#'Main'!B71", "'Main'!B71")</f>
        <v>'Main'!B71</v>
      </c>
      <c r="I31" t="inlineStr">
        <is>
          <t>NaT, &lt;blank&gt;, 0</t>
        </is>
      </c>
      <c r="K31">
        <f>'Main'!B71</f>
        <v>0</v>
      </c>
      <c r="L31">
        <f>IF(OR(ISERROR(K31), ISERROR(I31), ISERROR(J31)), FALSE, AND(NOT(K31="NaT"),NOT(K31=""),NOT(K31=0)))</f>
        <v>0</v>
      </c>
    </row>
    <row r="32">
      <c r="A32" t="inlineStr">
        <is>
          <t>Samples Data</t>
        </is>
      </c>
      <c r="B32" t="inlineStr">
        <is>
          <t>Samples log sheet data available (sample date, tube empty/full weight...)</t>
        </is>
      </c>
      <c r="C32" t="inlineStr">
        <is>
          <t>Very Low</t>
        </is>
      </c>
      <c r="E32" t="inlineStr">
        <is>
          <t>emh.07.21.21</t>
        </is>
      </c>
      <c r="F32" t="inlineStr">
        <is>
          <t>covN2</t>
        </is>
      </c>
      <c r="G32" s="73" t="str">
        <f>HYPERLINK("#'Main'!B72", "'Main'!B72")</f>
        <v>'Main'!B72</v>
      </c>
      <c r="I32" t="inlineStr">
        <is>
          <t>NaT, &lt;blank&gt;, 0</t>
        </is>
      </c>
      <c r="K32">
        <f>'Main'!B72</f>
        <v>0</v>
      </c>
      <c r="L32">
        <f>IF(OR(ISERROR(K32), ISERROR(I32), ISERROR(J32)), FALSE, AND(NOT(K32="NaT"),NOT(K32=""),NOT(K32=0)))</f>
        <v>0</v>
      </c>
    </row>
    <row r="33">
      <c r="A33" t="inlineStr">
        <is>
          <t>Samples Data</t>
        </is>
      </c>
      <c r="B33" t="inlineStr">
        <is>
          <t>Samples log sheet data available (sample date, tube empty/full weight...)</t>
        </is>
      </c>
      <c r="C33" t="inlineStr">
        <is>
          <t>Very Low</t>
        </is>
      </c>
      <c r="E33" t="inlineStr">
        <is>
          <t>evc1.07.02.21</t>
        </is>
      </c>
      <c r="F33" t="inlineStr">
        <is>
          <t>covN2</t>
        </is>
      </c>
      <c r="G33" s="73" t="str">
        <f>HYPERLINK("#'Main'!B73", "'Main'!B73")</f>
        <v>'Main'!B73</v>
      </c>
      <c r="I33" t="inlineStr">
        <is>
          <t>NaT, &lt;blank&gt;, 0</t>
        </is>
      </c>
      <c r="K33">
        <f>'Main'!B73</f>
        <v>0</v>
      </c>
      <c r="L33">
        <f>IF(OR(ISERROR(K33), ISERROR(I33), ISERROR(J33)), FALSE, AND(NOT(K33="NaT"),NOT(K33=""),NOT(K33=0)))</f>
        <v>0</v>
      </c>
    </row>
    <row r="34">
      <c r="A34" t="inlineStr">
        <is>
          <t>Samples Data</t>
        </is>
      </c>
      <c r="B34" t="inlineStr">
        <is>
          <t>Samples log sheet data available (sample date, tube empty/full weight...)</t>
        </is>
      </c>
      <c r="C34" t="inlineStr">
        <is>
          <t>Very Low</t>
        </is>
      </c>
      <c r="E34" t="inlineStr">
        <is>
          <t>evc1.07.16.21</t>
        </is>
      </c>
      <c r="F34" t="inlineStr">
        <is>
          <t>covN2</t>
        </is>
      </c>
      <c r="G34" s="73" t="str">
        <f>HYPERLINK("#'Main'!B74", "'Main'!B74")</f>
        <v>'Main'!B74</v>
      </c>
      <c r="I34" t="inlineStr">
        <is>
          <t>NaT, &lt;blank&gt;, 0</t>
        </is>
      </c>
      <c r="K34">
        <f>'Main'!B74</f>
        <v>0</v>
      </c>
      <c r="L34">
        <f>IF(OR(ISERROR(K34), ISERROR(I34), ISERROR(J34)), FALSE, AND(NOT(K34="NaT"),NOT(K34=""),NOT(K34=0)))</f>
        <v>0</v>
      </c>
    </row>
    <row r="35">
      <c r="A35" t="inlineStr">
        <is>
          <t>Samples Data</t>
        </is>
      </c>
      <c r="B35" t="inlineStr">
        <is>
          <t>Samples log sheet data available (sample date, tube empty/full weight...)</t>
        </is>
      </c>
      <c r="C35" t="inlineStr">
        <is>
          <t>Very Low</t>
        </is>
      </c>
      <c r="E35" t="inlineStr">
        <is>
          <t>evc3.07.16.21</t>
        </is>
      </c>
      <c r="F35" t="inlineStr">
        <is>
          <t>covN2</t>
        </is>
      </c>
      <c r="G35" s="73" t="str">
        <f>HYPERLINK("#'Main'!B75", "'Main'!B75")</f>
        <v>'Main'!B75</v>
      </c>
      <c r="I35" t="inlineStr">
        <is>
          <t>NaT, &lt;blank&gt;, 0</t>
        </is>
      </c>
      <c r="K35">
        <f>'Main'!B75</f>
        <v>0</v>
      </c>
      <c r="L35">
        <f>IF(OR(ISERROR(K35), ISERROR(I35), ISERROR(J35)), FALSE, AND(NOT(K35="NaT"),NOT(K35=""),NOT(K35=0)))</f>
        <v>0</v>
      </c>
    </row>
    <row r="36">
      <c r="A36" t="inlineStr">
        <is>
          <t>Calibration Curves</t>
        </is>
      </c>
      <c r="B36" t="inlineStr">
        <is>
          <t>Calibration R-sq in range [covN1]</t>
        </is>
      </c>
      <c r="C36" t="inlineStr">
        <is>
          <t>High</t>
        </is>
      </c>
      <c r="F36" t="inlineStr">
        <is>
          <t>covN1</t>
        </is>
      </c>
      <c r="G36" s="73" t="str">
        <f>HYPERLINK("#'Main'!AB99", "'Main'!AB99")</f>
        <v>'Main'!AB99</v>
      </c>
      <c r="I36" t="n">
        <v>0.95</v>
      </c>
      <c r="K36">
        <f>'Main'!AB99</f>
        <v>0.816561492030907</v>
      </c>
      <c r="L36">
        <f>IF(OR(ISERROR(K36), ISERROR(I36), ISERROR(J36)), FALSE, OR(AND(LEFT(K36, 1)="[", RIGHT(K36, 1)="]"), AND(ISNUMBER(K36), OR(K36&gt;=I36, I36=""), OR(K36&lt;=J36, J36=""))))</f>
        <v>0</v>
      </c>
    </row>
    <row r="37">
      <c r="A37" t="inlineStr">
        <is>
          <t>Calibration Curves</t>
        </is>
      </c>
      <c r="B37" t="inlineStr">
        <is>
          <t>Calibration slope in range [covN1]</t>
        </is>
      </c>
      <c r="C37" t="inlineStr">
        <is>
          <t>High</t>
        </is>
      </c>
      <c r="F37" t="inlineStr">
        <is>
          <t>covN1</t>
        </is>
      </c>
      <c r="G37" s="73" t="str">
        <f>HYPERLINK("#'Main'!AB96", "'Main'!AB96")</f>
        <v>'Main'!AB96</v>
      </c>
      <c r="I37" t="n">
        <v>-3.74</v>
      </c>
      <c r="J37" t="n">
        <v>-3</v>
      </c>
      <c r="K37">
        <f>'Main'!AB96</f>
        <v>-1.837887078913041</v>
      </c>
      <c r="L37">
        <f>IF(OR(ISERROR(K37), ISERROR(I37), ISERROR(J37)), FALSE, OR(AND(LEFT(K37, 1)="[", RIGHT(K37, 1)="]"), AND(ISNUMBER(K37), OR(K37&gt;=I37, I37=""), OR(K37&lt;=J37, J37=""))))</f>
        <v>0</v>
      </c>
    </row>
    <row r="38">
      <c r="A38" t="inlineStr">
        <is>
          <t>Calibration Curves</t>
        </is>
      </c>
      <c r="B38" t="inlineStr">
        <is>
          <t>Calibration intercept in range [covN1]</t>
        </is>
      </c>
      <c r="C38" t="inlineStr">
        <is>
          <t>High</t>
        </is>
      </c>
      <c r="F38" t="inlineStr">
        <is>
          <t>covN1</t>
        </is>
      </c>
      <c r="G38" s="73" t="str">
        <f>HYPERLINK("#'Main'!AB97", "'Main'!AB97")</f>
        <v>'Main'!AB97</v>
      </c>
      <c r="I38" t="n">
        <v>37</v>
      </c>
      <c r="J38" t="n">
        <v>39.45</v>
      </c>
      <c r="K38">
        <f>'Main'!AB97</f>
        <v>34.37875049160768</v>
      </c>
      <c r="L38">
        <f>IF(OR(ISERROR(K38), ISERROR(I38), ISERROR(J38)), FALSE, OR(AND(LEFT(K38, 1)="[", RIGHT(K38, 1)="]"), AND(ISNUMBER(K38), OR(K38&gt;=I38, I38=""), OR(K38&lt;=J38, J38=""))))</f>
        <v>0</v>
      </c>
    </row>
    <row r="39">
      <c r="A39" t="inlineStr">
        <is>
          <t>Calibration Curves</t>
        </is>
      </c>
      <c r="B39" t="inlineStr">
        <is>
          <t>Calibration R-sq in range [covN2]</t>
        </is>
      </c>
      <c r="C39" t="inlineStr">
        <is>
          <t>High</t>
        </is>
      </c>
      <c r="F39" t="inlineStr">
        <is>
          <t>covN2</t>
        </is>
      </c>
      <c r="G39" s="73" t="str">
        <f>HYPERLINK("#'Main'!AM99", "'Main'!AM99")</f>
        <v>'Main'!AM99</v>
      </c>
      <c r="I39" t="n">
        <v>0.95</v>
      </c>
      <c r="K39">
        <f>'Main'!AM99</f>
        <v>0.8836616372408652</v>
      </c>
      <c r="L39">
        <f>IF(OR(ISERROR(K39), ISERROR(I39), ISERROR(J39)), FALSE, OR(AND(LEFT(K39, 1)="[", RIGHT(K39, 1)="]"), AND(ISNUMBER(K39), OR(K39&gt;=I39, I39=""), OR(K39&lt;=J39, J39=""))))</f>
        <v>0</v>
      </c>
    </row>
    <row r="40">
      <c r="A40" t="inlineStr">
        <is>
          <t>Calibration Curves</t>
        </is>
      </c>
      <c r="B40" t="inlineStr">
        <is>
          <t>Calibration slope in range [covN2]</t>
        </is>
      </c>
      <c r="C40" t="inlineStr">
        <is>
          <t>High</t>
        </is>
      </c>
      <c r="F40" t="inlineStr">
        <is>
          <t>covN2</t>
        </is>
      </c>
      <c r="G40" s="73" t="str">
        <f>HYPERLINK("#'Main'!AM96", "'Main'!AM96")</f>
        <v>'Main'!AM96</v>
      </c>
      <c r="I40" t="n">
        <v>-3.74</v>
      </c>
      <c r="J40" t="n">
        <v>-3</v>
      </c>
      <c r="K40">
        <f>'Main'!AM96</f>
        <v>-1.9690777612427</v>
      </c>
      <c r="L40">
        <f>IF(OR(ISERROR(K40), ISERROR(I40), ISERROR(J40)), FALSE, OR(AND(LEFT(K40, 1)="[", RIGHT(K40, 1)="]"), AND(ISNUMBER(K40), OR(K40&gt;=I40, I40=""), OR(K40&lt;=J40, J40=""))))</f>
        <v>0</v>
      </c>
    </row>
    <row r="41">
      <c r="A41" t="inlineStr">
        <is>
          <t>Calibration Curves</t>
        </is>
      </c>
      <c r="B41" t="inlineStr">
        <is>
          <t>Calibration intercept in range [covN2]</t>
        </is>
      </c>
      <c r="C41" t="inlineStr">
        <is>
          <t>High</t>
        </is>
      </c>
      <c r="F41" t="inlineStr">
        <is>
          <t>covN2</t>
        </is>
      </c>
      <c r="G41" s="73" t="str">
        <f>HYPERLINK("#'Main'!AM97", "'Main'!AM97")</f>
        <v>'Main'!AM97</v>
      </c>
      <c r="I41" t="n">
        <v>37</v>
      </c>
      <c r="J41" t="n">
        <v>39.45</v>
      </c>
      <c r="K41">
        <f>'Main'!AM97</f>
        <v>34.84793208694895</v>
      </c>
      <c r="L41">
        <f>IF(OR(ISERROR(K41), ISERROR(I41), ISERROR(J41)), FALSE, OR(AND(LEFT(K41, 1)="[", RIGHT(K41, 1)="]"), AND(ISNUMBER(K41), OR(K41&gt;=I41, I41=""), OR(K41&lt;=J41, J41=""))))</f>
        <v>0</v>
      </c>
    </row>
    <row r="42">
      <c r="A42" t="inlineStr">
        <is>
          <t>Calibration Curves</t>
        </is>
      </c>
      <c r="B42" t="inlineStr">
        <is>
          <t>Calibration R-sq in range [PMMoV]</t>
        </is>
      </c>
      <c r="C42" t="inlineStr">
        <is>
          <t>High</t>
        </is>
      </c>
      <c r="F42" t="inlineStr">
        <is>
          <t>PMMoV</t>
        </is>
      </c>
      <c r="G42" s="73" t="str">
        <f>HYPERLINK("#'Main'!F96", "'Main'!F96")</f>
        <v>'Main'!F96</v>
      </c>
      <c r="I42" t="n">
        <v>0.95</v>
      </c>
      <c r="K42">
        <f>'Main'!F96</f>
        <v>0.9952382939747073</v>
      </c>
      <c r="L42">
        <f>IF(OR(ISERROR(K42), ISERROR(I42), ISERROR(J42)), FALSE, OR(AND(LEFT(K42, 1)="[", RIGHT(K42, 1)="]"), AND(ISNUMBER(K42), OR(K42&gt;=I42, I42=""), OR(K42&lt;=J42, J42=""))))</f>
        <v>1</v>
      </c>
    </row>
    <row r="43">
      <c r="A43" t="inlineStr">
        <is>
          <t>Calibration Curves</t>
        </is>
      </c>
      <c r="B43" t="inlineStr">
        <is>
          <t>Calibration slope in range [PMMoV]</t>
        </is>
      </c>
      <c r="C43" t="inlineStr">
        <is>
          <t>High</t>
        </is>
      </c>
      <c r="F43" t="inlineStr">
        <is>
          <t>PMMoV</t>
        </is>
      </c>
      <c r="G43" s="73" t="str">
        <f>HYPERLINK("#'Main'!F93", "'Main'!F93")</f>
        <v>'Main'!F93</v>
      </c>
      <c r="I43" t="n">
        <v>-3.5</v>
      </c>
      <c r="J43" t="n">
        <v>-2.78</v>
      </c>
      <c r="K43">
        <f>'Main'!F93</f>
        <v>-3.226170488037694</v>
      </c>
      <c r="L43">
        <f>IF(OR(ISERROR(K43), ISERROR(I43), ISERROR(J43)), FALSE, OR(AND(LEFT(K43, 1)="[", RIGHT(K43, 1)="]"), AND(ISNUMBER(K43), OR(K43&gt;=I43, I43=""), OR(K43&lt;=J43, J43=""))))</f>
        <v>1</v>
      </c>
    </row>
    <row r="44">
      <c r="A44" t="inlineStr">
        <is>
          <t>Calibration Curves</t>
        </is>
      </c>
      <c r="B44" t="inlineStr">
        <is>
          <t>Calibration intercept in range [PMMoV]</t>
        </is>
      </c>
      <c r="C44" t="inlineStr">
        <is>
          <t>High</t>
        </is>
      </c>
      <c r="F44" t="inlineStr">
        <is>
          <t>PMMoV</t>
        </is>
      </c>
      <c r="G44" s="73" t="str">
        <f>HYPERLINK("#'Main'!F94", "'Main'!F94")</f>
        <v>'Main'!F94</v>
      </c>
      <c r="I44" t="n">
        <v>37.23</v>
      </c>
      <c r="J44" t="n">
        <v>40.84</v>
      </c>
      <c r="K44">
        <f>'Main'!F94</f>
        <v>39.92863776888073</v>
      </c>
      <c r="L44">
        <f>IF(OR(ISERROR(K44), ISERROR(I44), ISERROR(J44)), FALSE, OR(AND(LEFT(K44, 1)="[", RIGHT(K44, 1)="]"), AND(ISNUMBER(K44), OR(K44&gt;=I44, I44=""), OR(K44&lt;=J44, J44=""))))</f>
        <v>1</v>
      </c>
    </row>
    <row r="45">
      <c r="A45" t="inlineStr">
        <is>
          <t>Calibration Curves</t>
        </is>
      </c>
      <c r="B45" t="inlineStr">
        <is>
          <t>Calibration R-sq in range [PMMoV]</t>
        </is>
      </c>
      <c r="C45" t="inlineStr">
        <is>
          <t>High</t>
        </is>
      </c>
      <c r="F45" t="inlineStr">
        <is>
          <t>PMMoV</t>
        </is>
      </c>
      <c r="G45" s="73" t="str">
        <f>HYPERLINK("#'Main'!Q96", "'Main'!Q96")</f>
        <v>'Main'!Q96</v>
      </c>
      <c r="I45" t="n">
        <v>0.95</v>
      </c>
      <c r="K45">
        <f>'Main'!Q96</f>
        <v>0.9983824223592482</v>
      </c>
      <c r="L45">
        <f>IF(OR(ISERROR(K45), ISERROR(I45), ISERROR(J45)), FALSE, OR(AND(LEFT(K45, 1)="[", RIGHT(K45, 1)="]"), AND(ISNUMBER(K45), OR(K45&gt;=I45, I45=""), OR(K45&lt;=J45, J45=""))))</f>
        <v>1</v>
      </c>
    </row>
    <row r="46">
      <c r="A46" t="inlineStr">
        <is>
          <t>Calibration Curves</t>
        </is>
      </c>
      <c r="B46" t="inlineStr">
        <is>
          <t>Calibration slope in range [PMMoV]</t>
        </is>
      </c>
      <c r="C46" t="inlineStr">
        <is>
          <t>High</t>
        </is>
      </c>
      <c r="F46" t="inlineStr">
        <is>
          <t>PMMoV</t>
        </is>
      </c>
      <c r="G46" s="73" t="str">
        <f>HYPERLINK("#'Main'!Q93", "'Main'!Q93")</f>
        <v>'Main'!Q93</v>
      </c>
      <c r="I46" t="n">
        <v>-3.5</v>
      </c>
      <c r="J46" t="n">
        <v>-2.78</v>
      </c>
      <c r="K46">
        <f>'Main'!Q93</f>
        <v>-3.341329300031607</v>
      </c>
      <c r="L46">
        <f>IF(OR(ISERROR(K46), ISERROR(I46), ISERROR(J46)), FALSE, OR(AND(LEFT(K46, 1)="[", RIGHT(K46, 1)="]"), AND(ISNUMBER(K46), OR(K46&gt;=I46, I46=""), OR(K46&lt;=J46, J46=""))))</f>
        <v>1</v>
      </c>
    </row>
    <row r="47">
      <c r="A47" t="inlineStr">
        <is>
          <t>Calibration Curves</t>
        </is>
      </c>
      <c r="B47" t="inlineStr">
        <is>
          <t>Calibration intercept in range [PMMoV]</t>
        </is>
      </c>
      <c r="C47" t="inlineStr">
        <is>
          <t>High</t>
        </is>
      </c>
      <c r="F47" t="inlineStr">
        <is>
          <t>PMMoV</t>
        </is>
      </c>
      <c r="G47" s="73" t="str">
        <f>HYPERLINK("#'Main'!Q94", "'Main'!Q94")</f>
        <v>'Main'!Q94</v>
      </c>
      <c r="I47" t="n">
        <v>37.23</v>
      </c>
      <c r="J47" t="n">
        <v>40.84</v>
      </c>
      <c r="K47">
        <f>'Main'!Q94</f>
        <v>40.09330242929305</v>
      </c>
      <c r="L47">
        <f>IF(OR(ISERROR(K47), ISERROR(I47), ISERROR(J47)), FALSE, OR(AND(LEFT(K47, 1)="[", RIGHT(K47, 1)="]"), AND(ISNUMBER(K47), OR(K47&gt;=I47, I47=""), OR(K47&lt;=J47, J47=""))))</f>
        <v>1</v>
      </c>
    </row>
    <row r="48">
      <c r="A48" t="inlineStr">
        <is>
          <t>Calibration Curve</t>
        </is>
      </c>
      <c r="B48" t="inlineStr">
        <is>
          <t>covN1, covN2 standards #1 comparable</t>
        </is>
      </c>
      <c r="C48" t="inlineStr">
        <is>
          <t>Medium</t>
        </is>
      </c>
      <c r="F48" t="inlineStr">
        <is>
          <t>covN1,covN2</t>
        </is>
      </c>
      <c r="G48" s="73" t="str">
        <f>HYPERLINK("#'Main'!AB80", "'Main'!AB80")</f>
        <v>'Main'!AB80</v>
      </c>
      <c r="H48" s="73" t="str">
        <f>HYPERLINK("#'Main'!AM80", "'Main'!AM80")</f>
        <v>'Main'!AM80</v>
      </c>
      <c r="J48" t="inlineStr">
        <is>
          <t>0.6 0.6 1.0 1.0 1.0</t>
        </is>
      </c>
      <c r="K48">
        <f>ABS('Main'!AB80-'Main'!AM80)</f>
        <v>0.129999999999999</v>
      </c>
      <c r="L48">
        <f>IF(OR(ISERROR(K48), ISERROR(I48), ISERROR(J48)), FALSE, OR(AND(LEFT(K48, 1)="[", RIGHT(K48, 1)="]"), AND(ISNUMBER(K48), OR(K48&gt;=I48, I48=""), OR(K48&lt;=J48, J48=""))))</f>
        <v>1</v>
      </c>
    </row>
    <row r="49">
      <c r="A49" t="inlineStr">
        <is>
          <t>Calibration Curve</t>
        </is>
      </c>
      <c r="B49" t="inlineStr">
        <is>
          <t>Sample Ct values within calibration curve limits [covN1]</t>
        </is>
      </c>
      <c r="C49" t="inlineStr">
        <is>
          <t>High</t>
        </is>
      </c>
      <c r="E49" t="inlineStr">
        <is>
          <t>aw_b97.08.09.21</t>
        </is>
      </c>
      <c r="F49" t="inlineStr">
        <is>
          <t>covN1</t>
        </is>
      </c>
      <c r="G49" s="73" t="str">
        <f>HYPERLINK("#'Main'!G59", "'Main'!G59")</f>
        <v>'Main'!G59</v>
      </c>
      <c r="I49">
        <f>'Main'!AB80</f>
        <v>30.84333333333333</v>
      </c>
      <c r="J49">
        <f>'Main'!AB95</f>
        <v>35.465</v>
      </c>
      <c r="K49">
        <f>'Main'!G59</f>
        <v>34.29</v>
      </c>
      <c r="L49">
        <f>IF(OR(ISERROR(K49), ISERROR(I49), ISERROR(J49)), FALSE, OR(AND(LEFT(K49, 1)="[", RIGHT(K49, 1)="]"), AND(ISNUMBER(K49), OR(K49&gt;=I49, I49=""), OR(K49&lt;=J49, J49=""))))</f>
        <v>1</v>
      </c>
    </row>
    <row r="50">
      <c r="A50" t="inlineStr">
        <is>
          <t>Calibration Curve</t>
        </is>
      </c>
      <c r="B50" t="inlineStr">
        <is>
          <t>Sample Ct values within calibration curve limits [covN1]</t>
        </is>
      </c>
      <c r="C50" t="inlineStr">
        <is>
          <t>High</t>
        </is>
      </c>
      <c r="E50" t="inlineStr">
        <is>
          <t>aw_b97.08.09.21</t>
        </is>
      </c>
      <c r="F50" t="inlineStr">
        <is>
          <t>covN1</t>
        </is>
      </c>
      <c r="G50" s="73" t="str">
        <f>HYPERLINK("#'Main'!H59", "'Main'!H59")</f>
        <v>'Main'!H59</v>
      </c>
      <c r="I50">
        <f>'Main'!AB80</f>
        <v>30.84333333333333</v>
      </c>
      <c r="J50">
        <f>'Main'!AB95</f>
        <v>35.465</v>
      </c>
      <c r="K50">
        <f>'Main'!H59</f>
        <v>34.94</v>
      </c>
      <c r="L50">
        <f>IF(OR(ISERROR(K50), ISERROR(I50), ISERROR(J50)), FALSE, OR(AND(LEFT(K50, 1)="[", RIGHT(K50, 1)="]"), AND(ISNUMBER(K50), OR(K50&gt;=I50, I50=""), OR(K50&lt;=J50, J50=""))))</f>
        <v>1</v>
      </c>
    </row>
    <row r="51">
      <c r="A51" t="inlineStr">
        <is>
          <t>Calibration Curve</t>
        </is>
      </c>
      <c r="B51" t="inlineStr">
        <is>
          <t>Sample Ct values within calibration curve limits [covN1]</t>
        </is>
      </c>
      <c r="C51" t="inlineStr">
        <is>
          <t>High</t>
        </is>
      </c>
      <c r="E51" t="inlineStr">
        <is>
          <t>aw_b97.08.09.21</t>
        </is>
      </c>
      <c r="F51" t="inlineStr">
        <is>
          <t>covN1</t>
        </is>
      </c>
      <c r="G51" s="73" t="str">
        <f>HYPERLINK("#'Main'!I59", "'Main'!I59")</f>
        <v>'Main'!I59</v>
      </c>
      <c r="I51">
        <f>'Main'!AB80</f>
        <v>30.84333333333333</v>
      </c>
      <c r="J51">
        <f>'Main'!AB95</f>
        <v>35.465</v>
      </c>
      <c r="K51">
        <f>'Main'!I59</f>
        <v>34.28</v>
      </c>
      <c r="L51">
        <f>IF(OR(ISERROR(K51), ISERROR(I51), ISERROR(J51)), FALSE, OR(AND(LEFT(K51, 1)="[", RIGHT(K51, 1)="]"), AND(ISNUMBER(K51), OR(K51&gt;=I51, I51=""), OR(K51&lt;=J51, J51=""))))</f>
        <v>1</v>
      </c>
    </row>
    <row r="52">
      <c r="A52" t="inlineStr">
        <is>
          <t>Calibration Curve</t>
        </is>
      </c>
      <c r="B52" t="inlineStr">
        <is>
          <t>Sample Ct values within calibration curve limits [PMMoV:10]</t>
        </is>
      </c>
      <c r="C52" t="inlineStr">
        <is>
          <t>High</t>
        </is>
      </c>
      <c r="E52" t="inlineStr">
        <is>
          <t>aw_b97.08.09.21</t>
        </is>
      </c>
      <c r="F52" t="inlineStr">
        <is>
          <t>PMMoV:10</t>
        </is>
      </c>
      <c r="G52" s="73" t="str">
        <f>HYPERLINK("#'Main'!Q59", "'Main'!Q59")</f>
        <v>'Main'!Q59</v>
      </c>
      <c r="I52">
        <f>'Main'!F80</f>
        <v>24.99666666666667</v>
      </c>
      <c r="J52">
        <f>'Main'!F92</f>
        <v>32.69333333333334</v>
      </c>
      <c r="K52">
        <f>'Main'!Q59</f>
        <v>28.65</v>
      </c>
      <c r="L52">
        <f>IF(OR(ISERROR(K52), ISERROR(I52), ISERROR(J52)), FALSE, OR(AND(LEFT(K52, 1)="[", RIGHT(K52, 1)="]"), AND(ISNUMBER(K52), OR(K52&gt;=I52, I52=""), OR(K52&lt;=J52, J52=""))))</f>
        <v>1</v>
      </c>
    </row>
    <row r="53">
      <c r="A53" t="inlineStr">
        <is>
          <t>Calibration Curve</t>
        </is>
      </c>
      <c r="B53" t="inlineStr">
        <is>
          <t>Sample Ct values within calibration curve limits [PMMoV:10]</t>
        </is>
      </c>
      <c r="C53" t="inlineStr">
        <is>
          <t>High</t>
        </is>
      </c>
      <c r="E53" t="inlineStr">
        <is>
          <t>aw_b97.08.09.21</t>
        </is>
      </c>
      <c r="F53" t="inlineStr">
        <is>
          <t>PMMoV:10</t>
        </is>
      </c>
      <c r="G53" s="73" t="str">
        <f>HYPERLINK("#'Main'!R59", "'Main'!R59")</f>
        <v>'Main'!R59</v>
      </c>
      <c r="I53">
        <f>'Main'!F80</f>
        <v>24.99666666666667</v>
      </c>
      <c r="J53">
        <f>'Main'!F92</f>
        <v>32.69333333333334</v>
      </c>
      <c r="K53">
        <f>'Main'!R59</f>
        <v>28.49</v>
      </c>
      <c r="L53">
        <f>IF(OR(ISERROR(K53), ISERROR(I53), ISERROR(J53)), FALSE, OR(AND(LEFT(K53, 1)="[", RIGHT(K53, 1)="]"), AND(ISNUMBER(K53), OR(K53&gt;=I53, I53=""), OR(K53&lt;=J53, J53=""))))</f>
        <v>1</v>
      </c>
    </row>
    <row r="54">
      <c r="A54" t="inlineStr">
        <is>
          <t>Calibration Curve</t>
        </is>
      </c>
      <c r="B54" t="inlineStr">
        <is>
          <t>Sample Ct values within calibration curve limits [PMMoV:10]</t>
        </is>
      </c>
      <c r="C54" t="inlineStr">
        <is>
          <t>High</t>
        </is>
      </c>
      <c r="E54" t="inlineStr">
        <is>
          <t>aw_b97.08.09.21</t>
        </is>
      </c>
      <c r="F54" t="inlineStr">
        <is>
          <t>PMMoV:10</t>
        </is>
      </c>
      <c r="G54" s="73" t="str">
        <f>HYPERLINK("#'Main'!S59", "'Main'!S59")</f>
        <v>'Main'!S59</v>
      </c>
      <c r="I54">
        <f>'Main'!F80</f>
        <v>24.99666666666667</v>
      </c>
      <c r="J54">
        <f>'Main'!F92</f>
        <v>32.69333333333334</v>
      </c>
      <c r="K54">
        <f>'Main'!S59</f>
        <v>28.53</v>
      </c>
      <c r="L54">
        <f>IF(OR(ISERROR(K54), ISERROR(I54), ISERROR(J54)), FALSE, OR(AND(LEFT(K54, 1)="[", RIGHT(K54, 1)="]"), AND(ISNUMBER(K54), OR(K54&gt;=I54, I54=""), OR(K54&lt;=J54, J54=""))))</f>
        <v>1</v>
      </c>
    </row>
    <row r="55">
      <c r="A55" t="inlineStr">
        <is>
          <t>Calibration Curve</t>
        </is>
      </c>
      <c r="B55" t="inlineStr">
        <is>
          <t>Sample Ct values within calibration curve limits [covN1]</t>
        </is>
      </c>
      <c r="C55" t="inlineStr">
        <is>
          <t>High</t>
        </is>
      </c>
      <c r="E55" t="inlineStr">
        <is>
          <t>aw_sr.08.09.21</t>
        </is>
      </c>
      <c r="F55" t="inlineStr">
        <is>
          <t>covN1</t>
        </is>
      </c>
      <c r="G55" s="73" t="str">
        <f>HYPERLINK("#'Main'!G60", "'Main'!G60")</f>
        <v>'Main'!G60</v>
      </c>
      <c r="I55">
        <f>'Main'!AB80</f>
        <v>30.84333333333333</v>
      </c>
      <c r="J55">
        <f>'Main'!AB95</f>
        <v>35.465</v>
      </c>
      <c r="K55">
        <f>'Main'!G60</f>
        <v>33.4</v>
      </c>
      <c r="L55">
        <f>IF(OR(ISERROR(K55), ISERROR(I55), ISERROR(J55)), FALSE, OR(AND(LEFT(K55, 1)="[", RIGHT(K55, 1)="]"), AND(ISNUMBER(K55), OR(K55&gt;=I55, I55=""), OR(K55&lt;=J55, J55=""))))</f>
        <v>1</v>
      </c>
    </row>
    <row r="56">
      <c r="A56" t="inlineStr">
        <is>
          <t>Calibration Curve</t>
        </is>
      </c>
      <c r="B56" t="inlineStr">
        <is>
          <t>Sample Ct values within calibration curve limits [covN1]</t>
        </is>
      </c>
      <c r="C56" t="inlineStr">
        <is>
          <t>High</t>
        </is>
      </c>
      <c r="E56" t="inlineStr">
        <is>
          <t>aw_sr.08.09.21</t>
        </is>
      </c>
      <c r="F56" t="inlineStr">
        <is>
          <t>covN1</t>
        </is>
      </c>
      <c r="G56" s="73" t="str">
        <f>HYPERLINK("#'Main'!H60", "'Main'!H60")</f>
        <v>'Main'!H60</v>
      </c>
      <c r="I56">
        <f>'Main'!AB80</f>
        <v>30.84333333333333</v>
      </c>
      <c r="J56">
        <f>'Main'!AB95</f>
        <v>35.465</v>
      </c>
      <c r="K56">
        <f>'Main'!H60</f>
        <v>33.6</v>
      </c>
      <c r="L56">
        <f>IF(OR(ISERROR(K56), ISERROR(I56), ISERROR(J56)), FALSE, OR(AND(LEFT(K56, 1)="[", RIGHT(K56, 1)="]"), AND(ISNUMBER(K56), OR(K56&gt;=I56, I56=""), OR(K56&lt;=J56, J56=""))))</f>
        <v>1</v>
      </c>
    </row>
    <row r="57">
      <c r="A57" t="inlineStr">
        <is>
          <t>Calibration Curve</t>
        </is>
      </c>
      <c r="B57" t="inlineStr">
        <is>
          <t>Sample Ct values within calibration curve limits [covN1]</t>
        </is>
      </c>
      <c r="C57" t="inlineStr">
        <is>
          <t>High</t>
        </is>
      </c>
      <c r="E57" t="inlineStr">
        <is>
          <t>aw_sr.08.09.21</t>
        </is>
      </c>
      <c r="F57" t="inlineStr">
        <is>
          <t>covN1</t>
        </is>
      </c>
      <c r="G57" s="73" t="str">
        <f>HYPERLINK("#'Main'!I60", "'Main'!I60")</f>
        <v>'Main'!I60</v>
      </c>
      <c r="I57">
        <f>'Main'!AB80</f>
        <v>30.84333333333333</v>
      </c>
      <c r="J57">
        <f>'Main'!AB95</f>
        <v>35.465</v>
      </c>
      <c r="K57">
        <f>'Main'!I60</f>
        <v>33.87</v>
      </c>
      <c r="L57">
        <f>IF(OR(ISERROR(K57), ISERROR(I57), ISERROR(J57)), FALSE, OR(AND(LEFT(K57, 1)="[", RIGHT(K57, 1)="]"), AND(ISNUMBER(K57), OR(K57&gt;=I57, I57=""), OR(K57&lt;=J57, J57=""))))</f>
        <v>1</v>
      </c>
    </row>
    <row r="58">
      <c r="A58" t="inlineStr">
        <is>
          <t>Calibration Curve</t>
        </is>
      </c>
      <c r="B58" t="inlineStr">
        <is>
          <t>Sample Ct values within calibration curve limits [covN1]</t>
        </is>
      </c>
      <c r="C58" t="inlineStr">
        <is>
          <t>High</t>
        </is>
      </c>
      <c r="E58" t="inlineStr">
        <is>
          <t>ebmi.07.25</t>
        </is>
      </c>
      <c r="F58" t="inlineStr">
        <is>
          <t>covN1</t>
        </is>
      </c>
      <c r="G58" s="73" t="str">
        <f>HYPERLINK("#'Main'!G61", "'Main'!G61")</f>
        <v>'Main'!G61</v>
      </c>
      <c r="I58">
        <f>'Main'!AB80</f>
        <v>30.84333333333333</v>
      </c>
      <c r="J58">
        <f>'Main'!AB95</f>
        <v>35.465</v>
      </c>
      <c r="K58" t="str">
        <f>'Main'!G61</f>
        <v>[42.14]</v>
      </c>
      <c r="L58">
        <f>IF(OR(ISERROR(K58), ISERROR(I58), ISERROR(J58)), FALSE, OR(AND(LEFT(K58, 1)="[", RIGHT(K58, 1)="]"), AND(ISNUMBER(K58), OR(K58&gt;=I58, I58=""), OR(K58&lt;=J58, J58=""))))</f>
        <v>1</v>
      </c>
    </row>
    <row r="59">
      <c r="A59" t="inlineStr">
        <is>
          <t>Calibration Curve</t>
        </is>
      </c>
      <c r="B59" t="inlineStr">
        <is>
          <t>Sample Ct values within calibration curve limits [covN1]</t>
        </is>
      </c>
      <c r="C59" t="inlineStr">
        <is>
          <t>High</t>
        </is>
      </c>
      <c r="E59" t="inlineStr">
        <is>
          <t>ebmi.07.25</t>
        </is>
      </c>
      <c r="F59" t="inlineStr">
        <is>
          <t>covN1</t>
        </is>
      </c>
      <c r="G59" s="73" t="str">
        <f>HYPERLINK("#'Main'!H61", "'Main'!H61")</f>
        <v>'Main'!H61</v>
      </c>
      <c r="I59">
        <f>'Main'!AB80</f>
        <v>30.84333333333333</v>
      </c>
      <c r="J59">
        <f>'Main'!AB95</f>
        <v>35.465</v>
      </c>
      <c r="K59">
        <f>'Main'!H61</f>
        <v>35.92</v>
      </c>
      <c r="L59">
        <f>IF(OR(ISERROR(K59), ISERROR(I59), ISERROR(J59)), FALSE, OR(AND(LEFT(K59, 1)="[", RIGHT(K59, 1)="]"), AND(ISNUMBER(K59), OR(K59&gt;=I59, I59=""), OR(K59&lt;=J59, J59=""))))</f>
        <v>0</v>
      </c>
    </row>
    <row r="60">
      <c r="A60" t="inlineStr">
        <is>
          <t>Calibration Curve</t>
        </is>
      </c>
      <c r="B60" t="inlineStr">
        <is>
          <t>Sample Ct values within calibration curve limits [covN1]</t>
        </is>
      </c>
      <c r="C60" t="inlineStr">
        <is>
          <t>High</t>
        </is>
      </c>
      <c r="E60" t="inlineStr">
        <is>
          <t>ebmi.07.25</t>
        </is>
      </c>
      <c r="F60" t="inlineStr">
        <is>
          <t>covN1</t>
        </is>
      </c>
      <c r="G60" s="73" t="str">
        <f>HYPERLINK("#'Main'!I61", "'Main'!I61")</f>
        <v>'Main'!I61</v>
      </c>
      <c r="I60">
        <f>'Main'!AB80</f>
        <v>30.84333333333333</v>
      </c>
      <c r="J60">
        <f>'Main'!AB95</f>
        <v>35.465</v>
      </c>
      <c r="K60">
        <f>'Main'!I61</f>
        <v>38.58</v>
      </c>
      <c r="L60">
        <f>IF(OR(ISERROR(K60), ISERROR(I60), ISERROR(J60)), FALSE, OR(AND(LEFT(K60, 1)="[", RIGHT(K60, 1)="]"), AND(ISNUMBER(K60), OR(K60&gt;=I60, I60=""), OR(K60&lt;=J60, J60=""))))</f>
        <v>0</v>
      </c>
    </row>
    <row r="61">
      <c r="A61" t="inlineStr">
        <is>
          <t>Calibration Curve</t>
        </is>
      </c>
      <c r="B61" t="inlineStr">
        <is>
          <t>Sample Ct values within calibration curve limits [covN1]</t>
        </is>
      </c>
      <c r="C61" t="inlineStr">
        <is>
          <t>High</t>
        </is>
      </c>
      <c r="E61" t="inlineStr">
        <is>
          <t>eh.07.20.21</t>
        </is>
      </c>
      <c r="F61" t="inlineStr">
        <is>
          <t>covN1</t>
        </is>
      </c>
      <c r="G61" s="73" t="str">
        <f>HYPERLINK("#'Main'!G62", "'Main'!G62")</f>
        <v>'Main'!G62</v>
      </c>
      <c r="I61">
        <f>'Main'!AB80</f>
        <v>30.84333333333333</v>
      </c>
      <c r="J61">
        <f>'Main'!AB95</f>
        <v>35.465</v>
      </c>
      <c r="K61">
        <f>'Main'!G62</f>
        <v>40.76</v>
      </c>
      <c r="L61">
        <f>IF(OR(ISERROR(K61), ISERROR(I61), ISERROR(J61)), FALSE, OR(AND(LEFT(K61, 1)="[", RIGHT(K61, 1)="]"), AND(ISNUMBER(K61), OR(K61&gt;=I61, I61=""), OR(K61&lt;=J61, J61=""))))</f>
        <v>0</v>
      </c>
    </row>
    <row r="62">
      <c r="A62" t="inlineStr">
        <is>
          <t>Calibration Curve</t>
        </is>
      </c>
      <c r="B62" t="inlineStr">
        <is>
          <t>Sample Ct values within calibration curve limits [covN1]</t>
        </is>
      </c>
      <c r="C62" t="inlineStr">
        <is>
          <t>High</t>
        </is>
      </c>
      <c r="E62" t="inlineStr">
        <is>
          <t>eh.07.20.21</t>
        </is>
      </c>
      <c r="F62" t="inlineStr">
        <is>
          <t>covN1</t>
        </is>
      </c>
      <c r="G62" s="73" t="str">
        <f>HYPERLINK("#'Main'!H62", "'Main'!H62")</f>
        <v>'Main'!H62</v>
      </c>
      <c r="I62">
        <f>'Main'!AB80</f>
        <v>30.84333333333333</v>
      </c>
      <c r="J62">
        <f>'Main'!AB95</f>
        <v>35.465</v>
      </c>
      <c r="K62" t="str">
        <f>'Main'!H62</f>
        <v>&lt;ND&gt;</v>
      </c>
      <c r="L62">
        <f>IF(OR(ISERROR(K62), ISERROR(I62), ISERROR(J62)), FALSE, OR(AND(LEFT(K62, 1)="[", RIGHT(K62, 1)="]"), AND(ISNUMBER(K62), OR(K62&gt;=I62, I62=""), OR(K62&lt;=J62, J62=""))))</f>
        <v>0</v>
      </c>
    </row>
    <row r="63">
      <c r="A63" t="inlineStr">
        <is>
          <t>Calibration Curve</t>
        </is>
      </c>
      <c r="B63" t="inlineStr">
        <is>
          <t>Sample Ct values within calibration curve limits [covN1]</t>
        </is>
      </c>
      <c r="C63" t="inlineStr">
        <is>
          <t>High</t>
        </is>
      </c>
      <c r="E63" t="inlineStr">
        <is>
          <t>eh.07.20.21</t>
        </is>
      </c>
      <c r="F63" t="inlineStr">
        <is>
          <t>covN1</t>
        </is>
      </c>
      <c r="G63" s="73" t="str">
        <f>HYPERLINK("#'Main'!I62", "'Main'!I62")</f>
        <v>'Main'!I62</v>
      </c>
      <c r="I63">
        <f>'Main'!AB80</f>
        <v>30.84333333333333</v>
      </c>
      <c r="J63">
        <f>'Main'!AB95</f>
        <v>35.465</v>
      </c>
      <c r="K63">
        <f>'Main'!I62</f>
        <v>38.93</v>
      </c>
      <c r="L63">
        <f>IF(OR(ISERROR(K63), ISERROR(I63), ISERROR(J63)), FALSE, OR(AND(LEFT(K63, 1)="[", RIGHT(K63, 1)="]"), AND(ISNUMBER(K63), OR(K63&gt;=I63, I63=""), OR(K63&lt;=J63, J63=""))))</f>
        <v>0</v>
      </c>
    </row>
    <row r="64">
      <c r="A64" t="inlineStr">
        <is>
          <t>Calibration Curve</t>
        </is>
      </c>
      <c r="B64" t="inlineStr">
        <is>
          <t>Sample Ct values within calibration curve limits [covN1]</t>
        </is>
      </c>
      <c r="C64" t="inlineStr">
        <is>
          <t>High</t>
        </is>
      </c>
      <c r="E64" t="inlineStr">
        <is>
          <t>emh.07.21.21</t>
        </is>
      </c>
      <c r="F64" t="inlineStr">
        <is>
          <t>covN1</t>
        </is>
      </c>
      <c r="G64" s="73" t="str">
        <f>HYPERLINK("#'Main'!G63", "'Main'!G63")</f>
        <v>'Main'!G63</v>
      </c>
      <c r="I64">
        <f>'Main'!AB80</f>
        <v>30.84333333333333</v>
      </c>
      <c r="J64">
        <f>'Main'!AB95</f>
        <v>35.465</v>
      </c>
      <c r="K64">
        <f>'Main'!G63</f>
        <v>37.19</v>
      </c>
      <c r="L64">
        <f>IF(OR(ISERROR(K64), ISERROR(I64), ISERROR(J64)), FALSE, OR(AND(LEFT(K64, 1)="[", RIGHT(K64, 1)="]"), AND(ISNUMBER(K64), OR(K64&gt;=I64, I64=""), OR(K64&lt;=J64, J64=""))))</f>
        <v>0</v>
      </c>
    </row>
    <row r="65">
      <c r="A65" t="inlineStr">
        <is>
          <t>Calibration Curve</t>
        </is>
      </c>
      <c r="B65" t="inlineStr">
        <is>
          <t>Sample Ct values within calibration curve limits [covN1]</t>
        </is>
      </c>
      <c r="C65" t="inlineStr">
        <is>
          <t>High</t>
        </is>
      </c>
      <c r="E65" t="inlineStr">
        <is>
          <t>emh.07.21.21</t>
        </is>
      </c>
      <c r="F65" t="inlineStr">
        <is>
          <t>covN1</t>
        </is>
      </c>
      <c r="G65" s="73" t="str">
        <f>HYPERLINK("#'Main'!H63", "'Main'!H63")</f>
        <v>'Main'!H63</v>
      </c>
      <c r="I65">
        <f>'Main'!AB80</f>
        <v>30.84333333333333</v>
      </c>
      <c r="J65">
        <f>'Main'!AB95</f>
        <v>35.465</v>
      </c>
      <c r="K65">
        <f>'Main'!H63</f>
        <v>36.34</v>
      </c>
      <c r="L65">
        <f>IF(OR(ISERROR(K65), ISERROR(I65), ISERROR(J65)), FALSE, OR(AND(LEFT(K65, 1)="[", RIGHT(K65, 1)="]"), AND(ISNUMBER(K65), OR(K65&gt;=I65, I65=""), OR(K65&lt;=J65, J65=""))))</f>
        <v>0</v>
      </c>
    </row>
    <row r="66">
      <c r="A66" t="inlineStr">
        <is>
          <t>Calibration Curve</t>
        </is>
      </c>
      <c r="B66" t="inlineStr">
        <is>
          <t>Sample Ct values within calibration curve limits [covN1]</t>
        </is>
      </c>
      <c r="C66" t="inlineStr">
        <is>
          <t>High</t>
        </is>
      </c>
      <c r="E66" t="inlineStr">
        <is>
          <t>emh.07.21.21</t>
        </is>
      </c>
      <c r="F66" t="inlineStr">
        <is>
          <t>covN1</t>
        </is>
      </c>
      <c r="G66" s="73" t="str">
        <f>HYPERLINK("#'Main'!I63", "'Main'!I63")</f>
        <v>'Main'!I63</v>
      </c>
      <c r="I66">
        <f>'Main'!AB80</f>
        <v>30.84333333333333</v>
      </c>
      <c r="J66">
        <f>'Main'!AB95</f>
        <v>35.465</v>
      </c>
      <c r="K66" t="str">
        <f>'Main'!I63</f>
        <v>[38.18]</v>
      </c>
      <c r="L66">
        <f>IF(OR(ISERROR(K66), ISERROR(I66), ISERROR(J66)), FALSE, OR(AND(LEFT(K66, 1)="[", RIGHT(K66, 1)="]"), AND(ISNUMBER(K66), OR(K66&gt;=I66, I66=""), OR(K66&lt;=J66, J66=""))))</f>
        <v>1</v>
      </c>
    </row>
    <row r="67">
      <c r="A67" t="inlineStr">
        <is>
          <t>Calibration Curve</t>
        </is>
      </c>
      <c r="B67" t="inlineStr">
        <is>
          <t>Sample Ct values within calibration curve limits [covN1]</t>
        </is>
      </c>
      <c r="C67" t="inlineStr">
        <is>
          <t>High</t>
        </is>
      </c>
      <c r="E67" t="inlineStr">
        <is>
          <t>evc1.07.02.21</t>
        </is>
      </c>
      <c r="F67" t="inlineStr">
        <is>
          <t>covN1</t>
        </is>
      </c>
      <c r="G67" s="73" t="str">
        <f>HYPERLINK("#'Main'!G64", "'Main'!G64")</f>
        <v>'Main'!G64</v>
      </c>
      <c r="I67">
        <f>'Main'!AB80</f>
        <v>30.84333333333333</v>
      </c>
      <c r="J67">
        <f>'Main'!AB95</f>
        <v>35.465</v>
      </c>
      <c r="K67">
        <f>'Main'!G64</f>
        <v>44.16</v>
      </c>
      <c r="L67">
        <f>IF(OR(ISERROR(K67), ISERROR(I67), ISERROR(J67)), FALSE, OR(AND(LEFT(K67, 1)="[", RIGHT(K67, 1)="]"), AND(ISNUMBER(K67), OR(K67&gt;=I67, I67=""), OR(K67&lt;=J67, J67=""))))</f>
        <v>0</v>
      </c>
    </row>
    <row r="68">
      <c r="A68" t="inlineStr">
        <is>
          <t>Calibration Curve</t>
        </is>
      </c>
      <c r="B68" t="inlineStr">
        <is>
          <t>Sample Ct values within calibration curve limits [covN1]</t>
        </is>
      </c>
      <c r="C68" t="inlineStr">
        <is>
          <t>High</t>
        </is>
      </c>
      <c r="E68" t="inlineStr">
        <is>
          <t>evc1.07.02.21</t>
        </is>
      </c>
      <c r="F68" t="inlineStr">
        <is>
          <t>covN1</t>
        </is>
      </c>
      <c r="G68" s="73" t="str">
        <f>HYPERLINK("#'Main'!H64", "'Main'!H64")</f>
        <v>'Main'!H64</v>
      </c>
      <c r="I68">
        <f>'Main'!AB80</f>
        <v>30.84333333333333</v>
      </c>
      <c r="J68">
        <f>'Main'!AB95</f>
        <v>35.465</v>
      </c>
      <c r="K68" t="str">
        <f>'Main'!H64</f>
        <v>&lt;ND&gt;</v>
      </c>
      <c r="L68">
        <f>IF(OR(ISERROR(K68), ISERROR(I68), ISERROR(J68)), FALSE, OR(AND(LEFT(K68, 1)="[", RIGHT(K68, 1)="]"), AND(ISNUMBER(K68), OR(K68&gt;=I68, I68=""), OR(K68&lt;=J68, J68=""))))</f>
        <v>0</v>
      </c>
    </row>
    <row r="69">
      <c r="A69" t="inlineStr">
        <is>
          <t>Calibration Curve</t>
        </is>
      </c>
      <c r="B69" t="inlineStr">
        <is>
          <t>Sample Ct values within calibration curve limits [covN1]</t>
        </is>
      </c>
      <c r="C69" t="inlineStr">
        <is>
          <t>High</t>
        </is>
      </c>
      <c r="E69" t="inlineStr">
        <is>
          <t>evc1.07.02.21</t>
        </is>
      </c>
      <c r="F69" t="inlineStr">
        <is>
          <t>covN1</t>
        </is>
      </c>
      <c r="G69" s="73" t="str">
        <f>HYPERLINK("#'Main'!I64", "'Main'!I64")</f>
        <v>'Main'!I64</v>
      </c>
      <c r="I69">
        <f>'Main'!AB80</f>
        <v>30.84333333333333</v>
      </c>
      <c r="J69">
        <f>'Main'!AB95</f>
        <v>35.465</v>
      </c>
      <c r="K69" t="str">
        <f>'Main'!I64</f>
        <v>&lt;ND&gt;</v>
      </c>
      <c r="L69">
        <f>IF(OR(ISERROR(K69), ISERROR(I69), ISERROR(J69)), FALSE, OR(AND(LEFT(K69, 1)="[", RIGHT(K69, 1)="]"), AND(ISNUMBER(K69), OR(K69&gt;=I69, I69=""), OR(K69&lt;=J69, J69=""))))</f>
        <v>0</v>
      </c>
    </row>
    <row r="70">
      <c r="A70" t="inlineStr">
        <is>
          <t>Calibration Curve</t>
        </is>
      </c>
      <c r="B70" t="inlineStr">
        <is>
          <t>Sample Ct values within calibration curve limits [covN1]</t>
        </is>
      </c>
      <c r="C70" t="inlineStr">
        <is>
          <t>High</t>
        </is>
      </c>
      <c r="E70" t="inlineStr">
        <is>
          <t>evc1.07.16.21</t>
        </is>
      </c>
      <c r="F70" t="inlineStr">
        <is>
          <t>covN1</t>
        </is>
      </c>
      <c r="G70" s="73" t="str">
        <f>HYPERLINK("#'Main'!G65", "'Main'!G65")</f>
        <v>'Main'!G65</v>
      </c>
      <c r="I70">
        <f>'Main'!AB80</f>
        <v>30.84333333333333</v>
      </c>
      <c r="J70">
        <f>'Main'!AB95</f>
        <v>35.465</v>
      </c>
      <c r="K70" t="str">
        <f>'Main'!G65</f>
        <v>&lt;ND&gt;</v>
      </c>
      <c r="L70">
        <f>IF(OR(ISERROR(K70), ISERROR(I70), ISERROR(J70)), FALSE, OR(AND(LEFT(K70, 1)="[", RIGHT(K70, 1)="]"), AND(ISNUMBER(K70), OR(K70&gt;=I70, I70=""), OR(K70&lt;=J70, J70=""))))</f>
        <v>0</v>
      </c>
    </row>
    <row r="71">
      <c r="A71" t="inlineStr">
        <is>
          <t>Calibration Curve</t>
        </is>
      </c>
      <c r="B71" t="inlineStr">
        <is>
          <t>Sample Ct values within calibration curve limits [covN1]</t>
        </is>
      </c>
      <c r="C71" t="inlineStr">
        <is>
          <t>High</t>
        </is>
      </c>
      <c r="E71" t="inlineStr">
        <is>
          <t>evc1.07.16.21</t>
        </is>
      </c>
      <c r="F71" t="inlineStr">
        <is>
          <t>covN1</t>
        </is>
      </c>
      <c r="G71" s="73" t="str">
        <f>HYPERLINK("#'Main'!H65", "'Main'!H65")</f>
        <v>'Main'!H65</v>
      </c>
      <c r="I71">
        <f>'Main'!AB80</f>
        <v>30.84333333333333</v>
      </c>
      <c r="J71">
        <f>'Main'!AB95</f>
        <v>35.465</v>
      </c>
      <c r="K71">
        <f>'Main'!H65</f>
        <v>42.6</v>
      </c>
      <c r="L71">
        <f>IF(OR(ISERROR(K71), ISERROR(I71), ISERROR(J71)), FALSE, OR(AND(LEFT(K71, 1)="[", RIGHT(K71, 1)="]"), AND(ISNUMBER(K71), OR(K71&gt;=I71, I71=""), OR(K71&lt;=J71, J71=""))))</f>
        <v>0</v>
      </c>
    </row>
    <row r="72">
      <c r="A72" t="inlineStr">
        <is>
          <t>Calibration Curve</t>
        </is>
      </c>
      <c r="B72" t="inlineStr">
        <is>
          <t>Sample Ct values within calibration curve limits [covN1]</t>
        </is>
      </c>
      <c r="C72" t="inlineStr">
        <is>
          <t>High</t>
        </is>
      </c>
      <c r="E72" t="inlineStr">
        <is>
          <t>evc1.07.16.21</t>
        </is>
      </c>
      <c r="F72" t="inlineStr">
        <is>
          <t>covN1</t>
        </is>
      </c>
      <c r="G72" s="73" t="str">
        <f>HYPERLINK("#'Main'!I65", "'Main'!I65")</f>
        <v>'Main'!I65</v>
      </c>
      <c r="I72">
        <f>'Main'!AB80</f>
        <v>30.84333333333333</v>
      </c>
      <c r="J72">
        <f>'Main'!AB95</f>
        <v>35.465</v>
      </c>
      <c r="K72">
        <f>'Main'!I65</f>
        <v>39.16</v>
      </c>
      <c r="L72">
        <f>IF(OR(ISERROR(K72), ISERROR(I72), ISERROR(J72)), FALSE, OR(AND(LEFT(K72, 1)="[", RIGHT(K72, 1)="]"), AND(ISNUMBER(K72), OR(K72&gt;=I72, I72=""), OR(K72&lt;=J72, J72=""))))</f>
        <v>0</v>
      </c>
    </row>
    <row r="73">
      <c r="A73" t="inlineStr">
        <is>
          <t>Calibration Curve</t>
        </is>
      </c>
      <c r="B73" t="inlineStr">
        <is>
          <t>Sample Ct values within calibration curve limits [covN1]</t>
        </is>
      </c>
      <c r="C73" t="inlineStr">
        <is>
          <t>High</t>
        </is>
      </c>
      <c r="E73" t="inlineStr">
        <is>
          <t>evc3.07.16.21</t>
        </is>
      </c>
      <c r="F73" t="inlineStr">
        <is>
          <t>covN1</t>
        </is>
      </c>
      <c r="G73" s="73" t="str">
        <f>HYPERLINK("#'Main'!G66", "'Main'!G66")</f>
        <v>'Main'!G66</v>
      </c>
      <c r="I73">
        <f>'Main'!AB80</f>
        <v>30.84333333333333</v>
      </c>
      <c r="J73">
        <f>'Main'!AB95</f>
        <v>35.465</v>
      </c>
      <c r="K73">
        <f>'Main'!G66</f>
        <v>38.44</v>
      </c>
      <c r="L73">
        <f>IF(OR(ISERROR(K73), ISERROR(I73), ISERROR(J73)), FALSE, OR(AND(LEFT(K73, 1)="[", RIGHT(K73, 1)="]"), AND(ISNUMBER(K73), OR(K73&gt;=I73, I73=""), OR(K73&lt;=J73, J73=""))))</f>
        <v>0</v>
      </c>
    </row>
    <row r="74">
      <c r="A74" t="inlineStr">
        <is>
          <t>Calibration Curve</t>
        </is>
      </c>
      <c r="B74" t="inlineStr">
        <is>
          <t>Sample Ct values within calibration curve limits [covN1]</t>
        </is>
      </c>
      <c r="C74" t="inlineStr">
        <is>
          <t>High</t>
        </is>
      </c>
      <c r="E74" t="inlineStr">
        <is>
          <t>evc3.07.16.21</t>
        </is>
      </c>
      <c r="F74" t="inlineStr">
        <is>
          <t>covN1</t>
        </is>
      </c>
      <c r="G74" s="73" t="str">
        <f>HYPERLINK("#'Main'!H66", "'Main'!H66")</f>
        <v>'Main'!H66</v>
      </c>
      <c r="I74">
        <f>'Main'!AB80</f>
        <v>30.84333333333333</v>
      </c>
      <c r="J74">
        <f>'Main'!AB95</f>
        <v>35.465</v>
      </c>
      <c r="K74">
        <f>'Main'!H66</f>
        <v>39.68</v>
      </c>
      <c r="L74">
        <f>IF(OR(ISERROR(K74), ISERROR(I74), ISERROR(J74)), FALSE, OR(AND(LEFT(K74, 1)="[", RIGHT(K74, 1)="]"), AND(ISNUMBER(K74), OR(K74&gt;=I74, I74=""), OR(K74&lt;=J74, J74=""))))</f>
        <v>0</v>
      </c>
    </row>
    <row r="75">
      <c r="A75" t="inlineStr">
        <is>
          <t>Calibration Curve</t>
        </is>
      </c>
      <c r="B75" t="inlineStr">
        <is>
          <t>Sample Ct values within calibration curve limits [covN1]</t>
        </is>
      </c>
      <c r="C75" t="inlineStr">
        <is>
          <t>High</t>
        </is>
      </c>
      <c r="E75" t="inlineStr">
        <is>
          <t>evc3.07.16.21</t>
        </is>
      </c>
      <c r="F75" t="inlineStr">
        <is>
          <t>covN1</t>
        </is>
      </c>
      <c r="G75" s="73" t="str">
        <f>HYPERLINK("#'Main'!I66", "'Main'!I66")</f>
        <v>'Main'!I66</v>
      </c>
      <c r="I75">
        <f>'Main'!AB80</f>
        <v>30.84333333333333</v>
      </c>
      <c r="J75">
        <f>'Main'!AB95</f>
        <v>35.465</v>
      </c>
      <c r="K75" t="str">
        <f>'Main'!I66</f>
        <v>&lt;ND&gt;</v>
      </c>
      <c r="L75">
        <f>IF(OR(ISERROR(K75), ISERROR(I75), ISERROR(J75)), FALSE, OR(AND(LEFT(K75, 1)="[", RIGHT(K75, 1)="]"), AND(ISNUMBER(K75), OR(K75&gt;=I75, I75=""), OR(K75&lt;=J75, J75=""))))</f>
        <v>0</v>
      </c>
    </row>
    <row r="76">
      <c r="A76" t="inlineStr">
        <is>
          <t>Calibration Curve</t>
        </is>
      </c>
      <c r="B76" t="inlineStr">
        <is>
          <t>Sample Ct values within calibration curve limits [covN2]</t>
        </is>
      </c>
      <c r="C76" t="inlineStr">
        <is>
          <t>High</t>
        </is>
      </c>
      <c r="E76" t="inlineStr">
        <is>
          <t>aw_b97.08.09.21</t>
        </is>
      </c>
      <c r="F76" t="inlineStr">
        <is>
          <t>covN2</t>
        </is>
      </c>
      <c r="G76" s="73" t="str">
        <f>HYPERLINK("#'Main'!G68", "'Main'!G68")</f>
        <v>'Main'!G68</v>
      </c>
      <c r="I76">
        <f>'Main'!AM80</f>
        <v>30.71333333333333</v>
      </c>
      <c r="J76">
        <f>'Main'!AM95</f>
        <v>35.28666666666666</v>
      </c>
      <c r="K76">
        <f>'Main'!G68</f>
        <v>33.86</v>
      </c>
      <c r="L76">
        <f>IF(OR(ISERROR(K76), ISERROR(I76), ISERROR(J76)), FALSE, OR(AND(LEFT(K76, 1)="[", RIGHT(K76, 1)="]"), AND(ISNUMBER(K76), OR(K76&gt;=I76, I76=""), OR(K76&lt;=J76, J76=""))))</f>
        <v>1</v>
      </c>
    </row>
    <row r="77">
      <c r="A77" t="inlineStr">
        <is>
          <t>Calibration Curve</t>
        </is>
      </c>
      <c r="B77" t="inlineStr">
        <is>
          <t>Sample Ct values within calibration curve limits [covN2]</t>
        </is>
      </c>
      <c r="C77" t="inlineStr">
        <is>
          <t>High</t>
        </is>
      </c>
      <c r="E77" t="inlineStr">
        <is>
          <t>aw_b97.08.09.21</t>
        </is>
      </c>
      <c r="F77" t="inlineStr">
        <is>
          <t>covN2</t>
        </is>
      </c>
      <c r="G77" s="73" t="str">
        <f>HYPERLINK("#'Main'!H68", "'Main'!H68")</f>
        <v>'Main'!H68</v>
      </c>
      <c r="I77">
        <f>'Main'!AM80</f>
        <v>30.71333333333333</v>
      </c>
      <c r="J77">
        <f>'Main'!AM95</f>
        <v>35.28666666666666</v>
      </c>
      <c r="K77">
        <f>'Main'!H68</f>
        <v>34.49</v>
      </c>
      <c r="L77">
        <f>IF(OR(ISERROR(K77), ISERROR(I77), ISERROR(J77)), FALSE, OR(AND(LEFT(K77, 1)="[", RIGHT(K77, 1)="]"), AND(ISNUMBER(K77), OR(K77&gt;=I77, I77=""), OR(K77&lt;=J77, J77=""))))</f>
        <v>1</v>
      </c>
    </row>
    <row r="78">
      <c r="A78" t="inlineStr">
        <is>
          <t>Calibration Curve</t>
        </is>
      </c>
      <c r="B78" t="inlineStr">
        <is>
          <t>Sample Ct values within calibration curve limits [covN2]</t>
        </is>
      </c>
      <c r="C78" t="inlineStr">
        <is>
          <t>High</t>
        </is>
      </c>
      <c r="E78" t="inlineStr">
        <is>
          <t>aw_b97.08.09.21</t>
        </is>
      </c>
      <c r="F78" t="inlineStr">
        <is>
          <t>covN2</t>
        </is>
      </c>
      <c r="G78" s="73" t="str">
        <f>HYPERLINK("#'Main'!I68", "'Main'!I68")</f>
        <v>'Main'!I68</v>
      </c>
      <c r="I78">
        <f>'Main'!AM80</f>
        <v>30.71333333333333</v>
      </c>
      <c r="J78">
        <f>'Main'!AM95</f>
        <v>35.28666666666666</v>
      </c>
      <c r="K78">
        <f>'Main'!I68</f>
        <v>33.86</v>
      </c>
      <c r="L78">
        <f>IF(OR(ISERROR(K78), ISERROR(I78), ISERROR(J78)), FALSE, OR(AND(LEFT(K78, 1)="[", RIGHT(K78, 1)="]"), AND(ISNUMBER(K78), OR(K78&gt;=I78, I78=""), OR(K78&lt;=J78, J78=""))))</f>
        <v>1</v>
      </c>
    </row>
    <row r="79">
      <c r="A79" t="inlineStr">
        <is>
          <t>Calibration Curve</t>
        </is>
      </c>
      <c r="B79" t="inlineStr">
        <is>
          <t>Sample Ct values within calibration curve limits [PMMoV:10]</t>
        </is>
      </c>
      <c r="C79" t="inlineStr">
        <is>
          <t>High</t>
        </is>
      </c>
      <c r="E79" t="inlineStr">
        <is>
          <t>aw_b97.08.09.21</t>
        </is>
      </c>
      <c r="F79" t="inlineStr">
        <is>
          <t>PMMoV:10</t>
        </is>
      </c>
      <c r="G79" s="73" t="str">
        <f>HYPERLINK("#'Main'!Q68", "'Main'!Q68")</f>
        <v>'Main'!Q68</v>
      </c>
      <c r="I79">
        <f>'Main'!F80</f>
        <v>24.99666666666667</v>
      </c>
      <c r="J79">
        <f>'Main'!F92</f>
        <v>32.69333333333334</v>
      </c>
      <c r="K79">
        <f>'Main'!Q68</f>
        <v>28.65</v>
      </c>
      <c r="L79">
        <f>IF(OR(ISERROR(K79), ISERROR(I79), ISERROR(J79)), FALSE, OR(AND(LEFT(K79, 1)="[", RIGHT(K79, 1)="]"), AND(ISNUMBER(K79), OR(K79&gt;=I79, I79=""), OR(K79&lt;=J79, J79=""))))</f>
        <v>1</v>
      </c>
    </row>
    <row r="80">
      <c r="A80" t="inlineStr">
        <is>
          <t>Calibration Curve</t>
        </is>
      </c>
      <c r="B80" t="inlineStr">
        <is>
          <t>Sample Ct values within calibration curve limits [PMMoV:10]</t>
        </is>
      </c>
      <c r="C80" t="inlineStr">
        <is>
          <t>High</t>
        </is>
      </c>
      <c r="E80" t="inlineStr">
        <is>
          <t>aw_b97.08.09.21</t>
        </is>
      </c>
      <c r="F80" t="inlineStr">
        <is>
          <t>PMMoV:10</t>
        </is>
      </c>
      <c r="G80" s="73" t="str">
        <f>HYPERLINK("#'Main'!R68", "'Main'!R68")</f>
        <v>'Main'!R68</v>
      </c>
      <c r="I80">
        <f>'Main'!F80</f>
        <v>24.99666666666667</v>
      </c>
      <c r="J80">
        <f>'Main'!F92</f>
        <v>32.69333333333334</v>
      </c>
      <c r="K80">
        <f>'Main'!R68</f>
        <v>28.49</v>
      </c>
      <c r="L80">
        <f>IF(OR(ISERROR(K80), ISERROR(I80), ISERROR(J80)), FALSE, OR(AND(LEFT(K80, 1)="[", RIGHT(K80, 1)="]"), AND(ISNUMBER(K80), OR(K80&gt;=I80, I80=""), OR(K80&lt;=J80, J80=""))))</f>
        <v>1</v>
      </c>
    </row>
    <row r="81">
      <c r="A81" t="inlineStr">
        <is>
          <t>Calibration Curve</t>
        </is>
      </c>
      <c r="B81" t="inlineStr">
        <is>
          <t>Sample Ct values within calibration curve limits [PMMoV:10]</t>
        </is>
      </c>
      <c r="C81" t="inlineStr">
        <is>
          <t>High</t>
        </is>
      </c>
      <c r="E81" t="inlineStr">
        <is>
          <t>aw_b97.08.09.21</t>
        </is>
      </c>
      <c r="F81" t="inlineStr">
        <is>
          <t>PMMoV:10</t>
        </is>
      </c>
      <c r="G81" s="73" t="str">
        <f>HYPERLINK("#'Main'!S68", "'Main'!S68")</f>
        <v>'Main'!S68</v>
      </c>
      <c r="I81">
        <f>'Main'!F80</f>
        <v>24.99666666666667</v>
      </c>
      <c r="J81">
        <f>'Main'!F92</f>
        <v>32.69333333333334</v>
      </c>
      <c r="K81">
        <f>'Main'!S68</f>
        <v>28.53</v>
      </c>
      <c r="L81">
        <f>IF(OR(ISERROR(K81), ISERROR(I81), ISERROR(J81)), FALSE, OR(AND(LEFT(K81, 1)="[", RIGHT(K81, 1)="]"), AND(ISNUMBER(K81), OR(K81&gt;=I81, I81=""), OR(K81&lt;=J81, J81=""))))</f>
        <v>1</v>
      </c>
    </row>
    <row r="82">
      <c r="A82" t="inlineStr">
        <is>
          <t>Calibration Curve</t>
        </is>
      </c>
      <c r="B82" t="inlineStr">
        <is>
          <t>Sample Ct values within calibration curve limits [covN2]</t>
        </is>
      </c>
      <c r="C82" t="inlineStr">
        <is>
          <t>High</t>
        </is>
      </c>
      <c r="E82" t="inlineStr">
        <is>
          <t>aw_sr.08.09.21</t>
        </is>
      </c>
      <c r="F82" t="inlineStr">
        <is>
          <t>covN2</t>
        </is>
      </c>
      <c r="G82" s="73" t="str">
        <f>HYPERLINK("#'Main'!G69", "'Main'!G69")</f>
        <v>'Main'!G69</v>
      </c>
      <c r="I82">
        <f>'Main'!AM80</f>
        <v>30.71333333333333</v>
      </c>
      <c r="J82">
        <f>'Main'!AM95</f>
        <v>35.28666666666666</v>
      </c>
      <c r="K82">
        <f>'Main'!G69</f>
        <v>33.38</v>
      </c>
      <c r="L82">
        <f>IF(OR(ISERROR(K82), ISERROR(I82), ISERROR(J82)), FALSE, OR(AND(LEFT(K82, 1)="[", RIGHT(K82, 1)="]"), AND(ISNUMBER(K82), OR(K82&gt;=I82, I82=""), OR(K82&lt;=J82, J82=""))))</f>
        <v>1</v>
      </c>
    </row>
    <row r="83">
      <c r="A83" t="inlineStr">
        <is>
          <t>Calibration Curve</t>
        </is>
      </c>
      <c r="B83" t="inlineStr">
        <is>
          <t>Sample Ct values within calibration curve limits [covN2]</t>
        </is>
      </c>
      <c r="C83" t="inlineStr">
        <is>
          <t>High</t>
        </is>
      </c>
      <c r="E83" t="inlineStr">
        <is>
          <t>aw_sr.08.09.21</t>
        </is>
      </c>
      <c r="F83" t="inlineStr">
        <is>
          <t>covN2</t>
        </is>
      </c>
      <c r="G83" s="73" t="str">
        <f>HYPERLINK("#'Main'!H69", "'Main'!H69")</f>
        <v>'Main'!H69</v>
      </c>
      <c r="I83">
        <f>'Main'!AM80</f>
        <v>30.71333333333333</v>
      </c>
      <c r="J83">
        <f>'Main'!AM95</f>
        <v>35.28666666666666</v>
      </c>
      <c r="K83">
        <f>'Main'!H69</f>
        <v>33.96</v>
      </c>
      <c r="L83">
        <f>IF(OR(ISERROR(K83), ISERROR(I83), ISERROR(J83)), FALSE, OR(AND(LEFT(K83, 1)="[", RIGHT(K83, 1)="]"), AND(ISNUMBER(K83), OR(K83&gt;=I83, I83=""), OR(K83&lt;=J83, J83=""))))</f>
        <v>1</v>
      </c>
    </row>
    <row r="84">
      <c r="A84" t="inlineStr">
        <is>
          <t>Calibration Curve</t>
        </is>
      </c>
      <c r="B84" t="inlineStr">
        <is>
          <t>Sample Ct values within calibration curve limits [covN2]</t>
        </is>
      </c>
      <c r="C84" t="inlineStr">
        <is>
          <t>High</t>
        </is>
      </c>
      <c r="E84" t="inlineStr">
        <is>
          <t>aw_sr.08.09.21</t>
        </is>
      </c>
      <c r="F84" t="inlineStr">
        <is>
          <t>covN2</t>
        </is>
      </c>
      <c r="G84" s="73" t="str">
        <f>HYPERLINK("#'Main'!I69", "'Main'!I69")</f>
        <v>'Main'!I69</v>
      </c>
      <c r="I84">
        <f>'Main'!AM80</f>
        <v>30.71333333333333</v>
      </c>
      <c r="J84">
        <f>'Main'!AM95</f>
        <v>35.28666666666666</v>
      </c>
      <c r="K84">
        <f>'Main'!I69</f>
        <v>33.01</v>
      </c>
      <c r="L84">
        <f>IF(OR(ISERROR(K84), ISERROR(I84), ISERROR(J84)), FALSE, OR(AND(LEFT(K84, 1)="[", RIGHT(K84, 1)="]"), AND(ISNUMBER(K84), OR(K84&gt;=I84, I84=""), OR(K84&lt;=J84, J84=""))))</f>
        <v>1</v>
      </c>
    </row>
    <row r="85">
      <c r="A85" t="inlineStr">
        <is>
          <t>Calibration Curve</t>
        </is>
      </c>
      <c r="B85" t="inlineStr">
        <is>
          <t>Sample Ct values within calibration curve limits [covN2]</t>
        </is>
      </c>
      <c r="C85" t="inlineStr">
        <is>
          <t>High</t>
        </is>
      </c>
      <c r="E85" t="inlineStr">
        <is>
          <t>ebmi.07.25</t>
        </is>
      </c>
      <c r="F85" t="inlineStr">
        <is>
          <t>covN2</t>
        </is>
      </c>
      <c r="G85" s="73" t="str">
        <f>HYPERLINK("#'Main'!G70", "'Main'!G70")</f>
        <v>'Main'!G70</v>
      </c>
      <c r="I85">
        <f>'Main'!AM80</f>
        <v>30.71333333333333</v>
      </c>
      <c r="J85">
        <f>'Main'!AM95</f>
        <v>35.28666666666666</v>
      </c>
      <c r="K85">
        <f>'Main'!G70</f>
        <v>37.07</v>
      </c>
      <c r="L85">
        <f>IF(OR(ISERROR(K85), ISERROR(I85), ISERROR(J85)), FALSE, OR(AND(LEFT(K85, 1)="[", RIGHT(K85, 1)="]"), AND(ISNUMBER(K85), OR(K85&gt;=I85, I85=""), OR(K85&lt;=J85, J85=""))))</f>
        <v>0</v>
      </c>
    </row>
    <row r="86">
      <c r="A86" t="inlineStr">
        <is>
          <t>Calibration Curve</t>
        </is>
      </c>
      <c r="B86" t="inlineStr">
        <is>
          <t>Sample Ct values within calibration curve limits [covN2]</t>
        </is>
      </c>
      <c r="C86" t="inlineStr">
        <is>
          <t>High</t>
        </is>
      </c>
      <c r="E86" t="inlineStr">
        <is>
          <t>ebmi.07.25</t>
        </is>
      </c>
      <c r="F86" t="inlineStr">
        <is>
          <t>covN2</t>
        </is>
      </c>
      <c r="G86" s="73" t="str">
        <f>HYPERLINK("#'Main'!H70", "'Main'!H70")</f>
        <v>'Main'!H70</v>
      </c>
      <c r="I86">
        <f>'Main'!AM80</f>
        <v>30.71333333333333</v>
      </c>
      <c r="J86">
        <f>'Main'!AM95</f>
        <v>35.28666666666666</v>
      </c>
      <c r="K86" t="str">
        <f>'Main'!H70</f>
        <v>[38.88]</v>
      </c>
      <c r="L86">
        <f>IF(OR(ISERROR(K86), ISERROR(I86), ISERROR(J86)), FALSE, OR(AND(LEFT(K86, 1)="[", RIGHT(K86, 1)="]"), AND(ISNUMBER(K86), OR(K86&gt;=I86, I86=""), OR(K86&lt;=J86, J86=""))))</f>
        <v>1</v>
      </c>
    </row>
    <row r="87">
      <c r="A87" t="inlineStr">
        <is>
          <t>Calibration Curve</t>
        </is>
      </c>
      <c r="B87" t="inlineStr">
        <is>
          <t>Sample Ct values within calibration curve limits [covN2]</t>
        </is>
      </c>
      <c r="C87" t="inlineStr">
        <is>
          <t>High</t>
        </is>
      </c>
      <c r="E87" t="inlineStr">
        <is>
          <t>ebmi.07.25</t>
        </is>
      </c>
      <c r="F87" t="inlineStr">
        <is>
          <t>covN2</t>
        </is>
      </c>
      <c r="G87" s="73" t="str">
        <f>HYPERLINK("#'Main'!I70", "'Main'!I70")</f>
        <v>'Main'!I70</v>
      </c>
      <c r="I87">
        <f>'Main'!AM80</f>
        <v>30.71333333333333</v>
      </c>
      <c r="J87">
        <f>'Main'!AM95</f>
        <v>35.28666666666666</v>
      </c>
      <c r="K87">
        <f>'Main'!I70</f>
        <v>35.27</v>
      </c>
      <c r="L87">
        <f>IF(OR(ISERROR(K87), ISERROR(I87), ISERROR(J87)), FALSE, OR(AND(LEFT(K87, 1)="[", RIGHT(K87, 1)="]"), AND(ISNUMBER(K87), OR(K87&gt;=I87, I87=""), OR(K87&lt;=J87, J87=""))))</f>
        <v>1</v>
      </c>
    </row>
    <row r="88">
      <c r="A88" t="inlineStr">
        <is>
          <t>Calibration Curve</t>
        </is>
      </c>
      <c r="B88" t="inlineStr">
        <is>
          <t>Sample Ct values within calibration curve limits [covN2]</t>
        </is>
      </c>
      <c r="C88" t="inlineStr">
        <is>
          <t>High</t>
        </is>
      </c>
      <c r="E88" t="inlineStr">
        <is>
          <t>eh.07.20.21</t>
        </is>
      </c>
      <c r="F88" t="inlineStr">
        <is>
          <t>covN2</t>
        </is>
      </c>
      <c r="G88" s="73" t="str">
        <f>HYPERLINK("#'Main'!G71", "'Main'!G71")</f>
        <v>'Main'!G71</v>
      </c>
      <c r="I88">
        <f>'Main'!AM80</f>
        <v>30.71333333333333</v>
      </c>
      <c r="J88">
        <f>'Main'!AM95</f>
        <v>35.28666666666666</v>
      </c>
      <c r="K88">
        <f>'Main'!G71</f>
        <v>36.39</v>
      </c>
      <c r="L88">
        <f>IF(OR(ISERROR(K88), ISERROR(I88), ISERROR(J88)), FALSE, OR(AND(LEFT(K88, 1)="[", RIGHT(K88, 1)="]"), AND(ISNUMBER(K88), OR(K88&gt;=I88, I88=""), OR(K88&lt;=J88, J88=""))))</f>
        <v>0</v>
      </c>
    </row>
    <row r="89">
      <c r="A89" t="inlineStr">
        <is>
          <t>Calibration Curve</t>
        </is>
      </c>
      <c r="B89" t="inlineStr">
        <is>
          <t>Sample Ct values within calibration curve limits [covN2]</t>
        </is>
      </c>
      <c r="C89" t="inlineStr">
        <is>
          <t>High</t>
        </is>
      </c>
      <c r="E89" t="inlineStr">
        <is>
          <t>eh.07.20.21</t>
        </is>
      </c>
      <c r="F89" t="inlineStr">
        <is>
          <t>covN2</t>
        </is>
      </c>
      <c r="G89" s="73" t="str">
        <f>HYPERLINK("#'Main'!H71", "'Main'!H71")</f>
        <v>'Main'!H71</v>
      </c>
      <c r="I89">
        <f>'Main'!AM80</f>
        <v>30.71333333333333</v>
      </c>
      <c r="J89">
        <f>'Main'!AM95</f>
        <v>35.28666666666666</v>
      </c>
      <c r="K89" t="str">
        <f>'Main'!H71</f>
        <v>[38.0]</v>
      </c>
      <c r="L89">
        <f>IF(OR(ISERROR(K89), ISERROR(I89), ISERROR(J89)), FALSE, OR(AND(LEFT(K89, 1)="[", RIGHT(K89, 1)="]"), AND(ISNUMBER(K89), OR(K89&gt;=I89, I89=""), OR(K89&lt;=J89, J89=""))))</f>
        <v>1</v>
      </c>
    </row>
    <row r="90">
      <c r="A90" t="inlineStr">
        <is>
          <t>Calibration Curve</t>
        </is>
      </c>
      <c r="B90" t="inlineStr">
        <is>
          <t>Sample Ct values within calibration curve limits [covN2]</t>
        </is>
      </c>
      <c r="C90" t="inlineStr">
        <is>
          <t>High</t>
        </is>
      </c>
      <c r="E90" t="inlineStr">
        <is>
          <t>eh.07.20.21</t>
        </is>
      </c>
      <c r="F90" t="inlineStr">
        <is>
          <t>covN2</t>
        </is>
      </c>
      <c r="G90" s="73" t="str">
        <f>HYPERLINK("#'Main'!I71", "'Main'!I71")</f>
        <v>'Main'!I71</v>
      </c>
      <c r="I90">
        <f>'Main'!AM80</f>
        <v>30.71333333333333</v>
      </c>
      <c r="J90">
        <f>'Main'!AM95</f>
        <v>35.28666666666666</v>
      </c>
      <c r="K90">
        <f>'Main'!I71</f>
        <v>35.44</v>
      </c>
      <c r="L90">
        <f>IF(OR(ISERROR(K90), ISERROR(I90), ISERROR(J90)), FALSE, OR(AND(LEFT(K90, 1)="[", RIGHT(K90, 1)="]"), AND(ISNUMBER(K90), OR(K90&gt;=I90, I90=""), OR(K90&lt;=J90, J90=""))))</f>
        <v>0</v>
      </c>
    </row>
    <row r="91">
      <c r="A91" t="inlineStr">
        <is>
          <t>Calibration Curve</t>
        </is>
      </c>
      <c r="B91" t="inlineStr">
        <is>
          <t>Sample Ct values within calibration curve limits [covN2]</t>
        </is>
      </c>
      <c r="C91" t="inlineStr">
        <is>
          <t>High</t>
        </is>
      </c>
      <c r="E91" t="inlineStr">
        <is>
          <t>emh.07.21.21</t>
        </is>
      </c>
      <c r="F91" t="inlineStr">
        <is>
          <t>covN2</t>
        </is>
      </c>
      <c r="G91" s="73" t="str">
        <f>HYPERLINK("#'Main'!G72", "'Main'!G72")</f>
        <v>'Main'!G72</v>
      </c>
      <c r="I91">
        <f>'Main'!AM80</f>
        <v>30.71333333333333</v>
      </c>
      <c r="J91">
        <f>'Main'!AM95</f>
        <v>35.28666666666666</v>
      </c>
      <c r="K91">
        <f>'Main'!G72</f>
        <v>36.03</v>
      </c>
      <c r="L91">
        <f>IF(OR(ISERROR(K91), ISERROR(I91), ISERROR(J91)), FALSE, OR(AND(LEFT(K91, 1)="[", RIGHT(K91, 1)="]"), AND(ISNUMBER(K91), OR(K91&gt;=I91, I91=""), OR(K91&lt;=J91, J91=""))))</f>
        <v>0</v>
      </c>
    </row>
    <row r="92">
      <c r="A92" t="inlineStr">
        <is>
          <t>Calibration Curve</t>
        </is>
      </c>
      <c r="B92" t="inlineStr">
        <is>
          <t>Sample Ct values within calibration curve limits [covN2]</t>
        </is>
      </c>
      <c r="C92" t="inlineStr">
        <is>
          <t>High</t>
        </is>
      </c>
      <c r="E92" t="inlineStr">
        <is>
          <t>emh.07.21.21</t>
        </is>
      </c>
      <c r="F92" t="inlineStr">
        <is>
          <t>covN2</t>
        </is>
      </c>
      <c r="G92" s="73" t="str">
        <f>HYPERLINK("#'Main'!H72", "'Main'!H72")</f>
        <v>'Main'!H72</v>
      </c>
      <c r="I92">
        <f>'Main'!AM80</f>
        <v>30.71333333333333</v>
      </c>
      <c r="J92">
        <f>'Main'!AM95</f>
        <v>35.28666666666666</v>
      </c>
      <c r="K92">
        <f>'Main'!H72</f>
        <v>36.33</v>
      </c>
      <c r="L92">
        <f>IF(OR(ISERROR(K92), ISERROR(I92), ISERROR(J92)), FALSE, OR(AND(LEFT(K92, 1)="[", RIGHT(K92, 1)="]"), AND(ISNUMBER(K92), OR(K92&gt;=I92, I92=""), OR(K92&lt;=J92, J92=""))))</f>
        <v>0</v>
      </c>
    </row>
    <row r="93">
      <c r="A93" t="inlineStr">
        <is>
          <t>Calibration Curve</t>
        </is>
      </c>
      <c r="B93" t="inlineStr">
        <is>
          <t>Sample Ct values within calibration curve limits [covN2]</t>
        </is>
      </c>
      <c r="C93" t="inlineStr">
        <is>
          <t>High</t>
        </is>
      </c>
      <c r="E93" t="inlineStr">
        <is>
          <t>emh.07.21.21</t>
        </is>
      </c>
      <c r="F93" t="inlineStr">
        <is>
          <t>covN2</t>
        </is>
      </c>
      <c r="G93" s="73" t="str">
        <f>HYPERLINK("#'Main'!I72", "'Main'!I72")</f>
        <v>'Main'!I72</v>
      </c>
      <c r="I93">
        <f>'Main'!AM80</f>
        <v>30.71333333333333</v>
      </c>
      <c r="J93">
        <f>'Main'!AM95</f>
        <v>35.28666666666666</v>
      </c>
      <c r="K93">
        <f>'Main'!I72</f>
        <v>36.19</v>
      </c>
      <c r="L93">
        <f>IF(OR(ISERROR(K93), ISERROR(I93), ISERROR(J93)), FALSE, OR(AND(LEFT(K93, 1)="[", RIGHT(K93, 1)="]"), AND(ISNUMBER(K93), OR(K93&gt;=I93, I93=""), OR(K93&lt;=J93, J93=""))))</f>
        <v>0</v>
      </c>
    </row>
    <row r="94">
      <c r="A94" t="inlineStr">
        <is>
          <t>Calibration Curve</t>
        </is>
      </c>
      <c r="B94" t="inlineStr">
        <is>
          <t>Sample Ct values within calibration curve limits [covN2]</t>
        </is>
      </c>
      <c r="C94" t="inlineStr">
        <is>
          <t>High</t>
        </is>
      </c>
      <c r="E94" t="inlineStr">
        <is>
          <t>evc1.07.02.21</t>
        </is>
      </c>
      <c r="F94" t="inlineStr">
        <is>
          <t>covN2</t>
        </is>
      </c>
      <c r="G94" s="73" t="str">
        <f>HYPERLINK("#'Main'!G73", "'Main'!G73")</f>
        <v>'Main'!G73</v>
      </c>
      <c r="I94">
        <f>'Main'!AM80</f>
        <v>30.71333333333333</v>
      </c>
      <c r="J94">
        <f>'Main'!AM95</f>
        <v>35.28666666666666</v>
      </c>
      <c r="K94" t="str">
        <f>'Main'!G73</f>
        <v>&lt;ND&gt;</v>
      </c>
      <c r="L94">
        <f>IF(OR(ISERROR(K94), ISERROR(I94), ISERROR(J94)), FALSE, OR(AND(LEFT(K94, 1)="[", RIGHT(K94, 1)="]"), AND(ISNUMBER(K94), OR(K94&gt;=I94, I94=""), OR(K94&lt;=J94, J94=""))))</f>
        <v>0</v>
      </c>
    </row>
    <row r="95">
      <c r="A95" t="inlineStr">
        <is>
          <t>Calibration Curve</t>
        </is>
      </c>
      <c r="B95" t="inlineStr">
        <is>
          <t>Sample Ct values within calibration curve limits [covN2]</t>
        </is>
      </c>
      <c r="C95" t="inlineStr">
        <is>
          <t>High</t>
        </is>
      </c>
      <c r="E95" t="inlineStr">
        <is>
          <t>evc1.07.02.21</t>
        </is>
      </c>
      <c r="F95" t="inlineStr">
        <is>
          <t>covN2</t>
        </is>
      </c>
      <c r="G95" s="73" t="str">
        <f>HYPERLINK("#'Main'!H73", "'Main'!H73")</f>
        <v>'Main'!H73</v>
      </c>
      <c r="I95">
        <f>'Main'!AM80</f>
        <v>30.71333333333333</v>
      </c>
      <c r="J95">
        <f>'Main'!AM95</f>
        <v>35.28666666666666</v>
      </c>
      <c r="K95">
        <f>'Main'!H73</f>
        <v>40.37</v>
      </c>
      <c r="L95">
        <f>IF(OR(ISERROR(K95), ISERROR(I95), ISERROR(J95)), FALSE, OR(AND(LEFT(K95, 1)="[", RIGHT(K95, 1)="]"), AND(ISNUMBER(K95), OR(K95&gt;=I95, I95=""), OR(K95&lt;=J95, J95=""))))</f>
        <v>0</v>
      </c>
    </row>
    <row r="96">
      <c r="A96" t="inlineStr">
        <is>
          <t>Calibration Curve</t>
        </is>
      </c>
      <c r="B96" t="inlineStr">
        <is>
          <t>Sample Ct values within calibration curve limits [covN2]</t>
        </is>
      </c>
      <c r="C96" t="inlineStr">
        <is>
          <t>High</t>
        </is>
      </c>
      <c r="E96" t="inlineStr">
        <is>
          <t>evc1.07.02.21</t>
        </is>
      </c>
      <c r="F96" t="inlineStr">
        <is>
          <t>covN2</t>
        </is>
      </c>
      <c r="G96" s="73" t="str">
        <f>HYPERLINK("#'Main'!I73", "'Main'!I73")</f>
        <v>'Main'!I73</v>
      </c>
      <c r="I96">
        <f>'Main'!AM80</f>
        <v>30.71333333333333</v>
      </c>
      <c r="J96">
        <f>'Main'!AM95</f>
        <v>35.28666666666666</v>
      </c>
      <c r="K96" t="str">
        <f>'Main'!I73</f>
        <v>&lt;ND&gt;</v>
      </c>
      <c r="L96">
        <f>IF(OR(ISERROR(K96), ISERROR(I96), ISERROR(J96)), FALSE, OR(AND(LEFT(K96, 1)="[", RIGHT(K96, 1)="]"), AND(ISNUMBER(K96), OR(K96&gt;=I96, I96=""), OR(K96&lt;=J96, J96=""))))</f>
        <v>0</v>
      </c>
    </row>
    <row r="97">
      <c r="A97" t="inlineStr">
        <is>
          <t>Calibration Curve</t>
        </is>
      </c>
      <c r="B97" t="inlineStr">
        <is>
          <t>Sample Ct values within calibration curve limits [covN2]</t>
        </is>
      </c>
      <c r="C97" t="inlineStr">
        <is>
          <t>High</t>
        </is>
      </c>
      <c r="E97" t="inlineStr">
        <is>
          <t>evc1.07.16.21</t>
        </is>
      </c>
      <c r="F97" t="inlineStr">
        <is>
          <t>covN2</t>
        </is>
      </c>
      <c r="G97" s="73" t="str">
        <f>HYPERLINK("#'Main'!G74", "'Main'!G74")</f>
        <v>'Main'!G74</v>
      </c>
      <c r="I97">
        <f>'Main'!AM80</f>
        <v>30.71333333333333</v>
      </c>
      <c r="J97">
        <f>'Main'!AM95</f>
        <v>35.28666666666666</v>
      </c>
      <c r="K97">
        <f>'Main'!G74</f>
        <v>36.67</v>
      </c>
      <c r="L97">
        <f>IF(OR(ISERROR(K97), ISERROR(I97), ISERROR(J97)), FALSE, OR(AND(LEFT(K97, 1)="[", RIGHT(K97, 1)="]"), AND(ISNUMBER(K97), OR(K97&gt;=I97, I97=""), OR(K97&lt;=J97, J97=""))))</f>
        <v>0</v>
      </c>
    </row>
    <row r="98">
      <c r="A98" t="inlineStr">
        <is>
          <t>Calibration Curve</t>
        </is>
      </c>
      <c r="B98" t="inlineStr">
        <is>
          <t>Sample Ct values within calibration curve limits [covN2]</t>
        </is>
      </c>
      <c r="C98" t="inlineStr">
        <is>
          <t>High</t>
        </is>
      </c>
      <c r="E98" t="inlineStr">
        <is>
          <t>evc1.07.16.21</t>
        </is>
      </c>
      <c r="F98" t="inlineStr">
        <is>
          <t>covN2</t>
        </is>
      </c>
      <c r="G98" s="73" t="str">
        <f>HYPERLINK("#'Main'!H74", "'Main'!H74")</f>
        <v>'Main'!H74</v>
      </c>
      <c r="I98">
        <f>'Main'!AM80</f>
        <v>30.71333333333333</v>
      </c>
      <c r="J98">
        <f>'Main'!AM95</f>
        <v>35.28666666666666</v>
      </c>
      <c r="K98">
        <f>'Main'!H74</f>
        <v>36.01</v>
      </c>
      <c r="L98">
        <f>IF(OR(ISERROR(K98), ISERROR(I98), ISERROR(J98)), FALSE, OR(AND(LEFT(K98, 1)="[", RIGHT(K98, 1)="]"), AND(ISNUMBER(K98), OR(K98&gt;=I98, I98=""), OR(K98&lt;=J98, J98=""))))</f>
        <v>0</v>
      </c>
    </row>
    <row r="99">
      <c r="A99" t="inlineStr">
        <is>
          <t>Calibration Curve</t>
        </is>
      </c>
      <c r="B99" t="inlineStr">
        <is>
          <t>Sample Ct values within calibration curve limits [covN2]</t>
        </is>
      </c>
      <c r="C99" t="inlineStr">
        <is>
          <t>High</t>
        </is>
      </c>
      <c r="E99" t="inlineStr">
        <is>
          <t>evc1.07.16.21</t>
        </is>
      </c>
      <c r="F99" t="inlineStr">
        <is>
          <t>covN2</t>
        </is>
      </c>
      <c r="G99" s="73" t="str">
        <f>HYPERLINK("#'Main'!I74", "'Main'!I74")</f>
        <v>'Main'!I74</v>
      </c>
      <c r="I99">
        <f>'Main'!AM80</f>
        <v>30.71333333333333</v>
      </c>
      <c r="J99">
        <f>'Main'!AM95</f>
        <v>35.28666666666666</v>
      </c>
      <c r="K99" t="str">
        <f>'Main'!I74</f>
        <v>&lt;ND&gt;</v>
      </c>
      <c r="L99">
        <f>IF(OR(ISERROR(K99), ISERROR(I99), ISERROR(J99)), FALSE, OR(AND(LEFT(K99, 1)="[", RIGHT(K99, 1)="]"), AND(ISNUMBER(K99), OR(K99&gt;=I99, I99=""), OR(K99&lt;=J99, J99=""))))</f>
        <v>0</v>
      </c>
    </row>
    <row r="100">
      <c r="A100" t="inlineStr">
        <is>
          <t>Calibration Curve</t>
        </is>
      </c>
      <c r="B100" t="inlineStr">
        <is>
          <t>Sample Ct values within calibration curve limits [covN2]</t>
        </is>
      </c>
      <c r="C100" t="inlineStr">
        <is>
          <t>High</t>
        </is>
      </c>
      <c r="E100" t="inlineStr">
        <is>
          <t>evc3.07.16.21</t>
        </is>
      </c>
      <c r="F100" t="inlineStr">
        <is>
          <t>covN2</t>
        </is>
      </c>
      <c r="G100" s="73" t="str">
        <f>HYPERLINK("#'Main'!G75", "'Main'!G75")</f>
        <v>'Main'!G75</v>
      </c>
      <c r="I100">
        <f>'Main'!AM80</f>
        <v>30.71333333333333</v>
      </c>
      <c r="J100">
        <f>'Main'!AM95</f>
        <v>35.28666666666666</v>
      </c>
      <c r="K100">
        <f>'Main'!G75</f>
        <v>35.59</v>
      </c>
      <c r="L100">
        <f>IF(OR(ISERROR(K100), ISERROR(I100), ISERROR(J100)), FALSE, OR(AND(LEFT(K100, 1)="[", RIGHT(K100, 1)="]"), AND(ISNUMBER(K100), OR(K100&gt;=I100, I100=""), OR(K100&lt;=J100, J100=""))))</f>
        <v>0</v>
      </c>
    </row>
    <row r="101">
      <c r="A101" t="inlineStr">
        <is>
          <t>Calibration Curve</t>
        </is>
      </c>
      <c r="B101" t="inlineStr">
        <is>
          <t>Sample Ct values within calibration curve limits [covN2]</t>
        </is>
      </c>
      <c r="C101" t="inlineStr">
        <is>
          <t>High</t>
        </is>
      </c>
      <c r="E101" t="inlineStr">
        <is>
          <t>evc3.07.16.21</t>
        </is>
      </c>
      <c r="F101" t="inlineStr">
        <is>
          <t>covN2</t>
        </is>
      </c>
      <c r="G101" s="73" t="str">
        <f>HYPERLINK("#'Main'!H75", "'Main'!H75")</f>
        <v>'Main'!H75</v>
      </c>
      <c r="I101">
        <f>'Main'!AM80</f>
        <v>30.71333333333333</v>
      </c>
      <c r="J101">
        <f>'Main'!AM95</f>
        <v>35.28666666666666</v>
      </c>
      <c r="K101" t="str">
        <f>'Main'!H75</f>
        <v>[38.25]</v>
      </c>
      <c r="L101">
        <f>IF(OR(ISERROR(K101), ISERROR(I101), ISERROR(J101)), FALSE, OR(AND(LEFT(K101, 1)="[", RIGHT(K101, 1)="]"), AND(ISNUMBER(K101), OR(K101&gt;=I101, I101=""), OR(K101&lt;=J101, J101=""))))</f>
        <v>1</v>
      </c>
    </row>
    <row r="102">
      <c r="A102" t="inlineStr">
        <is>
          <t>Calibration Curve</t>
        </is>
      </c>
      <c r="B102" t="inlineStr">
        <is>
          <t>Sample Ct values within calibration curve limits [covN2]</t>
        </is>
      </c>
      <c r="C102" t="inlineStr">
        <is>
          <t>High</t>
        </is>
      </c>
      <c r="E102" t="inlineStr">
        <is>
          <t>evc3.07.16.21</t>
        </is>
      </c>
      <c r="F102" t="inlineStr">
        <is>
          <t>covN2</t>
        </is>
      </c>
      <c r="G102" s="73" t="str">
        <f>HYPERLINK("#'Main'!I75", "'Main'!I75")</f>
        <v>'Main'!I75</v>
      </c>
      <c r="I102">
        <f>'Main'!AM80</f>
        <v>30.71333333333333</v>
      </c>
      <c r="J102">
        <f>'Main'!AM95</f>
        <v>35.28666666666666</v>
      </c>
      <c r="K102">
        <f>'Main'!I75</f>
        <v>36.34</v>
      </c>
      <c r="L102">
        <f>IF(OR(ISERROR(K102), ISERROR(I102), ISERROR(J102)), FALSE, OR(AND(LEFT(K102, 1)="[", RIGHT(K102, 1)="]"), AND(ISNUMBER(K102), OR(K102&gt;=I102, I102=""), OR(K102&lt;=J102, J102=""))))</f>
        <v>0</v>
      </c>
    </row>
    <row r="103">
      <c r="A103" t="inlineStr">
        <is>
          <t>LOQ</t>
        </is>
      </c>
      <c r="B103" t="inlineStr">
        <is>
          <t>Test above LOQ [copies per well, covN1]</t>
        </is>
      </c>
      <c r="C103" t="inlineStr">
        <is>
          <t>High</t>
        </is>
      </c>
      <c r="E103" t="inlineStr">
        <is>
          <t>aw_b97.08.09.21</t>
        </is>
      </c>
      <c r="F103" t="inlineStr">
        <is>
          <t>covN1</t>
        </is>
      </c>
      <c r="G103" s="73" t="str">
        <f>HYPERLINK("#'Main'!L59", "'Main'!L59")</f>
        <v>'Main'!L59</v>
      </c>
      <c r="I103" t="n">
        <v>4</v>
      </c>
      <c r="K103">
        <f>'Main'!L59</f>
        <v>1.117607776098594</v>
      </c>
      <c r="L103">
        <f>IF(OR(ISERROR(K103), ISERROR(I103), ISERROR(J103)), FALSE, OR(OR(AND(LEFT(K103, 1)="[", RIGHT(K103, 1)="]"), AND(ISNUMBER(K103), OR(K103&gt;=I103, I103=""), OR(K103&lt;=J103, J103=""))), K103=""))</f>
        <v>0</v>
      </c>
    </row>
    <row r="104">
      <c r="A104" t="inlineStr">
        <is>
          <t>LOQ</t>
        </is>
      </c>
      <c r="B104" t="inlineStr">
        <is>
          <t>Test above LOQ [copies per well, covN1]</t>
        </is>
      </c>
      <c r="C104" t="inlineStr">
        <is>
          <t>High</t>
        </is>
      </c>
      <c r="E104" t="inlineStr">
        <is>
          <t>aw_b97.08.09.21</t>
        </is>
      </c>
      <c r="F104" t="inlineStr">
        <is>
          <t>covN1</t>
        </is>
      </c>
      <c r="G104" s="73" t="str">
        <f>HYPERLINK("#'Main'!M59", "'Main'!M59")</f>
        <v>'Main'!M59</v>
      </c>
      <c r="I104" t="n">
        <v>4</v>
      </c>
      <c r="K104">
        <f>'Main'!M59</f>
        <v>0.4950196286589841</v>
      </c>
      <c r="L104">
        <f>IF(OR(ISERROR(K104), ISERROR(I104), ISERROR(J104)), FALSE, OR(OR(AND(LEFT(K104, 1)="[", RIGHT(K104, 1)="]"), AND(ISNUMBER(K104), OR(K104&gt;=I104, I104=""), OR(K104&lt;=J104, J104=""))), K104=""))</f>
        <v>0</v>
      </c>
    </row>
    <row r="105">
      <c r="A105" t="inlineStr">
        <is>
          <t>LOQ</t>
        </is>
      </c>
      <c r="B105" t="inlineStr">
        <is>
          <t>Test above LOQ [copies per well, covN1]</t>
        </is>
      </c>
      <c r="C105" t="inlineStr">
        <is>
          <t>High</t>
        </is>
      </c>
      <c r="E105" t="inlineStr">
        <is>
          <t>aw_b97.08.09.21</t>
        </is>
      </c>
      <c r="F105" t="inlineStr">
        <is>
          <t>covN1</t>
        </is>
      </c>
      <c r="G105" s="73" t="str">
        <f>HYPERLINK("#'Main'!N59", "'Main'!N59")</f>
        <v>'Main'!N59</v>
      </c>
      <c r="I105" t="n">
        <v>4</v>
      </c>
      <c r="K105">
        <f>'Main'!N59</f>
        <v>1.131697732027289</v>
      </c>
      <c r="L105">
        <f>IF(OR(ISERROR(K105), ISERROR(I105), ISERROR(J105)), FALSE, OR(OR(AND(LEFT(K105, 1)="[", RIGHT(K105, 1)="]"), AND(ISNUMBER(K105), OR(K105&gt;=I105, I105=""), OR(K105&lt;=J105, J105=""))), K105=""))</f>
        <v>0</v>
      </c>
    </row>
    <row r="106">
      <c r="A106" t="inlineStr">
        <is>
          <t>LOQ</t>
        </is>
      </c>
      <c r="B106" t="inlineStr">
        <is>
          <t>Test above LOQ [copies per well, covN1]</t>
        </is>
      </c>
      <c r="C106" t="inlineStr">
        <is>
          <t>High</t>
        </is>
      </c>
      <c r="E106" t="inlineStr">
        <is>
          <t>aw_sr.08.09.21</t>
        </is>
      </c>
      <c r="F106" t="inlineStr">
        <is>
          <t>covN1</t>
        </is>
      </c>
      <c r="G106" s="73" t="str">
        <f>HYPERLINK("#'Main'!L60", "'Main'!L60")</f>
        <v>'Main'!L60</v>
      </c>
      <c r="I106" t="n">
        <v>4</v>
      </c>
      <c r="K106">
        <f>'Main'!L60</f>
        <v>3.408326146552492</v>
      </c>
      <c r="L106">
        <f>IF(OR(ISERROR(K106), ISERROR(I106), ISERROR(J106)), FALSE, OR(OR(AND(LEFT(K106, 1)="[", RIGHT(K106, 1)="]"), AND(ISNUMBER(K106), OR(K106&gt;=I106, I106=""), OR(K106&lt;=J106, J106=""))), K106=""))</f>
        <v>0</v>
      </c>
    </row>
    <row r="107">
      <c r="A107" t="inlineStr">
        <is>
          <t>LOQ</t>
        </is>
      </c>
      <c r="B107" t="inlineStr">
        <is>
          <t>Test above LOQ [copies per well, covN1]</t>
        </is>
      </c>
      <c r="C107" t="inlineStr">
        <is>
          <t>High</t>
        </is>
      </c>
      <c r="E107" t="inlineStr">
        <is>
          <t>aw_sr.08.09.21</t>
        </is>
      </c>
      <c r="F107" t="inlineStr">
        <is>
          <t>covN1</t>
        </is>
      </c>
      <c r="G107" s="73" t="str">
        <f>HYPERLINK("#'Main'!M60", "'Main'!M60")</f>
        <v>'Main'!M60</v>
      </c>
      <c r="I107" t="n">
        <v>4</v>
      </c>
      <c r="K107">
        <f>'Main'!M60</f>
        <v>2.652897878428012</v>
      </c>
      <c r="L107">
        <f>IF(OR(ISERROR(K107), ISERROR(I107), ISERROR(J107)), FALSE, OR(OR(AND(LEFT(K107, 1)="[", RIGHT(K107, 1)="]"), AND(ISNUMBER(K107), OR(K107&gt;=I107, I107=""), OR(K107&lt;=J107, J107=""))), K107=""))</f>
        <v>0</v>
      </c>
    </row>
    <row r="108">
      <c r="A108" t="inlineStr">
        <is>
          <t>LOQ</t>
        </is>
      </c>
      <c r="B108" t="inlineStr">
        <is>
          <t>Test above LOQ [copies per well, covN1]</t>
        </is>
      </c>
      <c r="C108" t="inlineStr">
        <is>
          <t>High</t>
        </is>
      </c>
      <c r="E108" t="inlineStr">
        <is>
          <t>aw_sr.08.09.21</t>
        </is>
      </c>
      <c r="F108" t="inlineStr">
        <is>
          <t>covN1</t>
        </is>
      </c>
      <c r="G108" s="73" t="str">
        <f>HYPERLINK("#'Main'!N60", "'Main'!N60")</f>
        <v>'Main'!N60</v>
      </c>
      <c r="I108" t="n">
        <v>4</v>
      </c>
      <c r="K108">
        <f>'Main'!N60</f>
        <v>1.891527692233117</v>
      </c>
      <c r="L108">
        <f>IF(OR(ISERROR(K108), ISERROR(I108), ISERROR(J108)), FALSE, OR(OR(AND(LEFT(K108, 1)="[", RIGHT(K108, 1)="]"), AND(ISNUMBER(K108), OR(K108&gt;=I108, I108=""), OR(K108&lt;=J108, J108=""))), K108=""))</f>
        <v>0</v>
      </c>
    </row>
    <row r="109">
      <c r="A109" t="inlineStr">
        <is>
          <t>LOQ</t>
        </is>
      </c>
      <c r="B109" t="inlineStr">
        <is>
          <t>Test above LOQ [copies per well, covN1]</t>
        </is>
      </c>
      <c r="C109" t="inlineStr">
        <is>
          <t>High</t>
        </is>
      </c>
      <c r="E109" t="inlineStr">
        <is>
          <t>ebmi.07.25</t>
        </is>
      </c>
      <c r="F109" t="inlineStr">
        <is>
          <t>covN1</t>
        </is>
      </c>
      <c r="G109" s="73" t="str">
        <f>HYPERLINK("#'Main'!L61", "'Main'!L61")</f>
        <v>'Main'!L61</v>
      </c>
      <c r="I109" t="n">
        <v>4</v>
      </c>
      <c r="K109" t="str">
        <f>'Main'!L61</f>
        <v/>
      </c>
      <c r="L109">
        <f>IF(OR(ISERROR(K109), ISERROR(I109), ISERROR(J109)), FALSE, OR(OR(AND(LEFT(K109, 1)="[", RIGHT(K109, 1)="]"), AND(ISNUMBER(K109), OR(K109&gt;=I109, I109=""), OR(K109&lt;=J109, J109=""))), K109=""))</f>
        <v>1</v>
      </c>
    </row>
    <row r="110">
      <c r="A110" t="inlineStr">
        <is>
          <t>LOQ</t>
        </is>
      </c>
      <c r="B110" t="inlineStr">
        <is>
          <t>Test above LOQ [copies per well, covN1]</t>
        </is>
      </c>
      <c r="C110" t="inlineStr">
        <is>
          <t>High</t>
        </is>
      </c>
      <c r="E110" t="inlineStr">
        <is>
          <t>ebmi.07.25</t>
        </is>
      </c>
      <c r="F110" t="inlineStr">
        <is>
          <t>covN1</t>
        </is>
      </c>
      <c r="G110" s="73" t="str">
        <f>HYPERLINK("#'Main'!M61", "'Main'!M61")</f>
        <v>'Main'!M61</v>
      </c>
      <c r="I110" t="n">
        <v>4</v>
      </c>
      <c r="K110">
        <f>'Main'!M61</f>
        <v>0.1450111552702257</v>
      </c>
      <c r="L110">
        <f>IF(OR(ISERROR(K110), ISERROR(I110), ISERROR(J110)), FALSE, OR(OR(AND(LEFT(K110, 1)="[", RIGHT(K110, 1)="]"), AND(ISNUMBER(K110), OR(K110&gt;=I110, I110=""), OR(K110&lt;=J110, J110=""))), K110=""))</f>
        <v>0</v>
      </c>
    </row>
    <row r="111">
      <c r="A111" t="inlineStr">
        <is>
          <t>LOQ</t>
        </is>
      </c>
      <c r="B111" t="inlineStr">
        <is>
          <t>Test above LOQ [copies per well, covN1]</t>
        </is>
      </c>
      <c r="C111" t="inlineStr">
        <is>
          <t>High</t>
        </is>
      </c>
      <c r="E111" t="inlineStr">
        <is>
          <t>ebmi.07.25</t>
        </is>
      </c>
      <c r="F111" t="inlineStr">
        <is>
          <t>covN1</t>
        </is>
      </c>
      <c r="G111" s="73" t="str">
        <f>HYPERLINK("#'Main'!N61", "'Main'!N61")</f>
        <v>'Main'!N61</v>
      </c>
      <c r="I111" t="n">
        <v>4</v>
      </c>
      <c r="K111">
        <f>'Main'!N61</f>
        <v>0.005177108288269333</v>
      </c>
      <c r="L111">
        <f>IF(OR(ISERROR(K111), ISERROR(I111), ISERROR(J111)), FALSE, OR(OR(AND(LEFT(K111, 1)="[", RIGHT(K111, 1)="]"), AND(ISNUMBER(K111), OR(K111&gt;=I111, I111=""), OR(K111&lt;=J111, J111=""))), K111=""))</f>
        <v>0</v>
      </c>
    </row>
    <row r="112">
      <c r="A112" t="inlineStr">
        <is>
          <t>LOQ</t>
        </is>
      </c>
      <c r="B112" t="inlineStr">
        <is>
          <t>Test above LOQ [copies per well, covN1]</t>
        </is>
      </c>
      <c r="C112" t="inlineStr">
        <is>
          <t>High</t>
        </is>
      </c>
      <c r="E112" t="inlineStr">
        <is>
          <t>eh.07.20.21</t>
        </is>
      </c>
      <c r="F112" t="inlineStr">
        <is>
          <t>covN1</t>
        </is>
      </c>
      <c r="G112" s="73" t="str">
        <f>HYPERLINK("#'Main'!L62", "'Main'!L62")</f>
        <v>'Main'!L62</v>
      </c>
      <c r="I112" t="n">
        <v>4</v>
      </c>
      <c r="K112">
        <f>'Main'!L62</f>
        <v>0.0003372427009069635</v>
      </c>
      <c r="L112">
        <f>IF(OR(ISERROR(K112), ISERROR(I112), ISERROR(J112)), FALSE, OR(OR(AND(LEFT(K112, 1)="[", RIGHT(K112, 1)="]"), AND(ISNUMBER(K112), OR(K112&gt;=I112, I112=""), OR(K112&lt;=J112, J112=""))), K112=""))</f>
        <v>0</v>
      </c>
    </row>
    <row r="113">
      <c r="A113" t="inlineStr">
        <is>
          <t>LOQ</t>
        </is>
      </c>
      <c r="B113" t="inlineStr">
        <is>
          <t>Test above LOQ [copies per well, covN1]</t>
        </is>
      </c>
      <c r="C113" t="inlineStr">
        <is>
          <t>High</t>
        </is>
      </c>
      <c r="E113" t="inlineStr">
        <is>
          <t>eh.07.20.21</t>
        </is>
      </c>
      <c r="F113" t="inlineStr">
        <is>
          <t>covN1</t>
        </is>
      </c>
      <c r="G113" s="73" t="str">
        <f>HYPERLINK("#'Main'!M62", "'Main'!M62")</f>
        <v>'Main'!M62</v>
      </c>
      <c r="I113" t="n">
        <v>4</v>
      </c>
      <c r="K113" t="str">
        <f>'Main'!M62</f>
        <v/>
      </c>
      <c r="L113">
        <f>IF(OR(ISERROR(K113), ISERROR(I113), ISERROR(J113)), FALSE, OR(OR(AND(LEFT(K113, 1)="[", RIGHT(K113, 1)="]"), AND(ISNUMBER(K113), OR(K113&gt;=I113, I113=""), OR(K113&lt;=J113, J113=""))), K113=""))</f>
        <v>1</v>
      </c>
    </row>
    <row r="114">
      <c r="A114" t="inlineStr">
        <is>
          <t>LOQ</t>
        </is>
      </c>
      <c r="B114" t="inlineStr">
        <is>
          <t>Test above LOQ [copies per well, covN1]</t>
        </is>
      </c>
      <c r="C114" t="inlineStr">
        <is>
          <t>High</t>
        </is>
      </c>
      <c r="E114" t="inlineStr">
        <is>
          <t>eh.07.20.21</t>
        </is>
      </c>
      <c r="F114" t="inlineStr">
        <is>
          <t>covN1</t>
        </is>
      </c>
      <c r="G114" s="73" t="str">
        <f>HYPERLINK("#'Main'!N62", "'Main'!N62")</f>
        <v>'Main'!N62</v>
      </c>
      <c r="I114" t="n">
        <v>4</v>
      </c>
      <c r="K114">
        <f>'Main'!N62</f>
        <v>0.003339267225747377</v>
      </c>
      <c r="L114">
        <f>IF(OR(ISERROR(K114), ISERROR(I114), ISERROR(J114)), FALSE, OR(OR(AND(LEFT(K114, 1)="[", RIGHT(K114, 1)="]"), AND(ISNUMBER(K114), OR(K114&gt;=I114, I114=""), OR(K114&lt;=J114, J114=""))), K114=""))</f>
        <v>0</v>
      </c>
    </row>
    <row r="115">
      <c r="A115" t="inlineStr">
        <is>
          <t>LOQ</t>
        </is>
      </c>
      <c r="B115" t="inlineStr">
        <is>
          <t>Test above LOQ [copies per well, covN1]</t>
        </is>
      </c>
      <c r="C115" t="inlineStr">
        <is>
          <t>High</t>
        </is>
      </c>
      <c r="E115" t="inlineStr">
        <is>
          <t>emh.07.21.21</t>
        </is>
      </c>
      <c r="F115" t="inlineStr">
        <is>
          <t>covN1</t>
        </is>
      </c>
      <c r="G115" s="73" t="str">
        <f>HYPERLINK("#'Main'!L63", "'Main'!L63")</f>
        <v>'Main'!L63</v>
      </c>
      <c r="I115" t="n">
        <v>4</v>
      </c>
      <c r="K115">
        <f>'Main'!L63</f>
        <v>0.02953864129331627</v>
      </c>
      <c r="L115">
        <f>IF(OR(ISERROR(K115), ISERROR(I115), ISERROR(J115)), FALSE, OR(OR(AND(LEFT(K115, 1)="[", RIGHT(K115, 1)="]"), AND(ISNUMBER(K115), OR(K115&gt;=I115, I115=""), OR(K115&lt;=J115, J115=""))), K115=""))</f>
        <v>0</v>
      </c>
    </row>
    <row r="116">
      <c r="A116" t="inlineStr">
        <is>
          <t>LOQ</t>
        </is>
      </c>
      <c r="B116" t="inlineStr">
        <is>
          <t>Test above LOQ [copies per well, covN1]</t>
        </is>
      </c>
      <c r="C116" t="inlineStr">
        <is>
          <t>High</t>
        </is>
      </c>
      <c r="E116" t="inlineStr">
        <is>
          <t>emh.07.21.21</t>
        </is>
      </c>
      <c r="F116" t="inlineStr">
        <is>
          <t>covN1</t>
        </is>
      </c>
      <c r="G116" s="73" t="str">
        <f>HYPERLINK("#'Main'!M63", "'Main'!M63")</f>
        <v>'Main'!M63</v>
      </c>
      <c r="I116" t="n">
        <v>4</v>
      </c>
      <c r="K116">
        <f>'Main'!M63</f>
        <v>0.08567973676331006</v>
      </c>
      <c r="L116">
        <f>IF(OR(ISERROR(K116), ISERROR(I116), ISERROR(J116)), FALSE, OR(OR(AND(LEFT(K116, 1)="[", RIGHT(K116, 1)="]"), AND(ISNUMBER(K116), OR(K116&gt;=I116, I116=""), OR(K116&lt;=J116, J116=""))), K116=""))</f>
        <v>0</v>
      </c>
    </row>
    <row r="117">
      <c r="A117" t="inlineStr">
        <is>
          <t>LOQ</t>
        </is>
      </c>
      <c r="B117" t="inlineStr">
        <is>
          <t>Test above LOQ [copies per well, covN1]</t>
        </is>
      </c>
      <c r="C117" t="inlineStr">
        <is>
          <t>High</t>
        </is>
      </c>
      <c r="E117" t="inlineStr">
        <is>
          <t>emh.07.21.21</t>
        </is>
      </c>
      <c r="F117" t="inlineStr">
        <is>
          <t>covN1</t>
        </is>
      </c>
      <c r="G117" s="73" t="str">
        <f>HYPERLINK("#'Main'!N63", "'Main'!N63")</f>
        <v>'Main'!N63</v>
      </c>
      <c r="I117" t="n">
        <v>4</v>
      </c>
      <c r="K117" t="str">
        <f>'Main'!N63</f>
        <v/>
      </c>
      <c r="L117">
        <f>IF(OR(ISERROR(K117), ISERROR(I117), ISERROR(J117)), FALSE, OR(OR(AND(LEFT(K117, 1)="[", RIGHT(K117, 1)="]"), AND(ISNUMBER(K117), OR(K117&gt;=I117, I117=""), OR(K117&lt;=J117, J117=""))), K117=""))</f>
        <v>1</v>
      </c>
    </row>
    <row r="118">
      <c r="A118" t="inlineStr">
        <is>
          <t>LOQ</t>
        </is>
      </c>
      <c r="B118" t="inlineStr">
        <is>
          <t>Test above LOQ [copies per well, covN1]</t>
        </is>
      </c>
      <c r="C118" t="inlineStr">
        <is>
          <t>High</t>
        </is>
      </c>
      <c r="E118" t="inlineStr">
        <is>
          <t>evc1.07.02.21</t>
        </is>
      </c>
      <c r="F118" t="inlineStr">
        <is>
          <t>covN1</t>
        </is>
      </c>
      <c r="G118" s="73" t="str">
        <f>HYPERLINK("#'Main'!L64", "'Main'!L64")</f>
        <v>'Main'!L64</v>
      </c>
      <c r="I118" t="n">
        <v>4</v>
      </c>
      <c r="K118">
        <f>'Main'!L64</f>
        <v>4.764223471979677e-06</v>
      </c>
      <c r="L118">
        <f>IF(OR(ISERROR(K118), ISERROR(I118), ISERROR(J118)), FALSE, OR(OR(AND(LEFT(K118, 1)="[", RIGHT(K118, 1)="]"), AND(ISNUMBER(K118), OR(K118&gt;=I118, I118=""), OR(K118&lt;=J118, J118=""))), K118=""))</f>
        <v>0</v>
      </c>
    </row>
    <row r="119">
      <c r="A119" t="inlineStr">
        <is>
          <t>LOQ</t>
        </is>
      </c>
      <c r="B119" t="inlineStr">
        <is>
          <t>Test above LOQ [copies per well, covN1]</t>
        </is>
      </c>
      <c r="C119" t="inlineStr">
        <is>
          <t>High</t>
        </is>
      </c>
      <c r="E119" t="inlineStr">
        <is>
          <t>evc1.07.02.21</t>
        </is>
      </c>
      <c r="F119" t="inlineStr">
        <is>
          <t>covN1</t>
        </is>
      </c>
      <c r="G119" s="73" t="str">
        <f>HYPERLINK("#'Main'!M64", "'Main'!M64")</f>
        <v>'Main'!M64</v>
      </c>
      <c r="I119" t="n">
        <v>4</v>
      </c>
      <c r="K119" t="str">
        <f>'Main'!M64</f>
        <v/>
      </c>
      <c r="L119">
        <f>IF(OR(ISERROR(K119), ISERROR(I119), ISERROR(J119)), FALSE, OR(OR(AND(LEFT(K119, 1)="[", RIGHT(K119, 1)="]"), AND(ISNUMBER(K119), OR(K119&gt;=I119, I119=""), OR(K119&lt;=J119, J119=""))), K119=""))</f>
        <v>1</v>
      </c>
    </row>
    <row r="120">
      <c r="A120" t="inlineStr">
        <is>
          <t>LOQ</t>
        </is>
      </c>
      <c r="B120" t="inlineStr">
        <is>
          <t>Test above LOQ [copies per well, covN1]</t>
        </is>
      </c>
      <c r="C120" t="inlineStr">
        <is>
          <t>High</t>
        </is>
      </c>
      <c r="E120" t="inlineStr">
        <is>
          <t>evc1.07.02.21</t>
        </is>
      </c>
      <c r="F120" t="inlineStr">
        <is>
          <t>covN1</t>
        </is>
      </c>
      <c r="G120" s="73" t="str">
        <f>HYPERLINK("#'Main'!N64", "'Main'!N64")</f>
        <v>'Main'!N64</v>
      </c>
      <c r="I120" t="n">
        <v>4</v>
      </c>
      <c r="K120" t="str">
        <f>'Main'!N64</f>
        <v/>
      </c>
      <c r="L120">
        <f>IF(OR(ISERROR(K120), ISERROR(I120), ISERROR(J120)), FALSE, OR(OR(AND(LEFT(K120, 1)="[", RIGHT(K120, 1)="]"), AND(ISNUMBER(K120), OR(K120&gt;=I120, I120=""), OR(K120&lt;=J120, J120=""))), K120=""))</f>
        <v>1</v>
      </c>
    </row>
    <row r="121">
      <c r="A121" t="inlineStr">
        <is>
          <t>LOQ</t>
        </is>
      </c>
      <c r="B121" t="inlineStr">
        <is>
          <t>Test above LOQ [copies per well, covN1]</t>
        </is>
      </c>
      <c r="C121" t="inlineStr">
        <is>
          <t>High</t>
        </is>
      </c>
      <c r="E121" t="inlineStr">
        <is>
          <t>evc1.07.16.21</t>
        </is>
      </c>
      <c r="F121" t="inlineStr">
        <is>
          <t>covN1</t>
        </is>
      </c>
      <c r="G121" s="73" t="str">
        <f>HYPERLINK("#'Main'!L65", "'Main'!L65")</f>
        <v>'Main'!L65</v>
      </c>
      <c r="I121" t="n">
        <v>4</v>
      </c>
      <c r="K121" t="str">
        <f>'Main'!L65</f>
        <v/>
      </c>
      <c r="L121">
        <f>IF(OR(ISERROR(K121), ISERROR(I121), ISERROR(J121)), FALSE, OR(OR(AND(LEFT(K121, 1)="[", RIGHT(K121, 1)="]"), AND(ISNUMBER(K121), OR(K121&gt;=I121, I121=""), OR(K121&lt;=J121, J121=""))), K121=""))</f>
        <v>1</v>
      </c>
    </row>
    <row r="122">
      <c r="A122" t="inlineStr">
        <is>
          <t>LOQ</t>
        </is>
      </c>
      <c r="B122" t="inlineStr">
        <is>
          <t>Test above LOQ [copies per well, covN1]</t>
        </is>
      </c>
      <c r="C122" t="inlineStr">
        <is>
          <t>High</t>
        </is>
      </c>
      <c r="E122" t="inlineStr">
        <is>
          <t>evc1.07.16.21</t>
        </is>
      </c>
      <c r="F122" t="inlineStr">
        <is>
          <t>covN1</t>
        </is>
      </c>
      <c r="G122" s="73" t="str">
        <f>HYPERLINK("#'Main'!M65", "'Main'!M65")</f>
        <v>'Main'!M65</v>
      </c>
      <c r="I122" t="n">
        <v>4</v>
      </c>
      <c r="K122">
        <f>'Main'!M65</f>
        <v>3.363511461864978e-05</v>
      </c>
      <c r="L122">
        <f>IF(OR(ISERROR(K122), ISERROR(I122), ISERROR(J122)), FALSE, OR(OR(AND(LEFT(K122, 1)="[", RIGHT(K122, 1)="]"), AND(ISNUMBER(K122), OR(K122&gt;=I122, I122=""), OR(K122&lt;=J122, J122=""))), K122=""))</f>
        <v>0</v>
      </c>
    </row>
    <row r="123">
      <c r="A123" t="inlineStr">
        <is>
          <t>LOQ</t>
        </is>
      </c>
      <c r="B123" t="inlineStr">
        <is>
          <t>Test above LOQ [copies per well, covN1]</t>
        </is>
      </c>
      <c r="C123" t="inlineStr">
        <is>
          <t>High</t>
        </is>
      </c>
      <c r="E123" t="inlineStr">
        <is>
          <t>evc1.07.16.21</t>
        </is>
      </c>
      <c r="F123" t="inlineStr">
        <is>
          <t>covN1</t>
        </is>
      </c>
      <c r="G123" s="73" t="str">
        <f>HYPERLINK("#'Main'!N65", "'Main'!N65")</f>
        <v>'Main'!N65</v>
      </c>
      <c r="I123" t="n">
        <v>4</v>
      </c>
      <c r="K123">
        <f>'Main'!N65</f>
        <v>0.002503268699942481</v>
      </c>
      <c r="L123">
        <f>IF(OR(ISERROR(K123), ISERROR(I123), ISERROR(J123)), FALSE, OR(OR(AND(LEFT(K123, 1)="[", RIGHT(K123, 1)="]"), AND(ISNUMBER(K123), OR(K123&gt;=I123, I123=""), OR(K123&lt;=J123, J123=""))), K123=""))</f>
        <v>0</v>
      </c>
    </row>
    <row r="124">
      <c r="A124" t="inlineStr">
        <is>
          <t>LOQ</t>
        </is>
      </c>
      <c r="B124" t="inlineStr">
        <is>
          <t>Test above LOQ [copies per well, covN1]</t>
        </is>
      </c>
      <c r="C124" t="inlineStr">
        <is>
          <t>High</t>
        </is>
      </c>
      <c r="E124" t="inlineStr">
        <is>
          <t>evc3.07.16.21</t>
        </is>
      </c>
      <c r="F124" t="inlineStr">
        <is>
          <t>covN1</t>
        </is>
      </c>
      <c r="G124" s="73" t="str">
        <f>HYPERLINK("#'Main'!L66", "'Main'!L66")</f>
        <v>'Main'!L66</v>
      </c>
      <c r="I124" t="n">
        <v>4</v>
      </c>
      <c r="K124">
        <f>'Main'!L66</f>
        <v>0.006169666354869138</v>
      </c>
      <c r="L124">
        <f>IF(OR(ISERROR(K124), ISERROR(I124), ISERROR(J124)), FALSE, OR(OR(AND(LEFT(K124, 1)="[", RIGHT(K124, 1)="]"), AND(ISNUMBER(K124), OR(K124&gt;=I124, I124=""), OR(K124&lt;=J124, J124=""))), K124=""))</f>
        <v>0</v>
      </c>
    </row>
    <row r="125">
      <c r="A125" t="inlineStr">
        <is>
          <t>LOQ</t>
        </is>
      </c>
      <c r="B125" t="inlineStr">
        <is>
          <t>Test above LOQ [copies per well, covN1]</t>
        </is>
      </c>
      <c r="C125" t="inlineStr">
        <is>
          <t>High</t>
        </is>
      </c>
      <c r="E125" t="inlineStr">
        <is>
          <t>evc3.07.16.21</t>
        </is>
      </c>
      <c r="F125" t="inlineStr">
        <is>
          <t>covN1</t>
        </is>
      </c>
      <c r="G125" s="73" t="str">
        <f>HYPERLINK("#'Main'!M66", "'Main'!M66")</f>
        <v>'Main'!M66</v>
      </c>
      <c r="I125" t="n">
        <v>4</v>
      </c>
      <c r="K125">
        <f>'Main'!M66</f>
        <v>0.001304889910878361</v>
      </c>
      <c r="L125">
        <f>IF(OR(ISERROR(K125), ISERROR(I125), ISERROR(J125)), FALSE, OR(OR(AND(LEFT(K125, 1)="[", RIGHT(K125, 1)="]"), AND(ISNUMBER(K125), OR(K125&gt;=I125, I125=""), OR(K125&lt;=J125, J125=""))), K125=""))</f>
        <v>0</v>
      </c>
    </row>
    <row r="126">
      <c r="A126" t="inlineStr">
        <is>
          <t>LOQ</t>
        </is>
      </c>
      <c r="B126" t="inlineStr">
        <is>
          <t>Test above LOQ [copies per well, covN1]</t>
        </is>
      </c>
      <c r="C126" t="inlineStr">
        <is>
          <t>High</t>
        </is>
      </c>
      <c r="E126" t="inlineStr">
        <is>
          <t>evc3.07.16.21</t>
        </is>
      </c>
      <c r="F126" t="inlineStr">
        <is>
          <t>covN1</t>
        </is>
      </c>
      <c r="G126" s="73" t="str">
        <f>HYPERLINK("#'Main'!N66", "'Main'!N66")</f>
        <v>'Main'!N66</v>
      </c>
      <c r="I126" t="n">
        <v>4</v>
      </c>
      <c r="K126" t="str">
        <f>'Main'!N66</f>
        <v/>
      </c>
      <c r="L126">
        <f>IF(OR(ISERROR(K126), ISERROR(I126), ISERROR(J126)), FALSE, OR(OR(AND(LEFT(K126, 1)="[", RIGHT(K126, 1)="]"), AND(ISNUMBER(K126), OR(K126&gt;=I126, I126=""), OR(K126&lt;=J126, J126=""))), K126=""))</f>
        <v>1</v>
      </c>
    </row>
    <row r="127">
      <c r="A127" t="inlineStr">
        <is>
          <t>LOQ</t>
        </is>
      </c>
      <c r="B127" t="inlineStr">
        <is>
          <t>Test above LOQ [copies per well, covN2]</t>
        </is>
      </c>
      <c r="C127" t="inlineStr">
        <is>
          <t>High</t>
        </is>
      </c>
      <c r="E127" t="inlineStr">
        <is>
          <t>aw_b97.08.09.21</t>
        </is>
      </c>
      <c r="F127" t="inlineStr">
        <is>
          <t>covN2</t>
        </is>
      </c>
      <c r="G127" s="73" t="str">
        <f>HYPERLINK("#'Main'!L68", "'Main'!L68")</f>
        <v>'Main'!L68</v>
      </c>
      <c r="I127" t="n">
        <v>6</v>
      </c>
      <c r="K127">
        <f>'Main'!L68</f>
        <v>3.174850257248975</v>
      </c>
      <c r="L127">
        <f>IF(OR(ISERROR(K127), ISERROR(I127), ISERROR(J127)), FALSE, OR(OR(AND(LEFT(K127, 1)="[", RIGHT(K127, 1)="]"), AND(ISNUMBER(K127), OR(K127&gt;=I127, I127=""), OR(K127&lt;=J127, J127=""))), K127=""))</f>
        <v>0</v>
      </c>
    </row>
    <row r="128">
      <c r="A128" t="inlineStr">
        <is>
          <t>LOQ</t>
        </is>
      </c>
      <c r="B128" t="inlineStr">
        <is>
          <t>Test above LOQ [copies per well, covN2]</t>
        </is>
      </c>
      <c r="C128" t="inlineStr">
        <is>
          <t>High</t>
        </is>
      </c>
      <c r="E128" t="inlineStr">
        <is>
          <t>aw_b97.08.09.21</t>
        </is>
      </c>
      <c r="F128" t="inlineStr">
        <is>
          <t>covN2</t>
        </is>
      </c>
      <c r="G128" s="73" t="str">
        <f>HYPERLINK("#'Main'!M68", "'Main'!M68")</f>
        <v>'Main'!M68</v>
      </c>
      <c r="I128" t="n">
        <v>6</v>
      </c>
      <c r="K128">
        <f>'Main'!M68</f>
        <v>1.519765256445234</v>
      </c>
      <c r="L128">
        <f>IF(OR(ISERROR(K128), ISERROR(I128), ISERROR(J128)), FALSE, OR(OR(AND(LEFT(K128, 1)="[", RIGHT(K128, 1)="]"), AND(ISNUMBER(K128), OR(K128&gt;=I128, I128=""), OR(K128&lt;=J128, J128=""))), K128=""))</f>
        <v>0</v>
      </c>
    </row>
    <row r="129">
      <c r="A129" t="inlineStr">
        <is>
          <t>LOQ</t>
        </is>
      </c>
      <c r="B129" t="inlineStr">
        <is>
          <t>Test above LOQ [copies per well, covN2]</t>
        </is>
      </c>
      <c r="C129" t="inlineStr">
        <is>
          <t>High</t>
        </is>
      </c>
      <c r="E129" t="inlineStr">
        <is>
          <t>aw_b97.08.09.21</t>
        </is>
      </c>
      <c r="F129" t="inlineStr">
        <is>
          <t>covN2</t>
        </is>
      </c>
      <c r="G129" s="73" t="str">
        <f>HYPERLINK("#'Main'!N68", "'Main'!N68")</f>
        <v>'Main'!N68</v>
      </c>
      <c r="I129" t="n">
        <v>6</v>
      </c>
      <c r="K129">
        <f>'Main'!N68</f>
        <v>3.174850257248975</v>
      </c>
      <c r="L129">
        <f>IF(OR(ISERROR(K129), ISERROR(I129), ISERROR(J129)), FALSE, OR(OR(AND(LEFT(K129, 1)="[", RIGHT(K129, 1)="]"), AND(ISNUMBER(K129), OR(K129&gt;=I129, I129=""), OR(K129&lt;=J129, J129=""))), K129=""))</f>
        <v>0</v>
      </c>
    </row>
    <row r="130">
      <c r="A130" t="inlineStr">
        <is>
          <t>LOQ</t>
        </is>
      </c>
      <c r="B130" t="inlineStr">
        <is>
          <t>Test above LOQ [copies per well, covN2]</t>
        </is>
      </c>
      <c r="C130" t="inlineStr">
        <is>
          <t>High</t>
        </is>
      </c>
      <c r="E130" t="inlineStr">
        <is>
          <t>aw_sr.08.09.21</t>
        </is>
      </c>
      <c r="F130" t="inlineStr">
        <is>
          <t>covN2</t>
        </is>
      </c>
      <c r="G130" s="73" t="str">
        <f>HYPERLINK("#'Main'!L69", "'Main'!L69")</f>
        <v>'Main'!L69</v>
      </c>
      <c r="I130" t="n">
        <v>6</v>
      </c>
      <c r="K130">
        <f>'Main'!L69</f>
        <v>5.56534622282047</v>
      </c>
      <c r="L130">
        <f>IF(OR(ISERROR(K130), ISERROR(I130), ISERROR(J130)), FALSE, OR(OR(AND(LEFT(K130, 1)="[", RIGHT(K130, 1)="]"), AND(ISNUMBER(K130), OR(K130&gt;=I130, I130=""), OR(K130&lt;=J130, J130=""))), K130=""))</f>
        <v>0</v>
      </c>
    </row>
    <row r="131">
      <c r="A131" t="inlineStr">
        <is>
          <t>LOQ</t>
        </is>
      </c>
      <c r="B131" t="inlineStr">
        <is>
          <t>Test above LOQ [copies per well, covN2]</t>
        </is>
      </c>
      <c r="C131" t="inlineStr">
        <is>
          <t>High</t>
        </is>
      </c>
      <c r="E131" t="inlineStr">
        <is>
          <t>aw_sr.08.09.21</t>
        </is>
      </c>
      <c r="F131" t="inlineStr">
        <is>
          <t>covN2</t>
        </is>
      </c>
      <c r="G131" s="73" t="str">
        <f>HYPERLINK("#'Main'!M69", "'Main'!M69")</f>
        <v>'Main'!M69</v>
      </c>
      <c r="I131" t="n">
        <v>6</v>
      </c>
      <c r="K131">
        <f>'Main'!M69</f>
        <v>2.82447705152526</v>
      </c>
      <c r="L131">
        <f>IF(OR(ISERROR(K131), ISERROR(I131), ISERROR(J131)), FALSE, OR(OR(AND(LEFT(K131, 1)="[", RIGHT(K131, 1)="]"), AND(ISNUMBER(K131), OR(K131&gt;=I131, I131=""), OR(K131&lt;=J131, J131=""))), K131=""))</f>
        <v>0</v>
      </c>
    </row>
    <row r="132">
      <c r="A132" t="inlineStr">
        <is>
          <t>LOQ</t>
        </is>
      </c>
      <c r="B132" t="inlineStr">
        <is>
          <t>Test above LOQ [copies per well, covN2]</t>
        </is>
      </c>
      <c r="C132" t="inlineStr">
        <is>
          <t>High</t>
        </is>
      </c>
      <c r="E132" t="inlineStr">
        <is>
          <t>aw_sr.08.09.21</t>
        </is>
      </c>
      <c r="F132" t="inlineStr">
        <is>
          <t>covN2</t>
        </is>
      </c>
      <c r="G132" s="73" t="str">
        <f>HYPERLINK("#'Main'!N69", "'Main'!N69")</f>
        <v>'Main'!N69</v>
      </c>
      <c r="I132" t="n">
        <v>6</v>
      </c>
      <c r="K132">
        <f>'Main'!N69</f>
        <v>8.578224586062209</v>
      </c>
      <c r="L132">
        <f>IF(OR(ISERROR(K132), ISERROR(I132), ISERROR(J132)), FALSE, OR(OR(AND(LEFT(K132, 1)="[", RIGHT(K132, 1)="]"), AND(ISNUMBER(K132), OR(K132&gt;=I132, I132=""), OR(K132&lt;=J132, J132=""))), K132=""))</f>
        <v>1</v>
      </c>
    </row>
    <row r="133">
      <c r="A133" t="inlineStr">
        <is>
          <t>LOQ</t>
        </is>
      </c>
      <c r="B133" t="inlineStr">
        <is>
          <t>Test above LOQ [copies per well, covN2]</t>
        </is>
      </c>
      <c r="C133" t="inlineStr">
        <is>
          <t>High</t>
        </is>
      </c>
      <c r="E133" t="inlineStr">
        <is>
          <t>ebmi.07.25</t>
        </is>
      </c>
      <c r="F133" t="inlineStr">
        <is>
          <t>covN2</t>
        </is>
      </c>
      <c r="G133" s="73" t="str">
        <f>HYPERLINK("#'Main'!L70", "'Main'!L70")</f>
        <v>'Main'!L70</v>
      </c>
      <c r="I133" t="n">
        <v>6</v>
      </c>
      <c r="K133">
        <f>'Main'!L70</f>
        <v>0.07439066749883511</v>
      </c>
      <c r="L133">
        <f>IF(OR(ISERROR(K133), ISERROR(I133), ISERROR(J133)), FALSE, OR(OR(AND(LEFT(K133, 1)="[", RIGHT(K133, 1)="]"), AND(ISNUMBER(K133), OR(K133&gt;=I133, I133=""), OR(K133&lt;=J133, J133=""))), K133=""))</f>
        <v>0</v>
      </c>
    </row>
    <row r="134">
      <c r="A134" t="inlineStr">
        <is>
          <t>LOQ</t>
        </is>
      </c>
      <c r="B134" t="inlineStr">
        <is>
          <t>Test above LOQ [copies per well, covN2]</t>
        </is>
      </c>
      <c r="C134" t="inlineStr">
        <is>
          <t>High</t>
        </is>
      </c>
      <c r="E134" t="inlineStr">
        <is>
          <t>ebmi.07.25</t>
        </is>
      </c>
      <c r="F134" t="inlineStr">
        <is>
          <t>covN2</t>
        </is>
      </c>
      <c r="G134" s="73" t="str">
        <f>HYPERLINK("#'Main'!M70", "'Main'!M70")</f>
        <v>'Main'!M70</v>
      </c>
      <c r="I134" t="n">
        <v>6</v>
      </c>
      <c r="K134" t="str">
        <f>'Main'!M70</f>
        <v/>
      </c>
      <c r="L134">
        <f>IF(OR(ISERROR(K134), ISERROR(I134), ISERROR(J134)), FALSE, OR(OR(AND(LEFT(K134, 1)="[", RIGHT(K134, 1)="]"), AND(ISNUMBER(K134), OR(K134&gt;=I134, I134=""), OR(K134&lt;=J134, J134=""))), K134=""))</f>
        <v>1</v>
      </c>
    </row>
    <row r="135">
      <c r="A135" t="inlineStr">
        <is>
          <t>LOQ</t>
        </is>
      </c>
      <c r="B135" t="inlineStr">
        <is>
          <t>Test above LOQ [copies per well, covN2]</t>
        </is>
      </c>
      <c r="C135" t="inlineStr">
        <is>
          <t>High</t>
        </is>
      </c>
      <c r="E135" t="inlineStr">
        <is>
          <t>ebmi.07.25</t>
        </is>
      </c>
      <c r="F135" t="inlineStr">
        <is>
          <t>covN2</t>
        </is>
      </c>
      <c r="G135" s="73" t="str">
        <f>HYPERLINK("#'Main'!N70", "'Main'!N70")</f>
        <v>'Main'!N70</v>
      </c>
      <c r="I135" t="n">
        <v>6</v>
      </c>
      <c r="K135">
        <f>'Main'!N70</f>
        <v>0.6104526497655757</v>
      </c>
      <c r="L135">
        <f>IF(OR(ISERROR(K135), ISERROR(I135), ISERROR(J135)), FALSE, OR(OR(AND(LEFT(K135, 1)="[", RIGHT(K135, 1)="]"), AND(ISNUMBER(K135), OR(K135&gt;=I135, I135=""), OR(K135&lt;=J135, J135=""))), K135=""))</f>
        <v>0</v>
      </c>
    </row>
    <row r="136">
      <c r="A136" t="inlineStr">
        <is>
          <t>LOQ</t>
        </is>
      </c>
      <c r="B136" t="inlineStr">
        <is>
          <t>Test above LOQ [copies per well, covN2]</t>
        </is>
      </c>
      <c r="C136" t="inlineStr">
        <is>
          <t>High</t>
        </is>
      </c>
      <c r="E136" t="inlineStr">
        <is>
          <t>eh.07.20.21</t>
        </is>
      </c>
      <c r="F136" t="inlineStr">
        <is>
          <t>covN2</t>
        </is>
      </c>
      <c r="G136" s="73" t="str">
        <f>HYPERLINK("#'Main'!L71", "'Main'!L71")</f>
        <v>'Main'!L71</v>
      </c>
      <c r="I136" t="n">
        <v>6</v>
      </c>
      <c r="K136">
        <f>'Main'!L71</f>
        <v>0.1647622781423827</v>
      </c>
      <c r="L136">
        <f>IF(OR(ISERROR(K136), ISERROR(I136), ISERROR(J136)), FALSE, OR(OR(AND(LEFT(K136, 1)="[", RIGHT(K136, 1)="]"), AND(ISNUMBER(K136), OR(K136&gt;=I136, I136=""), OR(K136&lt;=J136, J136=""))), K136=""))</f>
        <v>0</v>
      </c>
    </row>
    <row r="137">
      <c r="A137" t="inlineStr">
        <is>
          <t>LOQ</t>
        </is>
      </c>
      <c r="B137" t="inlineStr">
        <is>
          <t>Test above LOQ [copies per well, covN2]</t>
        </is>
      </c>
      <c r="C137" t="inlineStr">
        <is>
          <t>High</t>
        </is>
      </c>
      <c r="E137" t="inlineStr">
        <is>
          <t>eh.07.20.21</t>
        </is>
      </c>
      <c r="F137" t="inlineStr">
        <is>
          <t>covN2</t>
        </is>
      </c>
      <c r="G137" s="73" t="str">
        <f>HYPERLINK("#'Main'!M71", "'Main'!M71")</f>
        <v>'Main'!M71</v>
      </c>
      <c r="I137" t="n">
        <v>6</v>
      </c>
      <c r="K137" t="str">
        <f>'Main'!M71</f>
        <v/>
      </c>
      <c r="L137">
        <f>IF(OR(ISERROR(K137), ISERROR(I137), ISERROR(J137)), FALSE, OR(OR(AND(LEFT(K137, 1)="[", RIGHT(K137, 1)="]"), AND(ISNUMBER(K137), OR(K137&gt;=I137, I137=""), OR(K137&lt;=J137, J137=""))), K137=""))</f>
        <v>1</v>
      </c>
    </row>
    <row r="138">
      <c r="A138" t="inlineStr">
        <is>
          <t>LOQ</t>
        </is>
      </c>
      <c r="B138" t="inlineStr">
        <is>
          <t>Test above LOQ [copies per well, covN2]</t>
        </is>
      </c>
      <c r="C138" t="inlineStr">
        <is>
          <t>High</t>
        </is>
      </c>
      <c r="E138" t="inlineStr">
        <is>
          <t>eh.07.20.21</t>
        </is>
      </c>
      <c r="F138" t="inlineStr">
        <is>
          <t>covN2</t>
        </is>
      </c>
      <c r="G138" s="73" t="str">
        <f>HYPERLINK("#'Main'!N71", "'Main'!N71")</f>
        <v>'Main'!N71</v>
      </c>
      <c r="I138" t="n">
        <v>6</v>
      </c>
      <c r="K138">
        <f>'Main'!N71</f>
        <v>0.5003998260327049</v>
      </c>
      <c r="L138">
        <f>IF(OR(ISERROR(K138), ISERROR(I138), ISERROR(J138)), FALSE, OR(OR(AND(LEFT(K138, 1)="[", RIGHT(K138, 1)="]"), AND(ISNUMBER(K138), OR(K138&gt;=I138, I138=""), OR(K138&lt;=J138, J138=""))), K138=""))</f>
        <v>0</v>
      </c>
    </row>
    <row r="139">
      <c r="A139" t="inlineStr">
        <is>
          <t>LOQ</t>
        </is>
      </c>
      <c r="B139" t="inlineStr">
        <is>
          <t>Test above LOQ [copies per well, covN2]</t>
        </is>
      </c>
      <c r="C139" t="inlineStr">
        <is>
          <t>High</t>
        </is>
      </c>
      <c r="E139" t="inlineStr">
        <is>
          <t>emh.07.21.21</t>
        </is>
      </c>
      <c r="F139" t="inlineStr">
        <is>
          <t>covN2</t>
        </is>
      </c>
      <c r="G139" s="73" t="str">
        <f>HYPERLINK("#'Main'!L72", "'Main'!L72")</f>
        <v>'Main'!L72</v>
      </c>
      <c r="I139" t="n">
        <v>6</v>
      </c>
      <c r="K139">
        <f>'Main'!L72</f>
        <v>0.2510062259080285</v>
      </c>
      <c r="L139">
        <f>IF(OR(ISERROR(K139), ISERROR(I139), ISERROR(J139)), FALSE, OR(OR(AND(LEFT(K139, 1)="[", RIGHT(K139, 1)="]"), AND(ISNUMBER(K139), OR(K139&gt;=I139, I139=""), OR(K139&lt;=J139, J139=""))), K139=""))</f>
        <v>0</v>
      </c>
    </row>
    <row r="140">
      <c r="A140" t="inlineStr">
        <is>
          <t>LOQ</t>
        </is>
      </c>
      <c r="B140" t="inlineStr">
        <is>
          <t>Test above LOQ [copies per well, covN2]</t>
        </is>
      </c>
      <c r="C140" t="inlineStr">
        <is>
          <t>High</t>
        </is>
      </c>
      <c r="E140" t="inlineStr">
        <is>
          <t>emh.07.21.21</t>
        </is>
      </c>
      <c r="F140" t="inlineStr">
        <is>
          <t>covN2</t>
        </is>
      </c>
      <c r="G140" s="73" t="str">
        <f>HYPERLINK("#'Main'!M72", "'Main'!M72")</f>
        <v>'Main'!M72</v>
      </c>
      <c r="I140" t="n">
        <v>6</v>
      </c>
      <c r="K140">
        <f>'Main'!M72</f>
        <v>0.1767375807181034</v>
      </c>
      <c r="L140">
        <f>IF(OR(ISERROR(K140), ISERROR(I140), ISERROR(J140)), FALSE, OR(OR(AND(LEFT(K140, 1)="[", RIGHT(K140, 1)="]"), AND(ISNUMBER(K140), OR(K140&gt;=I140, I140=""), OR(K140&lt;=J140, J140=""))), K140=""))</f>
        <v>0</v>
      </c>
    </row>
    <row r="141">
      <c r="A141" t="inlineStr">
        <is>
          <t>LOQ</t>
        </is>
      </c>
      <c r="B141" t="inlineStr">
        <is>
          <t>Test above LOQ [copies per well, covN2]</t>
        </is>
      </c>
      <c r="C141" t="inlineStr">
        <is>
          <t>High</t>
        </is>
      </c>
      <c r="E141" t="inlineStr">
        <is>
          <t>emh.07.21.21</t>
        </is>
      </c>
      <c r="F141" t="inlineStr">
        <is>
          <t>covN2</t>
        </is>
      </c>
      <c r="G141" s="73" t="str">
        <f>HYPERLINK("#'Main'!N72", "'Main'!N72")</f>
        <v>'Main'!N72</v>
      </c>
      <c r="I141" t="n">
        <v>6</v>
      </c>
      <c r="K141">
        <f>'Main'!N72</f>
        <v>0.2081748115584017</v>
      </c>
      <c r="L141">
        <f>IF(OR(ISERROR(K141), ISERROR(I141), ISERROR(J141)), FALSE, OR(OR(AND(LEFT(K141, 1)="[", RIGHT(K141, 1)="]"), AND(ISNUMBER(K141), OR(K141&gt;=I141, I141=""), OR(K141&lt;=J141, J141=""))), K141=""))</f>
        <v>0</v>
      </c>
    </row>
    <row r="142">
      <c r="A142" t="inlineStr">
        <is>
          <t>LOQ</t>
        </is>
      </c>
      <c r="B142" t="inlineStr">
        <is>
          <t>Test above LOQ [copies per well, covN2]</t>
        </is>
      </c>
      <c r="C142" t="inlineStr">
        <is>
          <t>High</t>
        </is>
      </c>
      <c r="E142" t="inlineStr">
        <is>
          <t>evc1.07.02.21</t>
        </is>
      </c>
      <c r="F142" t="inlineStr">
        <is>
          <t>covN2</t>
        </is>
      </c>
      <c r="G142" s="73" t="str">
        <f>HYPERLINK("#'Main'!L73", "'Main'!L73")</f>
        <v>'Main'!L73</v>
      </c>
      <c r="I142" t="n">
        <v>6</v>
      </c>
      <c r="K142" t="str">
        <f>'Main'!L73</f>
        <v/>
      </c>
      <c r="L142">
        <f>IF(OR(ISERROR(K142), ISERROR(I142), ISERROR(J142)), FALSE, OR(OR(AND(LEFT(K142, 1)="[", RIGHT(K142, 1)="]"), AND(ISNUMBER(K142), OR(K142&gt;=I142, I142=""), OR(K142&lt;=J142, J142=""))), K142=""))</f>
        <v>1</v>
      </c>
    </row>
    <row r="143">
      <c r="A143" t="inlineStr">
        <is>
          <t>LOQ</t>
        </is>
      </c>
      <c r="B143" t="inlineStr">
        <is>
          <t>Test above LOQ [copies per well, covN2]</t>
        </is>
      </c>
      <c r="C143" t="inlineStr">
        <is>
          <t>High</t>
        </is>
      </c>
      <c r="E143" t="inlineStr">
        <is>
          <t>evc1.07.02.21</t>
        </is>
      </c>
      <c r="F143" t="inlineStr">
        <is>
          <t>covN2</t>
        </is>
      </c>
      <c r="G143" s="73" t="str">
        <f>HYPERLINK("#'Main'!M73", "'Main'!M73")</f>
        <v>'Main'!M73</v>
      </c>
      <c r="I143" t="n">
        <v>6</v>
      </c>
      <c r="K143">
        <f>'Main'!M73</f>
        <v>0.001568942358631893</v>
      </c>
      <c r="L143">
        <f>IF(OR(ISERROR(K143), ISERROR(I143), ISERROR(J143)), FALSE, OR(OR(AND(LEFT(K143, 1)="[", RIGHT(K143, 1)="]"), AND(ISNUMBER(K143), OR(K143&gt;=I143, I143=""), OR(K143&lt;=J143, J143=""))), K143=""))</f>
        <v>0</v>
      </c>
    </row>
    <row r="144">
      <c r="A144" t="inlineStr">
        <is>
          <t>LOQ</t>
        </is>
      </c>
      <c r="B144" t="inlineStr">
        <is>
          <t>Test above LOQ [copies per well, covN2]</t>
        </is>
      </c>
      <c r="C144" t="inlineStr">
        <is>
          <t>High</t>
        </is>
      </c>
      <c r="E144" t="inlineStr">
        <is>
          <t>evc1.07.02.21</t>
        </is>
      </c>
      <c r="F144" t="inlineStr">
        <is>
          <t>covN2</t>
        </is>
      </c>
      <c r="G144" s="73" t="str">
        <f>HYPERLINK("#'Main'!N73", "'Main'!N73")</f>
        <v>'Main'!N73</v>
      </c>
      <c r="I144" t="n">
        <v>6</v>
      </c>
      <c r="K144" t="str">
        <f>'Main'!N73</f>
        <v/>
      </c>
      <c r="L144">
        <f>IF(OR(ISERROR(K144), ISERROR(I144), ISERROR(J144)), FALSE, OR(OR(AND(LEFT(K144, 1)="[", RIGHT(K144, 1)="]"), AND(ISNUMBER(K144), OR(K144&gt;=I144, I144=""), OR(K144&lt;=J144, J144=""))), K144=""))</f>
        <v>1</v>
      </c>
    </row>
    <row r="145">
      <c r="A145" t="inlineStr">
        <is>
          <t>LOQ</t>
        </is>
      </c>
      <c r="B145" t="inlineStr">
        <is>
          <t>Test above LOQ [copies per well, covN2]</t>
        </is>
      </c>
      <c r="C145" t="inlineStr">
        <is>
          <t>High</t>
        </is>
      </c>
      <c r="E145" t="inlineStr">
        <is>
          <t>evc1.07.16.21</t>
        </is>
      </c>
      <c r="F145" t="inlineStr">
        <is>
          <t>covN2</t>
        </is>
      </c>
      <c r="G145" s="73" t="str">
        <f>HYPERLINK("#'Main'!L74", "'Main'!L74")</f>
        <v>'Main'!L74</v>
      </c>
      <c r="I145" t="n">
        <v>6</v>
      </c>
      <c r="K145">
        <f>'Main'!L74</f>
        <v>0.1187570058658439</v>
      </c>
      <c r="L145">
        <f>IF(OR(ISERROR(K145), ISERROR(I145), ISERROR(J145)), FALSE, OR(OR(AND(LEFT(K145, 1)="[", RIGHT(K145, 1)="]"), AND(ISNUMBER(K145), OR(K145&gt;=I145, I145=""), OR(K145&lt;=J145, J145=""))), K145=""))</f>
        <v>0</v>
      </c>
    </row>
    <row r="146">
      <c r="A146" t="inlineStr">
        <is>
          <t>LOQ</t>
        </is>
      </c>
      <c r="B146" t="inlineStr">
        <is>
          <t>Test above LOQ [copies per well, covN2]</t>
        </is>
      </c>
      <c r="C146" t="inlineStr">
        <is>
          <t>High</t>
        </is>
      </c>
      <c r="E146" t="inlineStr">
        <is>
          <t>evc1.07.16.21</t>
        </is>
      </c>
      <c r="F146" t="inlineStr">
        <is>
          <t>covN2</t>
        </is>
      </c>
      <c r="G146" s="73" t="str">
        <f>HYPERLINK("#'Main'!M74", "'Main'!M74")</f>
        <v>'Main'!M74</v>
      </c>
      <c r="I146" t="n">
        <v>6</v>
      </c>
      <c r="K146">
        <f>'Main'!M74</f>
        <v>0.2569458057985206</v>
      </c>
      <c r="L146">
        <f>IF(OR(ISERROR(K146), ISERROR(I146), ISERROR(J146)), FALSE, OR(OR(AND(LEFT(K146, 1)="[", RIGHT(K146, 1)="]"), AND(ISNUMBER(K146), OR(K146&gt;=I146, I146=""), OR(K146&lt;=J146, J146=""))), K146=""))</f>
        <v>0</v>
      </c>
    </row>
    <row r="147">
      <c r="A147" t="inlineStr">
        <is>
          <t>LOQ</t>
        </is>
      </c>
      <c r="B147" t="inlineStr">
        <is>
          <t>Test above LOQ [copies per well, covN2]</t>
        </is>
      </c>
      <c r="C147" t="inlineStr">
        <is>
          <t>High</t>
        </is>
      </c>
      <c r="E147" t="inlineStr">
        <is>
          <t>evc1.07.16.21</t>
        </is>
      </c>
      <c r="F147" t="inlineStr">
        <is>
          <t>covN2</t>
        </is>
      </c>
      <c r="G147" s="73" t="str">
        <f>HYPERLINK("#'Main'!N74", "'Main'!N74")</f>
        <v>'Main'!N74</v>
      </c>
      <c r="I147" t="n">
        <v>6</v>
      </c>
      <c r="K147" t="str">
        <f>'Main'!N74</f>
        <v/>
      </c>
      <c r="L147">
        <f>IF(OR(ISERROR(K147), ISERROR(I147), ISERROR(J147)), FALSE, OR(OR(AND(LEFT(K147, 1)="[", RIGHT(K147, 1)="]"), AND(ISNUMBER(K147), OR(K147&gt;=I147, I147=""), OR(K147&lt;=J147, J147=""))), K147=""))</f>
        <v>1</v>
      </c>
    </row>
    <row r="148">
      <c r="A148" t="inlineStr">
        <is>
          <t>LOQ</t>
        </is>
      </c>
      <c r="B148" t="inlineStr">
        <is>
          <t>Test above LOQ [copies per well, covN2]</t>
        </is>
      </c>
      <c r="C148" t="inlineStr">
        <is>
          <t>High</t>
        </is>
      </c>
      <c r="E148" t="inlineStr">
        <is>
          <t>evc3.07.16.21</t>
        </is>
      </c>
      <c r="F148" t="inlineStr">
        <is>
          <t>covN2</t>
        </is>
      </c>
      <c r="G148" s="73" t="str">
        <f>HYPERLINK("#'Main'!L75", "'Main'!L75")</f>
        <v>'Main'!L75</v>
      </c>
      <c r="I148" t="n">
        <v>6</v>
      </c>
      <c r="K148">
        <f>'Main'!L75</f>
        <v>0.4198936975337261</v>
      </c>
      <c r="L148">
        <f>IF(OR(ISERROR(K148), ISERROR(I148), ISERROR(J148)), FALSE, OR(OR(AND(LEFT(K148, 1)="[", RIGHT(K148, 1)="]"), AND(ISNUMBER(K148), OR(K148&gt;=I148, I148=""), OR(K148&lt;=J148, J148=""))), K148=""))</f>
        <v>0</v>
      </c>
    </row>
    <row r="149">
      <c r="A149" t="inlineStr">
        <is>
          <t>LOQ</t>
        </is>
      </c>
      <c r="B149" t="inlineStr">
        <is>
          <t>Test above LOQ [copies per well, covN2]</t>
        </is>
      </c>
      <c r="C149" t="inlineStr">
        <is>
          <t>High</t>
        </is>
      </c>
      <c r="E149" t="inlineStr">
        <is>
          <t>evc3.07.16.21</t>
        </is>
      </c>
      <c r="F149" t="inlineStr">
        <is>
          <t>covN2</t>
        </is>
      </c>
      <c r="G149" s="73" t="str">
        <f>HYPERLINK("#'Main'!M75", "'Main'!M75")</f>
        <v>'Main'!M75</v>
      </c>
      <c r="I149" t="n">
        <v>6</v>
      </c>
      <c r="K149" t="str">
        <f>'Main'!M75</f>
        <v/>
      </c>
      <c r="L149">
        <f>IF(OR(ISERROR(K149), ISERROR(I149), ISERROR(J149)), FALSE, OR(OR(AND(LEFT(K149, 1)="[", RIGHT(K149, 1)="]"), AND(ISNUMBER(K149), OR(K149&gt;=I149, I149=""), OR(K149&lt;=J149, J149=""))), K149=""))</f>
        <v>1</v>
      </c>
    </row>
    <row r="150">
      <c r="A150" t="inlineStr">
        <is>
          <t>LOQ</t>
        </is>
      </c>
      <c r="B150" t="inlineStr">
        <is>
          <t>Test above LOQ [copies per well, covN2]</t>
        </is>
      </c>
      <c r="C150" t="inlineStr">
        <is>
          <t>High</t>
        </is>
      </c>
      <c r="E150" t="inlineStr">
        <is>
          <t>evc3.07.16.21</t>
        </is>
      </c>
      <c r="F150" t="inlineStr">
        <is>
          <t>covN2</t>
        </is>
      </c>
      <c r="G150" s="73" t="str">
        <f>HYPERLINK("#'Main'!N75", "'Main'!N75")</f>
        <v>'Main'!N75</v>
      </c>
      <c r="I150" t="n">
        <v>6</v>
      </c>
      <c r="K150">
        <f>'Main'!N75</f>
        <v>0.1746828971777679</v>
      </c>
      <c r="L150">
        <f>IF(OR(ISERROR(K150), ISERROR(I150), ISERROR(J150)), FALSE, OR(OR(AND(LEFT(K150, 1)="[", RIGHT(K150, 1)="]"), AND(ISNUMBER(K150), OR(K150&gt;=I150, I150=""), OR(K150&lt;=J150, J150=""))), K150=""))</f>
        <v>0</v>
      </c>
    </row>
    <row r="151">
      <c r="A151" t="inlineStr">
        <is>
          <t>Inhibition</t>
        </is>
      </c>
      <c r="B151" t="inlineStr">
        <is>
          <t>Test for inhibition: 1/10 dilution vs Full</t>
        </is>
      </c>
      <c r="C151" t="inlineStr">
        <is>
          <t>High</t>
        </is>
      </c>
      <c r="E151" t="inlineStr">
        <is>
          <t>aw_b97.08.09.21</t>
        </is>
      </c>
      <c r="F151" t="inlineStr">
        <is>
          <t>PMMoV</t>
        </is>
      </c>
      <c r="G151" s="73" t="str">
        <f>HYPERLINK("#'Main'!BU59", "'Main'!BU59")</f>
        <v>'Main'!BU59</v>
      </c>
      <c r="I151" t="n">
        <v>2.6</v>
      </c>
      <c r="J151" t="n">
        <v>3.6</v>
      </c>
      <c r="K151">
        <f>'Main'!BU59</f>
        <v>2.121666666666666</v>
      </c>
      <c r="L151">
        <f>IF(OR(ISERROR(K151), ISERROR(I151), ISERROR(J151)), FALSE, OR(AND(LEFT(K151, 1)="[", RIGHT(K151, 1)="]"), AND(ISNUMBER(K151), OR(K151&gt;=I151, I151=""), OR(K151&lt;=J151, J151=""))))</f>
        <v>0</v>
      </c>
    </row>
    <row r="152">
      <c r="A152" t="inlineStr">
        <is>
          <t>Inhibition</t>
        </is>
      </c>
      <c r="B152" t="inlineStr">
        <is>
          <t>Test for inhibition: 1/10 dilution vs Full</t>
        </is>
      </c>
      <c r="C152" t="inlineStr">
        <is>
          <t>High</t>
        </is>
      </c>
      <c r="E152" t="inlineStr">
        <is>
          <t>aw_sr.08.09.21</t>
        </is>
      </c>
      <c r="F152" t="inlineStr">
        <is>
          <t>PMMoV</t>
        </is>
      </c>
      <c r="G152" s="73" t="str">
        <f>HYPERLINK("#'Main'!BU60", "'Main'!BU60")</f>
        <v>'Main'!BU60</v>
      </c>
      <c r="I152" t="n">
        <v>2.6</v>
      </c>
      <c r="J152" t="n">
        <v>3.6</v>
      </c>
      <c r="K152" t="str">
        <f>'Main'!BU60</f>
        <v/>
      </c>
      <c r="L152">
        <f>IF(OR(ISERROR(K152), ISERROR(I152), ISERROR(J152)), FALSE, OR(AND(LEFT(K152, 1)="[", RIGHT(K152, 1)="]"), AND(ISNUMBER(K152), OR(K152&gt;=I152, I152=""), OR(K152&lt;=J152, J152=""))))</f>
        <v>0</v>
      </c>
    </row>
    <row r="153">
      <c r="A153" t="inlineStr">
        <is>
          <t>Inhibition</t>
        </is>
      </c>
      <c r="B153" t="inlineStr">
        <is>
          <t>Test for inhibition: 1/10 dilution vs Full</t>
        </is>
      </c>
      <c r="C153" t="inlineStr">
        <is>
          <t>High</t>
        </is>
      </c>
      <c r="E153" t="inlineStr">
        <is>
          <t>ebmi.07.25</t>
        </is>
      </c>
      <c r="F153" t="inlineStr">
        <is>
          <t>PMMoV</t>
        </is>
      </c>
      <c r="G153" s="73" t="str">
        <f>HYPERLINK("#'Main'!BU61", "'Main'!BU61")</f>
        <v>'Main'!BU61</v>
      </c>
      <c r="I153" t="n">
        <v>2.6</v>
      </c>
      <c r="J153" t="n">
        <v>3.6</v>
      </c>
      <c r="K153" t="str">
        <f>'Main'!BU61</f>
        <v/>
      </c>
      <c r="L153">
        <f>IF(OR(ISERROR(K153), ISERROR(I153), ISERROR(J153)), FALSE, OR(AND(LEFT(K153, 1)="[", RIGHT(K153, 1)="]"), AND(ISNUMBER(K153), OR(K153&gt;=I153, I153=""), OR(K153&lt;=J153, J153=""))))</f>
        <v>0</v>
      </c>
    </row>
    <row r="154">
      <c r="A154" t="inlineStr">
        <is>
          <t>Inhibition</t>
        </is>
      </c>
      <c r="B154" t="inlineStr">
        <is>
          <t>Test for inhibition: 1/10 dilution vs Full</t>
        </is>
      </c>
      <c r="C154" t="inlineStr">
        <is>
          <t>High</t>
        </is>
      </c>
      <c r="E154" t="inlineStr">
        <is>
          <t>eh.07.20.21</t>
        </is>
      </c>
      <c r="F154" t="inlineStr">
        <is>
          <t>PMMoV</t>
        </is>
      </c>
      <c r="G154" s="73" t="str">
        <f>HYPERLINK("#'Main'!BU62", "'Main'!BU62")</f>
        <v>'Main'!BU62</v>
      </c>
      <c r="I154" t="n">
        <v>2.6</v>
      </c>
      <c r="J154" t="n">
        <v>3.6</v>
      </c>
      <c r="K154" t="str">
        <f>'Main'!BU62</f>
        <v/>
      </c>
      <c r="L154">
        <f>IF(OR(ISERROR(K154), ISERROR(I154), ISERROR(J154)), FALSE, OR(AND(LEFT(K154, 1)="[", RIGHT(K154, 1)="]"), AND(ISNUMBER(K154), OR(K154&gt;=I154, I154=""), OR(K154&lt;=J154, J154=""))))</f>
        <v>0</v>
      </c>
    </row>
    <row r="155">
      <c r="A155" t="inlineStr">
        <is>
          <t>Inhibition</t>
        </is>
      </c>
      <c r="B155" t="inlineStr">
        <is>
          <t>Test for inhibition: 1/10 dilution vs Full</t>
        </is>
      </c>
      <c r="C155" t="inlineStr">
        <is>
          <t>High</t>
        </is>
      </c>
      <c r="E155" t="inlineStr">
        <is>
          <t>emh.07.21.21</t>
        </is>
      </c>
      <c r="F155" t="inlineStr">
        <is>
          <t>PMMoV</t>
        </is>
      </c>
      <c r="G155" s="73" t="str">
        <f>HYPERLINK("#'Main'!BU63", "'Main'!BU63")</f>
        <v>'Main'!BU63</v>
      </c>
      <c r="I155" t="n">
        <v>2.6</v>
      </c>
      <c r="J155" t="n">
        <v>3.6</v>
      </c>
      <c r="K155" t="str">
        <f>'Main'!BU63</f>
        <v/>
      </c>
      <c r="L155">
        <f>IF(OR(ISERROR(K155), ISERROR(I155), ISERROR(J155)), FALSE, OR(AND(LEFT(K155, 1)="[", RIGHT(K155, 1)="]"), AND(ISNUMBER(K155), OR(K155&gt;=I155, I155=""), OR(K155&lt;=J155, J155=""))))</f>
        <v>0</v>
      </c>
    </row>
    <row r="156">
      <c r="A156" t="inlineStr">
        <is>
          <t>Inhibition</t>
        </is>
      </c>
      <c r="B156" t="inlineStr">
        <is>
          <t>Test for inhibition: 1/10 dilution vs Full</t>
        </is>
      </c>
      <c r="C156" t="inlineStr">
        <is>
          <t>High</t>
        </is>
      </c>
      <c r="E156" t="inlineStr">
        <is>
          <t>evc1.07.02.21</t>
        </is>
      </c>
      <c r="F156" t="inlineStr">
        <is>
          <t>PMMoV</t>
        </is>
      </c>
      <c r="G156" s="73" t="str">
        <f>HYPERLINK("#'Main'!BU64", "'Main'!BU64")</f>
        <v>'Main'!BU64</v>
      </c>
      <c r="I156" t="n">
        <v>2.6</v>
      </c>
      <c r="J156" t="n">
        <v>3.6</v>
      </c>
      <c r="K156" t="str">
        <f>'Main'!BU64</f>
        <v/>
      </c>
      <c r="L156">
        <f>IF(OR(ISERROR(K156), ISERROR(I156), ISERROR(J156)), FALSE, OR(AND(LEFT(K156, 1)="[", RIGHT(K156, 1)="]"), AND(ISNUMBER(K156), OR(K156&gt;=I156, I156=""), OR(K156&lt;=J156, J156=""))))</f>
        <v>0</v>
      </c>
    </row>
    <row r="157">
      <c r="A157" t="inlineStr">
        <is>
          <t>Inhibition</t>
        </is>
      </c>
      <c r="B157" t="inlineStr">
        <is>
          <t>Test for inhibition: 1/10 dilution vs Full</t>
        </is>
      </c>
      <c r="C157" t="inlineStr">
        <is>
          <t>High</t>
        </is>
      </c>
      <c r="E157" t="inlineStr">
        <is>
          <t>evc1.07.16.21</t>
        </is>
      </c>
      <c r="F157" t="inlineStr">
        <is>
          <t>PMMoV</t>
        </is>
      </c>
      <c r="G157" s="73" t="str">
        <f>HYPERLINK("#'Main'!BU65", "'Main'!BU65")</f>
        <v>'Main'!BU65</v>
      </c>
      <c r="I157" t="n">
        <v>2.6</v>
      </c>
      <c r="J157" t="n">
        <v>3.6</v>
      </c>
      <c r="K157" t="str">
        <f>'Main'!BU65</f>
        <v/>
      </c>
      <c r="L157">
        <f>IF(OR(ISERROR(K157), ISERROR(I157), ISERROR(J157)), FALSE, OR(AND(LEFT(K157, 1)="[", RIGHT(K157, 1)="]"), AND(ISNUMBER(K157), OR(K157&gt;=I157, I157=""), OR(K157&lt;=J157, J157=""))))</f>
        <v>0</v>
      </c>
    </row>
    <row r="158">
      <c r="A158" t="inlineStr">
        <is>
          <t>Inhibition</t>
        </is>
      </c>
      <c r="B158" t="inlineStr">
        <is>
          <t>Test for inhibition: 1/10 dilution vs Full</t>
        </is>
      </c>
      <c r="C158" t="inlineStr">
        <is>
          <t>High</t>
        </is>
      </c>
      <c r="E158" t="inlineStr">
        <is>
          <t>evc3.07.16.21</t>
        </is>
      </c>
      <c r="F158" t="inlineStr">
        <is>
          <t>PMMoV</t>
        </is>
      </c>
      <c r="G158" s="73" t="str">
        <f>HYPERLINK("#'Main'!BU66", "'Main'!BU66")</f>
        <v>'Main'!BU66</v>
      </c>
      <c r="I158" t="n">
        <v>2.6</v>
      </c>
      <c r="J158" t="n">
        <v>3.6</v>
      </c>
      <c r="K158" t="str">
        <f>'Main'!BU66</f>
        <v/>
      </c>
      <c r="L158">
        <f>IF(OR(ISERROR(K158), ISERROR(I158), ISERROR(J158)), FALSE, OR(AND(LEFT(K158, 1)="[", RIGHT(K158, 1)="]"), AND(ISNUMBER(K158), OR(K158&gt;=I158, I158=""), OR(K158&lt;=J158, J158=""))))</f>
        <v>0</v>
      </c>
    </row>
    <row r="159">
      <c r="A159" t="inlineStr">
        <is>
          <t>Inhibition</t>
        </is>
      </c>
      <c r="B159" t="inlineStr">
        <is>
          <t>Test for inhibition: 1/10 dilution vs Full</t>
        </is>
      </c>
      <c r="C159" t="inlineStr">
        <is>
          <t>High</t>
        </is>
      </c>
      <c r="E159" t="inlineStr">
        <is>
          <t>aw_b97.08.09.21</t>
        </is>
      </c>
      <c r="F159" t="inlineStr">
        <is>
          <t>PMMoV</t>
        </is>
      </c>
      <c r="G159" s="73" t="str">
        <f>HYPERLINK("#'Main'!BU68", "'Main'!BU68")</f>
        <v>'Main'!BU68</v>
      </c>
      <c r="I159" t="n">
        <v>2.6</v>
      </c>
      <c r="J159" t="n">
        <v>3.6</v>
      </c>
      <c r="K159">
        <f>'Main'!BU68</f>
        <v>2.121666666666666</v>
      </c>
      <c r="L159">
        <f>IF(OR(ISERROR(K159), ISERROR(I159), ISERROR(J159)), FALSE, OR(AND(LEFT(K159, 1)="[", RIGHT(K159, 1)="]"), AND(ISNUMBER(K159), OR(K159&gt;=I159, I159=""), OR(K159&lt;=J159, J159=""))))</f>
        <v>0</v>
      </c>
    </row>
    <row r="160">
      <c r="A160" t="inlineStr">
        <is>
          <t>Inhibition</t>
        </is>
      </c>
      <c r="B160" t="inlineStr">
        <is>
          <t>Test for inhibition: 1/10 dilution vs Full</t>
        </is>
      </c>
      <c r="C160" t="inlineStr">
        <is>
          <t>High</t>
        </is>
      </c>
      <c r="E160" t="inlineStr">
        <is>
          <t>aw_sr.08.09.21</t>
        </is>
      </c>
      <c r="F160" t="inlineStr">
        <is>
          <t>PMMoV</t>
        </is>
      </c>
      <c r="G160" s="73" t="str">
        <f>HYPERLINK("#'Main'!BU69", "'Main'!BU69")</f>
        <v>'Main'!BU69</v>
      </c>
      <c r="I160" t="n">
        <v>2.6</v>
      </c>
      <c r="J160" t="n">
        <v>3.6</v>
      </c>
      <c r="K160" t="str">
        <f>'Main'!BU69</f>
        <v/>
      </c>
      <c r="L160">
        <f>IF(OR(ISERROR(K160), ISERROR(I160), ISERROR(J160)), FALSE, OR(AND(LEFT(K160, 1)="[", RIGHT(K160, 1)="]"), AND(ISNUMBER(K160), OR(K160&gt;=I160, I160=""), OR(K160&lt;=J160, J160=""))))</f>
        <v>0</v>
      </c>
    </row>
    <row r="161">
      <c r="A161" t="inlineStr">
        <is>
          <t>Inhibition</t>
        </is>
      </c>
      <c r="B161" t="inlineStr">
        <is>
          <t>Test for inhibition: 1/10 dilution vs Full</t>
        </is>
      </c>
      <c r="C161" t="inlineStr">
        <is>
          <t>High</t>
        </is>
      </c>
      <c r="E161" t="inlineStr">
        <is>
          <t>ebmi.07.25</t>
        </is>
      </c>
      <c r="F161" t="inlineStr">
        <is>
          <t>PMMoV</t>
        </is>
      </c>
      <c r="G161" s="73" t="str">
        <f>HYPERLINK("#'Main'!BU70", "'Main'!BU70")</f>
        <v>'Main'!BU70</v>
      </c>
      <c r="I161" t="n">
        <v>2.6</v>
      </c>
      <c r="J161" t="n">
        <v>3.6</v>
      </c>
      <c r="K161" t="str">
        <f>'Main'!BU70</f>
        <v/>
      </c>
      <c r="L161">
        <f>IF(OR(ISERROR(K161), ISERROR(I161), ISERROR(J161)), FALSE, OR(AND(LEFT(K161, 1)="[", RIGHT(K161, 1)="]"), AND(ISNUMBER(K161), OR(K161&gt;=I161, I161=""), OR(K161&lt;=J161, J161=""))))</f>
        <v>0</v>
      </c>
    </row>
    <row r="162">
      <c r="A162" t="inlineStr">
        <is>
          <t>Inhibition</t>
        </is>
      </c>
      <c r="B162" t="inlineStr">
        <is>
          <t>Test for inhibition: 1/10 dilution vs Full</t>
        </is>
      </c>
      <c r="C162" t="inlineStr">
        <is>
          <t>High</t>
        </is>
      </c>
      <c r="E162" t="inlineStr">
        <is>
          <t>eh.07.20.21</t>
        </is>
      </c>
      <c r="F162" t="inlineStr">
        <is>
          <t>PMMoV</t>
        </is>
      </c>
      <c r="G162" s="73" t="str">
        <f>HYPERLINK("#'Main'!BU71", "'Main'!BU71")</f>
        <v>'Main'!BU71</v>
      </c>
      <c r="I162" t="n">
        <v>2.6</v>
      </c>
      <c r="J162" t="n">
        <v>3.6</v>
      </c>
      <c r="K162" t="str">
        <f>'Main'!BU71</f>
        <v/>
      </c>
      <c r="L162">
        <f>IF(OR(ISERROR(K162), ISERROR(I162), ISERROR(J162)), FALSE, OR(AND(LEFT(K162, 1)="[", RIGHT(K162, 1)="]"), AND(ISNUMBER(K162), OR(K162&gt;=I162, I162=""), OR(K162&lt;=J162, J162=""))))</f>
        <v>0</v>
      </c>
    </row>
    <row r="163">
      <c r="A163" t="inlineStr">
        <is>
          <t>Inhibition</t>
        </is>
      </c>
      <c r="B163" t="inlineStr">
        <is>
          <t>Test for inhibition: 1/10 dilution vs Full</t>
        </is>
      </c>
      <c r="C163" t="inlineStr">
        <is>
          <t>High</t>
        </is>
      </c>
      <c r="E163" t="inlineStr">
        <is>
          <t>emh.07.21.21</t>
        </is>
      </c>
      <c r="F163" t="inlineStr">
        <is>
          <t>PMMoV</t>
        </is>
      </c>
      <c r="G163" s="73" t="str">
        <f>HYPERLINK("#'Main'!BU72", "'Main'!BU72")</f>
        <v>'Main'!BU72</v>
      </c>
      <c r="I163" t="n">
        <v>2.6</v>
      </c>
      <c r="J163" t="n">
        <v>3.6</v>
      </c>
      <c r="K163" t="str">
        <f>'Main'!BU72</f>
        <v/>
      </c>
      <c r="L163">
        <f>IF(OR(ISERROR(K163), ISERROR(I163), ISERROR(J163)), FALSE, OR(AND(LEFT(K163, 1)="[", RIGHT(K163, 1)="]"), AND(ISNUMBER(K163), OR(K163&gt;=I163, I163=""), OR(K163&lt;=J163, J163=""))))</f>
        <v>0</v>
      </c>
    </row>
    <row r="164">
      <c r="A164" t="inlineStr">
        <is>
          <t>Inhibition</t>
        </is>
      </c>
      <c r="B164" t="inlineStr">
        <is>
          <t>Test for inhibition: 1/10 dilution vs Full</t>
        </is>
      </c>
      <c r="C164" t="inlineStr">
        <is>
          <t>High</t>
        </is>
      </c>
      <c r="E164" t="inlineStr">
        <is>
          <t>evc1.07.02.21</t>
        </is>
      </c>
      <c r="F164" t="inlineStr">
        <is>
          <t>PMMoV</t>
        </is>
      </c>
      <c r="G164" s="73" t="str">
        <f>HYPERLINK("#'Main'!BU73", "'Main'!BU73")</f>
        <v>'Main'!BU73</v>
      </c>
      <c r="I164" t="n">
        <v>2.6</v>
      </c>
      <c r="J164" t="n">
        <v>3.6</v>
      </c>
      <c r="K164" t="str">
        <f>'Main'!BU73</f>
        <v/>
      </c>
      <c r="L164">
        <f>IF(OR(ISERROR(K164), ISERROR(I164), ISERROR(J164)), FALSE, OR(AND(LEFT(K164, 1)="[", RIGHT(K164, 1)="]"), AND(ISNUMBER(K164), OR(K164&gt;=I164, I164=""), OR(K164&lt;=J164, J164=""))))</f>
        <v>0</v>
      </c>
    </row>
    <row r="165">
      <c r="A165" t="inlineStr">
        <is>
          <t>Inhibition</t>
        </is>
      </c>
      <c r="B165" t="inlineStr">
        <is>
          <t>Test for inhibition: 1/10 dilution vs Full</t>
        </is>
      </c>
      <c r="C165" t="inlineStr">
        <is>
          <t>High</t>
        </is>
      </c>
      <c r="E165" t="inlineStr">
        <is>
          <t>evc1.07.16.21</t>
        </is>
      </c>
      <c r="F165" t="inlineStr">
        <is>
          <t>PMMoV</t>
        </is>
      </c>
      <c r="G165" s="73" t="str">
        <f>HYPERLINK("#'Main'!BU74", "'Main'!BU74")</f>
        <v>'Main'!BU74</v>
      </c>
      <c r="I165" t="n">
        <v>2.6</v>
      </c>
      <c r="J165" t="n">
        <v>3.6</v>
      </c>
      <c r="K165" t="str">
        <f>'Main'!BU74</f>
        <v/>
      </c>
      <c r="L165">
        <f>IF(OR(ISERROR(K165), ISERROR(I165), ISERROR(J165)), FALSE, OR(AND(LEFT(K165, 1)="[", RIGHT(K165, 1)="]"), AND(ISNUMBER(K165), OR(K165&gt;=I165, I165=""), OR(K165&lt;=J165, J165=""))))</f>
        <v>0</v>
      </c>
    </row>
    <row r="166">
      <c r="A166" t="inlineStr">
        <is>
          <t>Inhibition</t>
        </is>
      </c>
      <c r="B166" t="inlineStr">
        <is>
          <t>Test for inhibition: 1/10 dilution vs Full</t>
        </is>
      </c>
      <c r="C166" t="inlineStr">
        <is>
          <t>High</t>
        </is>
      </c>
      <c r="E166" t="inlineStr">
        <is>
          <t>evc3.07.16.21</t>
        </is>
      </c>
      <c r="F166" t="inlineStr">
        <is>
          <t>PMMoV</t>
        </is>
      </c>
      <c r="G166" s="73" t="str">
        <f>HYPERLINK("#'Main'!BU75", "'Main'!BU75")</f>
        <v>'Main'!BU75</v>
      </c>
      <c r="I166" t="n">
        <v>2.6</v>
      </c>
      <c r="J166" t="n">
        <v>3.6</v>
      </c>
      <c r="K166" t="str">
        <f>'Main'!BU75</f>
        <v/>
      </c>
      <c r="L166">
        <f>IF(OR(ISERROR(K166), ISERROR(I166), ISERROR(J166)), FALSE, OR(AND(LEFT(K166, 1)="[", RIGHT(K166, 1)="]"), AND(ISNUMBER(K166), OR(K166&gt;=I166, I166=""), OR(K166&lt;=J166, J166=""))))</f>
        <v>0</v>
      </c>
    </row>
    <row r="167">
      <c r="A167" t="inlineStr">
        <is>
          <t>Inhibition</t>
        </is>
      </c>
      <c r="B167" t="inlineStr">
        <is>
          <t>Test for inhibition: 1/40 dilution vs 1/10 dilution</t>
        </is>
      </c>
      <c r="C167" t="inlineStr">
        <is>
          <t>High</t>
        </is>
      </c>
      <c r="E167" t="inlineStr">
        <is>
          <t>aw_b97.08.09.21</t>
        </is>
      </c>
      <c r="F167" t="inlineStr">
        <is>
          <t>PMMoV</t>
        </is>
      </c>
      <c r="G167" s="73" t="str">
        <f>HYPERLINK("#'Main'!BV59", "'Main'!BV59")</f>
        <v>'Main'!BV59</v>
      </c>
      <c r="I167" t="n">
        <v>4</v>
      </c>
      <c r="J167" t="n">
        <v>6</v>
      </c>
      <c r="K167">
        <f>'Main'!BV59</f>
        <v>1.948333333333334</v>
      </c>
      <c r="L167">
        <f>IF(OR(ISERROR(K167), ISERROR(I167), ISERROR(J167)), FALSE, OR(AND(LEFT(K167, 1)="[", RIGHT(K167, 1)="]"), AND(ISNUMBER(K167), OR(K167&gt;=I167, I167=""), OR(K167&lt;=J167, J167=""))))</f>
        <v>0</v>
      </c>
    </row>
    <row r="168">
      <c r="A168" t="inlineStr">
        <is>
          <t>Inhibition</t>
        </is>
      </c>
      <c r="B168" t="inlineStr">
        <is>
          <t>Test for inhibition: 1/40 dilution vs 1/10 dilution</t>
        </is>
      </c>
      <c r="C168" t="inlineStr">
        <is>
          <t>High</t>
        </is>
      </c>
      <c r="E168" t="inlineStr">
        <is>
          <t>aw_sr.08.09.21</t>
        </is>
      </c>
      <c r="F168" t="inlineStr">
        <is>
          <t>PMMoV</t>
        </is>
      </c>
      <c r="G168" s="73" t="str">
        <f>HYPERLINK("#'Main'!BV60", "'Main'!BV60")</f>
        <v>'Main'!BV60</v>
      </c>
      <c r="I168" t="n">
        <v>4</v>
      </c>
      <c r="J168" t="n">
        <v>6</v>
      </c>
      <c r="K168" t="str">
        <f>'Main'!BV60</f>
        <v/>
      </c>
      <c r="L168">
        <f>IF(OR(ISERROR(K168), ISERROR(I168), ISERROR(J168)), FALSE, OR(AND(LEFT(K168, 1)="[", RIGHT(K168, 1)="]"), AND(ISNUMBER(K168), OR(K168&gt;=I168, I168=""), OR(K168&lt;=J168, J168=""))))</f>
        <v>0</v>
      </c>
    </row>
    <row r="169">
      <c r="A169" t="inlineStr">
        <is>
          <t>Inhibition</t>
        </is>
      </c>
      <c r="B169" t="inlineStr">
        <is>
          <t>Test for inhibition: 1/40 dilution vs 1/10 dilution</t>
        </is>
      </c>
      <c r="C169" t="inlineStr">
        <is>
          <t>High</t>
        </is>
      </c>
      <c r="E169" t="inlineStr">
        <is>
          <t>ebmi.07.25</t>
        </is>
      </c>
      <c r="F169" t="inlineStr">
        <is>
          <t>PMMoV</t>
        </is>
      </c>
      <c r="G169" s="73" t="str">
        <f>HYPERLINK("#'Main'!BV61", "'Main'!BV61")</f>
        <v>'Main'!BV61</v>
      </c>
      <c r="I169" t="n">
        <v>4</v>
      </c>
      <c r="J169" t="n">
        <v>6</v>
      </c>
      <c r="K169" t="str">
        <f>'Main'!BV61</f>
        <v/>
      </c>
      <c r="L169">
        <f>IF(OR(ISERROR(K169), ISERROR(I169), ISERROR(J169)), FALSE, OR(AND(LEFT(K169, 1)="[", RIGHT(K169, 1)="]"), AND(ISNUMBER(K169), OR(K169&gt;=I169, I169=""), OR(K169&lt;=J169, J169=""))))</f>
        <v>0</v>
      </c>
    </row>
    <row r="170">
      <c r="A170" t="inlineStr">
        <is>
          <t>Inhibition</t>
        </is>
      </c>
      <c r="B170" t="inlineStr">
        <is>
          <t>Test for inhibition: 1/40 dilution vs 1/10 dilution</t>
        </is>
      </c>
      <c r="C170" t="inlineStr">
        <is>
          <t>High</t>
        </is>
      </c>
      <c r="E170" t="inlineStr">
        <is>
          <t>eh.07.20.21</t>
        </is>
      </c>
      <c r="F170" t="inlineStr">
        <is>
          <t>PMMoV</t>
        </is>
      </c>
      <c r="G170" s="73" t="str">
        <f>HYPERLINK("#'Main'!BV62", "'Main'!BV62")</f>
        <v>'Main'!BV62</v>
      </c>
      <c r="I170" t="n">
        <v>4</v>
      </c>
      <c r="J170" t="n">
        <v>6</v>
      </c>
      <c r="K170" t="str">
        <f>'Main'!BV62</f>
        <v/>
      </c>
      <c r="L170">
        <f>IF(OR(ISERROR(K170), ISERROR(I170), ISERROR(J170)), FALSE, OR(AND(LEFT(K170, 1)="[", RIGHT(K170, 1)="]"), AND(ISNUMBER(K170), OR(K170&gt;=I170, I170=""), OR(K170&lt;=J170, J170=""))))</f>
        <v>0</v>
      </c>
    </row>
    <row r="171">
      <c r="A171" t="inlineStr">
        <is>
          <t>Inhibition</t>
        </is>
      </c>
      <c r="B171" t="inlineStr">
        <is>
          <t>Test for inhibition: 1/40 dilution vs 1/10 dilution</t>
        </is>
      </c>
      <c r="C171" t="inlineStr">
        <is>
          <t>High</t>
        </is>
      </c>
      <c r="E171" t="inlineStr">
        <is>
          <t>emh.07.21.21</t>
        </is>
      </c>
      <c r="F171" t="inlineStr">
        <is>
          <t>PMMoV</t>
        </is>
      </c>
      <c r="G171" s="73" t="str">
        <f>HYPERLINK("#'Main'!BV63", "'Main'!BV63")</f>
        <v>'Main'!BV63</v>
      </c>
      <c r="I171" t="n">
        <v>4</v>
      </c>
      <c r="J171" t="n">
        <v>6</v>
      </c>
      <c r="K171" t="str">
        <f>'Main'!BV63</f>
        <v/>
      </c>
      <c r="L171">
        <f>IF(OR(ISERROR(K171), ISERROR(I171), ISERROR(J171)), FALSE, OR(AND(LEFT(K171, 1)="[", RIGHT(K171, 1)="]"), AND(ISNUMBER(K171), OR(K171&gt;=I171, I171=""), OR(K171&lt;=J171, J171=""))))</f>
        <v>0</v>
      </c>
    </row>
    <row r="172">
      <c r="A172" t="inlineStr">
        <is>
          <t>Inhibition</t>
        </is>
      </c>
      <c r="B172" t="inlineStr">
        <is>
          <t>Test for inhibition: 1/40 dilution vs 1/10 dilution</t>
        </is>
      </c>
      <c r="C172" t="inlineStr">
        <is>
          <t>High</t>
        </is>
      </c>
      <c r="E172" t="inlineStr">
        <is>
          <t>evc1.07.02.21</t>
        </is>
      </c>
      <c r="F172" t="inlineStr">
        <is>
          <t>PMMoV</t>
        </is>
      </c>
      <c r="G172" s="73" t="str">
        <f>HYPERLINK("#'Main'!BV64", "'Main'!BV64")</f>
        <v>'Main'!BV64</v>
      </c>
      <c r="I172" t="n">
        <v>4</v>
      </c>
      <c r="J172" t="n">
        <v>6</v>
      </c>
      <c r="K172" t="str">
        <f>'Main'!BV64</f>
        <v/>
      </c>
      <c r="L172">
        <f>IF(OR(ISERROR(K172), ISERROR(I172), ISERROR(J172)), FALSE, OR(AND(LEFT(K172, 1)="[", RIGHT(K172, 1)="]"), AND(ISNUMBER(K172), OR(K172&gt;=I172, I172=""), OR(K172&lt;=J172, J172=""))))</f>
        <v>0</v>
      </c>
    </row>
    <row r="173">
      <c r="A173" t="inlineStr">
        <is>
          <t>Inhibition</t>
        </is>
      </c>
      <c r="B173" t="inlineStr">
        <is>
          <t>Test for inhibition: 1/40 dilution vs 1/10 dilution</t>
        </is>
      </c>
      <c r="C173" t="inlineStr">
        <is>
          <t>High</t>
        </is>
      </c>
      <c r="E173" t="inlineStr">
        <is>
          <t>evc1.07.16.21</t>
        </is>
      </c>
      <c r="F173" t="inlineStr">
        <is>
          <t>PMMoV</t>
        </is>
      </c>
      <c r="G173" s="73" t="str">
        <f>HYPERLINK("#'Main'!BV65", "'Main'!BV65")</f>
        <v>'Main'!BV65</v>
      </c>
      <c r="I173" t="n">
        <v>4</v>
      </c>
      <c r="J173" t="n">
        <v>6</v>
      </c>
      <c r="K173" t="str">
        <f>'Main'!BV65</f>
        <v/>
      </c>
      <c r="L173">
        <f>IF(OR(ISERROR(K173), ISERROR(I173), ISERROR(J173)), FALSE, OR(AND(LEFT(K173, 1)="[", RIGHT(K173, 1)="]"), AND(ISNUMBER(K173), OR(K173&gt;=I173, I173=""), OR(K173&lt;=J173, J173=""))))</f>
        <v>0</v>
      </c>
    </row>
    <row r="174">
      <c r="A174" t="inlineStr">
        <is>
          <t>Inhibition</t>
        </is>
      </c>
      <c r="B174" t="inlineStr">
        <is>
          <t>Test for inhibition: 1/40 dilution vs 1/10 dilution</t>
        </is>
      </c>
      <c r="C174" t="inlineStr">
        <is>
          <t>High</t>
        </is>
      </c>
      <c r="E174" t="inlineStr">
        <is>
          <t>evc3.07.16.21</t>
        </is>
      </c>
      <c r="F174" t="inlineStr">
        <is>
          <t>PMMoV</t>
        </is>
      </c>
      <c r="G174" s="73" t="str">
        <f>HYPERLINK("#'Main'!BV66", "'Main'!BV66")</f>
        <v>'Main'!BV66</v>
      </c>
      <c r="I174" t="n">
        <v>4</v>
      </c>
      <c r="J174" t="n">
        <v>6</v>
      </c>
      <c r="K174" t="str">
        <f>'Main'!BV66</f>
        <v/>
      </c>
      <c r="L174">
        <f>IF(OR(ISERROR(K174), ISERROR(I174), ISERROR(J174)), FALSE, OR(AND(LEFT(K174, 1)="[", RIGHT(K174, 1)="]"), AND(ISNUMBER(K174), OR(K174&gt;=I174, I174=""), OR(K174&lt;=J174, J174=""))))</f>
        <v>0</v>
      </c>
    </row>
    <row r="175">
      <c r="A175" t="inlineStr">
        <is>
          <t>Inhibition</t>
        </is>
      </c>
      <c r="B175" t="inlineStr">
        <is>
          <t>Test for inhibition: 1/40 dilution vs 1/10 dilution</t>
        </is>
      </c>
      <c r="C175" t="inlineStr">
        <is>
          <t>High</t>
        </is>
      </c>
      <c r="E175" t="inlineStr">
        <is>
          <t>aw_b97.08.09.21</t>
        </is>
      </c>
      <c r="F175" t="inlineStr">
        <is>
          <t>PMMoV</t>
        </is>
      </c>
      <c r="G175" s="73" t="str">
        <f>HYPERLINK("#'Main'!BV68", "'Main'!BV68")</f>
        <v>'Main'!BV68</v>
      </c>
      <c r="I175" t="n">
        <v>4</v>
      </c>
      <c r="J175" t="n">
        <v>6</v>
      </c>
      <c r="K175">
        <f>'Main'!BV68</f>
        <v>1.948333333333334</v>
      </c>
      <c r="L175">
        <f>IF(OR(ISERROR(K175), ISERROR(I175), ISERROR(J175)), FALSE, OR(AND(LEFT(K175, 1)="[", RIGHT(K175, 1)="]"), AND(ISNUMBER(K175), OR(K175&gt;=I175, I175=""), OR(K175&lt;=J175, J175=""))))</f>
        <v>0</v>
      </c>
    </row>
    <row r="176">
      <c r="A176" t="inlineStr">
        <is>
          <t>Inhibition</t>
        </is>
      </c>
      <c r="B176" t="inlineStr">
        <is>
          <t>Test for inhibition: 1/40 dilution vs 1/10 dilution</t>
        </is>
      </c>
      <c r="C176" t="inlineStr">
        <is>
          <t>High</t>
        </is>
      </c>
      <c r="E176" t="inlineStr">
        <is>
          <t>aw_sr.08.09.21</t>
        </is>
      </c>
      <c r="F176" t="inlineStr">
        <is>
          <t>PMMoV</t>
        </is>
      </c>
      <c r="G176" s="73" t="str">
        <f>HYPERLINK("#'Main'!BV69", "'Main'!BV69")</f>
        <v>'Main'!BV69</v>
      </c>
      <c r="I176" t="n">
        <v>4</v>
      </c>
      <c r="J176" t="n">
        <v>6</v>
      </c>
      <c r="K176" t="str">
        <f>'Main'!BV69</f>
        <v/>
      </c>
      <c r="L176">
        <f>IF(OR(ISERROR(K176), ISERROR(I176), ISERROR(J176)), FALSE, OR(AND(LEFT(K176, 1)="[", RIGHT(K176, 1)="]"), AND(ISNUMBER(K176), OR(K176&gt;=I176, I176=""), OR(K176&lt;=J176, J176=""))))</f>
        <v>0</v>
      </c>
    </row>
    <row r="177">
      <c r="A177" t="inlineStr">
        <is>
          <t>Inhibition</t>
        </is>
      </c>
      <c r="B177" t="inlineStr">
        <is>
          <t>Test for inhibition: 1/40 dilution vs 1/10 dilution</t>
        </is>
      </c>
      <c r="C177" t="inlineStr">
        <is>
          <t>High</t>
        </is>
      </c>
      <c r="E177" t="inlineStr">
        <is>
          <t>ebmi.07.25</t>
        </is>
      </c>
      <c r="F177" t="inlineStr">
        <is>
          <t>PMMoV</t>
        </is>
      </c>
      <c r="G177" s="73" t="str">
        <f>HYPERLINK("#'Main'!BV70", "'Main'!BV70")</f>
        <v>'Main'!BV70</v>
      </c>
      <c r="I177" t="n">
        <v>4</v>
      </c>
      <c r="J177" t="n">
        <v>6</v>
      </c>
      <c r="K177" t="str">
        <f>'Main'!BV70</f>
        <v/>
      </c>
      <c r="L177">
        <f>IF(OR(ISERROR(K177), ISERROR(I177), ISERROR(J177)), FALSE, OR(AND(LEFT(K177, 1)="[", RIGHT(K177, 1)="]"), AND(ISNUMBER(K177), OR(K177&gt;=I177, I177=""), OR(K177&lt;=J177, J177=""))))</f>
        <v>0</v>
      </c>
    </row>
    <row r="178">
      <c r="A178" t="inlineStr">
        <is>
          <t>Inhibition</t>
        </is>
      </c>
      <c r="B178" t="inlineStr">
        <is>
          <t>Test for inhibition: 1/40 dilution vs 1/10 dilution</t>
        </is>
      </c>
      <c r="C178" t="inlineStr">
        <is>
          <t>High</t>
        </is>
      </c>
      <c r="E178" t="inlineStr">
        <is>
          <t>eh.07.20.21</t>
        </is>
      </c>
      <c r="F178" t="inlineStr">
        <is>
          <t>PMMoV</t>
        </is>
      </c>
      <c r="G178" s="73" t="str">
        <f>HYPERLINK("#'Main'!BV71", "'Main'!BV71")</f>
        <v>'Main'!BV71</v>
      </c>
      <c r="I178" t="n">
        <v>4</v>
      </c>
      <c r="J178" t="n">
        <v>6</v>
      </c>
      <c r="K178" t="str">
        <f>'Main'!BV71</f>
        <v/>
      </c>
      <c r="L178">
        <f>IF(OR(ISERROR(K178), ISERROR(I178), ISERROR(J178)), FALSE, OR(AND(LEFT(K178, 1)="[", RIGHT(K178, 1)="]"), AND(ISNUMBER(K178), OR(K178&gt;=I178, I178=""), OR(K178&lt;=J178, J178=""))))</f>
        <v>0</v>
      </c>
    </row>
    <row r="179">
      <c r="A179" t="inlineStr">
        <is>
          <t>Inhibition</t>
        </is>
      </c>
      <c r="B179" t="inlineStr">
        <is>
          <t>Test for inhibition: 1/40 dilution vs 1/10 dilution</t>
        </is>
      </c>
      <c r="C179" t="inlineStr">
        <is>
          <t>High</t>
        </is>
      </c>
      <c r="E179" t="inlineStr">
        <is>
          <t>emh.07.21.21</t>
        </is>
      </c>
      <c r="F179" t="inlineStr">
        <is>
          <t>PMMoV</t>
        </is>
      </c>
      <c r="G179" s="73" t="str">
        <f>HYPERLINK("#'Main'!BV72", "'Main'!BV72")</f>
        <v>'Main'!BV72</v>
      </c>
      <c r="I179" t="n">
        <v>4</v>
      </c>
      <c r="J179" t="n">
        <v>6</v>
      </c>
      <c r="K179" t="str">
        <f>'Main'!BV72</f>
        <v/>
      </c>
      <c r="L179">
        <f>IF(OR(ISERROR(K179), ISERROR(I179), ISERROR(J179)), FALSE, OR(AND(LEFT(K179, 1)="[", RIGHT(K179, 1)="]"), AND(ISNUMBER(K179), OR(K179&gt;=I179, I179=""), OR(K179&lt;=J179, J179=""))))</f>
        <v>0</v>
      </c>
    </row>
    <row r="180">
      <c r="A180" t="inlineStr">
        <is>
          <t>Inhibition</t>
        </is>
      </c>
      <c r="B180" t="inlineStr">
        <is>
          <t>Test for inhibition: 1/40 dilution vs 1/10 dilution</t>
        </is>
      </c>
      <c r="C180" t="inlineStr">
        <is>
          <t>High</t>
        </is>
      </c>
      <c r="E180" t="inlineStr">
        <is>
          <t>evc1.07.02.21</t>
        </is>
      </c>
      <c r="F180" t="inlineStr">
        <is>
          <t>PMMoV</t>
        </is>
      </c>
      <c r="G180" s="73" t="str">
        <f>HYPERLINK("#'Main'!BV73", "'Main'!BV73")</f>
        <v>'Main'!BV73</v>
      </c>
      <c r="I180" t="n">
        <v>4</v>
      </c>
      <c r="J180" t="n">
        <v>6</v>
      </c>
      <c r="K180" t="str">
        <f>'Main'!BV73</f>
        <v/>
      </c>
      <c r="L180">
        <f>IF(OR(ISERROR(K180), ISERROR(I180), ISERROR(J180)), FALSE, OR(AND(LEFT(K180, 1)="[", RIGHT(K180, 1)="]"), AND(ISNUMBER(K180), OR(K180&gt;=I180, I180=""), OR(K180&lt;=J180, J180=""))))</f>
        <v>0</v>
      </c>
    </row>
    <row r="181">
      <c r="A181" t="inlineStr">
        <is>
          <t>Inhibition</t>
        </is>
      </c>
      <c r="B181" t="inlineStr">
        <is>
          <t>Test for inhibition: 1/40 dilution vs 1/10 dilution</t>
        </is>
      </c>
      <c r="C181" t="inlineStr">
        <is>
          <t>High</t>
        </is>
      </c>
      <c r="E181" t="inlineStr">
        <is>
          <t>evc1.07.16.21</t>
        </is>
      </c>
      <c r="F181" t="inlineStr">
        <is>
          <t>PMMoV</t>
        </is>
      </c>
      <c r="G181" s="73" t="str">
        <f>HYPERLINK("#'Main'!BV74", "'Main'!BV74")</f>
        <v>'Main'!BV74</v>
      </c>
      <c r="I181" t="n">
        <v>4</v>
      </c>
      <c r="J181" t="n">
        <v>6</v>
      </c>
      <c r="K181" t="str">
        <f>'Main'!BV74</f>
        <v/>
      </c>
      <c r="L181">
        <f>IF(OR(ISERROR(K181), ISERROR(I181), ISERROR(J181)), FALSE, OR(AND(LEFT(K181, 1)="[", RIGHT(K181, 1)="]"), AND(ISNUMBER(K181), OR(K181&gt;=I181, I181=""), OR(K181&lt;=J181, J181=""))))</f>
        <v>0</v>
      </c>
    </row>
    <row r="182">
      <c r="A182" t="inlineStr">
        <is>
          <t>Inhibition</t>
        </is>
      </c>
      <c r="B182" t="inlineStr">
        <is>
          <t>Test for inhibition: 1/40 dilution vs 1/10 dilution</t>
        </is>
      </c>
      <c r="C182" t="inlineStr">
        <is>
          <t>High</t>
        </is>
      </c>
      <c r="E182" t="inlineStr">
        <is>
          <t>evc3.07.16.21</t>
        </is>
      </c>
      <c r="F182" t="inlineStr">
        <is>
          <t>PMMoV</t>
        </is>
      </c>
      <c r="G182" s="73" t="str">
        <f>HYPERLINK("#'Main'!BV75", "'Main'!BV75")</f>
        <v>'Main'!BV75</v>
      </c>
      <c r="I182" t="n">
        <v>4</v>
      </c>
      <c r="J182" t="n">
        <v>6</v>
      </c>
      <c r="K182" t="str">
        <f>'Main'!BV75</f>
        <v/>
      </c>
      <c r="L182">
        <f>IF(OR(ISERROR(K182), ISERROR(I182), ISERROR(J182)), FALSE, OR(AND(LEFT(K182, 1)="[", RIGHT(K182, 1)="]"), AND(ISNUMBER(K182), OR(K182&gt;=I182, I182=""), OR(K182&lt;=J182, J182=""))))</f>
        <v>0</v>
      </c>
    </row>
    <row r="183">
      <c r="A183" t="inlineStr">
        <is>
          <t>Comparable Samples</t>
        </is>
      </c>
      <c r="B183" t="inlineStr">
        <is>
          <t>Average Ct comparable [abs(covN1(Ct) - covn2(Ct))]</t>
        </is>
      </c>
      <c r="C183" t="inlineStr">
        <is>
          <t>Medium</t>
        </is>
      </c>
      <c r="E183" t="inlineStr">
        <is>
          <t>aw_b97.08.09.21</t>
        </is>
      </c>
      <c r="F183" t="inlineStr">
        <is>
          <t>covN1</t>
        </is>
      </c>
      <c r="G183" s="73" t="str">
        <f>HYPERLINK("#'Main'!J59", "'Main'!J59")</f>
        <v>'Main'!J59</v>
      </c>
      <c r="H183" s="73" t="str">
        <f>HYPERLINK("#'Main'!J68", "'Main'!J68")</f>
        <v>'Main'!J68</v>
      </c>
      <c r="J183">
        <f>IF(AND('Main'!J59&lt;=35.5,'Main'!J68&lt;=35.5), 1.0, IF(OR('Main'!J59&gt;35.5,'Main'!J68&gt;35.5), 1.5, ERROR))</f>
        <v>1</v>
      </c>
      <c r="K183">
        <f>ABS('Main'!J59-'Main'!J68)</f>
        <v>0.43333333333333</v>
      </c>
      <c r="L183">
        <f>IF(OR(ISERROR(K183), ISERROR(I183), ISERROR(J183)), FALSE, OR(AND(LEFT(K183, 1)="[", RIGHT(K183, 1)="]"), AND(ISNUMBER(K183), OR(K183&gt;=I183, I183=""), OR(K183&lt;=J183, J183=""))))</f>
        <v>1</v>
      </c>
      <c r="M183" t="str">
        <f>"Value is ABS("&amp;ROUND('Main'!J59,4)&amp;"-"&amp;ROUND('Main'!J68,4)&amp;")"</f>
        <v>Value is ABS(34.5033-34.07)</v>
      </c>
    </row>
    <row r="184">
      <c r="A184" t="inlineStr">
        <is>
          <t>Comparable Samples</t>
        </is>
      </c>
      <c r="B184" t="inlineStr">
        <is>
          <t>Average Ct comparable [abs(covN1(Ct) - covn2(Ct))]</t>
        </is>
      </c>
      <c r="C184" t="inlineStr">
        <is>
          <t>Medium</t>
        </is>
      </c>
      <c r="E184" t="inlineStr">
        <is>
          <t>aw_sr.08.09.21</t>
        </is>
      </c>
      <c r="F184" t="inlineStr">
        <is>
          <t>covN1</t>
        </is>
      </c>
      <c r="G184" s="73" t="str">
        <f>HYPERLINK("#'Main'!J60", "'Main'!J60")</f>
        <v>'Main'!J60</v>
      </c>
      <c r="H184" s="73" t="str">
        <f>HYPERLINK("#'Main'!J69", "'Main'!J69")</f>
        <v>'Main'!J69</v>
      </c>
      <c r="J184">
        <f>IF(AND('Main'!J60&lt;=35.5,'Main'!J69&lt;=35.5), 1.0, IF(OR('Main'!J60&gt;35.5,'Main'!J69&gt;35.5), 1.5, ERROR))</f>
        <v>1</v>
      </c>
      <c r="K184">
        <f>ABS('Main'!J60-'Main'!J69)</f>
        <v>0.1733333333333391</v>
      </c>
      <c r="L184">
        <f>IF(OR(ISERROR(K184), ISERROR(I184), ISERROR(J184)), FALSE, OR(AND(LEFT(K184, 1)="[", RIGHT(K184, 1)="]"), AND(ISNUMBER(K184), OR(K184&gt;=I184, I184=""), OR(K184&lt;=J184, J184=""))))</f>
        <v>1</v>
      </c>
      <c r="M184" t="str">
        <f>"Value is ABS("&amp;ROUND('Main'!J60,4)&amp;"-"&amp;ROUND('Main'!J69,4)&amp;")"</f>
        <v>Value is ABS(33.6233-33.45)</v>
      </c>
    </row>
    <row r="185">
      <c r="A185" t="inlineStr">
        <is>
          <t>Comparable Samples</t>
        </is>
      </c>
      <c r="B185" t="inlineStr">
        <is>
          <t>Average Ct comparable [abs(covN1(Ct) - covn2(Ct))]</t>
        </is>
      </c>
      <c r="C185" t="inlineStr">
        <is>
          <t>Medium</t>
        </is>
      </c>
      <c r="E185" t="inlineStr">
        <is>
          <t>ebmi.07.25</t>
        </is>
      </c>
      <c r="F185" t="inlineStr">
        <is>
          <t>covN1</t>
        </is>
      </c>
      <c r="G185" s="73" t="str">
        <f>HYPERLINK("#'Main'!J61", "'Main'!J61")</f>
        <v>'Main'!J61</v>
      </c>
      <c r="H185" s="73" t="str">
        <f>HYPERLINK("#'Main'!J70", "'Main'!J70")</f>
        <v>'Main'!J70</v>
      </c>
      <c r="J185">
        <f>IF(AND('Main'!J61&lt;=35.5,'Main'!J70&lt;=35.5), 1.0, IF(OR('Main'!J61&gt;35.5,'Main'!J70&gt;35.5), 1.5, ERROR))</f>
        <v>1.5</v>
      </c>
      <c r="K185">
        <f>ABS('Main'!J61-'Main'!J70)</f>
        <v>1.079999999999998</v>
      </c>
      <c r="L185">
        <f>IF(OR(ISERROR(K185), ISERROR(I185), ISERROR(J185)), FALSE, OR(AND(LEFT(K185, 1)="[", RIGHT(K185, 1)="]"), AND(ISNUMBER(K185), OR(K185&gt;=I185, I185=""), OR(K185&lt;=J185, J185=""))))</f>
        <v>1</v>
      </c>
      <c r="M185" t="str">
        <f>"Value is ABS("&amp;ROUND('Main'!J61,4)&amp;"-"&amp;ROUND('Main'!J70,4)&amp;")"</f>
        <v>Value is ABS(37.25-36.17)</v>
      </c>
    </row>
    <row r="186">
      <c r="A186" t="inlineStr">
        <is>
          <t>Comparable Samples</t>
        </is>
      </c>
      <c r="B186" t="inlineStr">
        <is>
          <t>Average Ct comparable [abs(covN1(Ct) - covn2(Ct))]</t>
        </is>
      </c>
      <c r="C186" t="inlineStr">
        <is>
          <t>Medium</t>
        </is>
      </c>
      <c r="E186" t="inlineStr">
        <is>
          <t>eh.07.20.21</t>
        </is>
      </c>
      <c r="F186" t="inlineStr">
        <is>
          <t>covN1</t>
        </is>
      </c>
      <c r="G186" s="73" t="str">
        <f>HYPERLINK("#'Main'!J62", "'Main'!J62")</f>
        <v>'Main'!J62</v>
      </c>
      <c r="H186" s="73" t="str">
        <f>HYPERLINK("#'Main'!J71", "'Main'!J71")</f>
        <v>'Main'!J71</v>
      </c>
      <c r="J186">
        <f>IF(AND('Main'!J62&lt;=35.5,'Main'!J71&lt;=35.5), 1.0, IF(OR('Main'!J62&gt;35.5,'Main'!J71&gt;35.5), 1.5, ERROR))</f>
        <v>1.5</v>
      </c>
      <c r="K186">
        <f>ABS('Main'!J62-'Main'!J71)</f>
        <v>3.93</v>
      </c>
      <c r="L186">
        <f>IF(OR(ISERROR(K186), ISERROR(I186), ISERROR(J186)), FALSE, OR(AND(LEFT(K186, 1)="[", RIGHT(K186, 1)="]"), AND(ISNUMBER(K186), OR(K186&gt;=I186, I186=""), OR(K186&lt;=J186, J186=""))))</f>
        <v>0</v>
      </c>
      <c r="M186" t="str">
        <f>"Value is ABS("&amp;ROUND('Main'!J62,4)&amp;"-"&amp;ROUND('Main'!J71,4)&amp;")"</f>
        <v>Value is ABS(39.845-35.915)</v>
      </c>
    </row>
    <row r="187">
      <c r="A187" t="inlineStr">
        <is>
          <t>Comparable Samples</t>
        </is>
      </c>
      <c r="B187" t="inlineStr">
        <is>
          <t>Average Ct comparable [abs(covN1(Ct) - covn2(Ct))]</t>
        </is>
      </c>
      <c r="C187" t="inlineStr">
        <is>
          <t>Medium</t>
        </is>
      </c>
      <c r="E187" t="inlineStr">
        <is>
          <t>emh.07.21.21</t>
        </is>
      </c>
      <c r="F187" t="inlineStr">
        <is>
          <t>covN1</t>
        </is>
      </c>
      <c r="G187" s="73" t="str">
        <f>HYPERLINK("#'Main'!J63", "'Main'!J63")</f>
        <v>'Main'!J63</v>
      </c>
      <c r="H187" s="73" t="str">
        <f>HYPERLINK("#'Main'!J72", "'Main'!J72")</f>
        <v>'Main'!J72</v>
      </c>
      <c r="J187">
        <f>IF(AND('Main'!J63&lt;=35.5,'Main'!J72&lt;=35.5), 1.0, IF(OR('Main'!J63&gt;35.5,'Main'!J72&gt;35.5), 1.5, ERROR))</f>
        <v>1.5</v>
      </c>
      <c r="K187">
        <f>ABS('Main'!J63-'Main'!J72)</f>
        <v>0.5816666666666706</v>
      </c>
      <c r="L187">
        <f>IF(OR(ISERROR(K187), ISERROR(I187), ISERROR(J187)), FALSE, OR(AND(LEFT(K187, 1)="[", RIGHT(K187, 1)="]"), AND(ISNUMBER(K187), OR(K187&gt;=I187, I187=""), OR(K187&lt;=J187, J187=""))))</f>
        <v>1</v>
      </c>
      <c r="M187" t="str">
        <f>"Value is ABS("&amp;ROUND('Main'!J63,4)&amp;"-"&amp;ROUND('Main'!J72,4)&amp;")"</f>
        <v>Value is ABS(36.765-36.1833)</v>
      </c>
    </row>
    <row r="188">
      <c r="A188" t="inlineStr">
        <is>
          <t>Comparable Samples</t>
        </is>
      </c>
      <c r="B188" t="inlineStr">
        <is>
          <t>Average Ct comparable [abs(covN1(Ct) - covn2(Ct))]</t>
        </is>
      </c>
      <c r="C188" t="inlineStr">
        <is>
          <t>Medium</t>
        </is>
      </c>
      <c r="E188" t="inlineStr">
        <is>
          <t>evc1.07.02.21</t>
        </is>
      </c>
      <c r="F188" t="inlineStr">
        <is>
          <t>covN1</t>
        </is>
      </c>
      <c r="G188" s="73" t="str">
        <f>HYPERLINK("#'Main'!J64", "'Main'!J64")</f>
        <v>'Main'!J64</v>
      </c>
      <c r="H188" s="73" t="str">
        <f>HYPERLINK("#'Main'!J73", "'Main'!J73")</f>
        <v>'Main'!J73</v>
      </c>
      <c r="J188">
        <f>IF(AND('Main'!J64&lt;=35.5,'Main'!J73&lt;=35.5), 1.0, IF(OR('Main'!J64&gt;35.5,'Main'!J73&gt;35.5), 1.5, ERROR))</f>
        <v>1.5</v>
      </c>
      <c r="K188">
        <f>ABS('Main'!J64-'Main'!J73)</f>
        <v>3.789999999999999</v>
      </c>
      <c r="L188">
        <f>IF(OR(ISERROR(K188), ISERROR(I188), ISERROR(J188)), FALSE, OR(AND(LEFT(K188, 1)="[", RIGHT(K188, 1)="]"), AND(ISNUMBER(K188), OR(K188&gt;=I188, I188=""), OR(K188&lt;=J188, J188=""))))</f>
        <v>0</v>
      </c>
      <c r="M188" t="str">
        <f>"Value is ABS("&amp;ROUND('Main'!J64,4)&amp;"-"&amp;ROUND('Main'!J73,4)&amp;")"</f>
        <v>Value is ABS(44.16-40.37)</v>
      </c>
    </row>
    <row r="189">
      <c r="A189" t="inlineStr">
        <is>
          <t>Comparable Samples</t>
        </is>
      </c>
      <c r="B189" t="inlineStr">
        <is>
          <t>Average Ct comparable [abs(covN1(Ct) - covn2(Ct))]</t>
        </is>
      </c>
      <c r="C189" t="inlineStr">
        <is>
          <t>Medium</t>
        </is>
      </c>
      <c r="E189" t="inlineStr">
        <is>
          <t>evc1.07.16.21</t>
        </is>
      </c>
      <c r="F189" t="inlineStr">
        <is>
          <t>covN1</t>
        </is>
      </c>
      <c r="G189" s="73" t="str">
        <f>HYPERLINK("#'Main'!J65", "'Main'!J65")</f>
        <v>'Main'!J65</v>
      </c>
      <c r="H189" s="73" t="str">
        <f>HYPERLINK("#'Main'!J74", "'Main'!J74")</f>
        <v>'Main'!J74</v>
      </c>
      <c r="J189">
        <f>IF(AND('Main'!J65&lt;=35.5,'Main'!J74&lt;=35.5), 1.0, IF(OR('Main'!J65&gt;35.5,'Main'!J74&gt;35.5), 1.5, ERROR))</f>
        <v>1.5</v>
      </c>
      <c r="K189">
        <f>ABS('Main'!J65-'Main'!J74)</f>
        <v>4.539999999999992</v>
      </c>
      <c r="L189">
        <f>IF(OR(ISERROR(K189), ISERROR(I189), ISERROR(J189)), FALSE, OR(AND(LEFT(K189, 1)="[", RIGHT(K189, 1)="]"), AND(ISNUMBER(K189), OR(K189&gt;=I189, I189=""), OR(K189&lt;=J189, J189=""))))</f>
        <v>0</v>
      </c>
      <c r="M189" t="str">
        <f>"Value is ABS("&amp;ROUND('Main'!J65,4)&amp;"-"&amp;ROUND('Main'!J74,4)&amp;")"</f>
        <v>Value is ABS(40.88-36.34)</v>
      </c>
    </row>
    <row r="190">
      <c r="A190" t="inlineStr">
        <is>
          <t>Comparable Samples</t>
        </is>
      </c>
      <c r="B190" t="inlineStr">
        <is>
          <t>Average Ct comparable [abs(covN1(Ct) - covn2(Ct))]</t>
        </is>
      </c>
      <c r="C190" t="inlineStr">
        <is>
          <t>Medium</t>
        </is>
      </c>
      <c r="E190" t="inlineStr">
        <is>
          <t>evc3.07.16.21</t>
        </is>
      </c>
      <c r="F190" t="inlineStr">
        <is>
          <t>covN1</t>
        </is>
      </c>
      <c r="G190" s="73" t="str">
        <f>HYPERLINK("#'Main'!J66", "'Main'!J66")</f>
        <v>'Main'!J66</v>
      </c>
      <c r="H190" s="73" t="str">
        <f>HYPERLINK("#'Main'!J75", "'Main'!J75")</f>
        <v>'Main'!J75</v>
      </c>
      <c r="J190">
        <f>IF(AND('Main'!J66&lt;=35.5,'Main'!J75&lt;=35.5), 1.0, IF(OR('Main'!J66&gt;35.5,'Main'!J75&gt;35.5), 1.5, ERROR))</f>
        <v>1.5</v>
      </c>
      <c r="K190">
        <f>ABS('Main'!J66-'Main'!J75)</f>
        <v>3.094999999999999</v>
      </c>
      <c r="L190">
        <f>IF(OR(ISERROR(K190), ISERROR(I190), ISERROR(J190)), FALSE, OR(AND(LEFT(K190, 1)="[", RIGHT(K190, 1)="]"), AND(ISNUMBER(K190), OR(K190&gt;=I190, I190=""), OR(K190&lt;=J190, J190=""))))</f>
        <v>0</v>
      </c>
      <c r="M190" t="str">
        <f>"Value is ABS("&amp;ROUND('Main'!J66,4)&amp;"-"&amp;ROUND('Main'!J75,4)&amp;")"</f>
        <v>Value is ABS(39.06-35.965)</v>
      </c>
    </row>
    <row r="191">
      <c r="A191" t="inlineStr">
        <is>
          <t>Copies Outliers</t>
        </is>
      </c>
      <c r="B191" t="inlineStr">
        <is>
          <t>Copies per mass outliers [covN1]</t>
        </is>
      </c>
      <c r="C191" t="inlineStr">
        <is>
          <t>Medium Low</t>
        </is>
      </c>
      <c r="E191" t="inlineStr">
        <is>
          <t>aw_b97.08.09.21</t>
        </is>
      </c>
      <c r="F191" t="inlineStr">
        <is>
          <t>covN1</t>
        </is>
      </c>
      <c r="G191" s="73" t="str">
        <f>HYPERLINK("#'Main'!AC59", "'Main'!AC59")</f>
        <v>'Main'!AC59</v>
      </c>
      <c r="I191" t="e">
        <f>AVERAGE('Main'!$AC$59:$AE$59)-1*STDEV('Main'!$AC$59:$AE$59)</f>
        <v>#DIV/0!</v>
      </c>
      <c r="J191" t="e">
        <f>AVERAGE('Main'!$AC$59:$AE$59)+1*STDEV('Main'!$AC$59:$AE$59)</f>
        <v>#DIV/0!</v>
      </c>
      <c r="K191" t="str">
        <f>'Main'!AC59</f>
        <v/>
      </c>
      <c r="L191">
        <f>IF(OR(ISERROR(K191), ISERROR(I191), ISERROR(J191)), TRUE, OR(OR(AND(LEFT(K191, 1)="[", RIGHT(K191, 1)="]"), AND(ISNUMBER(K191), OR(K191&gt;=I191, I191=""), OR(K191&lt;=J191, J191=""))), K191=""))</f>
        <v>1</v>
      </c>
      <c r="M191" t="e">
        <f>"Avg="&amp;ROUND(AVERAGE('Main'!$AC$59:$AE$59),4)&amp;", Stdev="&amp;ROUND(STDEV('Main'!$AC$59:$AE$59),4)&amp;", MaxStdev="&amp;1</f>
        <v>#DIV/0!</v>
      </c>
    </row>
    <row r="192">
      <c r="A192" t="inlineStr">
        <is>
          <t>Copies Outliers</t>
        </is>
      </c>
      <c r="B192" t="inlineStr">
        <is>
          <t>Copies per mass outliers [covN1]</t>
        </is>
      </c>
      <c r="C192" t="inlineStr">
        <is>
          <t>Medium Low</t>
        </is>
      </c>
      <c r="E192" t="inlineStr">
        <is>
          <t>aw_b97.08.09.21</t>
        </is>
      </c>
      <c r="F192" t="inlineStr">
        <is>
          <t>covN1</t>
        </is>
      </c>
      <c r="G192" s="73" t="str">
        <f>HYPERLINK("#'Main'!AD59", "'Main'!AD59")</f>
        <v>'Main'!AD59</v>
      </c>
      <c r="I192" t="e">
        <f>AVERAGE('Main'!$AC$59:$AE$59)-1*STDEV('Main'!$AC$59:$AE$59)</f>
        <v>#DIV/0!</v>
      </c>
      <c r="J192" t="e">
        <f>AVERAGE('Main'!$AC$59:$AE$59)+1*STDEV('Main'!$AC$59:$AE$59)</f>
        <v>#DIV/0!</v>
      </c>
      <c r="K192" t="str">
        <f>'Main'!AD59</f>
        <v/>
      </c>
      <c r="L192">
        <f>IF(OR(ISERROR(K192), ISERROR(I192), ISERROR(J192)), TRUE, OR(OR(AND(LEFT(K192, 1)="[", RIGHT(K192, 1)="]"), AND(ISNUMBER(K192), OR(K192&gt;=I192, I192=""), OR(K192&lt;=J192, J192=""))), K192=""))</f>
        <v>1</v>
      </c>
      <c r="M192" t="e">
        <f>"Avg="&amp;ROUND(AVERAGE('Main'!$AC$59:$AE$59),4)&amp;", Stdev="&amp;ROUND(STDEV('Main'!$AC$59:$AE$59),4)&amp;", MaxStdev="&amp;1</f>
        <v>#DIV/0!</v>
      </c>
    </row>
    <row r="193">
      <c r="A193" t="inlineStr">
        <is>
          <t>Copies Outliers</t>
        </is>
      </c>
      <c r="B193" t="inlineStr">
        <is>
          <t>Copies per mass outliers [covN1]</t>
        </is>
      </c>
      <c r="C193" t="inlineStr">
        <is>
          <t>Medium Low</t>
        </is>
      </c>
      <c r="E193" t="inlineStr">
        <is>
          <t>aw_b97.08.09.21</t>
        </is>
      </c>
      <c r="F193" t="inlineStr">
        <is>
          <t>covN1</t>
        </is>
      </c>
      <c r="G193" s="73" t="str">
        <f>HYPERLINK("#'Main'!AE59", "'Main'!AE59")</f>
        <v>'Main'!AE59</v>
      </c>
      <c r="I193" t="e">
        <f>AVERAGE('Main'!$AC$59:$AE$59)-1*STDEV('Main'!$AC$59:$AE$59)</f>
        <v>#DIV/0!</v>
      </c>
      <c r="J193" t="e">
        <f>AVERAGE('Main'!$AC$59:$AE$59)+1*STDEV('Main'!$AC$59:$AE$59)</f>
        <v>#DIV/0!</v>
      </c>
      <c r="K193" t="str">
        <f>'Main'!AE59</f>
        <v/>
      </c>
      <c r="L193">
        <f>IF(OR(ISERROR(K193), ISERROR(I193), ISERROR(J193)), TRUE, OR(OR(AND(LEFT(K193, 1)="[", RIGHT(K193, 1)="]"), AND(ISNUMBER(K193), OR(K193&gt;=I193, I193=""), OR(K193&lt;=J193, J193=""))), K193=""))</f>
        <v>1</v>
      </c>
      <c r="M193" t="e">
        <f>"Avg="&amp;ROUND(AVERAGE('Main'!$AC$59:$AE$59),4)&amp;", Stdev="&amp;ROUND(STDEV('Main'!$AC$59:$AE$59),4)&amp;", MaxStdev="&amp;1</f>
        <v>#DIV/0!</v>
      </c>
    </row>
    <row r="194">
      <c r="A194" t="inlineStr">
        <is>
          <t>Copies Outliers</t>
        </is>
      </c>
      <c r="B194" t="inlineStr">
        <is>
          <t>Copies per mass outliers [covN1]</t>
        </is>
      </c>
      <c r="C194" t="inlineStr">
        <is>
          <t>Medium Low</t>
        </is>
      </c>
      <c r="E194" t="inlineStr">
        <is>
          <t>aw_sr.08.09.21</t>
        </is>
      </c>
      <c r="F194" t="inlineStr">
        <is>
          <t>covN1</t>
        </is>
      </c>
      <c r="G194" s="73" t="str">
        <f>HYPERLINK("#'Main'!AC60", "'Main'!AC60")</f>
        <v>'Main'!AC60</v>
      </c>
      <c r="I194" t="e">
        <f>AVERAGE('Main'!$AC$60:$AE$60)-1*STDEV('Main'!$AC$60:$AE$60)</f>
        <v>#DIV/0!</v>
      </c>
      <c r="J194" t="e">
        <f>AVERAGE('Main'!$AC$60:$AE$60)+1*STDEV('Main'!$AC$60:$AE$60)</f>
        <v>#DIV/0!</v>
      </c>
      <c r="K194" t="str">
        <f>'Main'!AC60</f>
        <v/>
      </c>
      <c r="L194">
        <f>IF(OR(ISERROR(K194), ISERROR(I194), ISERROR(J194)), TRUE, OR(OR(AND(LEFT(K194, 1)="[", RIGHT(K194, 1)="]"), AND(ISNUMBER(K194), OR(K194&gt;=I194, I194=""), OR(K194&lt;=J194, J194=""))), K194=""))</f>
        <v>1</v>
      </c>
      <c r="M194" t="e">
        <f>"Avg="&amp;ROUND(AVERAGE('Main'!$AC$60:$AE$60),4)&amp;", Stdev="&amp;ROUND(STDEV('Main'!$AC$60:$AE$60),4)&amp;", MaxStdev="&amp;1</f>
        <v>#DIV/0!</v>
      </c>
    </row>
    <row r="195">
      <c r="A195" t="inlineStr">
        <is>
          <t>Copies Outliers</t>
        </is>
      </c>
      <c r="B195" t="inlineStr">
        <is>
          <t>Copies per mass outliers [covN1]</t>
        </is>
      </c>
      <c r="C195" t="inlineStr">
        <is>
          <t>Medium Low</t>
        </is>
      </c>
      <c r="E195" t="inlineStr">
        <is>
          <t>aw_sr.08.09.21</t>
        </is>
      </c>
      <c r="F195" t="inlineStr">
        <is>
          <t>covN1</t>
        </is>
      </c>
      <c r="G195" s="73" t="str">
        <f>HYPERLINK("#'Main'!AD60", "'Main'!AD60")</f>
        <v>'Main'!AD60</v>
      </c>
      <c r="I195" t="e">
        <f>AVERAGE('Main'!$AC$60:$AE$60)-1*STDEV('Main'!$AC$60:$AE$60)</f>
        <v>#DIV/0!</v>
      </c>
      <c r="J195" t="e">
        <f>AVERAGE('Main'!$AC$60:$AE$60)+1*STDEV('Main'!$AC$60:$AE$60)</f>
        <v>#DIV/0!</v>
      </c>
      <c r="K195" t="str">
        <f>'Main'!AD60</f>
        <v/>
      </c>
      <c r="L195">
        <f>IF(OR(ISERROR(K195), ISERROR(I195), ISERROR(J195)), TRUE, OR(OR(AND(LEFT(K195, 1)="[", RIGHT(K195, 1)="]"), AND(ISNUMBER(K195), OR(K195&gt;=I195, I195=""), OR(K195&lt;=J195, J195=""))), K195=""))</f>
        <v>1</v>
      </c>
      <c r="M195" t="e">
        <f>"Avg="&amp;ROUND(AVERAGE('Main'!$AC$60:$AE$60),4)&amp;", Stdev="&amp;ROUND(STDEV('Main'!$AC$60:$AE$60),4)&amp;", MaxStdev="&amp;1</f>
        <v>#DIV/0!</v>
      </c>
    </row>
    <row r="196">
      <c r="A196" t="inlineStr">
        <is>
          <t>Copies Outliers</t>
        </is>
      </c>
      <c r="B196" t="inlineStr">
        <is>
          <t>Copies per mass outliers [covN1]</t>
        </is>
      </c>
      <c r="C196" t="inlineStr">
        <is>
          <t>Medium Low</t>
        </is>
      </c>
      <c r="E196" t="inlineStr">
        <is>
          <t>aw_sr.08.09.21</t>
        </is>
      </c>
      <c r="F196" t="inlineStr">
        <is>
          <t>covN1</t>
        </is>
      </c>
      <c r="G196" s="73" t="str">
        <f>HYPERLINK("#'Main'!AE60", "'Main'!AE60")</f>
        <v>'Main'!AE60</v>
      </c>
      <c r="I196" t="e">
        <f>AVERAGE('Main'!$AC$60:$AE$60)-1*STDEV('Main'!$AC$60:$AE$60)</f>
        <v>#DIV/0!</v>
      </c>
      <c r="J196" t="e">
        <f>AVERAGE('Main'!$AC$60:$AE$60)+1*STDEV('Main'!$AC$60:$AE$60)</f>
        <v>#DIV/0!</v>
      </c>
      <c r="K196" t="str">
        <f>'Main'!AE60</f>
        <v/>
      </c>
      <c r="L196">
        <f>IF(OR(ISERROR(K196), ISERROR(I196), ISERROR(J196)), TRUE, OR(OR(AND(LEFT(K196, 1)="[", RIGHT(K196, 1)="]"), AND(ISNUMBER(K196), OR(K196&gt;=I196, I196=""), OR(K196&lt;=J196, J196=""))), K196=""))</f>
        <v>1</v>
      </c>
      <c r="M196" t="e">
        <f>"Avg="&amp;ROUND(AVERAGE('Main'!$AC$60:$AE$60),4)&amp;", Stdev="&amp;ROUND(STDEV('Main'!$AC$60:$AE$60),4)&amp;", MaxStdev="&amp;1</f>
        <v>#DIV/0!</v>
      </c>
    </row>
    <row r="197">
      <c r="A197" t="inlineStr">
        <is>
          <t>Copies Outliers</t>
        </is>
      </c>
      <c r="B197" t="inlineStr">
        <is>
          <t>Copies per mass outliers [covN1]</t>
        </is>
      </c>
      <c r="C197" t="inlineStr">
        <is>
          <t>Medium Low</t>
        </is>
      </c>
      <c r="E197" t="inlineStr">
        <is>
          <t>ebmi.07.25</t>
        </is>
      </c>
      <c r="F197" t="inlineStr">
        <is>
          <t>covN1</t>
        </is>
      </c>
      <c r="G197" s="73" t="str">
        <f>HYPERLINK("#'Main'!AC61", "'Main'!AC61")</f>
        <v>'Main'!AC61</v>
      </c>
      <c r="I197" t="e">
        <f>AVERAGE('Main'!$AC$61:$AE$61)-1*STDEV('Main'!$AC$61:$AE$61)</f>
        <v>#DIV/0!</v>
      </c>
      <c r="J197" t="e">
        <f>AVERAGE('Main'!$AC$61:$AE$61)+1*STDEV('Main'!$AC$61:$AE$61)</f>
        <v>#DIV/0!</v>
      </c>
      <c r="K197" t="str">
        <f>'Main'!AC61</f>
        <v/>
      </c>
      <c r="L197">
        <f>IF(OR(ISERROR(K197), ISERROR(I197), ISERROR(J197)), TRUE, OR(OR(AND(LEFT(K197, 1)="[", RIGHT(K197, 1)="]"), AND(ISNUMBER(K197), OR(K197&gt;=I197, I197=""), OR(K197&lt;=J197, J197=""))), K197=""))</f>
        <v>1</v>
      </c>
      <c r="M197" t="e">
        <f>"Avg="&amp;ROUND(AVERAGE('Main'!$AC$61:$AE$61),4)&amp;", Stdev="&amp;ROUND(STDEV('Main'!$AC$61:$AE$61),4)&amp;", MaxStdev="&amp;1</f>
        <v>#DIV/0!</v>
      </c>
    </row>
    <row r="198">
      <c r="A198" t="inlineStr">
        <is>
          <t>Copies Outliers</t>
        </is>
      </c>
      <c r="B198" t="inlineStr">
        <is>
          <t>Copies per mass outliers [covN1]</t>
        </is>
      </c>
      <c r="C198" t="inlineStr">
        <is>
          <t>Medium Low</t>
        </is>
      </c>
      <c r="E198" t="inlineStr">
        <is>
          <t>ebmi.07.25</t>
        </is>
      </c>
      <c r="F198" t="inlineStr">
        <is>
          <t>covN1</t>
        </is>
      </c>
      <c r="G198" s="73" t="str">
        <f>HYPERLINK("#'Main'!AD61", "'Main'!AD61")</f>
        <v>'Main'!AD61</v>
      </c>
      <c r="I198" t="e">
        <f>AVERAGE('Main'!$AC$61:$AE$61)-1*STDEV('Main'!$AC$61:$AE$61)</f>
        <v>#DIV/0!</v>
      </c>
      <c r="J198" t="e">
        <f>AVERAGE('Main'!$AC$61:$AE$61)+1*STDEV('Main'!$AC$61:$AE$61)</f>
        <v>#DIV/0!</v>
      </c>
      <c r="K198" t="str">
        <f>'Main'!AD61</f>
        <v/>
      </c>
      <c r="L198">
        <f>IF(OR(ISERROR(K198), ISERROR(I198), ISERROR(J198)), TRUE, OR(OR(AND(LEFT(K198, 1)="[", RIGHT(K198, 1)="]"), AND(ISNUMBER(K198), OR(K198&gt;=I198, I198=""), OR(K198&lt;=J198, J198=""))), K198=""))</f>
        <v>1</v>
      </c>
      <c r="M198" t="e">
        <f>"Avg="&amp;ROUND(AVERAGE('Main'!$AC$61:$AE$61),4)&amp;", Stdev="&amp;ROUND(STDEV('Main'!$AC$61:$AE$61),4)&amp;", MaxStdev="&amp;1</f>
        <v>#DIV/0!</v>
      </c>
    </row>
    <row r="199">
      <c r="A199" t="inlineStr">
        <is>
          <t>Copies Outliers</t>
        </is>
      </c>
      <c r="B199" t="inlineStr">
        <is>
          <t>Copies per mass outliers [covN1]</t>
        </is>
      </c>
      <c r="C199" t="inlineStr">
        <is>
          <t>Medium Low</t>
        </is>
      </c>
      <c r="E199" t="inlineStr">
        <is>
          <t>ebmi.07.25</t>
        </is>
      </c>
      <c r="F199" t="inlineStr">
        <is>
          <t>covN1</t>
        </is>
      </c>
      <c r="G199" s="73" t="str">
        <f>HYPERLINK("#'Main'!AE61", "'Main'!AE61")</f>
        <v>'Main'!AE61</v>
      </c>
      <c r="I199" t="e">
        <f>AVERAGE('Main'!$AC$61:$AE$61)-1*STDEV('Main'!$AC$61:$AE$61)</f>
        <v>#DIV/0!</v>
      </c>
      <c r="J199" t="e">
        <f>AVERAGE('Main'!$AC$61:$AE$61)+1*STDEV('Main'!$AC$61:$AE$61)</f>
        <v>#DIV/0!</v>
      </c>
      <c r="K199" t="str">
        <f>'Main'!AE61</f>
        <v/>
      </c>
      <c r="L199">
        <f>IF(OR(ISERROR(K199), ISERROR(I199), ISERROR(J199)), TRUE, OR(OR(AND(LEFT(K199, 1)="[", RIGHT(K199, 1)="]"), AND(ISNUMBER(K199), OR(K199&gt;=I199, I199=""), OR(K199&lt;=J199, J199=""))), K199=""))</f>
        <v>1</v>
      </c>
      <c r="M199" t="e">
        <f>"Avg="&amp;ROUND(AVERAGE('Main'!$AC$61:$AE$61),4)&amp;", Stdev="&amp;ROUND(STDEV('Main'!$AC$61:$AE$61),4)&amp;", MaxStdev="&amp;1</f>
        <v>#DIV/0!</v>
      </c>
    </row>
    <row r="200">
      <c r="A200" t="inlineStr">
        <is>
          <t>Copies Outliers</t>
        </is>
      </c>
      <c r="B200" t="inlineStr">
        <is>
          <t>Copies per mass outliers [covN1]</t>
        </is>
      </c>
      <c r="C200" t="inlineStr">
        <is>
          <t>Medium Low</t>
        </is>
      </c>
      <c r="E200" t="inlineStr">
        <is>
          <t>eh.07.20.21</t>
        </is>
      </c>
      <c r="F200" t="inlineStr">
        <is>
          <t>covN1</t>
        </is>
      </c>
      <c r="G200" s="73" t="str">
        <f>HYPERLINK("#'Main'!AC62", "'Main'!AC62")</f>
        <v>'Main'!AC62</v>
      </c>
      <c r="I200" t="e">
        <f>AVERAGE('Main'!$AC$62:$AE$62)-1*STDEV('Main'!$AC$62:$AE$62)</f>
        <v>#DIV/0!</v>
      </c>
      <c r="J200" t="e">
        <f>AVERAGE('Main'!$AC$62:$AE$62)+1*STDEV('Main'!$AC$62:$AE$62)</f>
        <v>#DIV/0!</v>
      </c>
      <c r="K200" t="str">
        <f>'Main'!AC62</f>
        <v/>
      </c>
      <c r="L200">
        <f>IF(OR(ISERROR(K200), ISERROR(I200), ISERROR(J200)), TRUE, OR(OR(AND(LEFT(K200, 1)="[", RIGHT(K200, 1)="]"), AND(ISNUMBER(K200), OR(K200&gt;=I200, I200=""), OR(K200&lt;=J200, J200=""))), K200=""))</f>
        <v>1</v>
      </c>
      <c r="M200" t="e">
        <f>"Avg="&amp;ROUND(AVERAGE('Main'!$AC$62:$AE$62),4)&amp;", Stdev="&amp;ROUND(STDEV('Main'!$AC$62:$AE$62),4)&amp;", MaxStdev="&amp;1</f>
        <v>#DIV/0!</v>
      </c>
    </row>
    <row r="201">
      <c r="A201" t="inlineStr">
        <is>
          <t>Copies Outliers</t>
        </is>
      </c>
      <c r="B201" t="inlineStr">
        <is>
          <t>Copies per mass outliers [covN1]</t>
        </is>
      </c>
      <c r="C201" t="inlineStr">
        <is>
          <t>Medium Low</t>
        </is>
      </c>
      <c r="E201" t="inlineStr">
        <is>
          <t>eh.07.20.21</t>
        </is>
      </c>
      <c r="F201" t="inlineStr">
        <is>
          <t>covN1</t>
        </is>
      </c>
      <c r="G201" s="73" t="str">
        <f>HYPERLINK("#'Main'!AD62", "'Main'!AD62")</f>
        <v>'Main'!AD62</v>
      </c>
      <c r="I201" t="e">
        <f>AVERAGE('Main'!$AC$62:$AE$62)-1*STDEV('Main'!$AC$62:$AE$62)</f>
        <v>#DIV/0!</v>
      </c>
      <c r="J201" t="e">
        <f>AVERAGE('Main'!$AC$62:$AE$62)+1*STDEV('Main'!$AC$62:$AE$62)</f>
        <v>#DIV/0!</v>
      </c>
      <c r="K201" t="str">
        <f>'Main'!AD62</f>
        <v/>
      </c>
      <c r="L201">
        <f>IF(OR(ISERROR(K201), ISERROR(I201), ISERROR(J201)), TRUE, OR(OR(AND(LEFT(K201, 1)="[", RIGHT(K201, 1)="]"), AND(ISNUMBER(K201), OR(K201&gt;=I201, I201=""), OR(K201&lt;=J201, J201=""))), K201=""))</f>
        <v>1</v>
      </c>
      <c r="M201" t="e">
        <f>"Avg="&amp;ROUND(AVERAGE('Main'!$AC$62:$AE$62),4)&amp;", Stdev="&amp;ROUND(STDEV('Main'!$AC$62:$AE$62),4)&amp;", MaxStdev="&amp;1</f>
        <v>#DIV/0!</v>
      </c>
    </row>
    <row r="202">
      <c r="A202" t="inlineStr">
        <is>
          <t>Copies Outliers</t>
        </is>
      </c>
      <c r="B202" t="inlineStr">
        <is>
          <t>Copies per mass outliers [covN1]</t>
        </is>
      </c>
      <c r="C202" t="inlineStr">
        <is>
          <t>Medium Low</t>
        </is>
      </c>
      <c r="E202" t="inlineStr">
        <is>
          <t>eh.07.20.21</t>
        </is>
      </c>
      <c r="F202" t="inlineStr">
        <is>
          <t>covN1</t>
        </is>
      </c>
      <c r="G202" s="73" t="str">
        <f>HYPERLINK("#'Main'!AE62", "'Main'!AE62")</f>
        <v>'Main'!AE62</v>
      </c>
      <c r="I202" t="e">
        <f>AVERAGE('Main'!$AC$62:$AE$62)-1*STDEV('Main'!$AC$62:$AE$62)</f>
        <v>#DIV/0!</v>
      </c>
      <c r="J202" t="e">
        <f>AVERAGE('Main'!$AC$62:$AE$62)+1*STDEV('Main'!$AC$62:$AE$62)</f>
        <v>#DIV/0!</v>
      </c>
      <c r="K202" t="str">
        <f>'Main'!AE62</f>
        <v/>
      </c>
      <c r="L202">
        <f>IF(OR(ISERROR(K202), ISERROR(I202), ISERROR(J202)), TRUE, OR(OR(AND(LEFT(K202, 1)="[", RIGHT(K202, 1)="]"), AND(ISNUMBER(K202), OR(K202&gt;=I202, I202=""), OR(K202&lt;=J202, J202=""))), K202=""))</f>
        <v>1</v>
      </c>
      <c r="M202" t="e">
        <f>"Avg="&amp;ROUND(AVERAGE('Main'!$AC$62:$AE$62),4)&amp;", Stdev="&amp;ROUND(STDEV('Main'!$AC$62:$AE$62),4)&amp;", MaxStdev="&amp;1</f>
        <v>#DIV/0!</v>
      </c>
    </row>
    <row r="203">
      <c r="A203" t="inlineStr">
        <is>
          <t>Copies Outliers</t>
        </is>
      </c>
      <c r="B203" t="inlineStr">
        <is>
          <t>Copies per mass outliers [covN1]</t>
        </is>
      </c>
      <c r="C203" t="inlineStr">
        <is>
          <t>Medium Low</t>
        </is>
      </c>
      <c r="E203" t="inlineStr">
        <is>
          <t>emh.07.21.21</t>
        </is>
      </c>
      <c r="F203" t="inlineStr">
        <is>
          <t>covN1</t>
        </is>
      </c>
      <c r="G203" s="73" t="str">
        <f>HYPERLINK("#'Main'!AC63", "'Main'!AC63")</f>
        <v>'Main'!AC63</v>
      </c>
      <c r="I203" t="e">
        <f>AVERAGE('Main'!$AC$63:$AE$63)-1*STDEV('Main'!$AC$63:$AE$63)</f>
        <v>#DIV/0!</v>
      </c>
      <c r="J203" t="e">
        <f>AVERAGE('Main'!$AC$63:$AE$63)+1*STDEV('Main'!$AC$63:$AE$63)</f>
        <v>#DIV/0!</v>
      </c>
      <c r="K203" t="str">
        <f>'Main'!AC63</f>
        <v/>
      </c>
      <c r="L203">
        <f>IF(OR(ISERROR(K203), ISERROR(I203), ISERROR(J203)), TRUE, OR(OR(AND(LEFT(K203, 1)="[", RIGHT(K203, 1)="]"), AND(ISNUMBER(K203), OR(K203&gt;=I203, I203=""), OR(K203&lt;=J203, J203=""))), K203=""))</f>
        <v>1</v>
      </c>
      <c r="M203" t="e">
        <f>"Avg="&amp;ROUND(AVERAGE('Main'!$AC$63:$AE$63),4)&amp;", Stdev="&amp;ROUND(STDEV('Main'!$AC$63:$AE$63),4)&amp;", MaxStdev="&amp;1</f>
        <v>#DIV/0!</v>
      </c>
    </row>
    <row r="204">
      <c r="A204" t="inlineStr">
        <is>
          <t>Copies Outliers</t>
        </is>
      </c>
      <c r="B204" t="inlineStr">
        <is>
          <t>Copies per mass outliers [covN1]</t>
        </is>
      </c>
      <c r="C204" t="inlineStr">
        <is>
          <t>Medium Low</t>
        </is>
      </c>
      <c r="E204" t="inlineStr">
        <is>
          <t>emh.07.21.21</t>
        </is>
      </c>
      <c r="F204" t="inlineStr">
        <is>
          <t>covN1</t>
        </is>
      </c>
      <c r="G204" s="73" t="str">
        <f>HYPERLINK("#'Main'!AD63", "'Main'!AD63")</f>
        <v>'Main'!AD63</v>
      </c>
      <c r="I204" t="e">
        <f>AVERAGE('Main'!$AC$63:$AE$63)-1*STDEV('Main'!$AC$63:$AE$63)</f>
        <v>#DIV/0!</v>
      </c>
      <c r="J204" t="e">
        <f>AVERAGE('Main'!$AC$63:$AE$63)+1*STDEV('Main'!$AC$63:$AE$63)</f>
        <v>#DIV/0!</v>
      </c>
      <c r="K204" t="str">
        <f>'Main'!AD63</f>
        <v/>
      </c>
      <c r="L204">
        <f>IF(OR(ISERROR(K204), ISERROR(I204), ISERROR(J204)), TRUE, OR(OR(AND(LEFT(K204, 1)="[", RIGHT(K204, 1)="]"), AND(ISNUMBER(K204), OR(K204&gt;=I204, I204=""), OR(K204&lt;=J204, J204=""))), K204=""))</f>
        <v>1</v>
      </c>
      <c r="M204" t="e">
        <f>"Avg="&amp;ROUND(AVERAGE('Main'!$AC$63:$AE$63),4)&amp;", Stdev="&amp;ROUND(STDEV('Main'!$AC$63:$AE$63),4)&amp;", MaxStdev="&amp;1</f>
        <v>#DIV/0!</v>
      </c>
    </row>
    <row r="205">
      <c r="A205" t="inlineStr">
        <is>
          <t>Copies Outliers</t>
        </is>
      </c>
      <c r="B205" t="inlineStr">
        <is>
          <t>Copies per mass outliers [covN1]</t>
        </is>
      </c>
      <c r="C205" t="inlineStr">
        <is>
          <t>Medium Low</t>
        </is>
      </c>
      <c r="E205" t="inlineStr">
        <is>
          <t>emh.07.21.21</t>
        </is>
      </c>
      <c r="F205" t="inlineStr">
        <is>
          <t>covN1</t>
        </is>
      </c>
      <c r="G205" s="73" t="str">
        <f>HYPERLINK("#'Main'!AE63", "'Main'!AE63")</f>
        <v>'Main'!AE63</v>
      </c>
      <c r="I205" t="e">
        <f>AVERAGE('Main'!$AC$63:$AE$63)-1*STDEV('Main'!$AC$63:$AE$63)</f>
        <v>#DIV/0!</v>
      </c>
      <c r="J205" t="e">
        <f>AVERAGE('Main'!$AC$63:$AE$63)+1*STDEV('Main'!$AC$63:$AE$63)</f>
        <v>#DIV/0!</v>
      </c>
      <c r="K205" t="str">
        <f>'Main'!AE63</f>
        <v/>
      </c>
      <c r="L205">
        <f>IF(OR(ISERROR(K205), ISERROR(I205), ISERROR(J205)), TRUE, OR(OR(AND(LEFT(K205, 1)="[", RIGHT(K205, 1)="]"), AND(ISNUMBER(K205), OR(K205&gt;=I205, I205=""), OR(K205&lt;=J205, J205=""))), K205=""))</f>
        <v>1</v>
      </c>
      <c r="M205" t="e">
        <f>"Avg="&amp;ROUND(AVERAGE('Main'!$AC$63:$AE$63),4)&amp;", Stdev="&amp;ROUND(STDEV('Main'!$AC$63:$AE$63),4)&amp;", MaxStdev="&amp;1</f>
        <v>#DIV/0!</v>
      </c>
    </row>
    <row r="206">
      <c r="A206" t="inlineStr">
        <is>
          <t>Copies Outliers</t>
        </is>
      </c>
      <c r="B206" t="inlineStr">
        <is>
          <t>Copies per mass outliers [covN1]</t>
        </is>
      </c>
      <c r="C206" t="inlineStr">
        <is>
          <t>Medium Low</t>
        </is>
      </c>
      <c r="E206" t="inlineStr">
        <is>
          <t>evc1.07.02.21</t>
        </is>
      </c>
      <c r="F206" t="inlineStr">
        <is>
          <t>covN1</t>
        </is>
      </c>
      <c r="G206" s="73" t="str">
        <f>HYPERLINK("#'Main'!AC64", "'Main'!AC64")</f>
        <v>'Main'!AC64</v>
      </c>
      <c r="I206" t="e">
        <f>AVERAGE('Main'!$AC$64:$AE$64)-1*STDEV('Main'!$AC$64:$AE$64)</f>
        <v>#DIV/0!</v>
      </c>
      <c r="J206" t="e">
        <f>AVERAGE('Main'!$AC$64:$AE$64)+1*STDEV('Main'!$AC$64:$AE$64)</f>
        <v>#DIV/0!</v>
      </c>
      <c r="K206" t="str">
        <f>'Main'!AC64</f>
        <v/>
      </c>
      <c r="L206">
        <f>IF(OR(ISERROR(K206), ISERROR(I206), ISERROR(J206)), TRUE, OR(OR(AND(LEFT(K206, 1)="[", RIGHT(K206, 1)="]"), AND(ISNUMBER(K206), OR(K206&gt;=I206, I206=""), OR(K206&lt;=J206, J206=""))), K206=""))</f>
        <v>1</v>
      </c>
      <c r="M206" t="e">
        <f>"Avg="&amp;ROUND(AVERAGE('Main'!$AC$64:$AE$64),4)&amp;", Stdev="&amp;ROUND(STDEV('Main'!$AC$64:$AE$64),4)&amp;", MaxStdev="&amp;1</f>
        <v>#DIV/0!</v>
      </c>
    </row>
    <row r="207">
      <c r="A207" t="inlineStr">
        <is>
          <t>Copies Outliers</t>
        </is>
      </c>
      <c r="B207" t="inlineStr">
        <is>
          <t>Copies per mass outliers [covN1]</t>
        </is>
      </c>
      <c r="C207" t="inlineStr">
        <is>
          <t>Medium Low</t>
        </is>
      </c>
      <c r="E207" t="inlineStr">
        <is>
          <t>evc1.07.02.21</t>
        </is>
      </c>
      <c r="F207" t="inlineStr">
        <is>
          <t>covN1</t>
        </is>
      </c>
      <c r="G207" s="73" t="str">
        <f>HYPERLINK("#'Main'!AD64", "'Main'!AD64")</f>
        <v>'Main'!AD64</v>
      </c>
      <c r="I207" t="e">
        <f>AVERAGE('Main'!$AC$64:$AE$64)-1*STDEV('Main'!$AC$64:$AE$64)</f>
        <v>#DIV/0!</v>
      </c>
      <c r="J207" t="e">
        <f>AVERAGE('Main'!$AC$64:$AE$64)+1*STDEV('Main'!$AC$64:$AE$64)</f>
        <v>#DIV/0!</v>
      </c>
      <c r="K207" t="str">
        <f>'Main'!AD64</f>
        <v/>
      </c>
      <c r="L207">
        <f>IF(OR(ISERROR(K207), ISERROR(I207), ISERROR(J207)), TRUE, OR(OR(AND(LEFT(K207, 1)="[", RIGHT(K207, 1)="]"), AND(ISNUMBER(K207), OR(K207&gt;=I207, I207=""), OR(K207&lt;=J207, J207=""))), K207=""))</f>
        <v>1</v>
      </c>
      <c r="M207" t="e">
        <f>"Avg="&amp;ROUND(AVERAGE('Main'!$AC$64:$AE$64),4)&amp;", Stdev="&amp;ROUND(STDEV('Main'!$AC$64:$AE$64),4)&amp;", MaxStdev="&amp;1</f>
        <v>#DIV/0!</v>
      </c>
    </row>
    <row r="208">
      <c r="A208" t="inlineStr">
        <is>
          <t>Copies Outliers</t>
        </is>
      </c>
      <c r="B208" t="inlineStr">
        <is>
          <t>Copies per mass outliers [covN1]</t>
        </is>
      </c>
      <c r="C208" t="inlineStr">
        <is>
          <t>Medium Low</t>
        </is>
      </c>
      <c r="E208" t="inlineStr">
        <is>
          <t>evc1.07.02.21</t>
        </is>
      </c>
      <c r="F208" t="inlineStr">
        <is>
          <t>covN1</t>
        </is>
      </c>
      <c r="G208" s="73" t="str">
        <f>HYPERLINK("#'Main'!AE64", "'Main'!AE64")</f>
        <v>'Main'!AE64</v>
      </c>
      <c r="I208" t="e">
        <f>AVERAGE('Main'!$AC$64:$AE$64)-1*STDEV('Main'!$AC$64:$AE$64)</f>
        <v>#DIV/0!</v>
      </c>
      <c r="J208" t="e">
        <f>AVERAGE('Main'!$AC$64:$AE$64)+1*STDEV('Main'!$AC$64:$AE$64)</f>
        <v>#DIV/0!</v>
      </c>
      <c r="K208" t="str">
        <f>'Main'!AE64</f>
        <v/>
      </c>
      <c r="L208">
        <f>IF(OR(ISERROR(K208), ISERROR(I208), ISERROR(J208)), TRUE, OR(OR(AND(LEFT(K208, 1)="[", RIGHT(K208, 1)="]"), AND(ISNUMBER(K208), OR(K208&gt;=I208, I208=""), OR(K208&lt;=J208, J208=""))), K208=""))</f>
        <v>1</v>
      </c>
      <c r="M208" t="e">
        <f>"Avg="&amp;ROUND(AVERAGE('Main'!$AC$64:$AE$64),4)&amp;", Stdev="&amp;ROUND(STDEV('Main'!$AC$64:$AE$64),4)&amp;", MaxStdev="&amp;1</f>
        <v>#DIV/0!</v>
      </c>
    </row>
    <row r="209">
      <c r="A209" t="inlineStr">
        <is>
          <t>Copies Outliers</t>
        </is>
      </c>
      <c r="B209" t="inlineStr">
        <is>
          <t>Copies per mass outliers [covN1]</t>
        </is>
      </c>
      <c r="C209" t="inlineStr">
        <is>
          <t>Medium Low</t>
        </is>
      </c>
      <c r="E209" t="inlineStr">
        <is>
          <t>evc1.07.16.21</t>
        </is>
      </c>
      <c r="F209" t="inlineStr">
        <is>
          <t>covN1</t>
        </is>
      </c>
      <c r="G209" s="73" t="str">
        <f>HYPERLINK("#'Main'!AC65", "'Main'!AC65")</f>
        <v>'Main'!AC65</v>
      </c>
      <c r="I209" t="e">
        <f>AVERAGE('Main'!$AC$65:$AE$65)-1*STDEV('Main'!$AC$65:$AE$65)</f>
        <v>#DIV/0!</v>
      </c>
      <c r="J209" t="e">
        <f>AVERAGE('Main'!$AC$65:$AE$65)+1*STDEV('Main'!$AC$65:$AE$65)</f>
        <v>#DIV/0!</v>
      </c>
      <c r="K209" t="str">
        <f>'Main'!AC65</f>
        <v/>
      </c>
      <c r="L209">
        <f>IF(OR(ISERROR(K209), ISERROR(I209), ISERROR(J209)), TRUE, OR(OR(AND(LEFT(K209, 1)="[", RIGHT(K209, 1)="]"), AND(ISNUMBER(K209), OR(K209&gt;=I209, I209=""), OR(K209&lt;=J209, J209=""))), K209=""))</f>
        <v>1</v>
      </c>
      <c r="M209" t="e">
        <f>"Avg="&amp;ROUND(AVERAGE('Main'!$AC$65:$AE$65),4)&amp;", Stdev="&amp;ROUND(STDEV('Main'!$AC$65:$AE$65),4)&amp;", MaxStdev="&amp;1</f>
        <v>#DIV/0!</v>
      </c>
    </row>
    <row r="210">
      <c r="A210" t="inlineStr">
        <is>
          <t>Copies Outliers</t>
        </is>
      </c>
      <c r="B210" t="inlineStr">
        <is>
          <t>Copies per mass outliers [covN1]</t>
        </is>
      </c>
      <c r="C210" t="inlineStr">
        <is>
          <t>Medium Low</t>
        </is>
      </c>
      <c r="E210" t="inlineStr">
        <is>
          <t>evc1.07.16.21</t>
        </is>
      </c>
      <c r="F210" t="inlineStr">
        <is>
          <t>covN1</t>
        </is>
      </c>
      <c r="G210" s="73" t="str">
        <f>HYPERLINK("#'Main'!AD65", "'Main'!AD65")</f>
        <v>'Main'!AD65</v>
      </c>
      <c r="I210" t="e">
        <f>AVERAGE('Main'!$AC$65:$AE$65)-1*STDEV('Main'!$AC$65:$AE$65)</f>
        <v>#DIV/0!</v>
      </c>
      <c r="J210" t="e">
        <f>AVERAGE('Main'!$AC$65:$AE$65)+1*STDEV('Main'!$AC$65:$AE$65)</f>
        <v>#DIV/0!</v>
      </c>
      <c r="K210" t="str">
        <f>'Main'!AD65</f>
        <v/>
      </c>
      <c r="L210">
        <f>IF(OR(ISERROR(K210), ISERROR(I210), ISERROR(J210)), TRUE, OR(OR(AND(LEFT(K210, 1)="[", RIGHT(K210, 1)="]"), AND(ISNUMBER(K210), OR(K210&gt;=I210, I210=""), OR(K210&lt;=J210, J210=""))), K210=""))</f>
        <v>1</v>
      </c>
      <c r="M210" t="e">
        <f>"Avg="&amp;ROUND(AVERAGE('Main'!$AC$65:$AE$65),4)&amp;", Stdev="&amp;ROUND(STDEV('Main'!$AC$65:$AE$65),4)&amp;", MaxStdev="&amp;1</f>
        <v>#DIV/0!</v>
      </c>
    </row>
    <row r="211">
      <c r="A211" t="inlineStr">
        <is>
          <t>Copies Outliers</t>
        </is>
      </c>
      <c r="B211" t="inlineStr">
        <is>
          <t>Copies per mass outliers [covN1]</t>
        </is>
      </c>
      <c r="C211" t="inlineStr">
        <is>
          <t>Medium Low</t>
        </is>
      </c>
      <c r="E211" t="inlineStr">
        <is>
          <t>evc1.07.16.21</t>
        </is>
      </c>
      <c r="F211" t="inlineStr">
        <is>
          <t>covN1</t>
        </is>
      </c>
      <c r="G211" s="73" t="str">
        <f>HYPERLINK("#'Main'!AE65", "'Main'!AE65")</f>
        <v>'Main'!AE65</v>
      </c>
      <c r="I211" t="e">
        <f>AVERAGE('Main'!$AC$65:$AE$65)-1*STDEV('Main'!$AC$65:$AE$65)</f>
        <v>#DIV/0!</v>
      </c>
      <c r="J211" t="e">
        <f>AVERAGE('Main'!$AC$65:$AE$65)+1*STDEV('Main'!$AC$65:$AE$65)</f>
        <v>#DIV/0!</v>
      </c>
      <c r="K211" t="str">
        <f>'Main'!AE65</f>
        <v/>
      </c>
      <c r="L211">
        <f>IF(OR(ISERROR(K211), ISERROR(I211), ISERROR(J211)), TRUE, OR(OR(AND(LEFT(K211, 1)="[", RIGHT(K211, 1)="]"), AND(ISNUMBER(K211), OR(K211&gt;=I211, I211=""), OR(K211&lt;=J211, J211=""))), K211=""))</f>
        <v>1</v>
      </c>
      <c r="M211" t="e">
        <f>"Avg="&amp;ROUND(AVERAGE('Main'!$AC$65:$AE$65),4)&amp;", Stdev="&amp;ROUND(STDEV('Main'!$AC$65:$AE$65),4)&amp;", MaxStdev="&amp;1</f>
        <v>#DIV/0!</v>
      </c>
    </row>
    <row r="212">
      <c r="A212" t="inlineStr">
        <is>
          <t>Copies Outliers</t>
        </is>
      </c>
      <c r="B212" t="inlineStr">
        <is>
          <t>Copies per mass outliers [covN1]</t>
        </is>
      </c>
      <c r="C212" t="inlineStr">
        <is>
          <t>Medium Low</t>
        </is>
      </c>
      <c r="E212" t="inlineStr">
        <is>
          <t>evc3.07.16.21</t>
        </is>
      </c>
      <c r="F212" t="inlineStr">
        <is>
          <t>covN1</t>
        </is>
      </c>
      <c r="G212" s="73" t="str">
        <f>HYPERLINK("#'Main'!AC66", "'Main'!AC66")</f>
        <v>'Main'!AC66</v>
      </c>
      <c r="I212" t="e">
        <f>AVERAGE('Main'!$AC$66:$AE$66)-1*STDEV('Main'!$AC$66:$AE$66)</f>
        <v>#DIV/0!</v>
      </c>
      <c r="J212" t="e">
        <f>AVERAGE('Main'!$AC$66:$AE$66)+1*STDEV('Main'!$AC$66:$AE$66)</f>
        <v>#DIV/0!</v>
      </c>
      <c r="K212" t="str">
        <f>'Main'!AC66</f>
        <v/>
      </c>
      <c r="L212">
        <f>IF(OR(ISERROR(K212), ISERROR(I212), ISERROR(J212)), TRUE, OR(OR(AND(LEFT(K212, 1)="[", RIGHT(K212, 1)="]"), AND(ISNUMBER(K212), OR(K212&gt;=I212, I212=""), OR(K212&lt;=J212, J212=""))), K212=""))</f>
        <v>1</v>
      </c>
      <c r="M212" t="e">
        <f>"Avg="&amp;ROUND(AVERAGE('Main'!$AC$66:$AE$66),4)&amp;", Stdev="&amp;ROUND(STDEV('Main'!$AC$66:$AE$66),4)&amp;", MaxStdev="&amp;1</f>
        <v>#DIV/0!</v>
      </c>
    </row>
    <row r="213">
      <c r="A213" t="inlineStr">
        <is>
          <t>Copies Outliers</t>
        </is>
      </c>
      <c r="B213" t="inlineStr">
        <is>
          <t>Copies per mass outliers [covN1]</t>
        </is>
      </c>
      <c r="C213" t="inlineStr">
        <is>
          <t>Medium Low</t>
        </is>
      </c>
      <c r="E213" t="inlineStr">
        <is>
          <t>evc3.07.16.21</t>
        </is>
      </c>
      <c r="F213" t="inlineStr">
        <is>
          <t>covN1</t>
        </is>
      </c>
      <c r="G213" s="73" t="str">
        <f>HYPERLINK("#'Main'!AD66", "'Main'!AD66")</f>
        <v>'Main'!AD66</v>
      </c>
      <c r="I213" t="e">
        <f>AVERAGE('Main'!$AC$66:$AE$66)-1*STDEV('Main'!$AC$66:$AE$66)</f>
        <v>#DIV/0!</v>
      </c>
      <c r="J213" t="e">
        <f>AVERAGE('Main'!$AC$66:$AE$66)+1*STDEV('Main'!$AC$66:$AE$66)</f>
        <v>#DIV/0!</v>
      </c>
      <c r="K213" t="str">
        <f>'Main'!AD66</f>
        <v/>
      </c>
      <c r="L213">
        <f>IF(OR(ISERROR(K213), ISERROR(I213), ISERROR(J213)), TRUE, OR(OR(AND(LEFT(K213, 1)="[", RIGHT(K213, 1)="]"), AND(ISNUMBER(K213), OR(K213&gt;=I213, I213=""), OR(K213&lt;=J213, J213=""))), K213=""))</f>
        <v>1</v>
      </c>
      <c r="M213" t="e">
        <f>"Avg="&amp;ROUND(AVERAGE('Main'!$AC$66:$AE$66),4)&amp;", Stdev="&amp;ROUND(STDEV('Main'!$AC$66:$AE$66),4)&amp;", MaxStdev="&amp;1</f>
        <v>#DIV/0!</v>
      </c>
    </row>
    <row r="214">
      <c r="A214" t="inlineStr">
        <is>
          <t>Copies Outliers</t>
        </is>
      </c>
      <c r="B214" t="inlineStr">
        <is>
          <t>Copies per mass outliers [covN1]</t>
        </is>
      </c>
      <c r="C214" t="inlineStr">
        <is>
          <t>Medium Low</t>
        </is>
      </c>
      <c r="E214" t="inlineStr">
        <is>
          <t>evc3.07.16.21</t>
        </is>
      </c>
      <c r="F214" t="inlineStr">
        <is>
          <t>covN1</t>
        </is>
      </c>
      <c r="G214" s="73" t="str">
        <f>HYPERLINK("#'Main'!AE66", "'Main'!AE66")</f>
        <v>'Main'!AE66</v>
      </c>
      <c r="I214" t="e">
        <f>AVERAGE('Main'!$AC$66:$AE$66)-1*STDEV('Main'!$AC$66:$AE$66)</f>
        <v>#DIV/0!</v>
      </c>
      <c r="J214" t="e">
        <f>AVERAGE('Main'!$AC$66:$AE$66)+1*STDEV('Main'!$AC$66:$AE$66)</f>
        <v>#DIV/0!</v>
      </c>
      <c r="K214" t="str">
        <f>'Main'!AE66</f>
        <v/>
      </c>
      <c r="L214">
        <f>IF(OR(ISERROR(K214), ISERROR(I214), ISERROR(J214)), TRUE, OR(OR(AND(LEFT(K214, 1)="[", RIGHT(K214, 1)="]"), AND(ISNUMBER(K214), OR(K214&gt;=I214, I214=""), OR(K214&lt;=J214, J214=""))), K214=""))</f>
        <v>1</v>
      </c>
      <c r="M214" t="e">
        <f>"Avg="&amp;ROUND(AVERAGE('Main'!$AC$66:$AE$66),4)&amp;", Stdev="&amp;ROUND(STDEV('Main'!$AC$66:$AE$66),4)&amp;", MaxStdev="&amp;1</f>
        <v>#DIV/0!</v>
      </c>
    </row>
    <row r="215">
      <c r="A215" t="inlineStr">
        <is>
          <t>Copies Outliers</t>
        </is>
      </c>
      <c r="B215" t="inlineStr">
        <is>
          <t>Copies per mass outliers [covN2]</t>
        </is>
      </c>
      <c r="C215" t="inlineStr">
        <is>
          <t>Medium Low</t>
        </is>
      </c>
      <c r="E215" t="inlineStr">
        <is>
          <t>aw_b97.08.09.21</t>
        </is>
      </c>
      <c r="F215" t="inlineStr">
        <is>
          <t>covN2</t>
        </is>
      </c>
      <c r="G215" s="73" t="str">
        <f>HYPERLINK("#'Main'!AC68", "'Main'!AC68")</f>
        <v>'Main'!AC68</v>
      </c>
      <c r="I215" t="e">
        <f>AVERAGE('Main'!$AC$68:$AE$68)-1*STDEV('Main'!$AC$68:$AE$68)</f>
        <v>#DIV/0!</v>
      </c>
      <c r="J215" t="e">
        <f>AVERAGE('Main'!$AC$68:$AE$68)+1*STDEV('Main'!$AC$68:$AE$68)</f>
        <v>#DIV/0!</v>
      </c>
      <c r="K215" t="str">
        <f>'Main'!AC68</f>
        <v/>
      </c>
      <c r="L215">
        <f>IF(OR(ISERROR(K215), ISERROR(I215), ISERROR(J215)), TRUE, OR(OR(AND(LEFT(K215, 1)="[", RIGHT(K215, 1)="]"), AND(ISNUMBER(K215), OR(K215&gt;=I215, I215=""), OR(K215&lt;=J215, J215=""))), K215=""))</f>
        <v>1</v>
      </c>
      <c r="M215" t="e">
        <f>"Avg="&amp;ROUND(AVERAGE('Main'!$AC$68:$AE$68),4)&amp;", Stdev="&amp;ROUND(STDEV('Main'!$AC$68:$AE$68),4)&amp;", MaxStdev="&amp;1</f>
        <v>#DIV/0!</v>
      </c>
    </row>
    <row r="216">
      <c r="A216" t="inlineStr">
        <is>
          <t>Copies Outliers</t>
        </is>
      </c>
      <c r="B216" t="inlineStr">
        <is>
          <t>Copies per mass outliers [covN2]</t>
        </is>
      </c>
      <c r="C216" t="inlineStr">
        <is>
          <t>Medium Low</t>
        </is>
      </c>
      <c r="E216" t="inlineStr">
        <is>
          <t>aw_b97.08.09.21</t>
        </is>
      </c>
      <c r="F216" t="inlineStr">
        <is>
          <t>covN2</t>
        </is>
      </c>
      <c r="G216" s="73" t="str">
        <f>HYPERLINK("#'Main'!AD68", "'Main'!AD68")</f>
        <v>'Main'!AD68</v>
      </c>
      <c r="I216" t="e">
        <f>AVERAGE('Main'!$AC$68:$AE$68)-1*STDEV('Main'!$AC$68:$AE$68)</f>
        <v>#DIV/0!</v>
      </c>
      <c r="J216" t="e">
        <f>AVERAGE('Main'!$AC$68:$AE$68)+1*STDEV('Main'!$AC$68:$AE$68)</f>
        <v>#DIV/0!</v>
      </c>
      <c r="K216" t="str">
        <f>'Main'!AD68</f>
        <v/>
      </c>
      <c r="L216">
        <f>IF(OR(ISERROR(K216), ISERROR(I216), ISERROR(J216)), TRUE, OR(OR(AND(LEFT(K216, 1)="[", RIGHT(K216, 1)="]"), AND(ISNUMBER(K216), OR(K216&gt;=I216, I216=""), OR(K216&lt;=J216, J216=""))), K216=""))</f>
        <v>1</v>
      </c>
      <c r="M216" t="e">
        <f>"Avg="&amp;ROUND(AVERAGE('Main'!$AC$68:$AE$68),4)&amp;", Stdev="&amp;ROUND(STDEV('Main'!$AC$68:$AE$68),4)&amp;", MaxStdev="&amp;1</f>
        <v>#DIV/0!</v>
      </c>
    </row>
    <row r="217">
      <c r="A217" t="inlineStr">
        <is>
          <t>Copies Outliers</t>
        </is>
      </c>
      <c r="B217" t="inlineStr">
        <is>
          <t>Copies per mass outliers [covN2]</t>
        </is>
      </c>
      <c r="C217" t="inlineStr">
        <is>
          <t>Medium Low</t>
        </is>
      </c>
      <c r="E217" t="inlineStr">
        <is>
          <t>aw_b97.08.09.21</t>
        </is>
      </c>
      <c r="F217" t="inlineStr">
        <is>
          <t>covN2</t>
        </is>
      </c>
      <c r="G217" s="73" t="str">
        <f>HYPERLINK("#'Main'!AE68", "'Main'!AE68")</f>
        <v>'Main'!AE68</v>
      </c>
      <c r="I217" t="e">
        <f>AVERAGE('Main'!$AC$68:$AE$68)-1*STDEV('Main'!$AC$68:$AE$68)</f>
        <v>#DIV/0!</v>
      </c>
      <c r="J217" t="e">
        <f>AVERAGE('Main'!$AC$68:$AE$68)+1*STDEV('Main'!$AC$68:$AE$68)</f>
        <v>#DIV/0!</v>
      </c>
      <c r="K217" t="str">
        <f>'Main'!AE68</f>
        <v/>
      </c>
      <c r="L217">
        <f>IF(OR(ISERROR(K217), ISERROR(I217), ISERROR(J217)), TRUE, OR(OR(AND(LEFT(K217, 1)="[", RIGHT(K217, 1)="]"), AND(ISNUMBER(K217), OR(K217&gt;=I217, I217=""), OR(K217&lt;=J217, J217=""))), K217=""))</f>
        <v>1</v>
      </c>
      <c r="M217" t="e">
        <f>"Avg="&amp;ROUND(AVERAGE('Main'!$AC$68:$AE$68),4)&amp;", Stdev="&amp;ROUND(STDEV('Main'!$AC$68:$AE$68),4)&amp;", MaxStdev="&amp;1</f>
        <v>#DIV/0!</v>
      </c>
    </row>
    <row r="218">
      <c r="A218" t="inlineStr">
        <is>
          <t>Copies Outliers</t>
        </is>
      </c>
      <c r="B218" t="inlineStr">
        <is>
          <t>Copies per mass outliers [covN2]</t>
        </is>
      </c>
      <c r="C218" t="inlineStr">
        <is>
          <t>Medium Low</t>
        </is>
      </c>
      <c r="E218" t="inlineStr">
        <is>
          <t>aw_sr.08.09.21</t>
        </is>
      </c>
      <c r="F218" t="inlineStr">
        <is>
          <t>covN2</t>
        </is>
      </c>
      <c r="G218" s="73" t="str">
        <f>HYPERLINK("#'Main'!AC69", "'Main'!AC69")</f>
        <v>'Main'!AC69</v>
      </c>
      <c r="I218" t="e">
        <f>AVERAGE('Main'!$AC$69:$AE$69)-1*STDEV('Main'!$AC$69:$AE$69)</f>
        <v>#DIV/0!</v>
      </c>
      <c r="J218" t="e">
        <f>AVERAGE('Main'!$AC$69:$AE$69)+1*STDEV('Main'!$AC$69:$AE$69)</f>
        <v>#DIV/0!</v>
      </c>
      <c r="K218" t="str">
        <f>'Main'!AC69</f>
        <v/>
      </c>
      <c r="L218">
        <f>IF(OR(ISERROR(K218), ISERROR(I218), ISERROR(J218)), TRUE, OR(OR(AND(LEFT(K218, 1)="[", RIGHT(K218, 1)="]"), AND(ISNUMBER(K218), OR(K218&gt;=I218, I218=""), OR(K218&lt;=J218, J218=""))), K218=""))</f>
        <v>1</v>
      </c>
      <c r="M218" t="e">
        <f>"Avg="&amp;ROUND(AVERAGE('Main'!$AC$69:$AE$69),4)&amp;", Stdev="&amp;ROUND(STDEV('Main'!$AC$69:$AE$69),4)&amp;", MaxStdev="&amp;1</f>
        <v>#DIV/0!</v>
      </c>
    </row>
    <row r="219">
      <c r="A219" t="inlineStr">
        <is>
          <t>Copies Outliers</t>
        </is>
      </c>
      <c r="B219" t="inlineStr">
        <is>
          <t>Copies per mass outliers [covN2]</t>
        </is>
      </c>
      <c r="C219" t="inlineStr">
        <is>
          <t>Medium Low</t>
        </is>
      </c>
      <c r="E219" t="inlineStr">
        <is>
          <t>aw_sr.08.09.21</t>
        </is>
      </c>
      <c r="F219" t="inlineStr">
        <is>
          <t>covN2</t>
        </is>
      </c>
      <c r="G219" s="73" t="str">
        <f>HYPERLINK("#'Main'!AD69", "'Main'!AD69")</f>
        <v>'Main'!AD69</v>
      </c>
      <c r="I219" t="e">
        <f>AVERAGE('Main'!$AC$69:$AE$69)-1*STDEV('Main'!$AC$69:$AE$69)</f>
        <v>#DIV/0!</v>
      </c>
      <c r="J219" t="e">
        <f>AVERAGE('Main'!$AC$69:$AE$69)+1*STDEV('Main'!$AC$69:$AE$69)</f>
        <v>#DIV/0!</v>
      </c>
      <c r="K219" t="str">
        <f>'Main'!AD69</f>
        <v/>
      </c>
      <c r="L219">
        <f>IF(OR(ISERROR(K219), ISERROR(I219), ISERROR(J219)), TRUE, OR(OR(AND(LEFT(K219, 1)="[", RIGHT(K219, 1)="]"), AND(ISNUMBER(K219), OR(K219&gt;=I219, I219=""), OR(K219&lt;=J219, J219=""))), K219=""))</f>
        <v>1</v>
      </c>
      <c r="M219" t="e">
        <f>"Avg="&amp;ROUND(AVERAGE('Main'!$AC$69:$AE$69),4)&amp;", Stdev="&amp;ROUND(STDEV('Main'!$AC$69:$AE$69),4)&amp;", MaxStdev="&amp;1</f>
        <v>#DIV/0!</v>
      </c>
    </row>
    <row r="220">
      <c r="A220" t="inlineStr">
        <is>
          <t>Copies Outliers</t>
        </is>
      </c>
      <c r="B220" t="inlineStr">
        <is>
          <t>Copies per mass outliers [covN2]</t>
        </is>
      </c>
      <c r="C220" t="inlineStr">
        <is>
          <t>Medium Low</t>
        </is>
      </c>
      <c r="E220" t="inlineStr">
        <is>
          <t>aw_sr.08.09.21</t>
        </is>
      </c>
      <c r="F220" t="inlineStr">
        <is>
          <t>covN2</t>
        </is>
      </c>
      <c r="G220" s="73" t="str">
        <f>HYPERLINK("#'Main'!AE69", "'Main'!AE69")</f>
        <v>'Main'!AE69</v>
      </c>
      <c r="I220" t="e">
        <f>AVERAGE('Main'!$AC$69:$AE$69)-1*STDEV('Main'!$AC$69:$AE$69)</f>
        <v>#DIV/0!</v>
      </c>
      <c r="J220" t="e">
        <f>AVERAGE('Main'!$AC$69:$AE$69)+1*STDEV('Main'!$AC$69:$AE$69)</f>
        <v>#DIV/0!</v>
      </c>
      <c r="K220" t="str">
        <f>'Main'!AE69</f>
        <v/>
      </c>
      <c r="L220">
        <f>IF(OR(ISERROR(K220), ISERROR(I220), ISERROR(J220)), TRUE, OR(OR(AND(LEFT(K220, 1)="[", RIGHT(K220, 1)="]"), AND(ISNUMBER(K220), OR(K220&gt;=I220, I220=""), OR(K220&lt;=J220, J220=""))), K220=""))</f>
        <v>1</v>
      </c>
      <c r="M220" t="e">
        <f>"Avg="&amp;ROUND(AVERAGE('Main'!$AC$69:$AE$69),4)&amp;", Stdev="&amp;ROUND(STDEV('Main'!$AC$69:$AE$69),4)&amp;", MaxStdev="&amp;1</f>
        <v>#DIV/0!</v>
      </c>
    </row>
    <row r="221">
      <c r="A221" t="inlineStr">
        <is>
          <t>Copies Outliers</t>
        </is>
      </c>
      <c r="B221" t="inlineStr">
        <is>
          <t>Copies per mass outliers [covN2]</t>
        </is>
      </c>
      <c r="C221" t="inlineStr">
        <is>
          <t>Medium Low</t>
        </is>
      </c>
      <c r="E221" t="inlineStr">
        <is>
          <t>ebmi.07.25</t>
        </is>
      </c>
      <c r="F221" t="inlineStr">
        <is>
          <t>covN2</t>
        </is>
      </c>
      <c r="G221" s="73" t="str">
        <f>HYPERLINK("#'Main'!AC70", "'Main'!AC70")</f>
        <v>'Main'!AC70</v>
      </c>
      <c r="I221" t="e">
        <f>AVERAGE('Main'!$AC$70:$AE$70)-1*STDEV('Main'!$AC$70:$AE$70)</f>
        <v>#DIV/0!</v>
      </c>
      <c r="J221" t="e">
        <f>AVERAGE('Main'!$AC$70:$AE$70)+1*STDEV('Main'!$AC$70:$AE$70)</f>
        <v>#DIV/0!</v>
      </c>
      <c r="K221" t="str">
        <f>'Main'!AC70</f>
        <v/>
      </c>
      <c r="L221">
        <f>IF(OR(ISERROR(K221), ISERROR(I221), ISERROR(J221)), TRUE, OR(OR(AND(LEFT(K221, 1)="[", RIGHT(K221, 1)="]"), AND(ISNUMBER(K221), OR(K221&gt;=I221, I221=""), OR(K221&lt;=J221, J221=""))), K221=""))</f>
        <v>1</v>
      </c>
      <c r="M221" t="e">
        <f>"Avg="&amp;ROUND(AVERAGE('Main'!$AC$70:$AE$70),4)&amp;", Stdev="&amp;ROUND(STDEV('Main'!$AC$70:$AE$70),4)&amp;", MaxStdev="&amp;1</f>
        <v>#DIV/0!</v>
      </c>
    </row>
    <row r="222">
      <c r="A222" t="inlineStr">
        <is>
          <t>Copies Outliers</t>
        </is>
      </c>
      <c r="B222" t="inlineStr">
        <is>
          <t>Copies per mass outliers [covN2]</t>
        </is>
      </c>
      <c r="C222" t="inlineStr">
        <is>
          <t>Medium Low</t>
        </is>
      </c>
      <c r="E222" t="inlineStr">
        <is>
          <t>ebmi.07.25</t>
        </is>
      </c>
      <c r="F222" t="inlineStr">
        <is>
          <t>covN2</t>
        </is>
      </c>
      <c r="G222" s="73" t="str">
        <f>HYPERLINK("#'Main'!AD70", "'Main'!AD70")</f>
        <v>'Main'!AD70</v>
      </c>
      <c r="I222" t="e">
        <f>AVERAGE('Main'!$AC$70:$AE$70)-1*STDEV('Main'!$AC$70:$AE$70)</f>
        <v>#DIV/0!</v>
      </c>
      <c r="J222" t="e">
        <f>AVERAGE('Main'!$AC$70:$AE$70)+1*STDEV('Main'!$AC$70:$AE$70)</f>
        <v>#DIV/0!</v>
      </c>
      <c r="K222" t="str">
        <f>'Main'!AD70</f>
        <v/>
      </c>
      <c r="L222">
        <f>IF(OR(ISERROR(K222), ISERROR(I222), ISERROR(J222)), TRUE, OR(OR(AND(LEFT(K222, 1)="[", RIGHT(K222, 1)="]"), AND(ISNUMBER(K222), OR(K222&gt;=I222, I222=""), OR(K222&lt;=J222, J222=""))), K222=""))</f>
        <v>1</v>
      </c>
      <c r="M222" t="e">
        <f>"Avg="&amp;ROUND(AVERAGE('Main'!$AC$70:$AE$70),4)&amp;", Stdev="&amp;ROUND(STDEV('Main'!$AC$70:$AE$70),4)&amp;", MaxStdev="&amp;1</f>
        <v>#DIV/0!</v>
      </c>
    </row>
    <row r="223">
      <c r="A223" t="inlineStr">
        <is>
          <t>Copies Outliers</t>
        </is>
      </c>
      <c r="B223" t="inlineStr">
        <is>
          <t>Copies per mass outliers [covN2]</t>
        </is>
      </c>
      <c r="C223" t="inlineStr">
        <is>
          <t>Medium Low</t>
        </is>
      </c>
      <c r="E223" t="inlineStr">
        <is>
          <t>ebmi.07.25</t>
        </is>
      </c>
      <c r="F223" t="inlineStr">
        <is>
          <t>covN2</t>
        </is>
      </c>
      <c r="G223" s="73" t="str">
        <f>HYPERLINK("#'Main'!AE70", "'Main'!AE70")</f>
        <v>'Main'!AE70</v>
      </c>
      <c r="I223" t="e">
        <f>AVERAGE('Main'!$AC$70:$AE$70)-1*STDEV('Main'!$AC$70:$AE$70)</f>
        <v>#DIV/0!</v>
      </c>
      <c r="J223" t="e">
        <f>AVERAGE('Main'!$AC$70:$AE$70)+1*STDEV('Main'!$AC$70:$AE$70)</f>
        <v>#DIV/0!</v>
      </c>
      <c r="K223" t="str">
        <f>'Main'!AE70</f>
        <v/>
      </c>
      <c r="L223">
        <f>IF(OR(ISERROR(K223), ISERROR(I223), ISERROR(J223)), TRUE, OR(OR(AND(LEFT(K223, 1)="[", RIGHT(K223, 1)="]"), AND(ISNUMBER(K223), OR(K223&gt;=I223, I223=""), OR(K223&lt;=J223, J223=""))), K223=""))</f>
        <v>1</v>
      </c>
      <c r="M223" t="e">
        <f>"Avg="&amp;ROUND(AVERAGE('Main'!$AC$70:$AE$70),4)&amp;", Stdev="&amp;ROUND(STDEV('Main'!$AC$70:$AE$70),4)&amp;", MaxStdev="&amp;1</f>
        <v>#DIV/0!</v>
      </c>
    </row>
    <row r="224">
      <c r="A224" t="inlineStr">
        <is>
          <t>Copies Outliers</t>
        </is>
      </c>
      <c r="B224" t="inlineStr">
        <is>
          <t>Copies per mass outliers [covN2]</t>
        </is>
      </c>
      <c r="C224" t="inlineStr">
        <is>
          <t>Medium Low</t>
        </is>
      </c>
      <c r="E224" t="inlineStr">
        <is>
          <t>eh.07.20.21</t>
        </is>
      </c>
      <c r="F224" t="inlineStr">
        <is>
          <t>covN2</t>
        </is>
      </c>
      <c r="G224" s="73" t="str">
        <f>HYPERLINK("#'Main'!AC71", "'Main'!AC71")</f>
        <v>'Main'!AC71</v>
      </c>
      <c r="I224" t="e">
        <f>AVERAGE('Main'!$AC$71:$AE$71)-1*STDEV('Main'!$AC$71:$AE$71)</f>
        <v>#DIV/0!</v>
      </c>
      <c r="J224" t="e">
        <f>AVERAGE('Main'!$AC$71:$AE$71)+1*STDEV('Main'!$AC$71:$AE$71)</f>
        <v>#DIV/0!</v>
      </c>
      <c r="K224" t="str">
        <f>'Main'!AC71</f>
        <v/>
      </c>
      <c r="L224">
        <f>IF(OR(ISERROR(K224), ISERROR(I224), ISERROR(J224)), TRUE, OR(OR(AND(LEFT(K224, 1)="[", RIGHT(K224, 1)="]"), AND(ISNUMBER(K224), OR(K224&gt;=I224, I224=""), OR(K224&lt;=J224, J224=""))), K224=""))</f>
        <v>1</v>
      </c>
      <c r="M224" t="e">
        <f>"Avg="&amp;ROUND(AVERAGE('Main'!$AC$71:$AE$71),4)&amp;", Stdev="&amp;ROUND(STDEV('Main'!$AC$71:$AE$71),4)&amp;", MaxStdev="&amp;1</f>
        <v>#DIV/0!</v>
      </c>
    </row>
    <row r="225">
      <c r="A225" t="inlineStr">
        <is>
          <t>Copies Outliers</t>
        </is>
      </c>
      <c r="B225" t="inlineStr">
        <is>
          <t>Copies per mass outliers [covN2]</t>
        </is>
      </c>
      <c r="C225" t="inlineStr">
        <is>
          <t>Medium Low</t>
        </is>
      </c>
      <c r="E225" t="inlineStr">
        <is>
          <t>eh.07.20.21</t>
        </is>
      </c>
      <c r="F225" t="inlineStr">
        <is>
          <t>covN2</t>
        </is>
      </c>
      <c r="G225" s="73" t="str">
        <f>HYPERLINK("#'Main'!AD71", "'Main'!AD71")</f>
        <v>'Main'!AD71</v>
      </c>
      <c r="I225" t="e">
        <f>AVERAGE('Main'!$AC$71:$AE$71)-1*STDEV('Main'!$AC$71:$AE$71)</f>
        <v>#DIV/0!</v>
      </c>
      <c r="J225" t="e">
        <f>AVERAGE('Main'!$AC$71:$AE$71)+1*STDEV('Main'!$AC$71:$AE$71)</f>
        <v>#DIV/0!</v>
      </c>
      <c r="K225" t="str">
        <f>'Main'!AD71</f>
        <v/>
      </c>
      <c r="L225">
        <f>IF(OR(ISERROR(K225), ISERROR(I225), ISERROR(J225)), TRUE, OR(OR(AND(LEFT(K225, 1)="[", RIGHT(K225, 1)="]"), AND(ISNUMBER(K225), OR(K225&gt;=I225, I225=""), OR(K225&lt;=J225, J225=""))), K225=""))</f>
        <v>1</v>
      </c>
      <c r="M225" t="e">
        <f>"Avg="&amp;ROUND(AVERAGE('Main'!$AC$71:$AE$71),4)&amp;", Stdev="&amp;ROUND(STDEV('Main'!$AC$71:$AE$71),4)&amp;", MaxStdev="&amp;1</f>
        <v>#DIV/0!</v>
      </c>
    </row>
    <row r="226">
      <c r="A226" t="inlineStr">
        <is>
          <t>Copies Outliers</t>
        </is>
      </c>
      <c r="B226" t="inlineStr">
        <is>
          <t>Copies per mass outliers [covN2]</t>
        </is>
      </c>
      <c r="C226" t="inlineStr">
        <is>
          <t>Medium Low</t>
        </is>
      </c>
      <c r="E226" t="inlineStr">
        <is>
          <t>eh.07.20.21</t>
        </is>
      </c>
      <c r="F226" t="inlineStr">
        <is>
          <t>covN2</t>
        </is>
      </c>
      <c r="G226" s="73" t="str">
        <f>HYPERLINK("#'Main'!AE71", "'Main'!AE71")</f>
        <v>'Main'!AE71</v>
      </c>
      <c r="I226" t="e">
        <f>AVERAGE('Main'!$AC$71:$AE$71)-1*STDEV('Main'!$AC$71:$AE$71)</f>
        <v>#DIV/0!</v>
      </c>
      <c r="J226" t="e">
        <f>AVERAGE('Main'!$AC$71:$AE$71)+1*STDEV('Main'!$AC$71:$AE$71)</f>
        <v>#DIV/0!</v>
      </c>
      <c r="K226" t="str">
        <f>'Main'!AE71</f>
        <v/>
      </c>
      <c r="L226">
        <f>IF(OR(ISERROR(K226), ISERROR(I226), ISERROR(J226)), TRUE, OR(OR(AND(LEFT(K226, 1)="[", RIGHT(K226, 1)="]"), AND(ISNUMBER(K226), OR(K226&gt;=I226, I226=""), OR(K226&lt;=J226, J226=""))), K226=""))</f>
        <v>1</v>
      </c>
      <c r="M226" t="e">
        <f>"Avg="&amp;ROUND(AVERAGE('Main'!$AC$71:$AE$71),4)&amp;", Stdev="&amp;ROUND(STDEV('Main'!$AC$71:$AE$71),4)&amp;", MaxStdev="&amp;1</f>
        <v>#DIV/0!</v>
      </c>
    </row>
    <row r="227">
      <c r="A227" t="inlineStr">
        <is>
          <t>Copies Outliers</t>
        </is>
      </c>
      <c r="B227" t="inlineStr">
        <is>
          <t>Copies per mass outliers [covN2]</t>
        </is>
      </c>
      <c r="C227" t="inlineStr">
        <is>
          <t>Medium Low</t>
        </is>
      </c>
      <c r="E227" t="inlineStr">
        <is>
          <t>emh.07.21.21</t>
        </is>
      </c>
      <c r="F227" t="inlineStr">
        <is>
          <t>covN2</t>
        </is>
      </c>
      <c r="G227" s="73" t="str">
        <f>HYPERLINK("#'Main'!AC72", "'Main'!AC72")</f>
        <v>'Main'!AC72</v>
      </c>
      <c r="I227" t="e">
        <f>AVERAGE('Main'!$AC$72:$AE$72)-1*STDEV('Main'!$AC$72:$AE$72)</f>
        <v>#DIV/0!</v>
      </c>
      <c r="J227" t="e">
        <f>AVERAGE('Main'!$AC$72:$AE$72)+1*STDEV('Main'!$AC$72:$AE$72)</f>
        <v>#DIV/0!</v>
      </c>
      <c r="K227" t="str">
        <f>'Main'!AC72</f>
        <v/>
      </c>
      <c r="L227">
        <f>IF(OR(ISERROR(K227), ISERROR(I227), ISERROR(J227)), TRUE, OR(OR(AND(LEFT(K227, 1)="[", RIGHT(K227, 1)="]"), AND(ISNUMBER(K227), OR(K227&gt;=I227, I227=""), OR(K227&lt;=J227, J227=""))), K227=""))</f>
        <v>1</v>
      </c>
      <c r="M227" t="e">
        <f>"Avg="&amp;ROUND(AVERAGE('Main'!$AC$72:$AE$72),4)&amp;", Stdev="&amp;ROUND(STDEV('Main'!$AC$72:$AE$72),4)&amp;", MaxStdev="&amp;1</f>
        <v>#DIV/0!</v>
      </c>
    </row>
    <row r="228">
      <c r="A228" t="inlineStr">
        <is>
          <t>Copies Outliers</t>
        </is>
      </c>
      <c r="B228" t="inlineStr">
        <is>
          <t>Copies per mass outliers [covN2]</t>
        </is>
      </c>
      <c r="C228" t="inlineStr">
        <is>
          <t>Medium Low</t>
        </is>
      </c>
      <c r="E228" t="inlineStr">
        <is>
          <t>emh.07.21.21</t>
        </is>
      </c>
      <c r="F228" t="inlineStr">
        <is>
          <t>covN2</t>
        </is>
      </c>
      <c r="G228" s="73" t="str">
        <f>HYPERLINK("#'Main'!AD72", "'Main'!AD72")</f>
        <v>'Main'!AD72</v>
      </c>
      <c r="I228" t="e">
        <f>AVERAGE('Main'!$AC$72:$AE$72)-1*STDEV('Main'!$AC$72:$AE$72)</f>
        <v>#DIV/0!</v>
      </c>
      <c r="J228" t="e">
        <f>AVERAGE('Main'!$AC$72:$AE$72)+1*STDEV('Main'!$AC$72:$AE$72)</f>
        <v>#DIV/0!</v>
      </c>
      <c r="K228" t="str">
        <f>'Main'!AD72</f>
        <v/>
      </c>
      <c r="L228">
        <f>IF(OR(ISERROR(K228), ISERROR(I228), ISERROR(J228)), TRUE, OR(OR(AND(LEFT(K228, 1)="[", RIGHT(K228, 1)="]"), AND(ISNUMBER(K228), OR(K228&gt;=I228, I228=""), OR(K228&lt;=J228, J228=""))), K228=""))</f>
        <v>1</v>
      </c>
      <c r="M228" t="e">
        <f>"Avg="&amp;ROUND(AVERAGE('Main'!$AC$72:$AE$72),4)&amp;", Stdev="&amp;ROUND(STDEV('Main'!$AC$72:$AE$72),4)&amp;", MaxStdev="&amp;1</f>
        <v>#DIV/0!</v>
      </c>
    </row>
    <row r="229">
      <c r="A229" t="inlineStr">
        <is>
          <t>Copies Outliers</t>
        </is>
      </c>
      <c r="B229" t="inlineStr">
        <is>
          <t>Copies per mass outliers [covN2]</t>
        </is>
      </c>
      <c r="C229" t="inlineStr">
        <is>
          <t>Medium Low</t>
        </is>
      </c>
      <c r="E229" t="inlineStr">
        <is>
          <t>emh.07.21.21</t>
        </is>
      </c>
      <c r="F229" t="inlineStr">
        <is>
          <t>covN2</t>
        </is>
      </c>
      <c r="G229" s="73" t="str">
        <f>HYPERLINK("#'Main'!AE72", "'Main'!AE72")</f>
        <v>'Main'!AE72</v>
      </c>
      <c r="I229" t="e">
        <f>AVERAGE('Main'!$AC$72:$AE$72)-1*STDEV('Main'!$AC$72:$AE$72)</f>
        <v>#DIV/0!</v>
      </c>
      <c r="J229" t="e">
        <f>AVERAGE('Main'!$AC$72:$AE$72)+1*STDEV('Main'!$AC$72:$AE$72)</f>
        <v>#DIV/0!</v>
      </c>
      <c r="K229" t="str">
        <f>'Main'!AE72</f>
        <v/>
      </c>
      <c r="L229">
        <f>IF(OR(ISERROR(K229), ISERROR(I229), ISERROR(J229)), TRUE, OR(OR(AND(LEFT(K229, 1)="[", RIGHT(K229, 1)="]"), AND(ISNUMBER(K229), OR(K229&gt;=I229, I229=""), OR(K229&lt;=J229, J229=""))), K229=""))</f>
        <v>1</v>
      </c>
      <c r="M229" t="e">
        <f>"Avg="&amp;ROUND(AVERAGE('Main'!$AC$72:$AE$72),4)&amp;", Stdev="&amp;ROUND(STDEV('Main'!$AC$72:$AE$72),4)&amp;", MaxStdev="&amp;1</f>
        <v>#DIV/0!</v>
      </c>
    </row>
    <row r="230">
      <c r="A230" t="inlineStr">
        <is>
          <t>Copies Outliers</t>
        </is>
      </c>
      <c r="B230" t="inlineStr">
        <is>
          <t>Copies per mass outliers [covN2]</t>
        </is>
      </c>
      <c r="C230" t="inlineStr">
        <is>
          <t>Medium Low</t>
        </is>
      </c>
      <c r="E230" t="inlineStr">
        <is>
          <t>evc1.07.02.21</t>
        </is>
      </c>
      <c r="F230" t="inlineStr">
        <is>
          <t>covN2</t>
        </is>
      </c>
      <c r="G230" s="73" t="str">
        <f>HYPERLINK("#'Main'!AC73", "'Main'!AC73")</f>
        <v>'Main'!AC73</v>
      </c>
      <c r="I230" t="e">
        <f>AVERAGE('Main'!$AC$73:$AE$73)-1*STDEV('Main'!$AC$73:$AE$73)</f>
        <v>#DIV/0!</v>
      </c>
      <c r="J230" t="e">
        <f>AVERAGE('Main'!$AC$73:$AE$73)+1*STDEV('Main'!$AC$73:$AE$73)</f>
        <v>#DIV/0!</v>
      </c>
      <c r="K230" t="str">
        <f>'Main'!AC73</f>
        <v/>
      </c>
      <c r="L230">
        <f>IF(OR(ISERROR(K230), ISERROR(I230), ISERROR(J230)), TRUE, OR(OR(AND(LEFT(K230, 1)="[", RIGHT(K230, 1)="]"), AND(ISNUMBER(K230), OR(K230&gt;=I230, I230=""), OR(K230&lt;=J230, J230=""))), K230=""))</f>
        <v>1</v>
      </c>
      <c r="M230" t="e">
        <f>"Avg="&amp;ROUND(AVERAGE('Main'!$AC$73:$AE$73),4)&amp;", Stdev="&amp;ROUND(STDEV('Main'!$AC$73:$AE$73),4)&amp;", MaxStdev="&amp;1</f>
        <v>#DIV/0!</v>
      </c>
    </row>
    <row r="231">
      <c r="A231" t="inlineStr">
        <is>
          <t>Copies Outliers</t>
        </is>
      </c>
      <c r="B231" t="inlineStr">
        <is>
          <t>Copies per mass outliers [covN2]</t>
        </is>
      </c>
      <c r="C231" t="inlineStr">
        <is>
          <t>Medium Low</t>
        </is>
      </c>
      <c r="E231" t="inlineStr">
        <is>
          <t>evc1.07.02.21</t>
        </is>
      </c>
      <c r="F231" t="inlineStr">
        <is>
          <t>covN2</t>
        </is>
      </c>
      <c r="G231" s="73" t="str">
        <f>HYPERLINK("#'Main'!AD73", "'Main'!AD73")</f>
        <v>'Main'!AD73</v>
      </c>
      <c r="I231" t="e">
        <f>AVERAGE('Main'!$AC$73:$AE$73)-1*STDEV('Main'!$AC$73:$AE$73)</f>
        <v>#DIV/0!</v>
      </c>
      <c r="J231" t="e">
        <f>AVERAGE('Main'!$AC$73:$AE$73)+1*STDEV('Main'!$AC$73:$AE$73)</f>
        <v>#DIV/0!</v>
      </c>
      <c r="K231" t="str">
        <f>'Main'!AD73</f>
        <v/>
      </c>
      <c r="L231">
        <f>IF(OR(ISERROR(K231), ISERROR(I231), ISERROR(J231)), TRUE, OR(OR(AND(LEFT(K231, 1)="[", RIGHT(K231, 1)="]"), AND(ISNUMBER(K231), OR(K231&gt;=I231, I231=""), OR(K231&lt;=J231, J231=""))), K231=""))</f>
        <v>1</v>
      </c>
      <c r="M231" t="e">
        <f>"Avg="&amp;ROUND(AVERAGE('Main'!$AC$73:$AE$73),4)&amp;", Stdev="&amp;ROUND(STDEV('Main'!$AC$73:$AE$73),4)&amp;", MaxStdev="&amp;1</f>
        <v>#DIV/0!</v>
      </c>
    </row>
    <row r="232">
      <c r="A232" t="inlineStr">
        <is>
          <t>Copies Outliers</t>
        </is>
      </c>
      <c r="B232" t="inlineStr">
        <is>
          <t>Copies per mass outliers [covN2]</t>
        </is>
      </c>
      <c r="C232" t="inlineStr">
        <is>
          <t>Medium Low</t>
        </is>
      </c>
      <c r="E232" t="inlineStr">
        <is>
          <t>evc1.07.02.21</t>
        </is>
      </c>
      <c r="F232" t="inlineStr">
        <is>
          <t>covN2</t>
        </is>
      </c>
      <c r="G232" s="73" t="str">
        <f>HYPERLINK("#'Main'!AE73", "'Main'!AE73")</f>
        <v>'Main'!AE73</v>
      </c>
      <c r="I232" t="e">
        <f>AVERAGE('Main'!$AC$73:$AE$73)-1*STDEV('Main'!$AC$73:$AE$73)</f>
        <v>#DIV/0!</v>
      </c>
      <c r="J232" t="e">
        <f>AVERAGE('Main'!$AC$73:$AE$73)+1*STDEV('Main'!$AC$73:$AE$73)</f>
        <v>#DIV/0!</v>
      </c>
      <c r="K232" t="str">
        <f>'Main'!AE73</f>
        <v/>
      </c>
      <c r="L232">
        <f>IF(OR(ISERROR(K232), ISERROR(I232), ISERROR(J232)), TRUE, OR(OR(AND(LEFT(K232, 1)="[", RIGHT(K232, 1)="]"), AND(ISNUMBER(K232), OR(K232&gt;=I232, I232=""), OR(K232&lt;=J232, J232=""))), K232=""))</f>
        <v>1</v>
      </c>
      <c r="M232" t="e">
        <f>"Avg="&amp;ROUND(AVERAGE('Main'!$AC$73:$AE$73),4)&amp;", Stdev="&amp;ROUND(STDEV('Main'!$AC$73:$AE$73),4)&amp;", MaxStdev="&amp;1</f>
        <v>#DIV/0!</v>
      </c>
    </row>
    <row r="233">
      <c r="A233" t="inlineStr">
        <is>
          <t>Copies Outliers</t>
        </is>
      </c>
      <c r="B233" t="inlineStr">
        <is>
          <t>Copies per mass outliers [covN2]</t>
        </is>
      </c>
      <c r="C233" t="inlineStr">
        <is>
          <t>Medium Low</t>
        </is>
      </c>
      <c r="E233" t="inlineStr">
        <is>
          <t>evc1.07.16.21</t>
        </is>
      </c>
      <c r="F233" t="inlineStr">
        <is>
          <t>covN2</t>
        </is>
      </c>
      <c r="G233" s="73" t="str">
        <f>HYPERLINK("#'Main'!AC74", "'Main'!AC74")</f>
        <v>'Main'!AC74</v>
      </c>
      <c r="I233" t="e">
        <f>AVERAGE('Main'!$AC$74:$AE$74)-1*STDEV('Main'!$AC$74:$AE$74)</f>
        <v>#DIV/0!</v>
      </c>
      <c r="J233" t="e">
        <f>AVERAGE('Main'!$AC$74:$AE$74)+1*STDEV('Main'!$AC$74:$AE$74)</f>
        <v>#DIV/0!</v>
      </c>
      <c r="K233" t="str">
        <f>'Main'!AC74</f>
        <v/>
      </c>
      <c r="L233">
        <f>IF(OR(ISERROR(K233), ISERROR(I233), ISERROR(J233)), TRUE, OR(OR(AND(LEFT(K233, 1)="[", RIGHT(K233, 1)="]"), AND(ISNUMBER(K233), OR(K233&gt;=I233, I233=""), OR(K233&lt;=J233, J233=""))), K233=""))</f>
        <v>1</v>
      </c>
      <c r="M233" t="e">
        <f>"Avg="&amp;ROUND(AVERAGE('Main'!$AC$74:$AE$74),4)&amp;", Stdev="&amp;ROUND(STDEV('Main'!$AC$74:$AE$74),4)&amp;", MaxStdev="&amp;1</f>
        <v>#DIV/0!</v>
      </c>
    </row>
    <row r="234">
      <c r="A234" t="inlineStr">
        <is>
          <t>Copies Outliers</t>
        </is>
      </c>
      <c r="B234" t="inlineStr">
        <is>
          <t>Copies per mass outliers [covN2]</t>
        </is>
      </c>
      <c r="C234" t="inlineStr">
        <is>
          <t>Medium Low</t>
        </is>
      </c>
      <c r="E234" t="inlineStr">
        <is>
          <t>evc1.07.16.21</t>
        </is>
      </c>
      <c r="F234" t="inlineStr">
        <is>
          <t>covN2</t>
        </is>
      </c>
      <c r="G234" s="73" t="str">
        <f>HYPERLINK("#'Main'!AD74", "'Main'!AD74")</f>
        <v>'Main'!AD74</v>
      </c>
      <c r="I234" t="e">
        <f>AVERAGE('Main'!$AC$74:$AE$74)-1*STDEV('Main'!$AC$74:$AE$74)</f>
        <v>#DIV/0!</v>
      </c>
      <c r="J234" t="e">
        <f>AVERAGE('Main'!$AC$74:$AE$74)+1*STDEV('Main'!$AC$74:$AE$74)</f>
        <v>#DIV/0!</v>
      </c>
      <c r="K234" t="str">
        <f>'Main'!AD74</f>
        <v/>
      </c>
      <c r="L234">
        <f>IF(OR(ISERROR(K234), ISERROR(I234), ISERROR(J234)), TRUE, OR(OR(AND(LEFT(K234, 1)="[", RIGHT(K234, 1)="]"), AND(ISNUMBER(K234), OR(K234&gt;=I234, I234=""), OR(K234&lt;=J234, J234=""))), K234=""))</f>
        <v>1</v>
      </c>
      <c r="M234" t="e">
        <f>"Avg="&amp;ROUND(AVERAGE('Main'!$AC$74:$AE$74),4)&amp;", Stdev="&amp;ROUND(STDEV('Main'!$AC$74:$AE$74),4)&amp;", MaxStdev="&amp;1</f>
        <v>#DIV/0!</v>
      </c>
    </row>
    <row r="235">
      <c r="A235" t="inlineStr">
        <is>
          <t>Copies Outliers</t>
        </is>
      </c>
      <c r="B235" t="inlineStr">
        <is>
          <t>Copies per mass outliers [covN2]</t>
        </is>
      </c>
      <c r="C235" t="inlineStr">
        <is>
          <t>Medium Low</t>
        </is>
      </c>
      <c r="E235" t="inlineStr">
        <is>
          <t>evc1.07.16.21</t>
        </is>
      </c>
      <c r="F235" t="inlineStr">
        <is>
          <t>covN2</t>
        </is>
      </c>
      <c r="G235" s="73" t="str">
        <f>HYPERLINK("#'Main'!AE74", "'Main'!AE74")</f>
        <v>'Main'!AE74</v>
      </c>
      <c r="I235" t="e">
        <f>AVERAGE('Main'!$AC$74:$AE$74)-1*STDEV('Main'!$AC$74:$AE$74)</f>
        <v>#DIV/0!</v>
      </c>
      <c r="J235" t="e">
        <f>AVERAGE('Main'!$AC$74:$AE$74)+1*STDEV('Main'!$AC$74:$AE$74)</f>
        <v>#DIV/0!</v>
      </c>
      <c r="K235" t="str">
        <f>'Main'!AE74</f>
        <v/>
      </c>
      <c r="L235">
        <f>IF(OR(ISERROR(K235), ISERROR(I235), ISERROR(J235)), TRUE, OR(OR(AND(LEFT(K235, 1)="[", RIGHT(K235, 1)="]"), AND(ISNUMBER(K235), OR(K235&gt;=I235, I235=""), OR(K235&lt;=J235, J235=""))), K235=""))</f>
        <v>1</v>
      </c>
      <c r="M235" t="e">
        <f>"Avg="&amp;ROUND(AVERAGE('Main'!$AC$74:$AE$74),4)&amp;", Stdev="&amp;ROUND(STDEV('Main'!$AC$74:$AE$74),4)&amp;", MaxStdev="&amp;1</f>
        <v>#DIV/0!</v>
      </c>
    </row>
    <row r="236">
      <c r="A236" t="inlineStr">
        <is>
          <t>Copies Outliers</t>
        </is>
      </c>
      <c r="B236" t="inlineStr">
        <is>
          <t>Copies per mass outliers [covN2]</t>
        </is>
      </c>
      <c r="C236" t="inlineStr">
        <is>
          <t>Medium Low</t>
        </is>
      </c>
      <c r="E236" t="inlineStr">
        <is>
          <t>evc3.07.16.21</t>
        </is>
      </c>
      <c r="F236" t="inlineStr">
        <is>
          <t>covN2</t>
        </is>
      </c>
      <c r="G236" s="73" t="str">
        <f>HYPERLINK("#'Main'!AC75", "'Main'!AC75")</f>
        <v>'Main'!AC75</v>
      </c>
      <c r="I236" t="e">
        <f>AVERAGE('Main'!$AC$75:$AE$75)-1*STDEV('Main'!$AC$75:$AE$75)</f>
        <v>#DIV/0!</v>
      </c>
      <c r="J236" t="e">
        <f>AVERAGE('Main'!$AC$75:$AE$75)+1*STDEV('Main'!$AC$75:$AE$75)</f>
        <v>#DIV/0!</v>
      </c>
      <c r="K236" t="str">
        <f>'Main'!AC75</f>
        <v/>
      </c>
      <c r="L236">
        <f>IF(OR(ISERROR(K236), ISERROR(I236), ISERROR(J236)), TRUE, OR(OR(AND(LEFT(K236, 1)="[", RIGHT(K236, 1)="]"), AND(ISNUMBER(K236), OR(K236&gt;=I236, I236=""), OR(K236&lt;=J236, J236=""))), K236=""))</f>
        <v>1</v>
      </c>
      <c r="M236" t="e">
        <f>"Avg="&amp;ROUND(AVERAGE('Main'!$AC$75:$AE$75),4)&amp;", Stdev="&amp;ROUND(STDEV('Main'!$AC$75:$AE$75),4)&amp;", MaxStdev="&amp;1</f>
        <v>#DIV/0!</v>
      </c>
    </row>
    <row r="237">
      <c r="A237" t="inlineStr">
        <is>
          <t>Copies Outliers</t>
        </is>
      </c>
      <c r="B237" t="inlineStr">
        <is>
          <t>Copies per mass outliers [covN2]</t>
        </is>
      </c>
      <c r="C237" t="inlineStr">
        <is>
          <t>Medium Low</t>
        </is>
      </c>
      <c r="E237" t="inlineStr">
        <is>
          <t>evc3.07.16.21</t>
        </is>
      </c>
      <c r="F237" t="inlineStr">
        <is>
          <t>covN2</t>
        </is>
      </c>
      <c r="G237" s="73" t="str">
        <f>HYPERLINK("#'Main'!AD75", "'Main'!AD75")</f>
        <v>'Main'!AD75</v>
      </c>
      <c r="I237" t="e">
        <f>AVERAGE('Main'!$AC$75:$AE$75)-1*STDEV('Main'!$AC$75:$AE$75)</f>
        <v>#DIV/0!</v>
      </c>
      <c r="J237" t="e">
        <f>AVERAGE('Main'!$AC$75:$AE$75)+1*STDEV('Main'!$AC$75:$AE$75)</f>
        <v>#DIV/0!</v>
      </c>
      <c r="K237" t="str">
        <f>'Main'!AD75</f>
        <v/>
      </c>
      <c r="L237">
        <f>IF(OR(ISERROR(K237), ISERROR(I237), ISERROR(J237)), TRUE, OR(OR(AND(LEFT(K237, 1)="[", RIGHT(K237, 1)="]"), AND(ISNUMBER(K237), OR(K237&gt;=I237, I237=""), OR(K237&lt;=J237, J237=""))), K237=""))</f>
        <v>1</v>
      </c>
      <c r="M237" t="e">
        <f>"Avg="&amp;ROUND(AVERAGE('Main'!$AC$75:$AE$75),4)&amp;", Stdev="&amp;ROUND(STDEV('Main'!$AC$75:$AE$75),4)&amp;", MaxStdev="&amp;1</f>
        <v>#DIV/0!</v>
      </c>
    </row>
    <row r="238">
      <c r="A238" t="inlineStr">
        <is>
          <t>Copies Outliers</t>
        </is>
      </c>
      <c r="B238" t="inlineStr">
        <is>
          <t>Copies per mass outliers [covN2]</t>
        </is>
      </c>
      <c r="C238" t="inlineStr">
        <is>
          <t>Medium Low</t>
        </is>
      </c>
      <c r="E238" t="inlineStr">
        <is>
          <t>evc3.07.16.21</t>
        </is>
      </c>
      <c r="F238" t="inlineStr">
        <is>
          <t>covN2</t>
        </is>
      </c>
      <c r="G238" s="73" t="str">
        <f>HYPERLINK("#'Main'!AE75", "'Main'!AE75")</f>
        <v>'Main'!AE75</v>
      </c>
      <c r="I238" t="e">
        <f>AVERAGE('Main'!$AC$75:$AE$75)-1*STDEV('Main'!$AC$75:$AE$75)</f>
        <v>#DIV/0!</v>
      </c>
      <c r="J238" t="e">
        <f>AVERAGE('Main'!$AC$75:$AE$75)+1*STDEV('Main'!$AC$75:$AE$75)</f>
        <v>#DIV/0!</v>
      </c>
      <c r="K238" t="str">
        <f>'Main'!AE75</f>
        <v/>
      </c>
      <c r="L238">
        <f>IF(OR(ISERROR(K238), ISERROR(I238), ISERROR(J238)), TRUE, OR(OR(AND(LEFT(K238, 1)="[", RIGHT(K238, 1)="]"), AND(ISNUMBER(K238), OR(K238&gt;=I238, I238=""), OR(K238&lt;=J238, J238=""))), K238=""))</f>
        <v>1</v>
      </c>
      <c r="M238" t="e">
        <f>"Avg="&amp;ROUND(AVERAGE('Main'!$AC$75:$AE$75),4)&amp;", Stdev="&amp;ROUND(STDEV('Main'!$AC$75:$AE$75),4)&amp;", MaxStdev="&amp;1</f>
        <v>#DIV/0!</v>
      </c>
    </row>
    <row r="239">
      <c r="A239" t="inlineStr">
        <is>
          <t>Copies Outliers</t>
        </is>
      </c>
      <c r="B239" t="inlineStr">
        <is>
          <t>Copies per mass outliers [covN1]</t>
        </is>
      </c>
      <c r="C239" t="inlineStr">
        <is>
          <t>Medium Low</t>
        </is>
      </c>
      <c r="E239" t="inlineStr">
        <is>
          <t>aw_b97.08.09.21</t>
        </is>
      </c>
      <c r="F239" t="inlineStr">
        <is>
          <t>covN1</t>
        </is>
      </c>
      <c r="G239" s="73" t="str">
        <f>HYPERLINK("#'Main'!AU59", "'Main'!AU59")</f>
        <v>'Main'!AU59</v>
      </c>
      <c r="I239" t="e">
        <f>AVERAGE('Main'!$AU$59:$AW$59)-1*STDEV('Main'!$AU$59:$AW$59)</f>
        <v>#DIV/0!</v>
      </c>
      <c r="J239" t="e">
        <f>AVERAGE('Main'!$AU$59:$AW$59)+1*STDEV('Main'!$AU$59:$AW$59)</f>
        <v>#DIV/0!</v>
      </c>
      <c r="K239" t="str">
        <f>'Main'!AU59</f>
        <v/>
      </c>
      <c r="L239">
        <f>IF(OR(ISERROR(K239), ISERROR(I239), ISERROR(J239)), TRUE, OR(OR(AND(LEFT(K239, 1)="[", RIGHT(K239, 1)="]"), AND(ISNUMBER(K239), OR(K239&gt;=I239, I239=""), OR(K239&lt;=J239, J239=""))), K239=""))</f>
        <v>1</v>
      </c>
      <c r="M239" t="e">
        <f>"Avg="&amp;ROUND(AVERAGE('Main'!$AU$59:$AW$59),4)&amp;", Stdev="&amp;ROUND(STDEV('Main'!$AU$59:$AW$59),4)&amp;", MaxStdev="&amp;1</f>
        <v>#DIV/0!</v>
      </c>
    </row>
    <row r="240">
      <c r="A240" t="inlineStr">
        <is>
          <t>Copies Outliers</t>
        </is>
      </c>
      <c r="B240" t="inlineStr">
        <is>
          <t>Copies per mass outliers [covN1]</t>
        </is>
      </c>
      <c r="C240" t="inlineStr">
        <is>
          <t>Medium Low</t>
        </is>
      </c>
      <c r="E240" t="inlineStr">
        <is>
          <t>aw_b97.08.09.21</t>
        </is>
      </c>
      <c r="F240" t="inlineStr">
        <is>
          <t>covN1</t>
        </is>
      </c>
      <c r="G240" s="73" t="str">
        <f>HYPERLINK("#'Main'!AV59", "'Main'!AV59")</f>
        <v>'Main'!AV59</v>
      </c>
      <c r="I240" t="e">
        <f>AVERAGE('Main'!$AU$59:$AW$59)-1*STDEV('Main'!$AU$59:$AW$59)</f>
        <v>#DIV/0!</v>
      </c>
      <c r="J240" t="e">
        <f>AVERAGE('Main'!$AU$59:$AW$59)+1*STDEV('Main'!$AU$59:$AW$59)</f>
        <v>#DIV/0!</v>
      </c>
      <c r="K240" t="str">
        <f>'Main'!AV59</f>
        <v/>
      </c>
      <c r="L240">
        <f>IF(OR(ISERROR(K240), ISERROR(I240), ISERROR(J240)), TRUE, OR(OR(AND(LEFT(K240, 1)="[", RIGHT(K240, 1)="]"), AND(ISNUMBER(K240), OR(K240&gt;=I240, I240=""), OR(K240&lt;=J240, J240=""))), K240=""))</f>
        <v>1</v>
      </c>
      <c r="M240" t="e">
        <f>"Avg="&amp;ROUND(AVERAGE('Main'!$AU$59:$AW$59),4)&amp;", Stdev="&amp;ROUND(STDEV('Main'!$AU$59:$AW$59),4)&amp;", MaxStdev="&amp;1</f>
        <v>#DIV/0!</v>
      </c>
    </row>
    <row r="241">
      <c r="A241" t="inlineStr">
        <is>
          <t>Copies Outliers</t>
        </is>
      </c>
      <c r="B241" t="inlineStr">
        <is>
          <t>Copies per mass outliers [covN1]</t>
        </is>
      </c>
      <c r="C241" t="inlineStr">
        <is>
          <t>Medium Low</t>
        </is>
      </c>
      <c r="E241" t="inlineStr">
        <is>
          <t>aw_b97.08.09.21</t>
        </is>
      </c>
      <c r="F241" t="inlineStr">
        <is>
          <t>covN1</t>
        </is>
      </c>
      <c r="G241" s="73" t="str">
        <f>HYPERLINK("#'Main'!AW59", "'Main'!AW59")</f>
        <v>'Main'!AW59</v>
      </c>
      <c r="I241" t="e">
        <f>AVERAGE('Main'!$AU$59:$AW$59)-1*STDEV('Main'!$AU$59:$AW$59)</f>
        <v>#DIV/0!</v>
      </c>
      <c r="J241" t="e">
        <f>AVERAGE('Main'!$AU$59:$AW$59)+1*STDEV('Main'!$AU$59:$AW$59)</f>
        <v>#DIV/0!</v>
      </c>
      <c r="K241" t="str">
        <f>'Main'!AW59</f>
        <v/>
      </c>
      <c r="L241">
        <f>IF(OR(ISERROR(K241), ISERROR(I241), ISERROR(J241)), TRUE, OR(OR(AND(LEFT(K241, 1)="[", RIGHT(K241, 1)="]"), AND(ISNUMBER(K241), OR(K241&gt;=I241, I241=""), OR(K241&lt;=J241, J241=""))), K241=""))</f>
        <v>1</v>
      </c>
      <c r="M241" t="e">
        <f>"Avg="&amp;ROUND(AVERAGE('Main'!$AU$59:$AW$59),4)&amp;", Stdev="&amp;ROUND(STDEV('Main'!$AU$59:$AW$59),4)&amp;", MaxStdev="&amp;1</f>
        <v>#DIV/0!</v>
      </c>
    </row>
    <row r="242">
      <c r="A242" t="inlineStr">
        <is>
          <t>Copies Outliers</t>
        </is>
      </c>
      <c r="B242" t="inlineStr">
        <is>
          <t>Copies per mass outliers [covN1]</t>
        </is>
      </c>
      <c r="C242" t="inlineStr">
        <is>
          <t>Medium Low</t>
        </is>
      </c>
      <c r="E242" t="inlineStr">
        <is>
          <t>aw_sr.08.09.21</t>
        </is>
      </c>
      <c r="F242" t="inlineStr">
        <is>
          <t>covN1</t>
        </is>
      </c>
      <c r="G242" s="73" t="str">
        <f>HYPERLINK("#'Main'!AU60", "'Main'!AU60")</f>
        <v>'Main'!AU60</v>
      </c>
      <c r="I242" t="e">
        <f>AVERAGE('Main'!$AU$60:$AW$60)-1*STDEV('Main'!$AU$60:$AW$60)</f>
        <v>#DIV/0!</v>
      </c>
      <c r="J242" t="e">
        <f>AVERAGE('Main'!$AU$60:$AW$60)+1*STDEV('Main'!$AU$60:$AW$60)</f>
        <v>#DIV/0!</v>
      </c>
      <c r="K242" t="str">
        <f>'Main'!AU60</f>
        <v/>
      </c>
      <c r="L242">
        <f>IF(OR(ISERROR(K242), ISERROR(I242), ISERROR(J242)), TRUE, OR(OR(AND(LEFT(K242, 1)="[", RIGHT(K242, 1)="]"), AND(ISNUMBER(K242), OR(K242&gt;=I242, I242=""), OR(K242&lt;=J242, J242=""))), K242=""))</f>
        <v>1</v>
      </c>
      <c r="M242" t="e">
        <f>"Avg="&amp;ROUND(AVERAGE('Main'!$AU$60:$AW$60),4)&amp;", Stdev="&amp;ROUND(STDEV('Main'!$AU$60:$AW$60),4)&amp;", MaxStdev="&amp;1</f>
        <v>#DIV/0!</v>
      </c>
    </row>
    <row r="243">
      <c r="A243" t="inlineStr">
        <is>
          <t>Copies Outliers</t>
        </is>
      </c>
      <c r="B243" t="inlineStr">
        <is>
          <t>Copies per mass outliers [covN1]</t>
        </is>
      </c>
      <c r="C243" t="inlineStr">
        <is>
          <t>Medium Low</t>
        </is>
      </c>
      <c r="E243" t="inlineStr">
        <is>
          <t>aw_sr.08.09.21</t>
        </is>
      </c>
      <c r="F243" t="inlineStr">
        <is>
          <t>covN1</t>
        </is>
      </c>
      <c r="G243" s="73" t="str">
        <f>HYPERLINK("#'Main'!AV60", "'Main'!AV60")</f>
        <v>'Main'!AV60</v>
      </c>
      <c r="I243" t="e">
        <f>AVERAGE('Main'!$AU$60:$AW$60)-1*STDEV('Main'!$AU$60:$AW$60)</f>
        <v>#DIV/0!</v>
      </c>
      <c r="J243" t="e">
        <f>AVERAGE('Main'!$AU$60:$AW$60)+1*STDEV('Main'!$AU$60:$AW$60)</f>
        <v>#DIV/0!</v>
      </c>
      <c r="K243" t="str">
        <f>'Main'!AV60</f>
        <v/>
      </c>
      <c r="L243">
        <f>IF(OR(ISERROR(K243), ISERROR(I243), ISERROR(J243)), TRUE, OR(OR(AND(LEFT(K243, 1)="[", RIGHT(K243, 1)="]"), AND(ISNUMBER(K243), OR(K243&gt;=I243, I243=""), OR(K243&lt;=J243, J243=""))), K243=""))</f>
        <v>1</v>
      </c>
      <c r="M243" t="e">
        <f>"Avg="&amp;ROUND(AVERAGE('Main'!$AU$60:$AW$60),4)&amp;", Stdev="&amp;ROUND(STDEV('Main'!$AU$60:$AW$60),4)&amp;", MaxStdev="&amp;1</f>
        <v>#DIV/0!</v>
      </c>
    </row>
    <row r="244">
      <c r="A244" t="inlineStr">
        <is>
          <t>Copies Outliers</t>
        </is>
      </c>
      <c r="B244" t="inlineStr">
        <is>
          <t>Copies per mass outliers [covN1]</t>
        </is>
      </c>
      <c r="C244" t="inlineStr">
        <is>
          <t>Medium Low</t>
        </is>
      </c>
      <c r="E244" t="inlineStr">
        <is>
          <t>aw_sr.08.09.21</t>
        </is>
      </c>
      <c r="F244" t="inlineStr">
        <is>
          <t>covN1</t>
        </is>
      </c>
      <c r="G244" s="73" t="str">
        <f>HYPERLINK("#'Main'!AW60", "'Main'!AW60")</f>
        <v>'Main'!AW60</v>
      </c>
      <c r="I244" t="e">
        <f>AVERAGE('Main'!$AU$60:$AW$60)-1*STDEV('Main'!$AU$60:$AW$60)</f>
        <v>#DIV/0!</v>
      </c>
      <c r="J244" t="e">
        <f>AVERAGE('Main'!$AU$60:$AW$60)+1*STDEV('Main'!$AU$60:$AW$60)</f>
        <v>#DIV/0!</v>
      </c>
      <c r="K244" t="str">
        <f>'Main'!AW60</f>
        <v/>
      </c>
      <c r="L244">
        <f>IF(OR(ISERROR(K244), ISERROR(I244), ISERROR(J244)), TRUE, OR(OR(AND(LEFT(K244, 1)="[", RIGHT(K244, 1)="]"), AND(ISNUMBER(K244), OR(K244&gt;=I244, I244=""), OR(K244&lt;=J244, J244=""))), K244=""))</f>
        <v>1</v>
      </c>
      <c r="M244" t="e">
        <f>"Avg="&amp;ROUND(AVERAGE('Main'!$AU$60:$AW$60),4)&amp;", Stdev="&amp;ROUND(STDEV('Main'!$AU$60:$AW$60),4)&amp;", MaxStdev="&amp;1</f>
        <v>#DIV/0!</v>
      </c>
    </row>
    <row r="245">
      <c r="A245" t="inlineStr">
        <is>
          <t>Copies Outliers</t>
        </is>
      </c>
      <c r="B245" t="inlineStr">
        <is>
          <t>Copies per mass outliers [covN1]</t>
        </is>
      </c>
      <c r="C245" t="inlineStr">
        <is>
          <t>Medium Low</t>
        </is>
      </c>
      <c r="E245" t="inlineStr">
        <is>
          <t>ebmi.07.25</t>
        </is>
      </c>
      <c r="F245" t="inlineStr">
        <is>
          <t>covN1</t>
        </is>
      </c>
      <c r="G245" s="73" t="str">
        <f>HYPERLINK("#'Main'!AU61", "'Main'!AU61")</f>
        <v>'Main'!AU61</v>
      </c>
      <c r="I245" t="e">
        <f>AVERAGE('Main'!$AU$61:$AW$61)-1*STDEV('Main'!$AU$61:$AW$61)</f>
        <v>#DIV/0!</v>
      </c>
      <c r="J245" t="e">
        <f>AVERAGE('Main'!$AU$61:$AW$61)+1*STDEV('Main'!$AU$61:$AW$61)</f>
        <v>#DIV/0!</v>
      </c>
      <c r="K245" t="str">
        <f>'Main'!AU61</f>
        <v/>
      </c>
      <c r="L245">
        <f>IF(OR(ISERROR(K245), ISERROR(I245), ISERROR(J245)), TRUE, OR(OR(AND(LEFT(K245, 1)="[", RIGHT(K245, 1)="]"), AND(ISNUMBER(K245), OR(K245&gt;=I245, I245=""), OR(K245&lt;=J245, J245=""))), K245=""))</f>
        <v>1</v>
      </c>
      <c r="M245" t="e">
        <f>"Avg="&amp;ROUND(AVERAGE('Main'!$AU$61:$AW$61),4)&amp;", Stdev="&amp;ROUND(STDEV('Main'!$AU$61:$AW$61),4)&amp;", MaxStdev="&amp;1</f>
        <v>#DIV/0!</v>
      </c>
    </row>
    <row r="246">
      <c r="A246" t="inlineStr">
        <is>
          <t>Copies Outliers</t>
        </is>
      </c>
      <c r="B246" t="inlineStr">
        <is>
          <t>Copies per mass outliers [covN1]</t>
        </is>
      </c>
      <c r="C246" t="inlineStr">
        <is>
          <t>Medium Low</t>
        </is>
      </c>
      <c r="E246" t="inlineStr">
        <is>
          <t>ebmi.07.25</t>
        </is>
      </c>
      <c r="F246" t="inlineStr">
        <is>
          <t>covN1</t>
        </is>
      </c>
      <c r="G246" s="73" t="str">
        <f>HYPERLINK("#'Main'!AV61", "'Main'!AV61")</f>
        <v>'Main'!AV61</v>
      </c>
      <c r="I246" t="e">
        <f>AVERAGE('Main'!$AU$61:$AW$61)-1*STDEV('Main'!$AU$61:$AW$61)</f>
        <v>#DIV/0!</v>
      </c>
      <c r="J246" t="e">
        <f>AVERAGE('Main'!$AU$61:$AW$61)+1*STDEV('Main'!$AU$61:$AW$61)</f>
        <v>#DIV/0!</v>
      </c>
      <c r="K246" t="str">
        <f>'Main'!AV61</f>
        <v/>
      </c>
      <c r="L246">
        <f>IF(OR(ISERROR(K246), ISERROR(I246), ISERROR(J246)), TRUE, OR(OR(AND(LEFT(K246, 1)="[", RIGHT(K246, 1)="]"), AND(ISNUMBER(K246), OR(K246&gt;=I246, I246=""), OR(K246&lt;=J246, J246=""))), K246=""))</f>
        <v>1</v>
      </c>
      <c r="M246" t="e">
        <f>"Avg="&amp;ROUND(AVERAGE('Main'!$AU$61:$AW$61),4)&amp;", Stdev="&amp;ROUND(STDEV('Main'!$AU$61:$AW$61),4)&amp;", MaxStdev="&amp;1</f>
        <v>#DIV/0!</v>
      </c>
    </row>
    <row r="247">
      <c r="A247" t="inlineStr">
        <is>
          <t>Copies Outliers</t>
        </is>
      </c>
      <c r="B247" t="inlineStr">
        <is>
          <t>Copies per mass outliers [covN1]</t>
        </is>
      </c>
      <c r="C247" t="inlineStr">
        <is>
          <t>Medium Low</t>
        </is>
      </c>
      <c r="E247" t="inlineStr">
        <is>
          <t>ebmi.07.25</t>
        </is>
      </c>
      <c r="F247" t="inlineStr">
        <is>
          <t>covN1</t>
        </is>
      </c>
      <c r="G247" s="73" t="str">
        <f>HYPERLINK("#'Main'!AW61", "'Main'!AW61")</f>
        <v>'Main'!AW61</v>
      </c>
      <c r="I247" t="e">
        <f>AVERAGE('Main'!$AU$61:$AW$61)-1*STDEV('Main'!$AU$61:$AW$61)</f>
        <v>#DIV/0!</v>
      </c>
      <c r="J247" t="e">
        <f>AVERAGE('Main'!$AU$61:$AW$61)+1*STDEV('Main'!$AU$61:$AW$61)</f>
        <v>#DIV/0!</v>
      </c>
      <c r="K247" t="str">
        <f>'Main'!AW61</f>
        <v/>
      </c>
      <c r="L247">
        <f>IF(OR(ISERROR(K247), ISERROR(I247), ISERROR(J247)), TRUE, OR(OR(AND(LEFT(K247, 1)="[", RIGHT(K247, 1)="]"), AND(ISNUMBER(K247), OR(K247&gt;=I247, I247=""), OR(K247&lt;=J247, J247=""))), K247=""))</f>
        <v>1</v>
      </c>
      <c r="M247" t="e">
        <f>"Avg="&amp;ROUND(AVERAGE('Main'!$AU$61:$AW$61),4)&amp;", Stdev="&amp;ROUND(STDEV('Main'!$AU$61:$AW$61),4)&amp;", MaxStdev="&amp;1</f>
        <v>#DIV/0!</v>
      </c>
    </row>
    <row r="248">
      <c r="A248" t="inlineStr">
        <is>
          <t>Copies Outliers</t>
        </is>
      </c>
      <c r="B248" t="inlineStr">
        <is>
          <t>Copies per mass outliers [covN1]</t>
        </is>
      </c>
      <c r="C248" t="inlineStr">
        <is>
          <t>Medium Low</t>
        </is>
      </c>
      <c r="E248" t="inlineStr">
        <is>
          <t>eh.07.20.21</t>
        </is>
      </c>
      <c r="F248" t="inlineStr">
        <is>
          <t>covN1</t>
        </is>
      </c>
      <c r="G248" s="73" t="str">
        <f>HYPERLINK("#'Main'!AU62", "'Main'!AU62")</f>
        <v>'Main'!AU62</v>
      </c>
      <c r="I248" t="e">
        <f>AVERAGE('Main'!$AU$62:$AW$62)-1*STDEV('Main'!$AU$62:$AW$62)</f>
        <v>#DIV/0!</v>
      </c>
      <c r="J248" t="e">
        <f>AVERAGE('Main'!$AU$62:$AW$62)+1*STDEV('Main'!$AU$62:$AW$62)</f>
        <v>#DIV/0!</v>
      </c>
      <c r="K248" t="str">
        <f>'Main'!AU62</f>
        <v/>
      </c>
      <c r="L248">
        <f>IF(OR(ISERROR(K248), ISERROR(I248), ISERROR(J248)), TRUE, OR(OR(AND(LEFT(K248, 1)="[", RIGHT(K248, 1)="]"), AND(ISNUMBER(K248), OR(K248&gt;=I248, I248=""), OR(K248&lt;=J248, J248=""))), K248=""))</f>
        <v>1</v>
      </c>
      <c r="M248" t="e">
        <f>"Avg="&amp;ROUND(AVERAGE('Main'!$AU$62:$AW$62),4)&amp;", Stdev="&amp;ROUND(STDEV('Main'!$AU$62:$AW$62),4)&amp;", MaxStdev="&amp;1</f>
        <v>#DIV/0!</v>
      </c>
    </row>
    <row r="249">
      <c r="A249" t="inlineStr">
        <is>
          <t>Copies Outliers</t>
        </is>
      </c>
      <c r="B249" t="inlineStr">
        <is>
          <t>Copies per mass outliers [covN1]</t>
        </is>
      </c>
      <c r="C249" t="inlineStr">
        <is>
          <t>Medium Low</t>
        </is>
      </c>
      <c r="E249" t="inlineStr">
        <is>
          <t>eh.07.20.21</t>
        </is>
      </c>
      <c r="F249" t="inlineStr">
        <is>
          <t>covN1</t>
        </is>
      </c>
      <c r="G249" s="73" t="str">
        <f>HYPERLINK("#'Main'!AV62", "'Main'!AV62")</f>
        <v>'Main'!AV62</v>
      </c>
      <c r="I249" t="e">
        <f>AVERAGE('Main'!$AU$62:$AW$62)-1*STDEV('Main'!$AU$62:$AW$62)</f>
        <v>#DIV/0!</v>
      </c>
      <c r="J249" t="e">
        <f>AVERAGE('Main'!$AU$62:$AW$62)+1*STDEV('Main'!$AU$62:$AW$62)</f>
        <v>#DIV/0!</v>
      </c>
      <c r="K249" t="str">
        <f>'Main'!AV62</f>
        <v/>
      </c>
      <c r="L249">
        <f>IF(OR(ISERROR(K249), ISERROR(I249), ISERROR(J249)), TRUE, OR(OR(AND(LEFT(K249, 1)="[", RIGHT(K249, 1)="]"), AND(ISNUMBER(K249), OR(K249&gt;=I249, I249=""), OR(K249&lt;=J249, J249=""))), K249=""))</f>
        <v>1</v>
      </c>
      <c r="M249" t="e">
        <f>"Avg="&amp;ROUND(AVERAGE('Main'!$AU$62:$AW$62),4)&amp;", Stdev="&amp;ROUND(STDEV('Main'!$AU$62:$AW$62),4)&amp;", MaxStdev="&amp;1</f>
        <v>#DIV/0!</v>
      </c>
    </row>
    <row r="250">
      <c r="A250" t="inlineStr">
        <is>
          <t>Copies Outliers</t>
        </is>
      </c>
      <c r="B250" t="inlineStr">
        <is>
          <t>Copies per mass outliers [covN1]</t>
        </is>
      </c>
      <c r="C250" t="inlineStr">
        <is>
          <t>Medium Low</t>
        </is>
      </c>
      <c r="E250" t="inlineStr">
        <is>
          <t>eh.07.20.21</t>
        </is>
      </c>
      <c r="F250" t="inlineStr">
        <is>
          <t>covN1</t>
        </is>
      </c>
      <c r="G250" s="73" t="str">
        <f>HYPERLINK("#'Main'!AW62", "'Main'!AW62")</f>
        <v>'Main'!AW62</v>
      </c>
      <c r="I250" t="e">
        <f>AVERAGE('Main'!$AU$62:$AW$62)-1*STDEV('Main'!$AU$62:$AW$62)</f>
        <v>#DIV/0!</v>
      </c>
      <c r="J250" t="e">
        <f>AVERAGE('Main'!$AU$62:$AW$62)+1*STDEV('Main'!$AU$62:$AW$62)</f>
        <v>#DIV/0!</v>
      </c>
      <c r="K250" t="str">
        <f>'Main'!AW62</f>
        <v/>
      </c>
      <c r="L250">
        <f>IF(OR(ISERROR(K250), ISERROR(I250), ISERROR(J250)), TRUE, OR(OR(AND(LEFT(K250, 1)="[", RIGHT(K250, 1)="]"), AND(ISNUMBER(K250), OR(K250&gt;=I250, I250=""), OR(K250&lt;=J250, J250=""))), K250=""))</f>
        <v>1</v>
      </c>
      <c r="M250" t="e">
        <f>"Avg="&amp;ROUND(AVERAGE('Main'!$AU$62:$AW$62),4)&amp;", Stdev="&amp;ROUND(STDEV('Main'!$AU$62:$AW$62),4)&amp;", MaxStdev="&amp;1</f>
        <v>#DIV/0!</v>
      </c>
    </row>
    <row r="251">
      <c r="A251" t="inlineStr">
        <is>
          <t>Copies Outliers</t>
        </is>
      </c>
      <c r="B251" t="inlineStr">
        <is>
          <t>Copies per mass outliers [covN1]</t>
        </is>
      </c>
      <c r="C251" t="inlineStr">
        <is>
          <t>Medium Low</t>
        </is>
      </c>
      <c r="E251" t="inlineStr">
        <is>
          <t>emh.07.21.21</t>
        </is>
      </c>
      <c r="F251" t="inlineStr">
        <is>
          <t>covN1</t>
        </is>
      </c>
      <c r="G251" s="73" t="str">
        <f>HYPERLINK("#'Main'!AU63", "'Main'!AU63")</f>
        <v>'Main'!AU63</v>
      </c>
      <c r="I251" t="e">
        <f>AVERAGE('Main'!$AU$63:$AW$63)-1*STDEV('Main'!$AU$63:$AW$63)</f>
        <v>#DIV/0!</v>
      </c>
      <c r="J251" t="e">
        <f>AVERAGE('Main'!$AU$63:$AW$63)+1*STDEV('Main'!$AU$63:$AW$63)</f>
        <v>#DIV/0!</v>
      </c>
      <c r="K251" t="str">
        <f>'Main'!AU63</f>
        <v/>
      </c>
      <c r="L251">
        <f>IF(OR(ISERROR(K251), ISERROR(I251), ISERROR(J251)), TRUE, OR(OR(AND(LEFT(K251, 1)="[", RIGHT(K251, 1)="]"), AND(ISNUMBER(K251), OR(K251&gt;=I251, I251=""), OR(K251&lt;=J251, J251=""))), K251=""))</f>
        <v>1</v>
      </c>
      <c r="M251" t="e">
        <f>"Avg="&amp;ROUND(AVERAGE('Main'!$AU$63:$AW$63),4)&amp;", Stdev="&amp;ROUND(STDEV('Main'!$AU$63:$AW$63),4)&amp;", MaxStdev="&amp;1</f>
        <v>#DIV/0!</v>
      </c>
    </row>
    <row r="252">
      <c r="A252" t="inlineStr">
        <is>
          <t>Copies Outliers</t>
        </is>
      </c>
      <c r="B252" t="inlineStr">
        <is>
          <t>Copies per mass outliers [covN1]</t>
        </is>
      </c>
      <c r="C252" t="inlineStr">
        <is>
          <t>Medium Low</t>
        </is>
      </c>
      <c r="E252" t="inlineStr">
        <is>
          <t>emh.07.21.21</t>
        </is>
      </c>
      <c r="F252" t="inlineStr">
        <is>
          <t>covN1</t>
        </is>
      </c>
      <c r="G252" s="73" t="str">
        <f>HYPERLINK("#'Main'!AV63", "'Main'!AV63")</f>
        <v>'Main'!AV63</v>
      </c>
      <c r="I252" t="e">
        <f>AVERAGE('Main'!$AU$63:$AW$63)-1*STDEV('Main'!$AU$63:$AW$63)</f>
        <v>#DIV/0!</v>
      </c>
      <c r="J252" t="e">
        <f>AVERAGE('Main'!$AU$63:$AW$63)+1*STDEV('Main'!$AU$63:$AW$63)</f>
        <v>#DIV/0!</v>
      </c>
      <c r="K252" t="str">
        <f>'Main'!AV63</f>
        <v/>
      </c>
      <c r="L252">
        <f>IF(OR(ISERROR(K252), ISERROR(I252), ISERROR(J252)), TRUE, OR(OR(AND(LEFT(K252, 1)="[", RIGHT(K252, 1)="]"), AND(ISNUMBER(K252), OR(K252&gt;=I252, I252=""), OR(K252&lt;=J252, J252=""))), K252=""))</f>
        <v>1</v>
      </c>
      <c r="M252" t="e">
        <f>"Avg="&amp;ROUND(AVERAGE('Main'!$AU$63:$AW$63),4)&amp;", Stdev="&amp;ROUND(STDEV('Main'!$AU$63:$AW$63),4)&amp;", MaxStdev="&amp;1</f>
        <v>#DIV/0!</v>
      </c>
    </row>
    <row r="253">
      <c r="A253" t="inlineStr">
        <is>
          <t>Copies Outliers</t>
        </is>
      </c>
      <c r="B253" t="inlineStr">
        <is>
          <t>Copies per mass outliers [covN1]</t>
        </is>
      </c>
      <c r="C253" t="inlineStr">
        <is>
          <t>Medium Low</t>
        </is>
      </c>
      <c r="E253" t="inlineStr">
        <is>
          <t>emh.07.21.21</t>
        </is>
      </c>
      <c r="F253" t="inlineStr">
        <is>
          <t>covN1</t>
        </is>
      </c>
      <c r="G253" s="73" t="str">
        <f>HYPERLINK("#'Main'!AW63", "'Main'!AW63")</f>
        <v>'Main'!AW63</v>
      </c>
      <c r="I253" t="e">
        <f>AVERAGE('Main'!$AU$63:$AW$63)-1*STDEV('Main'!$AU$63:$AW$63)</f>
        <v>#DIV/0!</v>
      </c>
      <c r="J253" t="e">
        <f>AVERAGE('Main'!$AU$63:$AW$63)+1*STDEV('Main'!$AU$63:$AW$63)</f>
        <v>#DIV/0!</v>
      </c>
      <c r="K253" t="str">
        <f>'Main'!AW63</f>
        <v/>
      </c>
      <c r="L253">
        <f>IF(OR(ISERROR(K253), ISERROR(I253), ISERROR(J253)), TRUE, OR(OR(AND(LEFT(K253, 1)="[", RIGHT(K253, 1)="]"), AND(ISNUMBER(K253), OR(K253&gt;=I253, I253=""), OR(K253&lt;=J253, J253=""))), K253=""))</f>
        <v>1</v>
      </c>
      <c r="M253" t="e">
        <f>"Avg="&amp;ROUND(AVERAGE('Main'!$AU$63:$AW$63),4)&amp;", Stdev="&amp;ROUND(STDEV('Main'!$AU$63:$AW$63),4)&amp;", MaxStdev="&amp;1</f>
        <v>#DIV/0!</v>
      </c>
    </row>
    <row r="254">
      <c r="A254" t="inlineStr">
        <is>
          <t>Copies Outliers</t>
        </is>
      </c>
      <c r="B254" t="inlineStr">
        <is>
          <t>Copies per mass outliers [covN1]</t>
        </is>
      </c>
      <c r="C254" t="inlineStr">
        <is>
          <t>Medium Low</t>
        </is>
      </c>
      <c r="E254" t="inlineStr">
        <is>
          <t>evc1.07.02.21</t>
        </is>
      </c>
      <c r="F254" t="inlineStr">
        <is>
          <t>covN1</t>
        </is>
      </c>
      <c r="G254" s="73" t="str">
        <f>HYPERLINK("#'Main'!AU64", "'Main'!AU64")</f>
        <v>'Main'!AU64</v>
      </c>
      <c r="I254" t="e">
        <f>AVERAGE('Main'!$AU$64:$AW$64)-1*STDEV('Main'!$AU$64:$AW$64)</f>
        <v>#DIV/0!</v>
      </c>
      <c r="J254" t="e">
        <f>AVERAGE('Main'!$AU$64:$AW$64)+1*STDEV('Main'!$AU$64:$AW$64)</f>
        <v>#DIV/0!</v>
      </c>
      <c r="K254" t="str">
        <f>'Main'!AU64</f>
        <v/>
      </c>
      <c r="L254">
        <f>IF(OR(ISERROR(K254), ISERROR(I254), ISERROR(J254)), TRUE, OR(OR(AND(LEFT(K254, 1)="[", RIGHT(K254, 1)="]"), AND(ISNUMBER(K254), OR(K254&gt;=I254, I254=""), OR(K254&lt;=J254, J254=""))), K254=""))</f>
        <v>1</v>
      </c>
      <c r="M254" t="e">
        <f>"Avg="&amp;ROUND(AVERAGE('Main'!$AU$64:$AW$64),4)&amp;", Stdev="&amp;ROUND(STDEV('Main'!$AU$64:$AW$64),4)&amp;", MaxStdev="&amp;1</f>
        <v>#DIV/0!</v>
      </c>
    </row>
    <row r="255">
      <c r="A255" t="inlineStr">
        <is>
          <t>Copies Outliers</t>
        </is>
      </c>
      <c r="B255" t="inlineStr">
        <is>
          <t>Copies per mass outliers [covN1]</t>
        </is>
      </c>
      <c r="C255" t="inlineStr">
        <is>
          <t>Medium Low</t>
        </is>
      </c>
      <c r="E255" t="inlineStr">
        <is>
          <t>evc1.07.02.21</t>
        </is>
      </c>
      <c r="F255" t="inlineStr">
        <is>
          <t>covN1</t>
        </is>
      </c>
      <c r="G255" s="73" t="str">
        <f>HYPERLINK("#'Main'!AV64", "'Main'!AV64")</f>
        <v>'Main'!AV64</v>
      </c>
      <c r="I255" t="e">
        <f>AVERAGE('Main'!$AU$64:$AW$64)-1*STDEV('Main'!$AU$64:$AW$64)</f>
        <v>#DIV/0!</v>
      </c>
      <c r="J255" t="e">
        <f>AVERAGE('Main'!$AU$64:$AW$64)+1*STDEV('Main'!$AU$64:$AW$64)</f>
        <v>#DIV/0!</v>
      </c>
      <c r="K255" t="str">
        <f>'Main'!AV64</f>
        <v/>
      </c>
      <c r="L255">
        <f>IF(OR(ISERROR(K255), ISERROR(I255), ISERROR(J255)), TRUE, OR(OR(AND(LEFT(K255, 1)="[", RIGHT(K255, 1)="]"), AND(ISNUMBER(K255), OR(K255&gt;=I255, I255=""), OR(K255&lt;=J255, J255=""))), K255=""))</f>
        <v>1</v>
      </c>
      <c r="M255" t="e">
        <f>"Avg="&amp;ROUND(AVERAGE('Main'!$AU$64:$AW$64),4)&amp;", Stdev="&amp;ROUND(STDEV('Main'!$AU$64:$AW$64),4)&amp;", MaxStdev="&amp;1</f>
        <v>#DIV/0!</v>
      </c>
    </row>
    <row r="256">
      <c r="A256" t="inlineStr">
        <is>
          <t>Copies Outliers</t>
        </is>
      </c>
      <c r="B256" t="inlineStr">
        <is>
          <t>Copies per mass outliers [covN1]</t>
        </is>
      </c>
      <c r="C256" t="inlineStr">
        <is>
          <t>Medium Low</t>
        </is>
      </c>
      <c r="E256" t="inlineStr">
        <is>
          <t>evc1.07.02.21</t>
        </is>
      </c>
      <c r="F256" t="inlineStr">
        <is>
          <t>covN1</t>
        </is>
      </c>
      <c r="G256" s="73" t="str">
        <f>HYPERLINK("#'Main'!AW64", "'Main'!AW64")</f>
        <v>'Main'!AW64</v>
      </c>
      <c r="I256" t="e">
        <f>AVERAGE('Main'!$AU$64:$AW$64)-1*STDEV('Main'!$AU$64:$AW$64)</f>
        <v>#DIV/0!</v>
      </c>
      <c r="J256" t="e">
        <f>AVERAGE('Main'!$AU$64:$AW$64)+1*STDEV('Main'!$AU$64:$AW$64)</f>
        <v>#DIV/0!</v>
      </c>
      <c r="K256" t="str">
        <f>'Main'!AW64</f>
        <v/>
      </c>
      <c r="L256">
        <f>IF(OR(ISERROR(K256), ISERROR(I256), ISERROR(J256)), TRUE, OR(OR(AND(LEFT(K256, 1)="[", RIGHT(K256, 1)="]"), AND(ISNUMBER(K256), OR(K256&gt;=I256, I256=""), OR(K256&lt;=J256, J256=""))), K256=""))</f>
        <v>1</v>
      </c>
      <c r="M256" t="e">
        <f>"Avg="&amp;ROUND(AVERAGE('Main'!$AU$64:$AW$64),4)&amp;", Stdev="&amp;ROUND(STDEV('Main'!$AU$64:$AW$64),4)&amp;", MaxStdev="&amp;1</f>
        <v>#DIV/0!</v>
      </c>
    </row>
    <row r="257">
      <c r="A257" t="inlineStr">
        <is>
          <t>Copies Outliers</t>
        </is>
      </c>
      <c r="B257" t="inlineStr">
        <is>
          <t>Copies per mass outliers [covN1]</t>
        </is>
      </c>
      <c r="C257" t="inlineStr">
        <is>
          <t>Medium Low</t>
        </is>
      </c>
      <c r="E257" t="inlineStr">
        <is>
          <t>evc1.07.16.21</t>
        </is>
      </c>
      <c r="F257" t="inlineStr">
        <is>
          <t>covN1</t>
        </is>
      </c>
      <c r="G257" s="73" t="str">
        <f>HYPERLINK("#'Main'!AU65", "'Main'!AU65")</f>
        <v>'Main'!AU65</v>
      </c>
      <c r="I257" t="e">
        <f>AVERAGE('Main'!$AU$65:$AW$65)-1*STDEV('Main'!$AU$65:$AW$65)</f>
        <v>#DIV/0!</v>
      </c>
      <c r="J257" t="e">
        <f>AVERAGE('Main'!$AU$65:$AW$65)+1*STDEV('Main'!$AU$65:$AW$65)</f>
        <v>#DIV/0!</v>
      </c>
      <c r="K257" t="str">
        <f>'Main'!AU65</f>
        <v/>
      </c>
      <c r="L257">
        <f>IF(OR(ISERROR(K257), ISERROR(I257), ISERROR(J257)), TRUE, OR(OR(AND(LEFT(K257, 1)="[", RIGHT(K257, 1)="]"), AND(ISNUMBER(K257), OR(K257&gt;=I257, I257=""), OR(K257&lt;=J257, J257=""))), K257=""))</f>
        <v>1</v>
      </c>
      <c r="M257" t="e">
        <f>"Avg="&amp;ROUND(AVERAGE('Main'!$AU$65:$AW$65),4)&amp;", Stdev="&amp;ROUND(STDEV('Main'!$AU$65:$AW$65),4)&amp;", MaxStdev="&amp;1</f>
        <v>#DIV/0!</v>
      </c>
    </row>
    <row r="258">
      <c r="A258" t="inlineStr">
        <is>
          <t>Copies Outliers</t>
        </is>
      </c>
      <c r="B258" t="inlineStr">
        <is>
          <t>Copies per mass outliers [covN1]</t>
        </is>
      </c>
      <c r="C258" t="inlineStr">
        <is>
          <t>Medium Low</t>
        </is>
      </c>
      <c r="E258" t="inlineStr">
        <is>
          <t>evc1.07.16.21</t>
        </is>
      </c>
      <c r="F258" t="inlineStr">
        <is>
          <t>covN1</t>
        </is>
      </c>
      <c r="G258" s="73" t="str">
        <f>HYPERLINK("#'Main'!AV65", "'Main'!AV65")</f>
        <v>'Main'!AV65</v>
      </c>
      <c r="I258" t="e">
        <f>AVERAGE('Main'!$AU$65:$AW$65)-1*STDEV('Main'!$AU$65:$AW$65)</f>
        <v>#DIV/0!</v>
      </c>
      <c r="J258" t="e">
        <f>AVERAGE('Main'!$AU$65:$AW$65)+1*STDEV('Main'!$AU$65:$AW$65)</f>
        <v>#DIV/0!</v>
      </c>
      <c r="K258" t="str">
        <f>'Main'!AV65</f>
        <v/>
      </c>
      <c r="L258">
        <f>IF(OR(ISERROR(K258), ISERROR(I258), ISERROR(J258)), TRUE, OR(OR(AND(LEFT(K258, 1)="[", RIGHT(K258, 1)="]"), AND(ISNUMBER(K258), OR(K258&gt;=I258, I258=""), OR(K258&lt;=J258, J258=""))), K258=""))</f>
        <v>1</v>
      </c>
      <c r="M258" t="e">
        <f>"Avg="&amp;ROUND(AVERAGE('Main'!$AU$65:$AW$65),4)&amp;", Stdev="&amp;ROUND(STDEV('Main'!$AU$65:$AW$65),4)&amp;", MaxStdev="&amp;1</f>
        <v>#DIV/0!</v>
      </c>
    </row>
    <row r="259">
      <c r="A259" t="inlineStr">
        <is>
          <t>Copies Outliers</t>
        </is>
      </c>
      <c r="B259" t="inlineStr">
        <is>
          <t>Copies per mass outliers [covN1]</t>
        </is>
      </c>
      <c r="C259" t="inlineStr">
        <is>
          <t>Medium Low</t>
        </is>
      </c>
      <c r="E259" t="inlineStr">
        <is>
          <t>evc1.07.16.21</t>
        </is>
      </c>
      <c r="F259" t="inlineStr">
        <is>
          <t>covN1</t>
        </is>
      </c>
      <c r="G259" s="73" t="str">
        <f>HYPERLINK("#'Main'!AW65", "'Main'!AW65")</f>
        <v>'Main'!AW65</v>
      </c>
      <c r="I259" t="e">
        <f>AVERAGE('Main'!$AU$65:$AW$65)-1*STDEV('Main'!$AU$65:$AW$65)</f>
        <v>#DIV/0!</v>
      </c>
      <c r="J259" t="e">
        <f>AVERAGE('Main'!$AU$65:$AW$65)+1*STDEV('Main'!$AU$65:$AW$65)</f>
        <v>#DIV/0!</v>
      </c>
      <c r="K259" t="str">
        <f>'Main'!AW65</f>
        <v/>
      </c>
      <c r="L259">
        <f>IF(OR(ISERROR(K259), ISERROR(I259), ISERROR(J259)), TRUE, OR(OR(AND(LEFT(K259, 1)="[", RIGHT(K259, 1)="]"), AND(ISNUMBER(K259), OR(K259&gt;=I259, I259=""), OR(K259&lt;=J259, J259=""))), K259=""))</f>
        <v>1</v>
      </c>
      <c r="M259" t="e">
        <f>"Avg="&amp;ROUND(AVERAGE('Main'!$AU$65:$AW$65),4)&amp;", Stdev="&amp;ROUND(STDEV('Main'!$AU$65:$AW$65),4)&amp;", MaxStdev="&amp;1</f>
        <v>#DIV/0!</v>
      </c>
    </row>
    <row r="260">
      <c r="A260" t="inlineStr">
        <is>
          <t>Copies Outliers</t>
        </is>
      </c>
      <c r="B260" t="inlineStr">
        <is>
          <t>Copies per mass outliers [covN1]</t>
        </is>
      </c>
      <c r="C260" t="inlineStr">
        <is>
          <t>Medium Low</t>
        </is>
      </c>
      <c r="E260" t="inlineStr">
        <is>
          <t>evc3.07.16.21</t>
        </is>
      </c>
      <c r="F260" t="inlineStr">
        <is>
          <t>covN1</t>
        </is>
      </c>
      <c r="G260" s="73" t="str">
        <f>HYPERLINK("#'Main'!AU66", "'Main'!AU66")</f>
        <v>'Main'!AU66</v>
      </c>
      <c r="I260" t="e">
        <f>AVERAGE('Main'!$AU$66:$AW$66)-1*STDEV('Main'!$AU$66:$AW$66)</f>
        <v>#DIV/0!</v>
      </c>
      <c r="J260" t="e">
        <f>AVERAGE('Main'!$AU$66:$AW$66)+1*STDEV('Main'!$AU$66:$AW$66)</f>
        <v>#DIV/0!</v>
      </c>
      <c r="K260" t="str">
        <f>'Main'!AU66</f>
        <v/>
      </c>
      <c r="L260">
        <f>IF(OR(ISERROR(K260), ISERROR(I260), ISERROR(J260)), TRUE, OR(OR(AND(LEFT(K260, 1)="[", RIGHT(K260, 1)="]"), AND(ISNUMBER(K260), OR(K260&gt;=I260, I260=""), OR(K260&lt;=J260, J260=""))), K260=""))</f>
        <v>1</v>
      </c>
      <c r="M260" t="e">
        <f>"Avg="&amp;ROUND(AVERAGE('Main'!$AU$66:$AW$66),4)&amp;", Stdev="&amp;ROUND(STDEV('Main'!$AU$66:$AW$66),4)&amp;", MaxStdev="&amp;1</f>
        <v>#DIV/0!</v>
      </c>
    </row>
    <row r="261">
      <c r="A261" t="inlineStr">
        <is>
          <t>Copies Outliers</t>
        </is>
      </c>
      <c r="B261" t="inlineStr">
        <is>
          <t>Copies per mass outliers [covN1]</t>
        </is>
      </c>
      <c r="C261" t="inlineStr">
        <is>
          <t>Medium Low</t>
        </is>
      </c>
      <c r="E261" t="inlineStr">
        <is>
          <t>evc3.07.16.21</t>
        </is>
      </c>
      <c r="F261" t="inlineStr">
        <is>
          <t>covN1</t>
        </is>
      </c>
      <c r="G261" s="73" t="str">
        <f>HYPERLINK("#'Main'!AV66", "'Main'!AV66")</f>
        <v>'Main'!AV66</v>
      </c>
      <c r="I261" t="e">
        <f>AVERAGE('Main'!$AU$66:$AW$66)-1*STDEV('Main'!$AU$66:$AW$66)</f>
        <v>#DIV/0!</v>
      </c>
      <c r="J261" t="e">
        <f>AVERAGE('Main'!$AU$66:$AW$66)+1*STDEV('Main'!$AU$66:$AW$66)</f>
        <v>#DIV/0!</v>
      </c>
      <c r="K261" t="str">
        <f>'Main'!AV66</f>
        <v/>
      </c>
      <c r="L261">
        <f>IF(OR(ISERROR(K261), ISERROR(I261), ISERROR(J261)), TRUE, OR(OR(AND(LEFT(K261, 1)="[", RIGHT(K261, 1)="]"), AND(ISNUMBER(K261), OR(K261&gt;=I261, I261=""), OR(K261&lt;=J261, J261=""))), K261=""))</f>
        <v>1</v>
      </c>
      <c r="M261" t="e">
        <f>"Avg="&amp;ROUND(AVERAGE('Main'!$AU$66:$AW$66),4)&amp;", Stdev="&amp;ROUND(STDEV('Main'!$AU$66:$AW$66),4)&amp;", MaxStdev="&amp;1</f>
        <v>#DIV/0!</v>
      </c>
    </row>
    <row r="262">
      <c r="A262" t="inlineStr">
        <is>
          <t>Copies Outliers</t>
        </is>
      </c>
      <c r="B262" t="inlineStr">
        <is>
          <t>Copies per mass outliers [covN1]</t>
        </is>
      </c>
      <c r="C262" t="inlineStr">
        <is>
          <t>Medium Low</t>
        </is>
      </c>
      <c r="E262" t="inlineStr">
        <is>
          <t>evc3.07.16.21</t>
        </is>
      </c>
      <c r="F262" t="inlineStr">
        <is>
          <t>covN1</t>
        </is>
      </c>
      <c r="G262" s="73" t="str">
        <f>HYPERLINK("#'Main'!AW66", "'Main'!AW66")</f>
        <v>'Main'!AW66</v>
      </c>
      <c r="I262" t="e">
        <f>AVERAGE('Main'!$AU$66:$AW$66)-1*STDEV('Main'!$AU$66:$AW$66)</f>
        <v>#DIV/0!</v>
      </c>
      <c r="J262" t="e">
        <f>AVERAGE('Main'!$AU$66:$AW$66)+1*STDEV('Main'!$AU$66:$AW$66)</f>
        <v>#DIV/0!</v>
      </c>
      <c r="K262" t="str">
        <f>'Main'!AW66</f>
        <v/>
      </c>
      <c r="L262">
        <f>IF(OR(ISERROR(K262), ISERROR(I262), ISERROR(J262)), TRUE, OR(OR(AND(LEFT(K262, 1)="[", RIGHT(K262, 1)="]"), AND(ISNUMBER(K262), OR(K262&gt;=I262, I262=""), OR(K262&lt;=J262, J262=""))), K262=""))</f>
        <v>1</v>
      </c>
      <c r="M262" t="e">
        <f>"Avg="&amp;ROUND(AVERAGE('Main'!$AU$66:$AW$66),4)&amp;", Stdev="&amp;ROUND(STDEV('Main'!$AU$66:$AW$66),4)&amp;", MaxStdev="&amp;1</f>
        <v>#DIV/0!</v>
      </c>
    </row>
    <row r="263">
      <c r="A263" t="inlineStr">
        <is>
          <t>Copies Outliers</t>
        </is>
      </c>
      <c r="B263" t="inlineStr">
        <is>
          <t>Copies per mass outliers [covN2]</t>
        </is>
      </c>
      <c r="C263" t="inlineStr">
        <is>
          <t>Medium Low</t>
        </is>
      </c>
      <c r="E263" t="inlineStr">
        <is>
          <t>aw_b97.08.09.21</t>
        </is>
      </c>
      <c r="F263" t="inlineStr">
        <is>
          <t>covN2</t>
        </is>
      </c>
      <c r="G263" s="73" t="str">
        <f>HYPERLINK("#'Main'!AU68", "'Main'!AU68")</f>
        <v>'Main'!AU68</v>
      </c>
      <c r="I263" t="e">
        <f>AVERAGE('Main'!$AU$68:$AW$68)-1*STDEV('Main'!$AU$68:$AW$68)</f>
        <v>#DIV/0!</v>
      </c>
      <c r="J263" t="e">
        <f>AVERAGE('Main'!$AU$68:$AW$68)+1*STDEV('Main'!$AU$68:$AW$68)</f>
        <v>#DIV/0!</v>
      </c>
      <c r="K263" t="str">
        <f>'Main'!AU68</f>
        <v/>
      </c>
      <c r="L263">
        <f>IF(OR(ISERROR(K263), ISERROR(I263), ISERROR(J263)), TRUE, OR(OR(AND(LEFT(K263, 1)="[", RIGHT(K263, 1)="]"), AND(ISNUMBER(K263), OR(K263&gt;=I263, I263=""), OR(K263&lt;=J263, J263=""))), K263=""))</f>
        <v>1</v>
      </c>
      <c r="M263" t="e">
        <f>"Avg="&amp;ROUND(AVERAGE('Main'!$AU$68:$AW$68),4)&amp;", Stdev="&amp;ROUND(STDEV('Main'!$AU$68:$AW$68),4)&amp;", MaxStdev="&amp;1</f>
        <v>#DIV/0!</v>
      </c>
    </row>
    <row r="264">
      <c r="A264" t="inlineStr">
        <is>
          <t>Copies Outliers</t>
        </is>
      </c>
      <c r="B264" t="inlineStr">
        <is>
          <t>Copies per mass outliers [covN2]</t>
        </is>
      </c>
      <c r="C264" t="inlineStr">
        <is>
          <t>Medium Low</t>
        </is>
      </c>
      <c r="E264" t="inlineStr">
        <is>
          <t>aw_b97.08.09.21</t>
        </is>
      </c>
      <c r="F264" t="inlineStr">
        <is>
          <t>covN2</t>
        </is>
      </c>
      <c r="G264" s="73" t="str">
        <f>HYPERLINK("#'Main'!AV68", "'Main'!AV68")</f>
        <v>'Main'!AV68</v>
      </c>
      <c r="I264" t="e">
        <f>AVERAGE('Main'!$AU$68:$AW$68)-1*STDEV('Main'!$AU$68:$AW$68)</f>
        <v>#DIV/0!</v>
      </c>
      <c r="J264" t="e">
        <f>AVERAGE('Main'!$AU$68:$AW$68)+1*STDEV('Main'!$AU$68:$AW$68)</f>
        <v>#DIV/0!</v>
      </c>
      <c r="K264" t="str">
        <f>'Main'!AV68</f>
        <v/>
      </c>
      <c r="L264">
        <f>IF(OR(ISERROR(K264), ISERROR(I264), ISERROR(J264)), TRUE, OR(OR(AND(LEFT(K264, 1)="[", RIGHT(K264, 1)="]"), AND(ISNUMBER(K264), OR(K264&gt;=I264, I264=""), OR(K264&lt;=J264, J264=""))), K264=""))</f>
        <v>1</v>
      </c>
      <c r="M264" t="e">
        <f>"Avg="&amp;ROUND(AVERAGE('Main'!$AU$68:$AW$68),4)&amp;", Stdev="&amp;ROUND(STDEV('Main'!$AU$68:$AW$68),4)&amp;", MaxStdev="&amp;1</f>
        <v>#DIV/0!</v>
      </c>
    </row>
    <row r="265">
      <c r="A265" t="inlineStr">
        <is>
          <t>Copies Outliers</t>
        </is>
      </c>
      <c r="B265" t="inlineStr">
        <is>
          <t>Copies per mass outliers [covN2]</t>
        </is>
      </c>
      <c r="C265" t="inlineStr">
        <is>
          <t>Medium Low</t>
        </is>
      </c>
      <c r="E265" t="inlineStr">
        <is>
          <t>aw_b97.08.09.21</t>
        </is>
      </c>
      <c r="F265" t="inlineStr">
        <is>
          <t>covN2</t>
        </is>
      </c>
      <c r="G265" s="73" t="str">
        <f>HYPERLINK("#'Main'!AW68", "'Main'!AW68")</f>
        <v>'Main'!AW68</v>
      </c>
      <c r="I265" t="e">
        <f>AVERAGE('Main'!$AU$68:$AW$68)-1*STDEV('Main'!$AU$68:$AW$68)</f>
        <v>#DIV/0!</v>
      </c>
      <c r="J265" t="e">
        <f>AVERAGE('Main'!$AU$68:$AW$68)+1*STDEV('Main'!$AU$68:$AW$68)</f>
        <v>#DIV/0!</v>
      </c>
      <c r="K265" t="str">
        <f>'Main'!AW68</f>
        <v/>
      </c>
      <c r="L265">
        <f>IF(OR(ISERROR(K265), ISERROR(I265), ISERROR(J265)), TRUE, OR(OR(AND(LEFT(K265, 1)="[", RIGHT(K265, 1)="]"), AND(ISNUMBER(K265), OR(K265&gt;=I265, I265=""), OR(K265&lt;=J265, J265=""))), K265=""))</f>
        <v>1</v>
      </c>
      <c r="M265" t="e">
        <f>"Avg="&amp;ROUND(AVERAGE('Main'!$AU$68:$AW$68),4)&amp;", Stdev="&amp;ROUND(STDEV('Main'!$AU$68:$AW$68),4)&amp;", MaxStdev="&amp;1</f>
        <v>#DIV/0!</v>
      </c>
    </row>
    <row r="266">
      <c r="A266" t="inlineStr">
        <is>
          <t>Copies Outliers</t>
        </is>
      </c>
      <c r="B266" t="inlineStr">
        <is>
          <t>Copies per mass outliers [covN2]</t>
        </is>
      </c>
      <c r="C266" t="inlineStr">
        <is>
          <t>Medium Low</t>
        </is>
      </c>
      <c r="E266" t="inlineStr">
        <is>
          <t>aw_sr.08.09.21</t>
        </is>
      </c>
      <c r="F266" t="inlineStr">
        <is>
          <t>covN2</t>
        </is>
      </c>
      <c r="G266" s="73" t="str">
        <f>HYPERLINK("#'Main'!AU69", "'Main'!AU69")</f>
        <v>'Main'!AU69</v>
      </c>
      <c r="I266" t="e">
        <f>AVERAGE('Main'!$AU$69:$AW$69)-1*STDEV('Main'!$AU$69:$AW$69)</f>
        <v>#DIV/0!</v>
      </c>
      <c r="J266" t="e">
        <f>AVERAGE('Main'!$AU$69:$AW$69)+1*STDEV('Main'!$AU$69:$AW$69)</f>
        <v>#DIV/0!</v>
      </c>
      <c r="K266" t="str">
        <f>'Main'!AU69</f>
        <v/>
      </c>
      <c r="L266">
        <f>IF(OR(ISERROR(K266), ISERROR(I266), ISERROR(J266)), TRUE, OR(OR(AND(LEFT(K266, 1)="[", RIGHT(K266, 1)="]"), AND(ISNUMBER(K266), OR(K266&gt;=I266, I266=""), OR(K266&lt;=J266, J266=""))), K266=""))</f>
        <v>1</v>
      </c>
      <c r="M266" t="e">
        <f>"Avg="&amp;ROUND(AVERAGE('Main'!$AU$69:$AW$69),4)&amp;", Stdev="&amp;ROUND(STDEV('Main'!$AU$69:$AW$69),4)&amp;", MaxStdev="&amp;1</f>
        <v>#DIV/0!</v>
      </c>
    </row>
    <row r="267">
      <c r="A267" t="inlineStr">
        <is>
          <t>Copies Outliers</t>
        </is>
      </c>
      <c r="B267" t="inlineStr">
        <is>
          <t>Copies per mass outliers [covN2]</t>
        </is>
      </c>
      <c r="C267" t="inlineStr">
        <is>
          <t>Medium Low</t>
        </is>
      </c>
      <c r="E267" t="inlineStr">
        <is>
          <t>aw_sr.08.09.21</t>
        </is>
      </c>
      <c r="F267" t="inlineStr">
        <is>
          <t>covN2</t>
        </is>
      </c>
      <c r="G267" s="73" t="str">
        <f>HYPERLINK("#'Main'!AV69", "'Main'!AV69")</f>
        <v>'Main'!AV69</v>
      </c>
      <c r="I267" t="e">
        <f>AVERAGE('Main'!$AU$69:$AW$69)-1*STDEV('Main'!$AU$69:$AW$69)</f>
        <v>#DIV/0!</v>
      </c>
      <c r="J267" t="e">
        <f>AVERAGE('Main'!$AU$69:$AW$69)+1*STDEV('Main'!$AU$69:$AW$69)</f>
        <v>#DIV/0!</v>
      </c>
      <c r="K267" t="str">
        <f>'Main'!AV69</f>
        <v/>
      </c>
      <c r="L267">
        <f>IF(OR(ISERROR(K267), ISERROR(I267), ISERROR(J267)), TRUE, OR(OR(AND(LEFT(K267, 1)="[", RIGHT(K267, 1)="]"), AND(ISNUMBER(K267), OR(K267&gt;=I267, I267=""), OR(K267&lt;=J267, J267=""))), K267=""))</f>
        <v>1</v>
      </c>
      <c r="M267" t="e">
        <f>"Avg="&amp;ROUND(AVERAGE('Main'!$AU$69:$AW$69),4)&amp;", Stdev="&amp;ROUND(STDEV('Main'!$AU$69:$AW$69),4)&amp;", MaxStdev="&amp;1</f>
        <v>#DIV/0!</v>
      </c>
    </row>
    <row r="268">
      <c r="A268" t="inlineStr">
        <is>
          <t>Copies Outliers</t>
        </is>
      </c>
      <c r="B268" t="inlineStr">
        <is>
          <t>Copies per mass outliers [covN2]</t>
        </is>
      </c>
      <c r="C268" t="inlineStr">
        <is>
          <t>Medium Low</t>
        </is>
      </c>
      <c r="E268" t="inlineStr">
        <is>
          <t>aw_sr.08.09.21</t>
        </is>
      </c>
      <c r="F268" t="inlineStr">
        <is>
          <t>covN2</t>
        </is>
      </c>
      <c r="G268" s="73" t="str">
        <f>HYPERLINK("#'Main'!AW69", "'Main'!AW69")</f>
        <v>'Main'!AW69</v>
      </c>
      <c r="I268" t="e">
        <f>AVERAGE('Main'!$AU$69:$AW$69)-1*STDEV('Main'!$AU$69:$AW$69)</f>
        <v>#DIV/0!</v>
      </c>
      <c r="J268" t="e">
        <f>AVERAGE('Main'!$AU$69:$AW$69)+1*STDEV('Main'!$AU$69:$AW$69)</f>
        <v>#DIV/0!</v>
      </c>
      <c r="K268" t="str">
        <f>'Main'!AW69</f>
        <v/>
      </c>
      <c r="L268">
        <f>IF(OR(ISERROR(K268), ISERROR(I268), ISERROR(J268)), TRUE, OR(OR(AND(LEFT(K268, 1)="[", RIGHT(K268, 1)="]"), AND(ISNUMBER(K268), OR(K268&gt;=I268, I268=""), OR(K268&lt;=J268, J268=""))), K268=""))</f>
        <v>1</v>
      </c>
      <c r="M268" t="e">
        <f>"Avg="&amp;ROUND(AVERAGE('Main'!$AU$69:$AW$69),4)&amp;", Stdev="&amp;ROUND(STDEV('Main'!$AU$69:$AW$69),4)&amp;", MaxStdev="&amp;1</f>
        <v>#DIV/0!</v>
      </c>
    </row>
    <row r="269">
      <c r="A269" t="inlineStr">
        <is>
          <t>Copies Outliers</t>
        </is>
      </c>
      <c r="B269" t="inlineStr">
        <is>
          <t>Copies per mass outliers [covN2]</t>
        </is>
      </c>
      <c r="C269" t="inlineStr">
        <is>
          <t>Medium Low</t>
        </is>
      </c>
      <c r="E269" t="inlineStr">
        <is>
          <t>ebmi.07.25</t>
        </is>
      </c>
      <c r="F269" t="inlineStr">
        <is>
          <t>covN2</t>
        </is>
      </c>
      <c r="G269" s="73" t="str">
        <f>HYPERLINK("#'Main'!AU70", "'Main'!AU70")</f>
        <v>'Main'!AU70</v>
      </c>
      <c r="I269" t="e">
        <f>AVERAGE('Main'!$AU$70:$AW$70)-1*STDEV('Main'!$AU$70:$AW$70)</f>
        <v>#DIV/0!</v>
      </c>
      <c r="J269" t="e">
        <f>AVERAGE('Main'!$AU$70:$AW$70)+1*STDEV('Main'!$AU$70:$AW$70)</f>
        <v>#DIV/0!</v>
      </c>
      <c r="K269" t="str">
        <f>'Main'!AU70</f>
        <v/>
      </c>
      <c r="L269">
        <f>IF(OR(ISERROR(K269), ISERROR(I269), ISERROR(J269)), TRUE, OR(OR(AND(LEFT(K269, 1)="[", RIGHT(K269, 1)="]"), AND(ISNUMBER(K269), OR(K269&gt;=I269, I269=""), OR(K269&lt;=J269, J269=""))), K269=""))</f>
        <v>1</v>
      </c>
      <c r="M269" t="e">
        <f>"Avg="&amp;ROUND(AVERAGE('Main'!$AU$70:$AW$70),4)&amp;", Stdev="&amp;ROUND(STDEV('Main'!$AU$70:$AW$70),4)&amp;", MaxStdev="&amp;1</f>
        <v>#DIV/0!</v>
      </c>
    </row>
    <row r="270">
      <c r="A270" t="inlineStr">
        <is>
          <t>Copies Outliers</t>
        </is>
      </c>
      <c r="B270" t="inlineStr">
        <is>
          <t>Copies per mass outliers [covN2]</t>
        </is>
      </c>
      <c r="C270" t="inlineStr">
        <is>
          <t>Medium Low</t>
        </is>
      </c>
      <c r="E270" t="inlineStr">
        <is>
          <t>ebmi.07.25</t>
        </is>
      </c>
      <c r="F270" t="inlineStr">
        <is>
          <t>covN2</t>
        </is>
      </c>
      <c r="G270" s="73" t="str">
        <f>HYPERLINK("#'Main'!AV70", "'Main'!AV70")</f>
        <v>'Main'!AV70</v>
      </c>
      <c r="I270" t="e">
        <f>AVERAGE('Main'!$AU$70:$AW$70)-1*STDEV('Main'!$AU$70:$AW$70)</f>
        <v>#DIV/0!</v>
      </c>
      <c r="J270" t="e">
        <f>AVERAGE('Main'!$AU$70:$AW$70)+1*STDEV('Main'!$AU$70:$AW$70)</f>
        <v>#DIV/0!</v>
      </c>
      <c r="K270" t="str">
        <f>'Main'!AV70</f>
        <v/>
      </c>
      <c r="L270">
        <f>IF(OR(ISERROR(K270), ISERROR(I270), ISERROR(J270)), TRUE, OR(OR(AND(LEFT(K270, 1)="[", RIGHT(K270, 1)="]"), AND(ISNUMBER(K270), OR(K270&gt;=I270, I270=""), OR(K270&lt;=J270, J270=""))), K270=""))</f>
        <v>1</v>
      </c>
      <c r="M270" t="e">
        <f>"Avg="&amp;ROUND(AVERAGE('Main'!$AU$70:$AW$70),4)&amp;", Stdev="&amp;ROUND(STDEV('Main'!$AU$70:$AW$70),4)&amp;", MaxStdev="&amp;1</f>
        <v>#DIV/0!</v>
      </c>
    </row>
    <row r="271">
      <c r="A271" t="inlineStr">
        <is>
          <t>Copies Outliers</t>
        </is>
      </c>
      <c r="B271" t="inlineStr">
        <is>
          <t>Copies per mass outliers [covN2]</t>
        </is>
      </c>
      <c r="C271" t="inlineStr">
        <is>
          <t>Medium Low</t>
        </is>
      </c>
      <c r="E271" t="inlineStr">
        <is>
          <t>ebmi.07.25</t>
        </is>
      </c>
      <c r="F271" t="inlineStr">
        <is>
          <t>covN2</t>
        </is>
      </c>
      <c r="G271" s="73" t="str">
        <f>HYPERLINK("#'Main'!AW70", "'Main'!AW70")</f>
        <v>'Main'!AW70</v>
      </c>
      <c r="I271" t="e">
        <f>AVERAGE('Main'!$AU$70:$AW$70)-1*STDEV('Main'!$AU$70:$AW$70)</f>
        <v>#DIV/0!</v>
      </c>
      <c r="J271" t="e">
        <f>AVERAGE('Main'!$AU$70:$AW$70)+1*STDEV('Main'!$AU$70:$AW$70)</f>
        <v>#DIV/0!</v>
      </c>
      <c r="K271" t="str">
        <f>'Main'!AW70</f>
        <v/>
      </c>
      <c r="L271">
        <f>IF(OR(ISERROR(K271), ISERROR(I271), ISERROR(J271)), TRUE, OR(OR(AND(LEFT(K271, 1)="[", RIGHT(K271, 1)="]"), AND(ISNUMBER(K271), OR(K271&gt;=I271, I271=""), OR(K271&lt;=J271, J271=""))), K271=""))</f>
        <v>1</v>
      </c>
      <c r="M271" t="e">
        <f>"Avg="&amp;ROUND(AVERAGE('Main'!$AU$70:$AW$70),4)&amp;", Stdev="&amp;ROUND(STDEV('Main'!$AU$70:$AW$70),4)&amp;", MaxStdev="&amp;1</f>
        <v>#DIV/0!</v>
      </c>
    </row>
    <row r="272">
      <c r="A272" t="inlineStr">
        <is>
          <t>Copies Outliers</t>
        </is>
      </c>
      <c r="B272" t="inlineStr">
        <is>
          <t>Copies per mass outliers [covN2]</t>
        </is>
      </c>
      <c r="C272" t="inlineStr">
        <is>
          <t>Medium Low</t>
        </is>
      </c>
      <c r="E272" t="inlineStr">
        <is>
          <t>eh.07.20.21</t>
        </is>
      </c>
      <c r="F272" t="inlineStr">
        <is>
          <t>covN2</t>
        </is>
      </c>
      <c r="G272" s="73" t="str">
        <f>HYPERLINK("#'Main'!AU71", "'Main'!AU71")</f>
        <v>'Main'!AU71</v>
      </c>
      <c r="I272" t="e">
        <f>AVERAGE('Main'!$AU$71:$AW$71)-1*STDEV('Main'!$AU$71:$AW$71)</f>
        <v>#DIV/0!</v>
      </c>
      <c r="J272" t="e">
        <f>AVERAGE('Main'!$AU$71:$AW$71)+1*STDEV('Main'!$AU$71:$AW$71)</f>
        <v>#DIV/0!</v>
      </c>
      <c r="K272" t="str">
        <f>'Main'!AU71</f>
        <v/>
      </c>
      <c r="L272">
        <f>IF(OR(ISERROR(K272), ISERROR(I272), ISERROR(J272)), TRUE, OR(OR(AND(LEFT(K272, 1)="[", RIGHT(K272, 1)="]"), AND(ISNUMBER(K272), OR(K272&gt;=I272, I272=""), OR(K272&lt;=J272, J272=""))), K272=""))</f>
        <v>1</v>
      </c>
      <c r="M272" t="e">
        <f>"Avg="&amp;ROUND(AVERAGE('Main'!$AU$71:$AW$71),4)&amp;", Stdev="&amp;ROUND(STDEV('Main'!$AU$71:$AW$71),4)&amp;", MaxStdev="&amp;1</f>
        <v>#DIV/0!</v>
      </c>
    </row>
    <row r="273">
      <c r="A273" t="inlineStr">
        <is>
          <t>Copies Outliers</t>
        </is>
      </c>
      <c r="B273" t="inlineStr">
        <is>
          <t>Copies per mass outliers [covN2]</t>
        </is>
      </c>
      <c r="C273" t="inlineStr">
        <is>
          <t>Medium Low</t>
        </is>
      </c>
      <c r="E273" t="inlineStr">
        <is>
          <t>eh.07.20.21</t>
        </is>
      </c>
      <c r="F273" t="inlineStr">
        <is>
          <t>covN2</t>
        </is>
      </c>
      <c r="G273" s="73" t="str">
        <f>HYPERLINK("#'Main'!AV71", "'Main'!AV71")</f>
        <v>'Main'!AV71</v>
      </c>
      <c r="I273" t="e">
        <f>AVERAGE('Main'!$AU$71:$AW$71)-1*STDEV('Main'!$AU$71:$AW$71)</f>
        <v>#DIV/0!</v>
      </c>
      <c r="J273" t="e">
        <f>AVERAGE('Main'!$AU$71:$AW$71)+1*STDEV('Main'!$AU$71:$AW$71)</f>
        <v>#DIV/0!</v>
      </c>
      <c r="K273" t="str">
        <f>'Main'!AV71</f>
        <v/>
      </c>
      <c r="L273">
        <f>IF(OR(ISERROR(K273), ISERROR(I273), ISERROR(J273)), TRUE, OR(OR(AND(LEFT(K273, 1)="[", RIGHT(K273, 1)="]"), AND(ISNUMBER(K273), OR(K273&gt;=I273, I273=""), OR(K273&lt;=J273, J273=""))), K273=""))</f>
        <v>1</v>
      </c>
      <c r="M273" t="e">
        <f>"Avg="&amp;ROUND(AVERAGE('Main'!$AU$71:$AW$71),4)&amp;", Stdev="&amp;ROUND(STDEV('Main'!$AU$71:$AW$71),4)&amp;", MaxStdev="&amp;1</f>
        <v>#DIV/0!</v>
      </c>
    </row>
    <row r="274">
      <c r="A274" t="inlineStr">
        <is>
          <t>Copies Outliers</t>
        </is>
      </c>
      <c r="B274" t="inlineStr">
        <is>
          <t>Copies per mass outliers [covN2]</t>
        </is>
      </c>
      <c r="C274" t="inlineStr">
        <is>
          <t>Medium Low</t>
        </is>
      </c>
      <c r="E274" t="inlineStr">
        <is>
          <t>eh.07.20.21</t>
        </is>
      </c>
      <c r="F274" t="inlineStr">
        <is>
          <t>covN2</t>
        </is>
      </c>
      <c r="G274" s="73" t="str">
        <f>HYPERLINK("#'Main'!AW71", "'Main'!AW71")</f>
        <v>'Main'!AW71</v>
      </c>
      <c r="I274" t="e">
        <f>AVERAGE('Main'!$AU$71:$AW$71)-1*STDEV('Main'!$AU$71:$AW$71)</f>
        <v>#DIV/0!</v>
      </c>
      <c r="J274" t="e">
        <f>AVERAGE('Main'!$AU$71:$AW$71)+1*STDEV('Main'!$AU$71:$AW$71)</f>
        <v>#DIV/0!</v>
      </c>
      <c r="K274" t="str">
        <f>'Main'!AW71</f>
        <v/>
      </c>
      <c r="L274">
        <f>IF(OR(ISERROR(K274), ISERROR(I274), ISERROR(J274)), TRUE, OR(OR(AND(LEFT(K274, 1)="[", RIGHT(K274, 1)="]"), AND(ISNUMBER(K274), OR(K274&gt;=I274, I274=""), OR(K274&lt;=J274, J274=""))), K274=""))</f>
        <v>1</v>
      </c>
      <c r="M274" t="e">
        <f>"Avg="&amp;ROUND(AVERAGE('Main'!$AU$71:$AW$71),4)&amp;", Stdev="&amp;ROUND(STDEV('Main'!$AU$71:$AW$71),4)&amp;", MaxStdev="&amp;1</f>
        <v>#DIV/0!</v>
      </c>
    </row>
    <row r="275">
      <c r="A275" t="inlineStr">
        <is>
          <t>Copies Outliers</t>
        </is>
      </c>
      <c r="B275" t="inlineStr">
        <is>
          <t>Copies per mass outliers [covN2]</t>
        </is>
      </c>
      <c r="C275" t="inlineStr">
        <is>
          <t>Medium Low</t>
        </is>
      </c>
      <c r="E275" t="inlineStr">
        <is>
          <t>emh.07.21.21</t>
        </is>
      </c>
      <c r="F275" t="inlineStr">
        <is>
          <t>covN2</t>
        </is>
      </c>
      <c r="G275" s="73" t="str">
        <f>HYPERLINK("#'Main'!AU72", "'Main'!AU72")</f>
        <v>'Main'!AU72</v>
      </c>
      <c r="I275" t="e">
        <f>AVERAGE('Main'!$AU$72:$AW$72)-1*STDEV('Main'!$AU$72:$AW$72)</f>
        <v>#DIV/0!</v>
      </c>
      <c r="J275" t="e">
        <f>AVERAGE('Main'!$AU$72:$AW$72)+1*STDEV('Main'!$AU$72:$AW$72)</f>
        <v>#DIV/0!</v>
      </c>
      <c r="K275" t="str">
        <f>'Main'!AU72</f>
        <v/>
      </c>
      <c r="L275">
        <f>IF(OR(ISERROR(K275), ISERROR(I275), ISERROR(J275)), TRUE, OR(OR(AND(LEFT(K275, 1)="[", RIGHT(K275, 1)="]"), AND(ISNUMBER(K275), OR(K275&gt;=I275, I275=""), OR(K275&lt;=J275, J275=""))), K275=""))</f>
        <v>1</v>
      </c>
      <c r="M275" t="e">
        <f>"Avg="&amp;ROUND(AVERAGE('Main'!$AU$72:$AW$72),4)&amp;", Stdev="&amp;ROUND(STDEV('Main'!$AU$72:$AW$72),4)&amp;", MaxStdev="&amp;1</f>
        <v>#DIV/0!</v>
      </c>
    </row>
    <row r="276">
      <c r="A276" t="inlineStr">
        <is>
          <t>Copies Outliers</t>
        </is>
      </c>
      <c r="B276" t="inlineStr">
        <is>
          <t>Copies per mass outliers [covN2]</t>
        </is>
      </c>
      <c r="C276" t="inlineStr">
        <is>
          <t>Medium Low</t>
        </is>
      </c>
      <c r="E276" t="inlineStr">
        <is>
          <t>emh.07.21.21</t>
        </is>
      </c>
      <c r="F276" t="inlineStr">
        <is>
          <t>covN2</t>
        </is>
      </c>
      <c r="G276" s="73" t="str">
        <f>HYPERLINK("#'Main'!AV72", "'Main'!AV72")</f>
        <v>'Main'!AV72</v>
      </c>
      <c r="I276" t="e">
        <f>AVERAGE('Main'!$AU$72:$AW$72)-1*STDEV('Main'!$AU$72:$AW$72)</f>
        <v>#DIV/0!</v>
      </c>
      <c r="J276" t="e">
        <f>AVERAGE('Main'!$AU$72:$AW$72)+1*STDEV('Main'!$AU$72:$AW$72)</f>
        <v>#DIV/0!</v>
      </c>
      <c r="K276" t="str">
        <f>'Main'!AV72</f>
        <v/>
      </c>
      <c r="L276">
        <f>IF(OR(ISERROR(K276), ISERROR(I276), ISERROR(J276)), TRUE, OR(OR(AND(LEFT(K276, 1)="[", RIGHT(K276, 1)="]"), AND(ISNUMBER(K276), OR(K276&gt;=I276, I276=""), OR(K276&lt;=J276, J276=""))), K276=""))</f>
        <v>1</v>
      </c>
      <c r="M276" t="e">
        <f>"Avg="&amp;ROUND(AVERAGE('Main'!$AU$72:$AW$72),4)&amp;", Stdev="&amp;ROUND(STDEV('Main'!$AU$72:$AW$72),4)&amp;", MaxStdev="&amp;1</f>
        <v>#DIV/0!</v>
      </c>
    </row>
    <row r="277">
      <c r="A277" t="inlineStr">
        <is>
          <t>Copies Outliers</t>
        </is>
      </c>
      <c r="B277" t="inlineStr">
        <is>
          <t>Copies per mass outliers [covN2]</t>
        </is>
      </c>
      <c r="C277" t="inlineStr">
        <is>
          <t>Medium Low</t>
        </is>
      </c>
      <c r="E277" t="inlineStr">
        <is>
          <t>emh.07.21.21</t>
        </is>
      </c>
      <c r="F277" t="inlineStr">
        <is>
          <t>covN2</t>
        </is>
      </c>
      <c r="G277" s="73" t="str">
        <f>HYPERLINK("#'Main'!AW72", "'Main'!AW72")</f>
        <v>'Main'!AW72</v>
      </c>
      <c r="I277" t="e">
        <f>AVERAGE('Main'!$AU$72:$AW$72)-1*STDEV('Main'!$AU$72:$AW$72)</f>
        <v>#DIV/0!</v>
      </c>
      <c r="J277" t="e">
        <f>AVERAGE('Main'!$AU$72:$AW$72)+1*STDEV('Main'!$AU$72:$AW$72)</f>
        <v>#DIV/0!</v>
      </c>
      <c r="K277" t="str">
        <f>'Main'!AW72</f>
        <v/>
      </c>
      <c r="L277">
        <f>IF(OR(ISERROR(K277), ISERROR(I277), ISERROR(J277)), TRUE, OR(OR(AND(LEFT(K277, 1)="[", RIGHT(K277, 1)="]"), AND(ISNUMBER(K277), OR(K277&gt;=I277, I277=""), OR(K277&lt;=J277, J277=""))), K277=""))</f>
        <v>1</v>
      </c>
      <c r="M277" t="e">
        <f>"Avg="&amp;ROUND(AVERAGE('Main'!$AU$72:$AW$72),4)&amp;", Stdev="&amp;ROUND(STDEV('Main'!$AU$72:$AW$72),4)&amp;", MaxStdev="&amp;1</f>
        <v>#DIV/0!</v>
      </c>
    </row>
    <row r="278">
      <c r="A278" t="inlineStr">
        <is>
          <t>Copies Outliers</t>
        </is>
      </c>
      <c r="B278" t="inlineStr">
        <is>
          <t>Copies per mass outliers [covN2]</t>
        </is>
      </c>
      <c r="C278" t="inlineStr">
        <is>
          <t>Medium Low</t>
        </is>
      </c>
      <c r="E278" t="inlineStr">
        <is>
          <t>evc1.07.02.21</t>
        </is>
      </c>
      <c r="F278" t="inlineStr">
        <is>
          <t>covN2</t>
        </is>
      </c>
      <c r="G278" s="73" t="str">
        <f>HYPERLINK("#'Main'!AU73", "'Main'!AU73")</f>
        <v>'Main'!AU73</v>
      </c>
      <c r="I278" t="e">
        <f>AVERAGE('Main'!$AU$73:$AW$73)-1*STDEV('Main'!$AU$73:$AW$73)</f>
        <v>#DIV/0!</v>
      </c>
      <c r="J278" t="e">
        <f>AVERAGE('Main'!$AU$73:$AW$73)+1*STDEV('Main'!$AU$73:$AW$73)</f>
        <v>#DIV/0!</v>
      </c>
      <c r="K278" t="str">
        <f>'Main'!AU73</f>
        <v/>
      </c>
      <c r="L278">
        <f>IF(OR(ISERROR(K278), ISERROR(I278), ISERROR(J278)), TRUE, OR(OR(AND(LEFT(K278, 1)="[", RIGHT(K278, 1)="]"), AND(ISNUMBER(K278), OR(K278&gt;=I278, I278=""), OR(K278&lt;=J278, J278=""))), K278=""))</f>
        <v>1</v>
      </c>
      <c r="M278" t="e">
        <f>"Avg="&amp;ROUND(AVERAGE('Main'!$AU$73:$AW$73),4)&amp;", Stdev="&amp;ROUND(STDEV('Main'!$AU$73:$AW$73),4)&amp;", MaxStdev="&amp;1</f>
        <v>#DIV/0!</v>
      </c>
    </row>
    <row r="279">
      <c r="A279" t="inlineStr">
        <is>
          <t>Copies Outliers</t>
        </is>
      </c>
      <c r="B279" t="inlineStr">
        <is>
          <t>Copies per mass outliers [covN2]</t>
        </is>
      </c>
      <c r="C279" t="inlineStr">
        <is>
          <t>Medium Low</t>
        </is>
      </c>
      <c r="E279" t="inlineStr">
        <is>
          <t>evc1.07.02.21</t>
        </is>
      </c>
      <c r="F279" t="inlineStr">
        <is>
          <t>covN2</t>
        </is>
      </c>
      <c r="G279" s="73" t="str">
        <f>HYPERLINK("#'Main'!AV73", "'Main'!AV73")</f>
        <v>'Main'!AV73</v>
      </c>
      <c r="I279" t="e">
        <f>AVERAGE('Main'!$AU$73:$AW$73)-1*STDEV('Main'!$AU$73:$AW$73)</f>
        <v>#DIV/0!</v>
      </c>
      <c r="J279" t="e">
        <f>AVERAGE('Main'!$AU$73:$AW$73)+1*STDEV('Main'!$AU$73:$AW$73)</f>
        <v>#DIV/0!</v>
      </c>
      <c r="K279" t="str">
        <f>'Main'!AV73</f>
        <v/>
      </c>
      <c r="L279">
        <f>IF(OR(ISERROR(K279), ISERROR(I279), ISERROR(J279)), TRUE, OR(OR(AND(LEFT(K279, 1)="[", RIGHT(K279, 1)="]"), AND(ISNUMBER(K279), OR(K279&gt;=I279, I279=""), OR(K279&lt;=J279, J279=""))), K279=""))</f>
        <v>1</v>
      </c>
      <c r="M279" t="e">
        <f>"Avg="&amp;ROUND(AVERAGE('Main'!$AU$73:$AW$73),4)&amp;", Stdev="&amp;ROUND(STDEV('Main'!$AU$73:$AW$73),4)&amp;", MaxStdev="&amp;1</f>
        <v>#DIV/0!</v>
      </c>
    </row>
    <row r="280">
      <c r="A280" t="inlineStr">
        <is>
          <t>Copies Outliers</t>
        </is>
      </c>
      <c r="B280" t="inlineStr">
        <is>
          <t>Copies per mass outliers [covN2]</t>
        </is>
      </c>
      <c r="C280" t="inlineStr">
        <is>
          <t>Medium Low</t>
        </is>
      </c>
      <c r="E280" t="inlineStr">
        <is>
          <t>evc1.07.02.21</t>
        </is>
      </c>
      <c r="F280" t="inlineStr">
        <is>
          <t>covN2</t>
        </is>
      </c>
      <c r="G280" s="73" t="str">
        <f>HYPERLINK("#'Main'!AW73", "'Main'!AW73")</f>
        <v>'Main'!AW73</v>
      </c>
      <c r="I280" t="e">
        <f>AVERAGE('Main'!$AU$73:$AW$73)-1*STDEV('Main'!$AU$73:$AW$73)</f>
        <v>#DIV/0!</v>
      </c>
      <c r="J280" t="e">
        <f>AVERAGE('Main'!$AU$73:$AW$73)+1*STDEV('Main'!$AU$73:$AW$73)</f>
        <v>#DIV/0!</v>
      </c>
      <c r="K280" t="str">
        <f>'Main'!AW73</f>
        <v/>
      </c>
      <c r="L280">
        <f>IF(OR(ISERROR(K280), ISERROR(I280), ISERROR(J280)), TRUE, OR(OR(AND(LEFT(K280, 1)="[", RIGHT(K280, 1)="]"), AND(ISNUMBER(K280), OR(K280&gt;=I280, I280=""), OR(K280&lt;=J280, J280=""))), K280=""))</f>
        <v>1</v>
      </c>
      <c r="M280" t="e">
        <f>"Avg="&amp;ROUND(AVERAGE('Main'!$AU$73:$AW$73),4)&amp;", Stdev="&amp;ROUND(STDEV('Main'!$AU$73:$AW$73),4)&amp;", MaxStdev="&amp;1</f>
        <v>#DIV/0!</v>
      </c>
    </row>
    <row r="281">
      <c r="A281" t="inlineStr">
        <is>
          <t>Copies Outliers</t>
        </is>
      </c>
      <c r="B281" t="inlineStr">
        <is>
          <t>Copies per mass outliers [covN2]</t>
        </is>
      </c>
      <c r="C281" t="inlineStr">
        <is>
          <t>Medium Low</t>
        </is>
      </c>
      <c r="E281" t="inlineStr">
        <is>
          <t>evc1.07.16.21</t>
        </is>
      </c>
      <c r="F281" t="inlineStr">
        <is>
          <t>covN2</t>
        </is>
      </c>
      <c r="G281" s="73" t="str">
        <f>HYPERLINK("#'Main'!AU74", "'Main'!AU74")</f>
        <v>'Main'!AU74</v>
      </c>
      <c r="I281" t="e">
        <f>AVERAGE('Main'!$AU$74:$AW$74)-1*STDEV('Main'!$AU$74:$AW$74)</f>
        <v>#DIV/0!</v>
      </c>
      <c r="J281" t="e">
        <f>AVERAGE('Main'!$AU$74:$AW$74)+1*STDEV('Main'!$AU$74:$AW$74)</f>
        <v>#DIV/0!</v>
      </c>
      <c r="K281" t="str">
        <f>'Main'!AU74</f>
        <v/>
      </c>
      <c r="L281">
        <f>IF(OR(ISERROR(K281), ISERROR(I281), ISERROR(J281)), TRUE, OR(OR(AND(LEFT(K281, 1)="[", RIGHT(K281, 1)="]"), AND(ISNUMBER(K281), OR(K281&gt;=I281, I281=""), OR(K281&lt;=J281, J281=""))), K281=""))</f>
        <v>1</v>
      </c>
      <c r="M281" t="e">
        <f>"Avg="&amp;ROUND(AVERAGE('Main'!$AU$74:$AW$74),4)&amp;", Stdev="&amp;ROUND(STDEV('Main'!$AU$74:$AW$74),4)&amp;", MaxStdev="&amp;1</f>
        <v>#DIV/0!</v>
      </c>
    </row>
    <row r="282">
      <c r="A282" t="inlineStr">
        <is>
          <t>Copies Outliers</t>
        </is>
      </c>
      <c r="B282" t="inlineStr">
        <is>
          <t>Copies per mass outliers [covN2]</t>
        </is>
      </c>
      <c r="C282" t="inlineStr">
        <is>
          <t>Medium Low</t>
        </is>
      </c>
      <c r="E282" t="inlineStr">
        <is>
          <t>evc1.07.16.21</t>
        </is>
      </c>
      <c r="F282" t="inlineStr">
        <is>
          <t>covN2</t>
        </is>
      </c>
      <c r="G282" s="73" t="str">
        <f>HYPERLINK("#'Main'!AV74", "'Main'!AV74")</f>
        <v>'Main'!AV74</v>
      </c>
      <c r="I282" t="e">
        <f>AVERAGE('Main'!$AU$74:$AW$74)-1*STDEV('Main'!$AU$74:$AW$74)</f>
        <v>#DIV/0!</v>
      </c>
      <c r="J282" t="e">
        <f>AVERAGE('Main'!$AU$74:$AW$74)+1*STDEV('Main'!$AU$74:$AW$74)</f>
        <v>#DIV/0!</v>
      </c>
      <c r="K282" t="str">
        <f>'Main'!AV74</f>
        <v/>
      </c>
      <c r="L282">
        <f>IF(OR(ISERROR(K282), ISERROR(I282), ISERROR(J282)), TRUE, OR(OR(AND(LEFT(K282, 1)="[", RIGHT(K282, 1)="]"), AND(ISNUMBER(K282), OR(K282&gt;=I282, I282=""), OR(K282&lt;=J282, J282=""))), K282=""))</f>
        <v>1</v>
      </c>
      <c r="M282" t="e">
        <f>"Avg="&amp;ROUND(AVERAGE('Main'!$AU$74:$AW$74),4)&amp;", Stdev="&amp;ROUND(STDEV('Main'!$AU$74:$AW$74),4)&amp;", MaxStdev="&amp;1</f>
        <v>#DIV/0!</v>
      </c>
    </row>
    <row r="283">
      <c r="A283" t="inlineStr">
        <is>
          <t>Copies Outliers</t>
        </is>
      </c>
      <c r="B283" t="inlineStr">
        <is>
          <t>Copies per mass outliers [covN2]</t>
        </is>
      </c>
      <c r="C283" t="inlineStr">
        <is>
          <t>Medium Low</t>
        </is>
      </c>
      <c r="E283" t="inlineStr">
        <is>
          <t>evc1.07.16.21</t>
        </is>
      </c>
      <c r="F283" t="inlineStr">
        <is>
          <t>covN2</t>
        </is>
      </c>
      <c r="G283" s="73" t="str">
        <f>HYPERLINK("#'Main'!AW74", "'Main'!AW74")</f>
        <v>'Main'!AW74</v>
      </c>
      <c r="I283" t="e">
        <f>AVERAGE('Main'!$AU$74:$AW$74)-1*STDEV('Main'!$AU$74:$AW$74)</f>
        <v>#DIV/0!</v>
      </c>
      <c r="J283" t="e">
        <f>AVERAGE('Main'!$AU$74:$AW$74)+1*STDEV('Main'!$AU$74:$AW$74)</f>
        <v>#DIV/0!</v>
      </c>
      <c r="K283" t="str">
        <f>'Main'!AW74</f>
        <v/>
      </c>
      <c r="L283">
        <f>IF(OR(ISERROR(K283), ISERROR(I283), ISERROR(J283)), TRUE, OR(OR(AND(LEFT(K283, 1)="[", RIGHT(K283, 1)="]"), AND(ISNUMBER(K283), OR(K283&gt;=I283, I283=""), OR(K283&lt;=J283, J283=""))), K283=""))</f>
        <v>1</v>
      </c>
      <c r="M283" t="e">
        <f>"Avg="&amp;ROUND(AVERAGE('Main'!$AU$74:$AW$74),4)&amp;", Stdev="&amp;ROUND(STDEV('Main'!$AU$74:$AW$74),4)&amp;", MaxStdev="&amp;1</f>
        <v>#DIV/0!</v>
      </c>
    </row>
    <row r="284">
      <c r="A284" t="inlineStr">
        <is>
          <t>Copies Outliers</t>
        </is>
      </c>
      <c r="B284" t="inlineStr">
        <is>
          <t>Copies per mass outliers [covN2]</t>
        </is>
      </c>
      <c r="C284" t="inlineStr">
        <is>
          <t>Medium Low</t>
        </is>
      </c>
      <c r="E284" t="inlineStr">
        <is>
          <t>evc3.07.16.21</t>
        </is>
      </c>
      <c r="F284" t="inlineStr">
        <is>
          <t>covN2</t>
        </is>
      </c>
      <c r="G284" s="73" t="str">
        <f>HYPERLINK("#'Main'!AU75", "'Main'!AU75")</f>
        <v>'Main'!AU75</v>
      </c>
      <c r="I284" t="e">
        <f>AVERAGE('Main'!$AU$75:$AW$75)-1*STDEV('Main'!$AU$75:$AW$75)</f>
        <v>#DIV/0!</v>
      </c>
      <c r="J284" t="e">
        <f>AVERAGE('Main'!$AU$75:$AW$75)+1*STDEV('Main'!$AU$75:$AW$75)</f>
        <v>#DIV/0!</v>
      </c>
      <c r="K284" t="str">
        <f>'Main'!AU75</f>
        <v/>
      </c>
      <c r="L284">
        <f>IF(OR(ISERROR(K284), ISERROR(I284), ISERROR(J284)), TRUE, OR(OR(AND(LEFT(K284, 1)="[", RIGHT(K284, 1)="]"), AND(ISNUMBER(K284), OR(K284&gt;=I284, I284=""), OR(K284&lt;=J284, J284=""))), K284=""))</f>
        <v>1</v>
      </c>
      <c r="M284" t="e">
        <f>"Avg="&amp;ROUND(AVERAGE('Main'!$AU$75:$AW$75),4)&amp;", Stdev="&amp;ROUND(STDEV('Main'!$AU$75:$AW$75),4)&amp;", MaxStdev="&amp;1</f>
        <v>#DIV/0!</v>
      </c>
    </row>
    <row r="285">
      <c r="A285" t="inlineStr">
        <is>
          <t>Copies Outliers</t>
        </is>
      </c>
      <c r="B285" t="inlineStr">
        <is>
          <t>Copies per mass outliers [covN2]</t>
        </is>
      </c>
      <c r="C285" t="inlineStr">
        <is>
          <t>Medium Low</t>
        </is>
      </c>
      <c r="E285" t="inlineStr">
        <is>
          <t>evc3.07.16.21</t>
        </is>
      </c>
      <c r="F285" t="inlineStr">
        <is>
          <t>covN2</t>
        </is>
      </c>
      <c r="G285" s="73" t="str">
        <f>HYPERLINK("#'Main'!AV75", "'Main'!AV75")</f>
        <v>'Main'!AV75</v>
      </c>
      <c r="I285" t="e">
        <f>AVERAGE('Main'!$AU$75:$AW$75)-1*STDEV('Main'!$AU$75:$AW$75)</f>
        <v>#DIV/0!</v>
      </c>
      <c r="J285" t="e">
        <f>AVERAGE('Main'!$AU$75:$AW$75)+1*STDEV('Main'!$AU$75:$AW$75)</f>
        <v>#DIV/0!</v>
      </c>
      <c r="K285" t="str">
        <f>'Main'!AV75</f>
        <v/>
      </c>
      <c r="L285">
        <f>IF(OR(ISERROR(K285), ISERROR(I285), ISERROR(J285)), TRUE, OR(OR(AND(LEFT(K285, 1)="[", RIGHT(K285, 1)="]"), AND(ISNUMBER(K285), OR(K285&gt;=I285, I285=""), OR(K285&lt;=J285, J285=""))), K285=""))</f>
        <v>1</v>
      </c>
      <c r="M285" t="e">
        <f>"Avg="&amp;ROUND(AVERAGE('Main'!$AU$75:$AW$75),4)&amp;", Stdev="&amp;ROUND(STDEV('Main'!$AU$75:$AW$75),4)&amp;", MaxStdev="&amp;1</f>
        <v>#DIV/0!</v>
      </c>
    </row>
    <row r="286">
      <c r="A286" t="inlineStr">
        <is>
          <t>Copies Outliers</t>
        </is>
      </c>
      <c r="B286" t="inlineStr">
        <is>
          <t>Copies per mass outliers [covN2]</t>
        </is>
      </c>
      <c r="C286" t="inlineStr">
        <is>
          <t>Medium Low</t>
        </is>
      </c>
      <c r="E286" t="inlineStr">
        <is>
          <t>evc3.07.16.21</t>
        </is>
      </c>
      <c r="F286" t="inlineStr">
        <is>
          <t>covN2</t>
        </is>
      </c>
      <c r="G286" s="73" t="str">
        <f>HYPERLINK("#'Main'!AW75", "'Main'!AW75")</f>
        <v>'Main'!AW75</v>
      </c>
      <c r="I286" t="e">
        <f>AVERAGE('Main'!$AU$75:$AW$75)-1*STDEV('Main'!$AU$75:$AW$75)</f>
        <v>#DIV/0!</v>
      </c>
      <c r="J286" t="e">
        <f>AVERAGE('Main'!$AU$75:$AW$75)+1*STDEV('Main'!$AU$75:$AW$75)</f>
        <v>#DIV/0!</v>
      </c>
      <c r="K286" t="str">
        <f>'Main'!AW75</f>
        <v/>
      </c>
      <c r="L286">
        <f>IF(OR(ISERROR(K286), ISERROR(I286), ISERROR(J286)), TRUE, OR(OR(AND(LEFT(K286, 1)="[", RIGHT(K286, 1)="]"), AND(ISNUMBER(K286), OR(K286&gt;=I286, I286=""), OR(K286&lt;=J286, J286=""))), K286=""))</f>
        <v>1</v>
      </c>
      <c r="M286" t="e">
        <f>"Avg="&amp;ROUND(AVERAGE('Main'!$AU$75:$AW$75),4)&amp;", Stdev="&amp;ROUND(STDEV('Main'!$AU$75:$AW$75),4)&amp;", MaxStdev="&amp;1</f>
        <v>#DIV/0!</v>
      </c>
    </row>
    <row r="287">
      <c r="A287" t="inlineStr">
        <is>
          <t>Copies Outliers</t>
        </is>
      </c>
      <c r="B287" t="inlineStr">
        <is>
          <t>Copies per copies outliers [covN1]</t>
        </is>
      </c>
      <c r="C287" t="inlineStr">
        <is>
          <t>Medium Low</t>
        </is>
      </c>
      <c r="E287" t="inlineStr">
        <is>
          <t>aw_b97.08.09.21</t>
        </is>
      </c>
      <c r="F287" t="inlineStr">
        <is>
          <t>covN1</t>
        </is>
      </c>
      <c r="G287" s="73" t="str">
        <f>HYPERLINK("#'Main'!AP59", "'Main'!AP59")</f>
        <v>'Main'!AP59</v>
      </c>
      <c r="I287" t="e">
        <f>AVERAGE('Main'!$AP$59:$AR$59)-1*STDEV('Main'!$AP$59:$AR$59)</f>
        <v>#DIV/0!</v>
      </c>
      <c r="J287" t="e">
        <f>AVERAGE('Main'!$AP$59:$AR$59)+1*STDEV('Main'!$AP$59:$AR$59)</f>
        <v>#DIV/0!</v>
      </c>
      <c r="K287" t="str">
        <f>'Main'!AP59</f>
        <v/>
      </c>
      <c r="L287">
        <f>IF(OR(ISERROR(K287), ISERROR(I287), ISERROR(J287)), TRUE, OR(OR(AND(LEFT(K287, 1)="[", RIGHT(K287, 1)="]"), AND(ISNUMBER(K287), OR(K287&gt;=I287, I287=""), OR(K287&lt;=J287, J287=""))), K287=""))</f>
        <v>1</v>
      </c>
      <c r="M287" t="e">
        <f>"Avg="&amp;ROUND(AVERAGE('Main'!$AP$59:$AR$59),4)&amp;", Stdev="&amp;ROUND(STDEV('Main'!$AP$59:$AR$59),4)&amp;", MaxStdev="&amp;1</f>
        <v>#DIV/0!</v>
      </c>
    </row>
    <row r="288">
      <c r="A288" t="inlineStr">
        <is>
          <t>Copies Outliers</t>
        </is>
      </c>
      <c r="B288" t="inlineStr">
        <is>
          <t>Copies per copies outliers [covN1]</t>
        </is>
      </c>
      <c r="C288" t="inlineStr">
        <is>
          <t>Medium Low</t>
        </is>
      </c>
      <c r="E288" t="inlineStr">
        <is>
          <t>aw_b97.08.09.21</t>
        </is>
      </c>
      <c r="F288" t="inlineStr">
        <is>
          <t>covN1</t>
        </is>
      </c>
      <c r="G288" s="73" t="str">
        <f>HYPERLINK("#'Main'!AQ59", "'Main'!AQ59")</f>
        <v>'Main'!AQ59</v>
      </c>
      <c r="I288" t="e">
        <f>AVERAGE('Main'!$AP$59:$AR$59)-1*STDEV('Main'!$AP$59:$AR$59)</f>
        <v>#DIV/0!</v>
      </c>
      <c r="J288" t="e">
        <f>AVERAGE('Main'!$AP$59:$AR$59)+1*STDEV('Main'!$AP$59:$AR$59)</f>
        <v>#DIV/0!</v>
      </c>
      <c r="K288" t="str">
        <f>'Main'!AQ59</f>
        <v/>
      </c>
      <c r="L288">
        <f>IF(OR(ISERROR(K288), ISERROR(I288), ISERROR(J288)), TRUE, OR(OR(AND(LEFT(K288, 1)="[", RIGHT(K288, 1)="]"), AND(ISNUMBER(K288), OR(K288&gt;=I288, I288=""), OR(K288&lt;=J288, J288=""))), K288=""))</f>
        <v>1</v>
      </c>
      <c r="M288" t="e">
        <f>"Avg="&amp;ROUND(AVERAGE('Main'!$AP$59:$AR$59),4)&amp;", Stdev="&amp;ROUND(STDEV('Main'!$AP$59:$AR$59),4)&amp;", MaxStdev="&amp;1</f>
        <v>#DIV/0!</v>
      </c>
    </row>
    <row r="289">
      <c r="A289" t="inlineStr">
        <is>
          <t>Copies Outliers</t>
        </is>
      </c>
      <c r="B289" t="inlineStr">
        <is>
          <t>Copies per copies outliers [covN1]</t>
        </is>
      </c>
      <c r="C289" t="inlineStr">
        <is>
          <t>Medium Low</t>
        </is>
      </c>
      <c r="E289" t="inlineStr">
        <is>
          <t>aw_b97.08.09.21</t>
        </is>
      </c>
      <c r="F289" t="inlineStr">
        <is>
          <t>covN1</t>
        </is>
      </c>
      <c r="G289" s="73" t="str">
        <f>HYPERLINK("#'Main'!AR59", "'Main'!AR59")</f>
        <v>'Main'!AR59</v>
      </c>
      <c r="I289" t="e">
        <f>AVERAGE('Main'!$AP$59:$AR$59)-1*STDEV('Main'!$AP$59:$AR$59)</f>
        <v>#DIV/0!</v>
      </c>
      <c r="J289" t="e">
        <f>AVERAGE('Main'!$AP$59:$AR$59)+1*STDEV('Main'!$AP$59:$AR$59)</f>
        <v>#DIV/0!</v>
      </c>
      <c r="K289" t="str">
        <f>'Main'!AR59</f>
        <v/>
      </c>
      <c r="L289">
        <f>IF(OR(ISERROR(K289), ISERROR(I289), ISERROR(J289)), TRUE, OR(OR(AND(LEFT(K289, 1)="[", RIGHT(K289, 1)="]"), AND(ISNUMBER(K289), OR(K289&gt;=I289, I289=""), OR(K289&lt;=J289, J289=""))), K289=""))</f>
        <v>1</v>
      </c>
      <c r="M289" t="e">
        <f>"Avg="&amp;ROUND(AVERAGE('Main'!$AP$59:$AR$59),4)&amp;", Stdev="&amp;ROUND(STDEV('Main'!$AP$59:$AR$59),4)&amp;", MaxStdev="&amp;1</f>
        <v>#DIV/0!</v>
      </c>
    </row>
    <row r="290">
      <c r="A290" t="inlineStr">
        <is>
          <t>Copies Outliers</t>
        </is>
      </c>
      <c r="B290" t="inlineStr">
        <is>
          <t>Copies per copies outliers [covN1]</t>
        </is>
      </c>
      <c r="C290" t="inlineStr">
        <is>
          <t>Medium Low</t>
        </is>
      </c>
      <c r="E290" t="inlineStr">
        <is>
          <t>aw_sr.08.09.21</t>
        </is>
      </c>
      <c r="F290" t="inlineStr">
        <is>
          <t>covN1</t>
        </is>
      </c>
      <c r="G290" s="73" t="str">
        <f>HYPERLINK("#'Main'!AP60", "'Main'!AP60")</f>
        <v>'Main'!AP60</v>
      </c>
      <c r="I290" t="e">
        <f>AVERAGE('Main'!$AP$60:$AR$60)-1*STDEV('Main'!$AP$60:$AR$60)</f>
        <v>#DIV/0!</v>
      </c>
      <c r="J290" t="e">
        <f>AVERAGE('Main'!$AP$60:$AR$60)+1*STDEV('Main'!$AP$60:$AR$60)</f>
        <v>#DIV/0!</v>
      </c>
      <c r="K290" t="str">
        <f>'Main'!AP60</f>
        <v/>
      </c>
      <c r="L290">
        <f>IF(OR(ISERROR(K290), ISERROR(I290), ISERROR(J290)), TRUE, OR(OR(AND(LEFT(K290, 1)="[", RIGHT(K290, 1)="]"), AND(ISNUMBER(K290), OR(K290&gt;=I290, I290=""), OR(K290&lt;=J290, J290=""))), K290=""))</f>
        <v>1</v>
      </c>
      <c r="M290" t="e">
        <f>"Avg="&amp;ROUND(AVERAGE('Main'!$AP$60:$AR$60),4)&amp;", Stdev="&amp;ROUND(STDEV('Main'!$AP$60:$AR$60),4)&amp;", MaxStdev="&amp;1</f>
        <v>#DIV/0!</v>
      </c>
    </row>
    <row r="291">
      <c r="A291" t="inlineStr">
        <is>
          <t>Copies Outliers</t>
        </is>
      </c>
      <c r="B291" t="inlineStr">
        <is>
          <t>Copies per copies outliers [covN1]</t>
        </is>
      </c>
      <c r="C291" t="inlineStr">
        <is>
          <t>Medium Low</t>
        </is>
      </c>
      <c r="E291" t="inlineStr">
        <is>
          <t>aw_sr.08.09.21</t>
        </is>
      </c>
      <c r="F291" t="inlineStr">
        <is>
          <t>covN1</t>
        </is>
      </c>
      <c r="G291" s="73" t="str">
        <f>HYPERLINK("#'Main'!AQ60", "'Main'!AQ60")</f>
        <v>'Main'!AQ60</v>
      </c>
      <c r="I291" t="e">
        <f>AVERAGE('Main'!$AP$60:$AR$60)-1*STDEV('Main'!$AP$60:$AR$60)</f>
        <v>#DIV/0!</v>
      </c>
      <c r="J291" t="e">
        <f>AVERAGE('Main'!$AP$60:$AR$60)+1*STDEV('Main'!$AP$60:$AR$60)</f>
        <v>#DIV/0!</v>
      </c>
      <c r="K291" t="str">
        <f>'Main'!AQ60</f>
        <v/>
      </c>
      <c r="L291">
        <f>IF(OR(ISERROR(K291), ISERROR(I291), ISERROR(J291)), TRUE, OR(OR(AND(LEFT(K291, 1)="[", RIGHT(K291, 1)="]"), AND(ISNUMBER(K291), OR(K291&gt;=I291, I291=""), OR(K291&lt;=J291, J291=""))), K291=""))</f>
        <v>1</v>
      </c>
      <c r="M291" t="e">
        <f>"Avg="&amp;ROUND(AVERAGE('Main'!$AP$60:$AR$60),4)&amp;", Stdev="&amp;ROUND(STDEV('Main'!$AP$60:$AR$60),4)&amp;", MaxStdev="&amp;1</f>
        <v>#DIV/0!</v>
      </c>
    </row>
    <row r="292">
      <c r="A292" t="inlineStr">
        <is>
          <t>Copies Outliers</t>
        </is>
      </c>
      <c r="B292" t="inlineStr">
        <is>
          <t>Copies per copies outliers [covN1]</t>
        </is>
      </c>
      <c r="C292" t="inlineStr">
        <is>
          <t>Medium Low</t>
        </is>
      </c>
      <c r="E292" t="inlineStr">
        <is>
          <t>aw_sr.08.09.21</t>
        </is>
      </c>
      <c r="F292" t="inlineStr">
        <is>
          <t>covN1</t>
        </is>
      </c>
      <c r="G292" s="73" t="str">
        <f>HYPERLINK("#'Main'!AR60", "'Main'!AR60")</f>
        <v>'Main'!AR60</v>
      </c>
      <c r="I292" t="e">
        <f>AVERAGE('Main'!$AP$60:$AR$60)-1*STDEV('Main'!$AP$60:$AR$60)</f>
        <v>#DIV/0!</v>
      </c>
      <c r="J292" t="e">
        <f>AVERAGE('Main'!$AP$60:$AR$60)+1*STDEV('Main'!$AP$60:$AR$60)</f>
        <v>#DIV/0!</v>
      </c>
      <c r="K292" t="str">
        <f>'Main'!AR60</f>
        <v/>
      </c>
      <c r="L292">
        <f>IF(OR(ISERROR(K292), ISERROR(I292), ISERROR(J292)), TRUE, OR(OR(AND(LEFT(K292, 1)="[", RIGHT(K292, 1)="]"), AND(ISNUMBER(K292), OR(K292&gt;=I292, I292=""), OR(K292&lt;=J292, J292=""))), K292=""))</f>
        <v>1</v>
      </c>
      <c r="M292" t="e">
        <f>"Avg="&amp;ROUND(AVERAGE('Main'!$AP$60:$AR$60),4)&amp;", Stdev="&amp;ROUND(STDEV('Main'!$AP$60:$AR$60),4)&amp;", MaxStdev="&amp;1</f>
        <v>#DIV/0!</v>
      </c>
    </row>
    <row r="293">
      <c r="A293" t="inlineStr">
        <is>
          <t>Copies Outliers</t>
        </is>
      </c>
      <c r="B293" t="inlineStr">
        <is>
          <t>Copies per copies outliers [covN1]</t>
        </is>
      </c>
      <c r="C293" t="inlineStr">
        <is>
          <t>Medium Low</t>
        </is>
      </c>
      <c r="E293" t="inlineStr">
        <is>
          <t>ebmi.07.25</t>
        </is>
      </c>
      <c r="F293" t="inlineStr">
        <is>
          <t>covN1</t>
        </is>
      </c>
      <c r="G293" s="73" t="str">
        <f>HYPERLINK("#'Main'!AP61", "'Main'!AP61")</f>
        <v>'Main'!AP61</v>
      </c>
      <c r="I293" t="e">
        <f>AVERAGE('Main'!$AP$61:$AR$61)-1*STDEV('Main'!$AP$61:$AR$61)</f>
        <v>#DIV/0!</v>
      </c>
      <c r="J293" t="e">
        <f>AVERAGE('Main'!$AP$61:$AR$61)+1*STDEV('Main'!$AP$61:$AR$61)</f>
        <v>#DIV/0!</v>
      </c>
      <c r="K293" t="str">
        <f>'Main'!AP61</f>
        <v/>
      </c>
      <c r="L293">
        <f>IF(OR(ISERROR(K293), ISERROR(I293), ISERROR(J293)), TRUE, OR(OR(AND(LEFT(K293, 1)="[", RIGHT(K293, 1)="]"), AND(ISNUMBER(K293), OR(K293&gt;=I293, I293=""), OR(K293&lt;=J293, J293=""))), K293=""))</f>
        <v>1</v>
      </c>
      <c r="M293" t="e">
        <f>"Avg="&amp;ROUND(AVERAGE('Main'!$AP$61:$AR$61),4)&amp;", Stdev="&amp;ROUND(STDEV('Main'!$AP$61:$AR$61),4)&amp;", MaxStdev="&amp;1</f>
        <v>#DIV/0!</v>
      </c>
    </row>
    <row r="294">
      <c r="A294" t="inlineStr">
        <is>
          <t>Copies Outliers</t>
        </is>
      </c>
      <c r="B294" t="inlineStr">
        <is>
          <t>Copies per copies outliers [covN1]</t>
        </is>
      </c>
      <c r="C294" t="inlineStr">
        <is>
          <t>Medium Low</t>
        </is>
      </c>
      <c r="E294" t="inlineStr">
        <is>
          <t>ebmi.07.25</t>
        </is>
      </c>
      <c r="F294" t="inlineStr">
        <is>
          <t>covN1</t>
        </is>
      </c>
      <c r="G294" s="73" t="str">
        <f>HYPERLINK("#'Main'!AQ61", "'Main'!AQ61")</f>
        <v>'Main'!AQ61</v>
      </c>
      <c r="I294" t="e">
        <f>AVERAGE('Main'!$AP$61:$AR$61)-1*STDEV('Main'!$AP$61:$AR$61)</f>
        <v>#DIV/0!</v>
      </c>
      <c r="J294" t="e">
        <f>AVERAGE('Main'!$AP$61:$AR$61)+1*STDEV('Main'!$AP$61:$AR$61)</f>
        <v>#DIV/0!</v>
      </c>
      <c r="K294" t="str">
        <f>'Main'!AQ61</f>
        <v/>
      </c>
      <c r="L294">
        <f>IF(OR(ISERROR(K294), ISERROR(I294), ISERROR(J294)), TRUE, OR(OR(AND(LEFT(K294, 1)="[", RIGHT(K294, 1)="]"), AND(ISNUMBER(K294), OR(K294&gt;=I294, I294=""), OR(K294&lt;=J294, J294=""))), K294=""))</f>
        <v>1</v>
      </c>
      <c r="M294" t="e">
        <f>"Avg="&amp;ROUND(AVERAGE('Main'!$AP$61:$AR$61),4)&amp;", Stdev="&amp;ROUND(STDEV('Main'!$AP$61:$AR$61),4)&amp;", MaxStdev="&amp;1</f>
        <v>#DIV/0!</v>
      </c>
    </row>
    <row r="295">
      <c r="A295" t="inlineStr">
        <is>
          <t>Copies Outliers</t>
        </is>
      </c>
      <c r="B295" t="inlineStr">
        <is>
          <t>Copies per copies outliers [covN1]</t>
        </is>
      </c>
      <c r="C295" t="inlineStr">
        <is>
          <t>Medium Low</t>
        </is>
      </c>
      <c r="E295" t="inlineStr">
        <is>
          <t>ebmi.07.25</t>
        </is>
      </c>
      <c r="F295" t="inlineStr">
        <is>
          <t>covN1</t>
        </is>
      </c>
      <c r="G295" s="73" t="str">
        <f>HYPERLINK("#'Main'!AR61", "'Main'!AR61")</f>
        <v>'Main'!AR61</v>
      </c>
      <c r="I295" t="e">
        <f>AVERAGE('Main'!$AP$61:$AR$61)-1*STDEV('Main'!$AP$61:$AR$61)</f>
        <v>#DIV/0!</v>
      </c>
      <c r="J295" t="e">
        <f>AVERAGE('Main'!$AP$61:$AR$61)+1*STDEV('Main'!$AP$61:$AR$61)</f>
        <v>#DIV/0!</v>
      </c>
      <c r="K295" t="str">
        <f>'Main'!AR61</f>
        <v/>
      </c>
      <c r="L295">
        <f>IF(OR(ISERROR(K295), ISERROR(I295), ISERROR(J295)), TRUE, OR(OR(AND(LEFT(K295, 1)="[", RIGHT(K295, 1)="]"), AND(ISNUMBER(K295), OR(K295&gt;=I295, I295=""), OR(K295&lt;=J295, J295=""))), K295=""))</f>
        <v>1</v>
      </c>
      <c r="M295" t="e">
        <f>"Avg="&amp;ROUND(AVERAGE('Main'!$AP$61:$AR$61),4)&amp;", Stdev="&amp;ROUND(STDEV('Main'!$AP$61:$AR$61),4)&amp;", MaxStdev="&amp;1</f>
        <v>#DIV/0!</v>
      </c>
    </row>
    <row r="296">
      <c r="A296" t="inlineStr">
        <is>
          <t>Copies Outliers</t>
        </is>
      </c>
      <c r="B296" t="inlineStr">
        <is>
          <t>Copies per copies outliers [covN1]</t>
        </is>
      </c>
      <c r="C296" t="inlineStr">
        <is>
          <t>Medium Low</t>
        </is>
      </c>
      <c r="E296" t="inlineStr">
        <is>
          <t>eh.07.20.21</t>
        </is>
      </c>
      <c r="F296" t="inlineStr">
        <is>
          <t>covN1</t>
        </is>
      </c>
      <c r="G296" s="73" t="str">
        <f>HYPERLINK("#'Main'!AP62", "'Main'!AP62")</f>
        <v>'Main'!AP62</v>
      </c>
      <c r="I296" t="e">
        <f>AVERAGE('Main'!$AP$62:$AR$62)-1*STDEV('Main'!$AP$62:$AR$62)</f>
        <v>#DIV/0!</v>
      </c>
      <c r="J296" t="e">
        <f>AVERAGE('Main'!$AP$62:$AR$62)+1*STDEV('Main'!$AP$62:$AR$62)</f>
        <v>#DIV/0!</v>
      </c>
      <c r="K296" t="str">
        <f>'Main'!AP62</f>
        <v/>
      </c>
      <c r="L296">
        <f>IF(OR(ISERROR(K296), ISERROR(I296), ISERROR(J296)), TRUE, OR(OR(AND(LEFT(K296, 1)="[", RIGHT(K296, 1)="]"), AND(ISNUMBER(K296), OR(K296&gt;=I296, I296=""), OR(K296&lt;=J296, J296=""))), K296=""))</f>
        <v>1</v>
      </c>
      <c r="M296" t="e">
        <f>"Avg="&amp;ROUND(AVERAGE('Main'!$AP$62:$AR$62),4)&amp;", Stdev="&amp;ROUND(STDEV('Main'!$AP$62:$AR$62),4)&amp;", MaxStdev="&amp;1</f>
        <v>#DIV/0!</v>
      </c>
    </row>
    <row r="297">
      <c r="A297" t="inlineStr">
        <is>
          <t>Copies Outliers</t>
        </is>
      </c>
      <c r="B297" t="inlineStr">
        <is>
          <t>Copies per copies outliers [covN1]</t>
        </is>
      </c>
      <c r="C297" t="inlineStr">
        <is>
          <t>Medium Low</t>
        </is>
      </c>
      <c r="E297" t="inlineStr">
        <is>
          <t>eh.07.20.21</t>
        </is>
      </c>
      <c r="F297" t="inlineStr">
        <is>
          <t>covN1</t>
        </is>
      </c>
      <c r="G297" s="73" t="str">
        <f>HYPERLINK("#'Main'!AQ62", "'Main'!AQ62")</f>
        <v>'Main'!AQ62</v>
      </c>
      <c r="I297" t="e">
        <f>AVERAGE('Main'!$AP$62:$AR$62)-1*STDEV('Main'!$AP$62:$AR$62)</f>
        <v>#DIV/0!</v>
      </c>
      <c r="J297" t="e">
        <f>AVERAGE('Main'!$AP$62:$AR$62)+1*STDEV('Main'!$AP$62:$AR$62)</f>
        <v>#DIV/0!</v>
      </c>
      <c r="K297" t="str">
        <f>'Main'!AQ62</f>
        <v/>
      </c>
      <c r="L297">
        <f>IF(OR(ISERROR(K297), ISERROR(I297), ISERROR(J297)), TRUE, OR(OR(AND(LEFT(K297, 1)="[", RIGHT(K297, 1)="]"), AND(ISNUMBER(K297), OR(K297&gt;=I297, I297=""), OR(K297&lt;=J297, J297=""))), K297=""))</f>
        <v>1</v>
      </c>
      <c r="M297" t="e">
        <f>"Avg="&amp;ROUND(AVERAGE('Main'!$AP$62:$AR$62),4)&amp;", Stdev="&amp;ROUND(STDEV('Main'!$AP$62:$AR$62),4)&amp;", MaxStdev="&amp;1</f>
        <v>#DIV/0!</v>
      </c>
    </row>
    <row r="298">
      <c r="A298" t="inlineStr">
        <is>
          <t>Copies Outliers</t>
        </is>
      </c>
      <c r="B298" t="inlineStr">
        <is>
          <t>Copies per copies outliers [covN1]</t>
        </is>
      </c>
      <c r="C298" t="inlineStr">
        <is>
          <t>Medium Low</t>
        </is>
      </c>
      <c r="E298" t="inlineStr">
        <is>
          <t>eh.07.20.21</t>
        </is>
      </c>
      <c r="F298" t="inlineStr">
        <is>
          <t>covN1</t>
        </is>
      </c>
      <c r="G298" s="73" t="str">
        <f>HYPERLINK("#'Main'!AR62", "'Main'!AR62")</f>
        <v>'Main'!AR62</v>
      </c>
      <c r="I298" t="e">
        <f>AVERAGE('Main'!$AP$62:$AR$62)-1*STDEV('Main'!$AP$62:$AR$62)</f>
        <v>#DIV/0!</v>
      </c>
      <c r="J298" t="e">
        <f>AVERAGE('Main'!$AP$62:$AR$62)+1*STDEV('Main'!$AP$62:$AR$62)</f>
        <v>#DIV/0!</v>
      </c>
      <c r="K298" t="str">
        <f>'Main'!AR62</f>
        <v/>
      </c>
      <c r="L298">
        <f>IF(OR(ISERROR(K298), ISERROR(I298), ISERROR(J298)), TRUE, OR(OR(AND(LEFT(K298, 1)="[", RIGHT(K298, 1)="]"), AND(ISNUMBER(K298), OR(K298&gt;=I298, I298=""), OR(K298&lt;=J298, J298=""))), K298=""))</f>
        <v>1</v>
      </c>
      <c r="M298" t="e">
        <f>"Avg="&amp;ROUND(AVERAGE('Main'!$AP$62:$AR$62),4)&amp;", Stdev="&amp;ROUND(STDEV('Main'!$AP$62:$AR$62),4)&amp;", MaxStdev="&amp;1</f>
        <v>#DIV/0!</v>
      </c>
    </row>
    <row r="299">
      <c r="A299" t="inlineStr">
        <is>
          <t>Copies Outliers</t>
        </is>
      </c>
      <c r="B299" t="inlineStr">
        <is>
          <t>Copies per copies outliers [covN1]</t>
        </is>
      </c>
      <c r="C299" t="inlineStr">
        <is>
          <t>Medium Low</t>
        </is>
      </c>
      <c r="E299" t="inlineStr">
        <is>
          <t>emh.07.21.21</t>
        </is>
      </c>
      <c r="F299" t="inlineStr">
        <is>
          <t>covN1</t>
        </is>
      </c>
      <c r="G299" s="73" t="str">
        <f>HYPERLINK("#'Main'!AP63", "'Main'!AP63")</f>
        <v>'Main'!AP63</v>
      </c>
      <c r="I299" t="e">
        <f>AVERAGE('Main'!$AP$63:$AR$63)-1*STDEV('Main'!$AP$63:$AR$63)</f>
        <v>#DIV/0!</v>
      </c>
      <c r="J299" t="e">
        <f>AVERAGE('Main'!$AP$63:$AR$63)+1*STDEV('Main'!$AP$63:$AR$63)</f>
        <v>#DIV/0!</v>
      </c>
      <c r="K299" t="str">
        <f>'Main'!AP63</f>
        <v/>
      </c>
      <c r="L299">
        <f>IF(OR(ISERROR(K299), ISERROR(I299), ISERROR(J299)), TRUE, OR(OR(AND(LEFT(K299, 1)="[", RIGHT(K299, 1)="]"), AND(ISNUMBER(K299), OR(K299&gt;=I299, I299=""), OR(K299&lt;=J299, J299=""))), K299=""))</f>
        <v>1</v>
      </c>
      <c r="M299" t="e">
        <f>"Avg="&amp;ROUND(AVERAGE('Main'!$AP$63:$AR$63),4)&amp;", Stdev="&amp;ROUND(STDEV('Main'!$AP$63:$AR$63),4)&amp;", MaxStdev="&amp;1</f>
        <v>#DIV/0!</v>
      </c>
    </row>
    <row r="300">
      <c r="A300" t="inlineStr">
        <is>
          <t>Copies Outliers</t>
        </is>
      </c>
      <c r="B300" t="inlineStr">
        <is>
          <t>Copies per copies outliers [covN1]</t>
        </is>
      </c>
      <c r="C300" t="inlineStr">
        <is>
          <t>Medium Low</t>
        </is>
      </c>
      <c r="E300" t="inlineStr">
        <is>
          <t>emh.07.21.21</t>
        </is>
      </c>
      <c r="F300" t="inlineStr">
        <is>
          <t>covN1</t>
        </is>
      </c>
      <c r="G300" s="73" t="str">
        <f>HYPERLINK("#'Main'!AQ63", "'Main'!AQ63")</f>
        <v>'Main'!AQ63</v>
      </c>
      <c r="I300" t="e">
        <f>AVERAGE('Main'!$AP$63:$AR$63)-1*STDEV('Main'!$AP$63:$AR$63)</f>
        <v>#DIV/0!</v>
      </c>
      <c r="J300" t="e">
        <f>AVERAGE('Main'!$AP$63:$AR$63)+1*STDEV('Main'!$AP$63:$AR$63)</f>
        <v>#DIV/0!</v>
      </c>
      <c r="K300" t="str">
        <f>'Main'!AQ63</f>
        <v/>
      </c>
      <c r="L300">
        <f>IF(OR(ISERROR(K300), ISERROR(I300), ISERROR(J300)), TRUE, OR(OR(AND(LEFT(K300, 1)="[", RIGHT(K300, 1)="]"), AND(ISNUMBER(K300), OR(K300&gt;=I300, I300=""), OR(K300&lt;=J300, J300=""))), K300=""))</f>
        <v>1</v>
      </c>
      <c r="M300" t="e">
        <f>"Avg="&amp;ROUND(AVERAGE('Main'!$AP$63:$AR$63),4)&amp;", Stdev="&amp;ROUND(STDEV('Main'!$AP$63:$AR$63),4)&amp;", MaxStdev="&amp;1</f>
        <v>#DIV/0!</v>
      </c>
    </row>
    <row r="301">
      <c r="A301" t="inlineStr">
        <is>
          <t>Copies Outliers</t>
        </is>
      </c>
      <c r="B301" t="inlineStr">
        <is>
          <t>Copies per copies outliers [covN1]</t>
        </is>
      </c>
      <c r="C301" t="inlineStr">
        <is>
          <t>Medium Low</t>
        </is>
      </c>
      <c r="E301" t="inlineStr">
        <is>
          <t>emh.07.21.21</t>
        </is>
      </c>
      <c r="F301" t="inlineStr">
        <is>
          <t>covN1</t>
        </is>
      </c>
      <c r="G301" s="73" t="str">
        <f>HYPERLINK("#'Main'!AR63", "'Main'!AR63")</f>
        <v>'Main'!AR63</v>
      </c>
      <c r="I301" t="e">
        <f>AVERAGE('Main'!$AP$63:$AR$63)-1*STDEV('Main'!$AP$63:$AR$63)</f>
        <v>#DIV/0!</v>
      </c>
      <c r="J301" t="e">
        <f>AVERAGE('Main'!$AP$63:$AR$63)+1*STDEV('Main'!$AP$63:$AR$63)</f>
        <v>#DIV/0!</v>
      </c>
      <c r="K301" t="str">
        <f>'Main'!AR63</f>
        <v/>
      </c>
      <c r="L301">
        <f>IF(OR(ISERROR(K301), ISERROR(I301), ISERROR(J301)), TRUE, OR(OR(AND(LEFT(K301, 1)="[", RIGHT(K301, 1)="]"), AND(ISNUMBER(K301), OR(K301&gt;=I301, I301=""), OR(K301&lt;=J301, J301=""))), K301=""))</f>
        <v>1</v>
      </c>
      <c r="M301" t="e">
        <f>"Avg="&amp;ROUND(AVERAGE('Main'!$AP$63:$AR$63),4)&amp;", Stdev="&amp;ROUND(STDEV('Main'!$AP$63:$AR$63),4)&amp;", MaxStdev="&amp;1</f>
        <v>#DIV/0!</v>
      </c>
    </row>
    <row r="302">
      <c r="A302" t="inlineStr">
        <is>
          <t>Copies Outliers</t>
        </is>
      </c>
      <c r="B302" t="inlineStr">
        <is>
          <t>Copies per copies outliers [covN1]</t>
        </is>
      </c>
      <c r="C302" t="inlineStr">
        <is>
          <t>Medium Low</t>
        </is>
      </c>
      <c r="E302" t="inlineStr">
        <is>
          <t>evc1.07.02.21</t>
        </is>
      </c>
      <c r="F302" t="inlineStr">
        <is>
          <t>covN1</t>
        </is>
      </c>
      <c r="G302" s="73" t="str">
        <f>HYPERLINK("#'Main'!AP64", "'Main'!AP64")</f>
        <v>'Main'!AP64</v>
      </c>
      <c r="I302" t="e">
        <f>AVERAGE('Main'!$AP$64:$AR$64)-1*STDEV('Main'!$AP$64:$AR$64)</f>
        <v>#DIV/0!</v>
      </c>
      <c r="J302" t="e">
        <f>AVERAGE('Main'!$AP$64:$AR$64)+1*STDEV('Main'!$AP$64:$AR$64)</f>
        <v>#DIV/0!</v>
      </c>
      <c r="K302" t="str">
        <f>'Main'!AP64</f>
        <v/>
      </c>
      <c r="L302">
        <f>IF(OR(ISERROR(K302), ISERROR(I302), ISERROR(J302)), TRUE, OR(OR(AND(LEFT(K302, 1)="[", RIGHT(K302, 1)="]"), AND(ISNUMBER(K302), OR(K302&gt;=I302, I302=""), OR(K302&lt;=J302, J302=""))), K302=""))</f>
        <v>1</v>
      </c>
      <c r="M302" t="e">
        <f>"Avg="&amp;ROUND(AVERAGE('Main'!$AP$64:$AR$64),4)&amp;", Stdev="&amp;ROUND(STDEV('Main'!$AP$64:$AR$64),4)&amp;", MaxStdev="&amp;1</f>
        <v>#DIV/0!</v>
      </c>
    </row>
    <row r="303">
      <c r="A303" t="inlineStr">
        <is>
          <t>Copies Outliers</t>
        </is>
      </c>
      <c r="B303" t="inlineStr">
        <is>
          <t>Copies per copies outliers [covN1]</t>
        </is>
      </c>
      <c r="C303" t="inlineStr">
        <is>
          <t>Medium Low</t>
        </is>
      </c>
      <c r="E303" t="inlineStr">
        <is>
          <t>evc1.07.02.21</t>
        </is>
      </c>
      <c r="F303" t="inlineStr">
        <is>
          <t>covN1</t>
        </is>
      </c>
      <c r="G303" s="73" t="str">
        <f>HYPERLINK("#'Main'!AQ64", "'Main'!AQ64")</f>
        <v>'Main'!AQ64</v>
      </c>
      <c r="I303" t="e">
        <f>AVERAGE('Main'!$AP$64:$AR$64)-1*STDEV('Main'!$AP$64:$AR$64)</f>
        <v>#DIV/0!</v>
      </c>
      <c r="J303" t="e">
        <f>AVERAGE('Main'!$AP$64:$AR$64)+1*STDEV('Main'!$AP$64:$AR$64)</f>
        <v>#DIV/0!</v>
      </c>
      <c r="K303" t="str">
        <f>'Main'!AQ64</f>
        <v/>
      </c>
      <c r="L303">
        <f>IF(OR(ISERROR(K303), ISERROR(I303), ISERROR(J303)), TRUE, OR(OR(AND(LEFT(K303, 1)="[", RIGHT(K303, 1)="]"), AND(ISNUMBER(K303), OR(K303&gt;=I303, I303=""), OR(K303&lt;=J303, J303=""))), K303=""))</f>
        <v>1</v>
      </c>
      <c r="M303" t="e">
        <f>"Avg="&amp;ROUND(AVERAGE('Main'!$AP$64:$AR$64),4)&amp;", Stdev="&amp;ROUND(STDEV('Main'!$AP$64:$AR$64),4)&amp;", MaxStdev="&amp;1</f>
        <v>#DIV/0!</v>
      </c>
    </row>
    <row r="304">
      <c r="A304" t="inlineStr">
        <is>
          <t>Copies Outliers</t>
        </is>
      </c>
      <c r="B304" t="inlineStr">
        <is>
          <t>Copies per copies outliers [covN1]</t>
        </is>
      </c>
      <c r="C304" t="inlineStr">
        <is>
          <t>Medium Low</t>
        </is>
      </c>
      <c r="E304" t="inlineStr">
        <is>
          <t>evc1.07.02.21</t>
        </is>
      </c>
      <c r="F304" t="inlineStr">
        <is>
          <t>covN1</t>
        </is>
      </c>
      <c r="G304" s="73" t="str">
        <f>HYPERLINK("#'Main'!AR64", "'Main'!AR64")</f>
        <v>'Main'!AR64</v>
      </c>
      <c r="I304" t="e">
        <f>AVERAGE('Main'!$AP$64:$AR$64)-1*STDEV('Main'!$AP$64:$AR$64)</f>
        <v>#DIV/0!</v>
      </c>
      <c r="J304" t="e">
        <f>AVERAGE('Main'!$AP$64:$AR$64)+1*STDEV('Main'!$AP$64:$AR$64)</f>
        <v>#DIV/0!</v>
      </c>
      <c r="K304" t="str">
        <f>'Main'!AR64</f>
        <v/>
      </c>
      <c r="L304">
        <f>IF(OR(ISERROR(K304), ISERROR(I304), ISERROR(J304)), TRUE, OR(OR(AND(LEFT(K304, 1)="[", RIGHT(K304, 1)="]"), AND(ISNUMBER(K304), OR(K304&gt;=I304, I304=""), OR(K304&lt;=J304, J304=""))), K304=""))</f>
        <v>1</v>
      </c>
      <c r="M304" t="e">
        <f>"Avg="&amp;ROUND(AVERAGE('Main'!$AP$64:$AR$64),4)&amp;", Stdev="&amp;ROUND(STDEV('Main'!$AP$64:$AR$64),4)&amp;", MaxStdev="&amp;1</f>
        <v>#DIV/0!</v>
      </c>
    </row>
    <row r="305">
      <c r="A305" t="inlineStr">
        <is>
          <t>Copies Outliers</t>
        </is>
      </c>
      <c r="B305" t="inlineStr">
        <is>
          <t>Copies per copies outliers [covN1]</t>
        </is>
      </c>
      <c r="C305" t="inlineStr">
        <is>
          <t>Medium Low</t>
        </is>
      </c>
      <c r="E305" t="inlineStr">
        <is>
          <t>evc1.07.16.21</t>
        </is>
      </c>
      <c r="F305" t="inlineStr">
        <is>
          <t>covN1</t>
        </is>
      </c>
      <c r="G305" s="73" t="str">
        <f>HYPERLINK("#'Main'!AP65", "'Main'!AP65")</f>
        <v>'Main'!AP65</v>
      </c>
      <c r="I305" t="e">
        <f>AVERAGE('Main'!$AP$65:$AR$65)-1*STDEV('Main'!$AP$65:$AR$65)</f>
        <v>#DIV/0!</v>
      </c>
      <c r="J305" t="e">
        <f>AVERAGE('Main'!$AP$65:$AR$65)+1*STDEV('Main'!$AP$65:$AR$65)</f>
        <v>#DIV/0!</v>
      </c>
      <c r="K305" t="str">
        <f>'Main'!AP65</f>
        <v/>
      </c>
      <c r="L305">
        <f>IF(OR(ISERROR(K305), ISERROR(I305), ISERROR(J305)), TRUE, OR(OR(AND(LEFT(K305, 1)="[", RIGHT(K305, 1)="]"), AND(ISNUMBER(K305), OR(K305&gt;=I305, I305=""), OR(K305&lt;=J305, J305=""))), K305=""))</f>
        <v>1</v>
      </c>
      <c r="M305" t="e">
        <f>"Avg="&amp;ROUND(AVERAGE('Main'!$AP$65:$AR$65),4)&amp;", Stdev="&amp;ROUND(STDEV('Main'!$AP$65:$AR$65),4)&amp;", MaxStdev="&amp;1</f>
        <v>#DIV/0!</v>
      </c>
    </row>
    <row r="306">
      <c r="A306" t="inlineStr">
        <is>
          <t>Copies Outliers</t>
        </is>
      </c>
      <c r="B306" t="inlineStr">
        <is>
          <t>Copies per copies outliers [covN1]</t>
        </is>
      </c>
      <c r="C306" t="inlineStr">
        <is>
          <t>Medium Low</t>
        </is>
      </c>
      <c r="E306" t="inlineStr">
        <is>
          <t>evc1.07.16.21</t>
        </is>
      </c>
      <c r="F306" t="inlineStr">
        <is>
          <t>covN1</t>
        </is>
      </c>
      <c r="G306" s="73" t="str">
        <f>HYPERLINK("#'Main'!AQ65", "'Main'!AQ65")</f>
        <v>'Main'!AQ65</v>
      </c>
      <c r="I306" t="e">
        <f>AVERAGE('Main'!$AP$65:$AR$65)-1*STDEV('Main'!$AP$65:$AR$65)</f>
        <v>#DIV/0!</v>
      </c>
      <c r="J306" t="e">
        <f>AVERAGE('Main'!$AP$65:$AR$65)+1*STDEV('Main'!$AP$65:$AR$65)</f>
        <v>#DIV/0!</v>
      </c>
      <c r="K306" t="str">
        <f>'Main'!AQ65</f>
        <v/>
      </c>
      <c r="L306">
        <f>IF(OR(ISERROR(K306), ISERROR(I306), ISERROR(J306)), TRUE, OR(OR(AND(LEFT(K306, 1)="[", RIGHT(K306, 1)="]"), AND(ISNUMBER(K306), OR(K306&gt;=I306, I306=""), OR(K306&lt;=J306, J306=""))), K306=""))</f>
        <v>1</v>
      </c>
      <c r="M306" t="e">
        <f>"Avg="&amp;ROUND(AVERAGE('Main'!$AP$65:$AR$65),4)&amp;", Stdev="&amp;ROUND(STDEV('Main'!$AP$65:$AR$65),4)&amp;", MaxStdev="&amp;1</f>
        <v>#DIV/0!</v>
      </c>
    </row>
    <row r="307">
      <c r="A307" t="inlineStr">
        <is>
          <t>Copies Outliers</t>
        </is>
      </c>
      <c r="B307" t="inlineStr">
        <is>
          <t>Copies per copies outliers [covN1]</t>
        </is>
      </c>
      <c r="C307" t="inlineStr">
        <is>
          <t>Medium Low</t>
        </is>
      </c>
      <c r="E307" t="inlineStr">
        <is>
          <t>evc1.07.16.21</t>
        </is>
      </c>
      <c r="F307" t="inlineStr">
        <is>
          <t>covN1</t>
        </is>
      </c>
      <c r="G307" s="73" t="str">
        <f>HYPERLINK("#'Main'!AR65", "'Main'!AR65")</f>
        <v>'Main'!AR65</v>
      </c>
      <c r="I307" t="e">
        <f>AVERAGE('Main'!$AP$65:$AR$65)-1*STDEV('Main'!$AP$65:$AR$65)</f>
        <v>#DIV/0!</v>
      </c>
      <c r="J307" t="e">
        <f>AVERAGE('Main'!$AP$65:$AR$65)+1*STDEV('Main'!$AP$65:$AR$65)</f>
        <v>#DIV/0!</v>
      </c>
      <c r="K307" t="str">
        <f>'Main'!AR65</f>
        <v/>
      </c>
      <c r="L307">
        <f>IF(OR(ISERROR(K307), ISERROR(I307), ISERROR(J307)), TRUE, OR(OR(AND(LEFT(K307, 1)="[", RIGHT(K307, 1)="]"), AND(ISNUMBER(K307), OR(K307&gt;=I307, I307=""), OR(K307&lt;=J307, J307=""))), K307=""))</f>
        <v>1</v>
      </c>
      <c r="M307" t="e">
        <f>"Avg="&amp;ROUND(AVERAGE('Main'!$AP$65:$AR$65),4)&amp;", Stdev="&amp;ROUND(STDEV('Main'!$AP$65:$AR$65),4)&amp;", MaxStdev="&amp;1</f>
        <v>#DIV/0!</v>
      </c>
    </row>
    <row r="308">
      <c r="A308" t="inlineStr">
        <is>
          <t>Copies Outliers</t>
        </is>
      </c>
      <c r="B308" t="inlineStr">
        <is>
          <t>Copies per copies outliers [covN1]</t>
        </is>
      </c>
      <c r="C308" t="inlineStr">
        <is>
          <t>Medium Low</t>
        </is>
      </c>
      <c r="E308" t="inlineStr">
        <is>
          <t>evc3.07.16.21</t>
        </is>
      </c>
      <c r="F308" t="inlineStr">
        <is>
          <t>covN1</t>
        </is>
      </c>
      <c r="G308" s="73" t="str">
        <f>HYPERLINK("#'Main'!AP66", "'Main'!AP66")</f>
        <v>'Main'!AP66</v>
      </c>
      <c r="I308" t="e">
        <f>AVERAGE('Main'!$AP$66:$AR$66)-1*STDEV('Main'!$AP$66:$AR$66)</f>
        <v>#DIV/0!</v>
      </c>
      <c r="J308" t="e">
        <f>AVERAGE('Main'!$AP$66:$AR$66)+1*STDEV('Main'!$AP$66:$AR$66)</f>
        <v>#DIV/0!</v>
      </c>
      <c r="K308" t="str">
        <f>'Main'!AP66</f>
        <v/>
      </c>
      <c r="L308">
        <f>IF(OR(ISERROR(K308), ISERROR(I308), ISERROR(J308)), TRUE, OR(OR(AND(LEFT(K308, 1)="[", RIGHT(K308, 1)="]"), AND(ISNUMBER(K308), OR(K308&gt;=I308, I308=""), OR(K308&lt;=J308, J308=""))), K308=""))</f>
        <v>1</v>
      </c>
      <c r="M308" t="e">
        <f>"Avg="&amp;ROUND(AVERAGE('Main'!$AP$66:$AR$66),4)&amp;", Stdev="&amp;ROUND(STDEV('Main'!$AP$66:$AR$66),4)&amp;", MaxStdev="&amp;1</f>
        <v>#DIV/0!</v>
      </c>
    </row>
    <row r="309">
      <c r="A309" t="inlineStr">
        <is>
          <t>Copies Outliers</t>
        </is>
      </c>
      <c r="B309" t="inlineStr">
        <is>
          <t>Copies per copies outliers [covN1]</t>
        </is>
      </c>
      <c r="C309" t="inlineStr">
        <is>
          <t>Medium Low</t>
        </is>
      </c>
      <c r="E309" t="inlineStr">
        <is>
          <t>evc3.07.16.21</t>
        </is>
      </c>
      <c r="F309" t="inlineStr">
        <is>
          <t>covN1</t>
        </is>
      </c>
      <c r="G309" s="73" t="str">
        <f>HYPERLINK("#'Main'!AQ66", "'Main'!AQ66")</f>
        <v>'Main'!AQ66</v>
      </c>
      <c r="I309" t="e">
        <f>AVERAGE('Main'!$AP$66:$AR$66)-1*STDEV('Main'!$AP$66:$AR$66)</f>
        <v>#DIV/0!</v>
      </c>
      <c r="J309" t="e">
        <f>AVERAGE('Main'!$AP$66:$AR$66)+1*STDEV('Main'!$AP$66:$AR$66)</f>
        <v>#DIV/0!</v>
      </c>
      <c r="K309" t="str">
        <f>'Main'!AQ66</f>
        <v/>
      </c>
      <c r="L309">
        <f>IF(OR(ISERROR(K309), ISERROR(I309), ISERROR(J309)), TRUE, OR(OR(AND(LEFT(K309, 1)="[", RIGHT(K309, 1)="]"), AND(ISNUMBER(K309), OR(K309&gt;=I309, I309=""), OR(K309&lt;=J309, J309=""))), K309=""))</f>
        <v>1</v>
      </c>
      <c r="M309" t="e">
        <f>"Avg="&amp;ROUND(AVERAGE('Main'!$AP$66:$AR$66),4)&amp;", Stdev="&amp;ROUND(STDEV('Main'!$AP$66:$AR$66),4)&amp;", MaxStdev="&amp;1</f>
        <v>#DIV/0!</v>
      </c>
    </row>
    <row r="310">
      <c r="A310" t="inlineStr">
        <is>
          <t>Copies Outliers</t>
        </is>
      </c>
      <c r="B310" t="inlineStr">
        <is>
          <t>Copies per copies outliers [covN1]</t>
        </is>
      </c>
      <c r="C310" t="inlineStr">
        <is>
          <t>Medium Low</t>
        </is>
      </c>
      <c r="E310" t="inlineStr">
        <is>
          <t>evc3.07.16.21</t>
        </is>
      </c>
      <c r="F310" t="inlineStr">
        <is>
          <t>covN1</t>
        </is>
      </c>
      <c r="G310" s="73" t="str">
        <f>HYPERLINK("#'Main'!AR66", "'Main'!AR66")</f>
        <v>'Main'!AR66</v>
      </c>
      <c r="I310" t="e">
        <f>AVERAGE('Main'!$AP$66:$AR$66)-1*STDEV('Main'!$AP$66:$AR$66)</f>
        <v>#DIV/0!</v>
      </c>
      <c r="J310" t="e">
        <f>AVERAGE('Main'!$AP$66:$AR$66)+1*STDEV('Main'!$AP$66:$AR$66)</f>
        <v>#DIV/0!</v>
      </c>
      <c r="K310" t="str">
        <f>'Main'!AR66</f>
        <v/>
      </c>
      <c r="L310">
        <f>IF(OR(ISERROR(K310), ISERROR(I310), ISERROR(J310)), TRUE, OR(OR(AND(LEFT(K310, 1)="[", RIGHT(K310, 1)="]"), AND(ISNUMBER(K310), OR(K310&gt;=I310, I310=""), OR(K310&lt;=J310, J310=""))), K310=""))</f>
        <v>1</v>
      </c>
      <c r="M310" t="e">
        <f>"Avg="&amp;ROUND(AVERAGE('Main'!$AP$66:$AR$66),4)&amp;", Stdev="&amp;ROUND(STDEV('Main'!$AP$66:$AR$66),4)&amp;", MaxStdev="&amp;1</f>
        <v>#DIV/0!</v>
      </c>
    </row>
    <row r="311">
      <c r="A311" t="inlineStr">
        <is>
          <t>Copies Outliers</t>
        </is>
      </c>
      <c r="B311" t="inlineStr">
        <is>
          <t>Copies per copies outliers [covN2]</t>
        </is>
      </c>
      <c r="C311" t="inlineStr">
        <is>
          <t>Medium Low</t>
        </is>
      </c>
      <c r="E311" t="inlineStr">
        <is>
          <t>aw_b97.08.09.21</t>
        </is>
      </c>
      <c r="F311" t="inlineStr">
        <is>
          <t>covN2</t>
        </is>
      </c>
      <c r="G311" s="73" t="str">
        <f>HYPERLINK("#'Main'!AP68", "'Main'!AP68")</f>
        <v>'Main'!AP68</v>
      </c>
      <c r="I311" t="e">
        <f>AVERAGE('Main'!$AP$68:$AR$68)-1*STDEV('Main'!$AP$68:$AR$68)</f>
        <v>#DIV/0!</v>
      </c>
      <c r="J311" t="e">
        <f>AVERAGE('Main'!$AP$68:$AR$68)+1*STDEV('Main'!$AP$68:$AR$68)</f>
        <v>#DIV/0!</v>
      </c>
      <c r="K311" t="str">
        <f>'Main'!AP68</f>
        <v/>
      </c>
      <c r="L311">
        <f>IF(OR(ISERROR(K311), ISERROR(I311), ISERROR(J311)), TRUE, OR(OR(AND(LEFT(K311, 1)="[", RIGHT(K311, 1)="]"), AND(ISNUMBER(K311), OR(K311&gt;=I311, I311=""), OR(K311&lt;=J311, J311=""))), K311=""))</f>
        <v>1</v>
      </c>
      <c r="M311" t="e">
        <f>"Avg="&amp;ROUND(AVERAGE('Main'!$AP$68:$AR$68),4)&amp;", Stdev="&amp;ROUND(STDEV('Main'!$AP$68:$AR$68),4)&amp;", MaxStdev="&amp;1</f>
        <v>#DIV/0!</v>
      </c>
    </row>
    <row r="312">
      <c r="A312" t="inlineStr">
        <is>
          <t>Copies Outliers</t>
        </is>
      </c>
      <c r="B312" t="inlineStr">
        <is>
          <t>Copies per copies outliers [covN2]</t>
        </is>
      </c>
      <c r="C312" t="inlineStr">
        <is>
          <t>Medium Low</t>
        </is>
      </c>
      <c r="E312" t="inlineStr">
        <is>
          <t>aw_b97.08.09.21</t>
        </is>
      </c>
      <c r="F312" t="inlineStr">
        <is>
          <t>covN2</t>
        </is>
      </c>
      <c r="G312" s="73" t="str">
        <f>HYPERLINK("#'Main'!AQ68", "'Main'!AQ68")</f>
        <v>'Main'!AQ68</v>
      </c>
      <c r="I312" t="e">
        <f>AVERAGE('Main'!$AP$68:$AR$68)-1*STDEV('Main'!$AP$68:$AR$68)</f>
        <v>#DIV/0!</v>
      </c>
      <c r="J312" t="e">
        <f>AVERAGE('Main'!$AP$68:$AR$68)+1*STDEV('Main'!$AP$68:$AR$68)</f>
        <v>#DIV/0!</v>
      </c>
      <c r="K312" t="str">
        <f>'Main'!AQ68</f>
        <v/>
      </c>
      <c r="L312">
        <f>IF(OR(ISERROR(K312), ISERROR(I312), ISERROR(J312)), TRUE, OR(OR(AND(LEFT(K312, 1)="[", RIGHT(K312, 1)="]"), AND(ISNUMBER(K312), OR(K312&gt;=I312, I312=""), OR(K312&lt;=J312, J312=""))), K312=""))</f>
        <v>1</v>
      </c>
      <c r="M312" t="e">
        <f>"Avg="&amp;ROUND(AVERAGE('Main'!$AP$68:$AR$68),4)&amp;", Stdev="&amp;ROUND(STDEV('Main'!$AP$68:$AR$68),4)&amp;", MaxStdev="&amp;1</f>
        <v>#DIV/0!</v>
      </c>
    </row>
    <row r="313">
      <c r="A313" t="inlineStr">
        <is>
          <t>Copies Outliers</t>
        </is>
      </c>
      <c r="B313" t="inlineStr">
        <is>
          <t>Copies per copies outliers [covN2]</t>
        </is>
      </c>
      <c r="C313" t="inlineStr">
        <is>
          <t>Medium Low</t>
        </is>
      </c>
      <c r="E313" t="inlineStr">
        <is>
          <t>aw_b97.08.09.21</t>
        </is>
      </c>
      <c r="F313" t="inlineStr">
        <is>
          <t>covN2</t>
        </is>
      </c>
      <c r="G313" s="73" t="str">
        <f>HYPERLINK("#'Main'!AR68", "'Main'!AR68")</f>
        <v>'Main'!AR68</v>
      </c>
      <c r="I313" t="e">
        <f>AVERAGE('Main'!$AP$68:$AR$68)-1*STDEV('Main'!$AP$68:$AR$68)</f>
        <v>#DIV/0!</v>
      </c>
      <c r="J313" t="e">
        <f>AVERAGE('Main'!$AP$68:$AR$68)+1*STDEV('Main'!$AP$68:$AR$68)</f>
        <v>#DIV/0!</v>
      </c>
      <c r="K313" t="str">
        <f>'Main'!AR68</f>
        <v/>
      </c>
      <c r="L313">
        <f>IF(OR(ISERROR(K313), ISERROR(I313), ISERROR(J313)), TRUE, OR(OR(AND(LEFT(K313, 1)="[", RIGHT(K313, 1)="]"), AND(ISNUMBER(K313), OR(K313&gt;=I313, I313=""), OR(K313&lt;=J313, J313=""))), K313=""))</f>
        <v>1</v>
      </c>
      <c r="M313" t="e">
        <f>"Avg="&amp;ROUND(AVERAGE('Main'!$AP$68:$AR$68),4)&amp;", Stdev="&amp;ROUND(STDEV('Main'!$AP$68:$AR$68),4)&amp;", MaxStdev="&amp;1</f>
        <v>#DIV/0!</v>
      </c>
    </row>
    <row r="314">
      <c r="A314" t="inlineStr">
        <is>
          <t>Copies Outliers</t>
        </is>
      </c>
      <c r="B314" t="inlineStr">
        <is>
          <t>Copies per copies outliers [covN2]</t>
        </is>
      </c>
      <c r="C314" t="inlineStr">
        <is>
          <t>Medium Low</t>
        </is>
      </c>
      <c r="E314" t="inlineStr">
        <is>
          <t>aw_sr.08.09.21</t>
        </is>
      </c>
      <c r="F314" t="inlineStr">
        <is>
          <t>covN2</t>
        </is>
      </c>
      <c r="G314" s="73" t="str">
        <f>HYPERLINK("#'Main'!AP69", "'Main'!AP69")</f>
        <v>'Main'!AP69</v>
      </c>
      <c r="I314" t="e">
        <f>AVERAGE('Main'!$AP$69:$AR$69)-1*STDEV('Main'!$AP$69:$AR$69)</f>
        <v>#DIV/0!</v>
      </c>
      <c r="J314" t="e">
        <f>AVERAGE('Main'!$AP$69:$AR$69)+1*STDEV('Main'!$AP$69:$AR$69)</f>
        <v>#DIV/0!</v>
      </c>
      <c r="K314" t="str">
        <f>'Main'!AP69</f>
        <v/>
      </c>
      <c r="L314">
        <f>IF(OR(ISERROR(K314), ISERROR(I314), ISERROR(J314)), TRUE, OR(OR(AND(LEFT(K314, 1)="[", RIGHT(K314, 1)="]"), AND(ISNUMBER(K314), OR(K314&gt;=I314, I314=""), OR(K314&lt;=J314, J314=""))), K314=""))</f>
        <v>1</v>
      </c>
      <c r="M314" t="e">
        <f>"Avg="&amp;ROUND(AVERAGE('Main'!$AP$69:$AR$69),4)&amp;", Stdev="&amp;ROUND(STDEV('Main'!$AP$69:$AR$69),4)&amp;", MaxStdev="&amp;1</f>
        <v>#DIV/0!</v>
      </c>
    </row>
    <row r="315">
      <c r="A315" t="inlineStr">
        <is>
          <t>Copies Outliers</t>
        </is>
      </c>
      <c r="B315" t="inlineStr">
        <is>
          <t>Copies per copies outliers [covN2]</t>
        </is>
      </c>
      <c r="C315" t="inlineStr">
        <is>
          <t>Medium Low</t>
        </is>
      </c>
      <c r="E315" t="inlineStr">
        <is>
          <t>aw_sr.08.09.21</t>
        </is>
      </c>
      <c r="F315" t="inlineStr">
        <is>
          <t>covN2</t>
        </is>
      </c>
      <c r="G315" s="73" t="str">
        <f>HYPERLINK("#'Main'!AQ69", "'Main'!AQ69")</f>
        <v>'Main'!AQ69</v>
      </c>
      <c r="I315" t="e">
        <f>AVERAGE('Main'!$AP$69:$AR$69)-1*STDEV('Main'!$AP$69:$AR$69)</f>
        <v>#DIV/0!</v>
      </c>
      <c r="J315" t="e">
        <f>AVERAGE('Main'!$AP$69:$AR$69)+1*STDEV('Main'!$AP$69:$AR$69)</f>
        <v>#DIV/0!</v>
      </c>
      <c r="K315" t="str">
        <f>'Main'!AQ69</f>
        <v/>
      </c>
      <c r="L315">
        <f>IF(OR(ISERROR(K315), ISERROR(I315), ISERROR(J315)), TRUE, OR(OR(AND(LEFT(K315, 1)="[", RIGHT(K315, 1)="]"), AND(ISNUMBER(K315), OR(K315&gt;=I315, I315=""), OR(K315&lt;=J315, J315=""))), K315=""))</f>
        <v>1</v>
      </c>
      <c r="M315" t="e">
        <f>"Avg="&amp;ROUND(AVERAGE('Main'!$AP$69:$AR$69),4)&amp;", Stdev="&amp;ROUND(STDEV('Main'!$AP$69:$AR$69),4)&amp;", MaxStdev="&amp;1</f>
        <v>#DIV/0!</v>
      </c>
    </row>
    <row r="316">
      <c r="A316" t="inlineStr">
        <is>
          <t>Copies Outliers</t>
        </is>
      </c>
      <c r="B316" t="inlineStr">
        <is>
          <t>Copies per copies outliers [covN2]</t>
        </is>
      </c>
      <c r="C316" t="inlineStr">
        <is>
          <t>Medium Low</t>
        </is>
      </c>
      <c r="E316" t="inlineStr">
        <is>
          <t>aw_sr.08.09.21</t>
        </is>
      </c>
      <c r="F316" t="inlineStr">
        <is>
          <t>covN2</t>
        </is>
      </c>
      <c r="G316" s="73" t="str">
        <f>HYPERLINK("#'Main'!AR69", "'Main'!AR69")</f>
        <v>'Main'!AR69</v>
      </c>
      <c r="I316" t="e">
        <f>AVERAGE('Main'!$AP$69:$AR$69)-1*STDEV('Main'!$AP$69:$AR$69)</f>
        <v>#DIV/0!</v>
      </c>
      <c r="J316" t="e">
        <f>AVERAGE('Main'!$AP$69:$AR$69)+1*STDEV('Main'!$AP$69:$AR$69)</f>
        <v>#DIV/0!</v>
      </c>
      <c r="K316" t="str">
        <f>'Main'!AR69</f>
        <v/>
      </c>
      <c r="L316">
        <f>IF(OR(ISERROR(K316), ISERROR(I316), ISERROR(J316)), TRUE, OR(OR(AND(LEFT(K316, 1)="[", RIGHT(K316, 1)="]"), AND(ISNUMBER(K316), OR(K316&gt;=I316, I316=""), OR(K316&lt;=J316, J316=""))), K316=""))</f>
        <v>1</v>
      </c>
      <c r="M316" t="e">
        <f>"Avg="&amp;ROUND(AVERAGE('Main'!$AP$69:$AR$69),4)&amp;", Stdev="&amp;ROUND(STDEV('Main'!$AP$69:$AR$69),4)&amp;", MaxStdev="&amp;1</f>
        <v>#DIV/0!</v>
      </c>
    </row>
    <row r="317">
      <c r="A317" t="inlineStr">
        <is>
          <t>Copies Outliers</t>
        </is>
      </c>
      <c r="B317" t="inlineStr">
        <is>
          <t>Copies per copies outliers [covN2]</t>
        </is>
      </c>
      <c r="C317" t="inlineStr">
        <is>
          <t>Medium Low</t>
        </is>
      </c>
      <c r="E317" t="inlineStr">
        <is>
          <t>ebmi.07.25</t>
        </is>
      </c>
      <c r="F317" t="inlineStr">
        <is>
          <t>covN2</t>
        </is>
      </c>
      <c r="G317" s="73" t="str">
        <f>HYPERLINK("#'Main'!AP70", "'Main'!AP70")</f>
        <v>'Main'!AP70</v>
      </c>
      <c r="I317" t="e">
        <f>AVERAGE('Main'!$AP$70:$AR$70)-1*STDEV('Main'!$AP$70:$AR$70)</f>
        <v>#DIV/0!</v>
      </c>
      <c r="J317" t="e">
        <f>AVERAGE('Main'!$AP$70:$AR$70)+1*STDEV('Main'!$AP$70:$AR$70)</f>
        <v>#DIV/0!</v>
      </c>
      <c r="K317" t="str">
        <f>'Main'!AP70</f>
        <v/>
      </c>
      <c r="L317">
        <f>IF(OR(ISERROR(K317), ISERROR(I317), ISERROR(J317)), TRUE, OR(OR(AND(LEFT(K317, 1)="[", RIGHT(K317, 1)="]"), AND(ISNUMBER(K317), OR(K317&gt;=I317, I317=""), OR(K317&lt;=J317, J317=""))), K317=""))</f>
        <v>1</v>
      </c>
      <c r="M317" t="e">
        <f>"Avg="&amp;ROUND(AVERAGE('Main'!$AP$70:$AR$70),4)&amp;", Stdev="&amp;ROUND(STDEV('Main'!$AP$70:$AR$70),4)&amp;", MaxStdev="&amp;1</f>
        <v>#DIV/0!</v>
      </c>
    </row>
    <row r="318">
      <c r="A318" t="inlineStr">
        <is>
          <t>Copies Outliers</t>
        </is>
      </c>
      <c r="B318" t="inlineStr">
        <is>
          <t>Copies per copies outliers [covN2]</t>
        </is>
      </c>
      <c r="C318" t="inlineStr">
        <is>
          <t>Medium Low</t>
        </is>
      </c>
      <c r="E318" t="inlineStr">
        <is>
          <t>ebmi.07.25</t>
        </is>
      </c>
      <c r="F318" t="inlineStr">
        <is>
          <t>covN2</t>
        </is>
      </c>
      <c r="G318" s="73" t="str">
        <f>HYPERLINK("#'Main'!AQ70", "'Main'!AQ70")</f>
        <v>'Main'!AQ70</v>
      </c>
      <c r="I318" t="e">
        <f>AVERAGE('Main'!$AP$70:$AR$70)-1*STDEV('Main'!$AP$70:$AR$70)</f>
        <v>#DIV/0!</v>
      </c>
      <c r="J318" t="e">
        <f>AVERAGE('Main'!$AP$70:$AR$70)+1*STDEV('Main'!$AP$70:$AR$70)</f>
        <v>#DIV/0!</v>
      </c>
      <c r="K318" t="str">
        <f>'Main'!AQ70</f>
        <v/>
      </c>
      <c r="L318">
        <f>IF(OR(ISERROR(K318), ISERROR(I318), ISERROR(J318)), TRUE, OR(OR(AND(LEFT(K318, 1)="[", RIGHT(K318, 1)="]"), AND(ISNUMBER(K318), OR(K318&gt;=I318, I318=""), OR(K318&lt;=J318, J318=""))), K318=""))</f>
        <v>1</v>
      </c>
      <c r="M318" t="e">
        <f>"Avg="&amp;ROUND(AVERAGE('Main'!$AP$70:$AR$70),4)&amp;", Stdev="&amp;ROUND(STDEV('Main'!$AP$70:$AR$70),4)&amp;", MaxStdev="&amp;1</f>
        <v>#DIV/0!</v>
      </c>
    </row>
    <row r="319">
      <c r="A319" t="inlineStr">
        <is>
          <t>Copies Outliers</t>
        </is>
      </c>
      <c r="B319" t="inlineStr">
        <is>
          <t>Copies per copies outliers [covN2]</t>
        </is>
      </c>
      <c r="C319" t="inlineStr">
        <is>
          <t>Medium Low</t>
        </is>
      </c>
      <c r="E319" t="inlineStr">
        <is>
          <t>ebmi.07.25</t>
        </is>
      </c>
      <c r="F319" t="inlineStr">
        <is>
          <t>covN2</t>
        </is>
      </c>
      <c r="G319" s="73" t="str">
        <f>HYPERLINK("#'Main'!AR70", "'Main'!AR70")</f>
        <v>'Main'!AR70</v>
      </c>
      <c r="I319" t="e">
        <f>AVERAGE('Main'!$AP$70:$AR$70)-1*STDEV('Main'!$AP$70:$AR$70)</f>
        <v>#DIV/0!</v>
      </c>
      <c r="J319" t="e">
        <f>AVERAGE('Main'!$AP$70:$AR$70)+1*STDEV('Main'!$AP$70:$AR$70)</f>
        <v>#DIV/0!</v>
      </c>
      <c r="K319" t="str">
        <f>'Main'!AR70</f>
        <v/>
      </c>
      <c r="L319">
        <f>IF(OR(ISERROR(K319), ISERROR(I319), ISERROR(J319)), TRUE, OR(OR(AND(LEFT(K319, 1)="[", RIGHT(K319, 1)="]"), AND(ISNUMBER(K319), OR(K319&gt;=I319, I319=""), OR(K319&lt;=J319, J319=""))), K319=""))</f>
        <v>1</v>
      </c>
      <c r="M319" t="e">
        <f>"Avg="&amp;ROUND(AVERAGE('Main'!$AP$70:$AR$70),4)&amp;", Stdev="&amp;ROUND(STDEV('Main'!$AP$70:$AR$70),4)&amp;", MaxStdev="&amp;1</f>
        <v>#DIV/0!</v>
      </c>
    </row>
    <row r="320">
      <c r="A320" t="inlineStr">
        <is>
          <t>Copies Outliers</t>
        </is>
      </c>
      <c r="B320" t="inlineStr">
        <is>
          <t>Copies per copies outliers [covN2]</t>
        </is>
      </c>
      <c r="C320" t="inlineStr">
        <is>
          <t>Medium Low</t>
        </is>
      </c>
      <c r="E320" t="inlineStr">
        <is>
          <t>eh.07.20.21</t>
        </is>
      </c>
      <c r="F320" t="inlineStr">
        <is>
          <t>covN2</t>
        </is>
      </c>
      <c r="G320" s="73" t="str">
        <f>HYPERLINK("#'Main'!AP71", "'Main'!AP71")</f>
        <v>'Main'!AP71</v>
      </c>
      <c r="I320" t="e">
        <f>AVERAGE('Main'!$AP$71:$AR$71)-1*STDEV('Main'!$AP$71:$AR$71)</f>
        <v>#DIV/0!</v>
      </c>
      <c r="J320" t="e">
        <f>AVERAGE('Main'!$AP$71:$AR$71)+1*STDEV('Main'!$AP$71:$AR$71)</f>
        <v>#DIV/0!</v>
      </c>
      <c r="K320" t="str">
        <f>'Main'!AP71</f>
        <v/>
      </c>
      <c r="L320">
        <f>IF(OR(ISERROR(K320), ISERROR(I320), ISERROR(J320)), TRUE, OR(OR(AND(LEFT(K320, 1)="[", RIGHT(K320, 1)="]"), AND(ISNUMBER(K320), OR(K320&gt;=I320, I320=""), OR(K320&lt;=J320, J320=""))), K320=""))</f>
        <v>1</v>
      </c>
      <c r="M320" t="e">
        <f>"Avg="&amp;ROUND(AVERAGE('Main'!$AP$71:$AR$71),4)&amp;", Stdev="&amp;ROUND(STDEV('Main'!$AP$71:$AR$71),4)&amp;", MaxStdev="&amp;1</f>
        <v>#DIV/0!</v>
      </c>
    </row>
    <row r="321">
      <c r="A321" t="inlineStr">
        <is>
          <t>Copies Outliers</t>
        </is>
      </c>
      <c r="B321" t="inlineStr">
        <is>
          <t>Copies per copies outliers [covN2]</t>
        </is>
      </c>
      <c r="C321" t="inlineStr">
        <is>
          <t>Medium Low</t>
        </is>
      </c>
      <c r="E321" t="inlineStr">
        <is>
          <t>eh.07.20.21</t>
        </is>
      </c>
      <c r="F321" t="inlineStr">
        <is>
          <t>covN2</t>
        </is>
      </c>
      <c r="G321" s="73" t="str">
        <f>HYPERLINK("#'Main'!AQ71", "'Main'!AQ71")</f>
        <v>'Main'!AQ71</v>
      </c>
      <c r="I321" t="e">
        <f>AVERAGE('Main'!$AP$71:$AR$71)-1*STDEV('Main'!$AP$71:$AR$71)</f>
        <v>#DIV/0!</v>
      </c>
      <c r="J321" t="e">
        <f>AVERAGE('Main'!$AP$71:$AR$71)+1*STDEV('Main'!$AP$71:$AR$71)</f>
        <v>#DIV/0!</v>
      </c>
      <c r="K321" t="str">
        <f>'Main'!AQ71</f>
        <v/>
      </c>
      <c r="L321">
        <f>IF(OR(ISERROR(K321), ISERROR(I321), ISERROR(J321)), TRUE, OR(OR(AND(LEFT(K321, 1)="[", RIGHT(K321, 1)="]"), AND(ISNUMBER(K321), OR(K321&gt;=I321, I321=""), OR(K321&lt;=J321, J321=""))), K321=""))</f>
        <v>1</v>
      </c>
      <c r="M321" t="e">
        <f>"Avg="&amp;ROUND(AVERAGE('Main'!$AP$71:$AR$71),4)&amp;", Stdev="&amp;ROUND(STDEV('Main'!$AP$71:$AR$71),4)&amp;", MaxStdev="&amp;1</f>
        <v>#DIV/0!</v>
      </c>
    </row>
    <row r="322">
      <c r="A322" t="inlineStr">
        <is>
          <t>Copies Outliers</t>
        </is>
      </c>
      <c r="B322" t="inlineStr">
        <is>
          <t>Copies per copies outliers [covN2]</t>
        </is>
      </c>
      <c r="C322" t="inlineStr">
        <is>
          <t>Medium Low</t>
        </is>
      </c>
      <c r="E322" t="inlineStr">
        <is>
          <t>eh.07.20.21</t>
        </is>
      </c>
      <c r="F322" t="inlineStr">
        <is>
          <t>covN2</t>
        </is>
      </c>
      <c r="G322" s="73" t="str">
        <f>HYPERLINK("#'Main'!AR71", "'Main'!AR71")</f>
        <v>'Main'!AR71</v>
      </c>
      <c r="I322" t="e">
        <f>AVERAGE('Main'!$AP$71:$AR$71)-1*STDEV('Main'!$AP$71:$AR$71)</f>
        <v>#DIV/0!</v>
      </c>
      <c r="J322" t="e">
        <f>AVERAGE('Main'!$AP$71:$AR$71)+1*STDEV('Main'!$AP$71:$AR$71)</f>
        <v>#DIV/0!</v>
      </c>
      <c r="K322" t="str">
        <f>'Main'!AR71</f>
        <v/>
      </c>
      <c r="L322">
        <f>IF(OR(ISERROR(K322), ISERROR(I322), ISERROR(J322)), TRUE, OR(OR(AND(LEFT(K322, 1)="[", RIGHT(K322, 1)="]"), AND(ISNUMBER(K322), OR(K322&gt;=I322, I322=""), OR(K322&lt;=J322, J322=""))), K322=""))</f>
        <v>1</v>
      </c>
      <c r="M322" t="e">
        <f>"Avg="&amp;ROUND(AVERAGE('Main'!$AP$71:$AR$71),4)&amp;", Stdev="&amp;ROUND(STDEV('Main'!$AP$71:$AR$71),4)&amp;", MaxStdev="&amp;1</f>
        <v>#DIV/0!</v>
      </c>
    </row>
    <row r="323">
      <c r="A323" t="inlineStr">
        <is>
          <t>Copies Outliers</t>
        </is>
      </c>
      <c r="B323" t="inlineStr">
        <is>
          <t>Copies per copies outliers [covN2]</t>
        </is>
      </c>
      <c r="C323" t="inlineStr">
        <is>
          <t>Medium Low</t>
        </is>
      </c>
      <c r="E323" t="inlineStr">
        <is>
          <t>emh.07.21.21</t>
        </is>
      </c>
      <c r="F323" t="inlineStr">
        <is>
          <t>covN2</t>
        </is>
      </c>
      <c r="G323" s="73" t="str">
        <f>HYPERLINK("#'Main'!AP72", "'Main'!AP72")</f>
        <v>'Main'!AP72</v>
      </c>
      <c r="I323" t="e">
        <f>AVERAGE('Main'!$AP$72:$AR$72)-1*STDEV('Main'!$AP$72:$AR$72)</f>
        <v>#DIV/0!</v>
      </c>
      <c r="J323" t="e">
        <f>AVERAGE('Main'!$AP$72:$AR$72)+1*STDEV('Main'!$AP$72:$AR$72)</f>
        <v>#DIV/0!</v>
      </c>
      <c r="K323" t="str">
        <f>'Main'!AP72</f>
        <v/>
      </c>
      <c r="L323">
        <f>IF(OR(ISERROR(K323), ISERROR(I323), ISERROR(J323)), TRUE, OR(OR(AND(LEFT(K323, 1)="[", RIGHT(K323, 1)="]"), AND(ISNUMBER(K323), OR(K323&gt;=I323, I323=""), OR(K323&lt;=J323, J323=""))), K323=""))</f>
        <v>1</v>
      </c>
      <c r="M323" t="e">
        <f>"Avg="&amp;ROUND(AVERAGE('Main'!$AP$72:$AR$72),4)&amp;", Stdev="&amp;ROUND(STDEV('Main'!$AP$72:$AR$72),4)&amp;", MaxStdev="&amp;1</f>
        <v>#DIV/0!</v>
      </c>
    </row>
    <row r="324">
      <c r="A324" t="inlineStr">
        <is>
          <t>Copies Outliers</t>
        </is>
      </c>
      <c r="B324" t="inlineStr">
        <is>
          <t>Copies per copies outliers [covN2]</t>
        </is>
      </c>
      <c r="C324" t="inlineStr">
        <is>
          <t>Medium Low</t>
        </is>
      </c>
      <c r="E324" t="inlineStr">
        <is>
          <t>emh.07.21.21</t>
        </is>
      </c>
      <c r="F324" t="inlineStr">
        <is>
          <t>covN2</t>
        </is>
      </c>
      <c r="G324" s="73" t="str">
        <f>HYPERLINK("#'Main'!AQ72", "'Main'!AQ72")</f>
        <v>'Main'!AQ72</v>
      </c>
      <c r="I324" t="e">
        <f>AVERAGE('Main'!$AP$72:$AR$72)-1*STDEV('Main'!$AP$72:$AR$72)</f>
        <v>#DIV/0!</v>
      </c>
      <c r="J324" t="e">
        <f>AVERAGE('Main'!$AP$72:$AR$72)+1*STDEV('Main'!$AP$72:$AR$72)</f>
        <v>#DIV/0!</v>
      </c>
      <c r="K324" t="str">
        <f>'Main'!AQ72</f>
        <v/>
      </c>
      <c r="L324">
        <f>IF(OR(ISERROR(K324), ISERROR(I324), ISERROR(J324)), TRUE, OR(OR(AND(LEFT(K324, 1)="[", RIGHT(K324, 1)="]"), AND(ISNUMBER(K324), OR(K324&gt;=I324, I324=""), OR(K324&lt;=J324, J324=""))), K324=""))</f>
        <v>1</v>
      </c>
      <c r="M324" t="e">
        <f>"Avg="&amp;ROUND(AVERAGE('Main'!$AP$72:$AR$72),4)&amp;", Stdev="&amp;ROUND(STDEV('Main'!$AP$72:$AR$72),4)&amp;", MaxStdev="&amp;1</f>
        <v>#DIV/0!</v>
      </c>
    </row>
    <row r="325">
      <c r="A325" t="inlineStr">
        <is>
          <t>Copies Outliers</t>
        </is>
      </c>
      <c r="B325" t="inlineStr">
        <is>
          <t>Copies per copies outliers [covN2]</t>
        </is>
      </c>
      <c r="C325" t="inlineStr">
        <is>
          <t>Medium Low</t>
        </is>
      </c>
      <c r="E325" t="inlineStr">
        <is>
          <t>emh.07.21.21</t>
        </is>
      </c>
      <c r="F325" t="inlineStr">
        <is>
          <t>covN2</t>
        </is>
      </c>
      <c r="G325" s="73" t="str">
        <f>HYPERLINK("#'Main'!AR72", "'Main'!AR72")</f>
        <v>'Main'!AR72</v>
      </c>
      <c r="I325" t="e">
        <f>AVERAGE('Main'!$AP$72:$AR$72)-1*STDEV('Main'!$AP$72:$AR$72)</f>
        <v>#DIV/0!</v>
      </c>
      <c r="J325" t="e">
        <f>AVERAGE('Main'!$AP$72:$AR$72)+1*STDEV('Main'!$AP$72:$AR$72)</f>
        <v>#DIV/0!</v>
      </c>
      <c r="K325" t="str">
        <f>'Main'!AR72</f>
        <v/>
      </c>
      <c r="L325">
        <f>IF(OR(ISERROR(K325), ISERROR(I325), ISERROR(J325)), TRUE, OR(OR(AND(LEFT(K325, 1)="[", RIGHT(K325, 1)="]"), AND(ISNUMBER(K325), OR(K325&gt;=I325, I325=""), OR(K325&lt;=J325, J325=""))), K325=""))</f>
        <v>1</v>
      </c>
      <c r="M325" t="e">
        <f>"Avg="&amp;ROUND(AVERAGE('Main'!$AP$72:$AR$72),4)&amp;", Stdev="&amp;ROUND(STDEV('Main'!$AP$72:$AR$72),4)&amp;", MaxStdev="&amp;1</f>
        <v>#DIV/0!</v>
      </c>
    </row>
    <row r="326">
      <c r="A326" t="inlineStr">
        <is>
          <t>Copies Outliers</t>
        </is>
      </c>
      <c r="B326" t="inlineStr">
        <is>
          <t>Copies per copies outliers [covN2]</t>
        </is>
      </c>
      <c r="C326" t="inlineStr">
        <is>
          <t>Medium Low</t>
        </is>
      </c>
      <c r="E326" t="inlineStr">
        <is>
          <t>evc1.07.02.21</t>
        </is>
      </c>
      <c r="F326" t="inlineStr">
        <is>
          <t>covN2</t>
        </is>
      </c>
      <c r="G326" s="73" t="str">
        <f>HYPERLINK("#'Main'!AP73", "'Main'!AP73")</f>
        <v>'Main'!AP73</v>
      </c>
      <c r="I326" t="e">
        <f>AVERAGE('Main'!$AP$73:$AR$73)-1*STDEV('Main'!$AP$73:$AR$73)</f>
        <v>#DIV/0!</v>
      </c>
      <c r="J326" t="e">
        <f>AVERAGE('Main'!$AP$73:$AR$73)+1*STDEV('Main'!$AP$73:$AR$73)</f>
        <v>#DIV/0!</v>
      </c>
      <c r="K326" t="str">
        <f>'Main'!AP73</f>
        <v/>
      </c>
      <c r="L326">
        <f>IF(OR(ISERROR(K326), ISERROR(I326), ISERROR(J326)), TRUE, OR(OR(AND(LEFT(K326, 1)="[", RIGHT(K326, 1)="]"), AND(ISNUMBER(K326), OR(K326&gt;=I326, I326=""), OR(K326&lt;=J326, J326=""))), K326=""))</f>
        <v>1</v>
      </c>
      <c r="M326" t="e">
        <f>"Avg="&amp;ROUND(AVERAGE('Main'!$AP$73:$AR$73),4)&amp;", Stdev="&amp;ROUND(STDEV('Main'!$AP$73:$AR$73),4)&amp;", MaxStdev="&amp;1</f>
        <v>#DIV/0!</v>
      </c>
    </row>
    <row r="327">
      <c r="A327" t="inlineStr">
        <is>
          <t>Copies Outliers</t>
        </is>
      </c>
      <c r="B327" t="inlineStr">
        <is>
          <t>Copies per copies outliers [covN2]</t>
        </is>
      </c>
      <c r="C327" t="inlineStr">
        <is>
          <t>Medium Low</t>
        </is>
      </c>
      <c r="E327" t="inlineStr">
        <is>
          <t>evc1.07.02.21</t>
        </is>
      </c>
      <c r="F327" t="inlineStr">
        <is>
          <t>covN2</t>
        </is>
      </c>
      <c r="G327" s="73" t="str">
        <f>HYPERLINK("#'Main'!AQ73", "'Main'!AQ73")</f>
        <v>'Main'!AQ73</v>
      </c>
      <c r="I327" t="e">
        <f>AVERAGE('Main'!$AP$73:$AR$73)-1*STDEV('Main'!$AP$73:$AR$73)</f>
        <v>#DIV/0!</v>
      </c>
      <c r="J327" t="e">
        <f>AVERAGE('Main'!$AP$73:$AR$73)+1*STDEV('Main'!$AP$73:$AR$73)</f>
        <v>#DIV/0!</v>
      </c>
      <c r="K327" t="str">
        <f>'Main'!AQ73</f>
        <v/>
      </c>
      <c r="L327">
        <f>IF(OR(ISERROR(K327), ISERROR(I327), ISERROR(J327)), TRUE, OR(OR(AND(LEFT(K327, 1)="[", RIGHT(K327, 1)="]"), AND(ISNUMBER(K327), OR(K327&gt;=I327, I327=""), OR(K327&lt;=J327, J327=""))), K327=""))</f>
        <v>1</v>
      </c>
      <c r="M327" t="e">
        <f>"Avg="&amp;ROUND(AVERAGE('Main'!$AP$73:$AR$73),4)&amp;", Stdev="&amp;ROUND(STDEV('Main'!$AP$73:$AR$73),4)&amp;", MaxStdev="&amp;1</f>
        <v>#DIV/0!</v>
      </c>
    </row>
    <row r="328">
      <c r="A328" t="inlineStr">
        <is>
          <t>Copies Outliers</t>
        </is>
      </c>
      <c r="B328" t="inlineStr">
        <is>
          <t>Copies per copies outliers [covN2]</t>
        </is>
      </c>
      <c r="C328" t="inlineStr">
        <is>
          <t>Medium Low</t>
        </is>
      </c>
      <c r="E328" t="inlineStr">
        <is>
          <t>evc1.07.02.21</t>
        </is>
      </c>
      <c r="F328" t="inlineStr">
        <is>
          <t>covN2</t>
        </is>
      </c>
      <c r="G328" s="73" t="str">
        <f>HYPERLINK("#'Main'!AR73", "'Main'!AR73")</f>
        <v>'Main'!AR73</v>
      </c>
      <c r="I328" t="e">
        <f>AVERAGE('Main'!$AP$73:$AR$73)-1*STDEV('Main'!$AP$73:$AR$73)</f>
        <v>#DIV/0!</v>
      </c>
      <c r="J328" t="e">
        <f>AVERAGE('Main'!$AP$73:$AR$73)+1*STDEV('Main'!$AP$73:$AR$73)</f>
        <v>#DIV/0!</v>
      </c>
      <c r="K328" t="str">
        <f>'Main'!AR73</f>
        <v/>
      </c>
      <c r="L328">
        <f>IF(OR(ISERROR(K328), ISERROR(I328), ISERROR(J328)), TRUE, OR(OR(AND(LEFT(K328, 1)="[", RIGHT(K328, 1)="]"), AND(ISNUMBER(K328), OR(K328&gt;=I328, I328=""), OR(K328&lt;=J328, J328=""))), K328=""))</f>
        <v>1</v>
      </c>
      <c r="M328" t="e">
        <f>"Avg="&amp;ROUND(AVERAGE('Main'!$AP$73:$AR$73),4)&amp;", Stdev="&amp;ROUND(STDEV('Main'!$AP$73:$AR$73),4)&amp;", MaxStdev="&amp;1</f>
        <v>#DIV/0!</v>
      </c>
    </row>
    <row r="329">
      <c r="A329" t="inlineStr">
        <is>
          <t>Copies Outliers</t>
        </is>
      </c>
      <c r="B329" t="inlineStr">
        <is>
          <t>Copies per copies outliers [covN2]</t>
        </is>
      </c>
      <c r="C329" t="inlineStr">
        <is>
          <t>Medium Low</t>
        </is>
      </c>
      <c r="E329" t="inlineStr">
        <is>
          <t>evc1.07.16.21</t>
        </is>
      </c>
      <c r="F329" t="inlineStr">
        <is>
          <t>covN2</t>
        </is>
      </c>
      <c r="G329" s="73" t="str">
        <f>HYPERLINK("#'Main'!AP74", "'Main'!AP74")</f>
        <v>'Main'!AP74</v>
      </c>
      <c r="I329" t="e">
        <f>AVERAGE('Main'!$AP$74:$AR$74)-1*STDEV('Main'!$AP$74:$AR$74)</f>
        <v>#DIV/0!</v>
      </c>
      <c r="J329" t="e">
        <f>AVERAGE('Main'!$AP$74:$AR$74)+1*STDEV('Main'!$AP$74:$AR$74)</f>
        <v>#DIV/0!</v>
      </c>
      <c r="K329" t="str">
        <f>'Main'!AP74</f>
        <v/>
      </c>
      <c r="L329">
        <f>IF(OR(ISERROR(K329), ISERROR(I329), ISERROR(J329)), TRUE, OR(OR(AND(LEFT(K329, 1)="[", RIGHT(K329, 1)="]"), AND(ISNUMBER(K329), OR(K329&gt;=I329, I329=""), OR(K329&lt;=J329, J329=""))), K329=""))</f>
        <v>1</v>
      </c>
      <c r="M329" t="e">
        <f>"Avg="&amp;ROUND(AVERAGE('Main'!$AP$74:$AR$74),4)&amp;", Stdev="&amp;ROUND(STDEV('Main'!$AP$74:$AR$74),4)&amp;", MaxStdev="&amp;1</f>
        <v>#DIV/0!</v>
      </c>
    </row>
    <row r="330">
      <c r="A330" t="inlineStr">
        <is>
          <t>Copies Outliers</t>
        </is>
      </c>
      <c r="B330" t="inlineStr">
        <is>
          <t>Copies per copies outliers [covN2]</t>
        </is>
      </c>
      <c r="C330" t="inlineStr">
        <is>
          <t>Medium Low</t>
        </is>
      </c>
      <c r="E330" t="inlineStr">
        <is>
          <t>evc1.07.16.21</t>
        </is>
      </c>
      <c r="F330" t="inlineStr">
        <is>
          <t>covN2</t>
        </is>
      </c>
      <c r="G330" s="73" t="str">
        <f>HYPERLINK("#'Main'!AQ74", "'Main'!AQ74")</f>
        <v>'Main'!AQ74</v>
      </c>
      <c r="I330" t="e">
        <f>AVERAGE('Main'!$AP$74:$AR$74)-1*STDEV('Main'!$AP$74:$AR$74)</f>
        <v>#DIV/0!</v>
      </c>
      <c r="J330" t="e">
        <f>AVERAGE('Main'!$AP$74:$AR$74)+1*STDEV('Main'!$AP$74:$AR$74)</f>
        <v>#DIV/0!</v>
      </c>
      <c r="K330" t="str">
        <f>'Main'!AQ74</f>
        <v/>
      </c>
      <c r="L330">
        <f>IF(OR(ISERROR(K330), ISERROR(I330), ISERROR(J330)), TRUE, OR(OR(AND(LEFT(K330, 1)="[", RIGHT(K330, 1)="]"), AND(ISNUMBER(K330), OR(K330&gt;=I330, I330=""), OR(K330&lt;=J330, J330=""))), K330=""))</f>
        <v>1</v>
      </c>
      <c r="M330" t="e">
        <f>"Avg="&amp;ROUND(AVERAGE('Main'!$AP$74:$AR$74),4)&amp;", Stdev="&amp;ROUND(STDEV('Main'!$AP$74:$AR$74),4)&amp;", MaxStdev="&amp;1</f>
        <v>#DIV/0!</v>
      </c>
    </row>
    <row r="331">
      <c r="A331" t="inlineStr">
        <is>
          <t>Copies Outliers</t>
        </is>
      </c>
      <c r="B331" t="inlineStr">
        <is>
          <t>Copies per copies outliers [covN2]</t>
        </is>
      </c>
      <c r="C331" t="inlineStr">
        <is>
          <t>Medium Low</t>
        </is>
      </c>
      <c r="E331" t="inlineStr">
        <is>
          <t>evc1.07.16.21</t>
        </is>
      </c>
      <c r="F331" t="inlineStr">
        <is>
          <t>covN2</t>
        </is>
      </c>
      <c r="G331" s="73" t="str">
        <f>HYPERLINK("#'Main'!AR74", "'Main'!AR74")</f>
        <v>'Main'!AR74</v>
      </c>
      <c r="I331" t="e">
        <f>AVERAGE('Main'!$AP$74:$AR$74)-1*STDEV('Main'!$AP$74:$AR$74)</f>
        <v>#DIV/0!</v>
      </c>
      <c r="J331" t="e">
        <f>AVERAGE('Main'!$AP$74:$AR$74)+1*STDEV('Main'!$AP$74:$AR$74)</f>
        <v>#DIV/0!</v>
      </c>
      <c r="K331" t="str">
        <f>'Main'!AR74</f>
        <v/>
      </c>
      <c r="L331">
        <f>IF(OR(ISERROR(K331), ISERROR(I331), ISERROR(J331)), TRUE, OR(OR(AND(LEFT(K331, 1)="[", RIGHT(K331, 1)="]"), AND(ISNUMBER(K331), OR(K331&gt;=I331, I331=""), OR(K331&lt;=J331, J331=""))), K331=""))</f>
        <v>1</v>
      </c>
      <c r="M331" t="e">
        <f>"Avg="&amp;ROUND(AVERAGE('Main'!$AP$74:$AR$74),4)&amp;", Stdev="&amp;ROUND(STDEV('Main'!$AP$74:$AR$74),4)&amp;", MaxStdev="&amp;1</f>
        <v>#DIV/0!</v>
      </c>
    </row>
    <row r="332">
      <c r="A332" t="inlineStr">
        <is>
          <t>Copies Outliers</t>
        </is>
      </c>
      <c r="B332" t="inlineStr">
        <is>
          <t>Copies per copies outliers [covN2]</t>
        </is>
      </c>
      <c r="C332" t="inlineStr">
        <is>
          <t>Medium Low</t>
        </is>
      </c>
      <c r="E332" t="inlineStr">
        <is>
          <t>evc3.07.16.21</t>
        </is>
      </c>
      <c r="F332" t="inlineStr">
        <is>
          <t>covN2</t>
        </is>
      </c>
      <c r="G332" s="73" t="str">
        <f>HYPERLINK("#'Main'!AP75", "'Main'!AP75")</f>
        <v>'Main'!AP75</v>
      </c>
      <c r="I332" t="e">
        <f>AVERAGE('Main'!$AP$75:$AR$75)-1*STDEV('Main'!$AP$75:$AR$75)</f>
        <v>#DIV/0!</v>
      </c>
      <c r="J332" t="e">
        <f>AVERAGE('Main'!$AP$75:$AR$75)+1*STDEV('Main'!$AP$75:$AR$75)</f>
        <v>#DIV/0!</v>
      </c>
      <c r="K332" t="str">
        <f>'Main'!AP75</f>
        <v/>
      </c>
      <c r="L332">
        <f>IF(OR(ISERROR(K332), ISERROR(I332), ISERROR(J332)), TRUE, OR(OR(AND(LEFT(K332, 1)="[", RIGHT(K332, 1)="]"), AND(ISNUMBER(K332), OR(K332&gt;=I332, I332=""), OR(K332&lt;=J332, J332=""))), K332=""))</f>
        <v>1</v>
      </c>
      <c r="M332" t="e">
        <f>"Avg="&amp;ROUND(AVERAGE('Main'!$AP$75:$AR$75),4)&amp;", Stdev="&amp;ROUND(STDEV('Main'!$AP$75:$AR$75),4)&amp;", MaxStdev="&amp;1</f>
        <v>#DIV/0!</v>
      </c>
    </row>
    <row r="333">
      <c r="A333" t="inlineStr">
        <is>
          <t>Copies Outliers</t>
        </is>
      </c>
      <c r="B333" t="inlineStr">
        <is>
          <t>Copies per copies outliers [covN2]</t>
        </is>
      </c>
      <c r="C333" t="inlineStr">
        <is>
          <t>Medium Low</t>
        </is>
      </c>
      <c r="E333" t="inlineStr">
        <is>
          <t>evc3.07.16.21</t>
        </is>
      </c>
      <c r="F333" t="inlineStr">
        <is>
          <t>covN2</t>
        </is>
      </c>
      <c r="G333" s="73" t="str">
        <f>HYPERLINK("#'Main'!AQ75", "'Main'!AQ75")</f>
        <v>'Main'!AQ75</v>
      </c>
      <c r="I333" t="e">
        <f>AVERAGE('Main'!$AP$75:$AR$75)-1*STDEV('Main'!$AP$75:$AR$75)</f>
        <v>#DIV/0!</v>
      </c>
      <c r="J333" t="e">
        <f>AVERAGE('Main'!$AP$75:$AR$75)+1*STDEV('Main'!$AP$75:$AR$75)</f>
        <v>#DIV/0!</v>
      </c>
      <c r="K333" t="str">
        <f>'Main'!AQ75</f>
        <v/>
      </c>
      <c r="L333">
        <f>IF(OR(ISERROR(K333), ISERROR(I333), ISERROR(J333)), TRUE, OR(OR(AND(LEFT(K333, 1)="[", RIGHT(K333, 1)="]"), AND(ISNUMBER(K333), OR(K333&gt;=I333, I333=""), OR(K333&lt;=J333, J333=""))), K333=""))</f>
        <v>1</v>
      </c>
      <c r="M333" t="e">
        <f>"Avg="&amp;ROUND(AVERAGE('Main'!$AP$75:$AR$75),4)&amp;", Stdev="&amp;ROUND(STDEV('Main'!$AP$75:$AR$75),4)&amp;", MaxStdev="&amp;1</f>
        <v>#DIV/0!</v>
      </c>
    </row>
    <row r="334">
      <c r="A334" t="inlineStr">
        <is>
          <t>Copies Outliers</t>
        </is>
      </c>
      <c r="B334" t="inlineStr">
        <is>
          <t>Copies per copies outliers [covN2]</t>
        </is>
      </c>
      <c r="C334" t="inlineStr">
        <is>
          <t>Medium Low</t>
        </is>
      </c>
      <c r="E334" t="inlineStr">
        <is>
          <t>evc3.07.16.21</t>
        </is>
      </c>
      <c r="F334" t="inlineStr">
        <is>
          <t>covN2</t>
        </is>
      </c>
      <c r="G334" s="73" t="str">
        <f>HYPERLINK("#'Main'!AR75", "'Main'!AR75")</f>
        <v>'Main'!AR75</v>
      </c>
      <c r="I334" t="e">
        <f>AVERAGE('Main'!$AP$75:$AR$75)-1*STDEV('Main'!$AP$75:$AR$75)</f>
        <v>#DIV/0!</v>
      </c>
      <c r="J334" t="e">
        <f>AVERAGE('Main'!$AP$75:$AR$75)+1*STDEV('Main'!$AP$75:$AR$75)</f>
        <v>#DIV/0!</v>
      </c>
      <c r="K334" t="str">
        <f>'Main'!AR75</f>
        <v/>
      </c>
      <c r="L334">
        <f>IF(OR(ISERROR(K334), ISERROR(I334), ISERROR(J334)), TRUE, OR(OR(AND(LEFT(K334, 1)="[", RIGHT(K334, 1)="]"), AND(ISNUMBER(K334), OR(K334&gt;=I334, I334=""), OR(K334&lt;=J334, J334=""))), K334=""))</f>
        <v>1</v>
      </c>
      <c r="M334" t="e">
        <f>"Avg="&amp;ROUND(AVERAGE('Main'!$AP$75:$AR$75),4)&amp;", Stdev="&amp;ROUND(STDEV('Main'!$AP$75:$AR$75),4)&amp;", MaxStdev="&amp;1</f>
        <v>#DIV/0!</v>
      </c>
    </row>
    <row r="335">
      <c r="A335" t="inlineStr">
        <is>
          <t>Copies Outliers</t>
        </is>
      </c>
      <c r="B335" t="inlineStr">
        <is>
          <t>Copies per L outliers [covN1]</t>
        </is>
      </c>
      <c r="C335" t="inlineStr">
        <is>
          <t>Medium Low</t>
        </is>
      </c>
      <c r="E335" t="inlineStr">
        <is>
          <t>aw_b97.08.09.21</t>
        </is>
      </c>
      <c r="F335" t="inlineStr">
        <is>
          <t>covN1</t>
        </is>
      </c>
      <c r="G335" s="73" t="str">
        <f>HYPERLINK("#'Main'!AZ59", "'Main'!AZ59")</f>
        <v>'Main'!AZ59</v>
      </c>
      <c r="I335" t="e">
        <f>AVERAGE('Main'!$AZ$59:$BB$59)-1*STDEV('Main'!$AZ$59:$BB$59)</f>
        <v>#DIV/0!</v>
      </c>
      <c r="J335" t="e">
        <f>AVERAGE('Main'!$AZ$59:$BB$59)+1*STDEV('Main'!$AZ$59:$BB$59)</f>
        <v>#DIV/0!</v>
      </c>
      <c r="K335" t="str">
        <f>'Main'!AZ59</f>
        <v/>
      </c>
      <c r="L335">
        <f>IF(OR(ISERROR(K335), ISERROR(I335), ISERROR(J335)), TRUE, OR(OR(AND(LEFT(K335, 1)="[", RIGHT(K335, 1)="]"), AND(ISNUMBER(K335), OR(K335&gt;=I335, I335=""), OR(K335&lt;=J335, J335=""))), K335=""))</f>
        <v>1</v>
      </c>
      <c r="M335" t="e">
        <f>"Avg="&amp;ROUND(AVERAGE('Main'!$AZ$59:$BB$59),4)&amp;", Stdev="&amp;ROUND(STDEV('Main'!$AZ$59:$BB$59),4)&amp;", MaxStdev="&amp;1</f>
        <v>#DIV/0!</v>
      </c>
    </row>
    <row r="336">
      <c r="A336" t="inlineStr">
        <is>
          <t>Copies Outliers</t>
        </is>
      </c>
      <c r="B336" t="inlineStr">
        <is>
          <t>Copies per L outliers [covN1]</t>
        </is>
      </c>
      <c r="C336" t="inlineStr">
        <is>
          <t>Medium Low</t>
        </is>
      </c>
      <c r="E336" t="inlineStr">
        <is>
          <t>aw_b97.08.09.21</t>
        </is>
      </c>
      <c r="F336" t="inlineStr">
        <is>
          <t>covN1</t>
        </is>
      </c>
      <c r="G336" s="73" t="str">
        <f>HYPERLINK("#'Main'!BA59", "'Main'!BA59")</f>
        <v>'Main'!BA59</v>
      </c>
      <c r="I336" t="e">
        <f>AVERAGE('Main'!$AZ$59:$BB$59)-1*STDEV('Main'!$AZ$59:$BB$59)</f>
        <v>#DIV/0!</v>
      </c>
      <c r="J336" t="e">
        <f>AVERAGE('Main'!$AZ$59:$BB$59)+1*STDEV('Main'!$AZ$59:$BB$59)</f>
        <v>#DIV/0!</v>
      </c>
      <c r="K336" t="str">
        <f>'Main'!BA59</f>
        <v/>
      </c>
      <c r="L336">
        <f>IF(OR(ISERROR(K336), ISERROR(I336), ISERROR(J336)), TRUE, OR(OR(AND(LEFT(K336, 1)="[", RIGHT(K336, 1)="]"), AND(ISNUMBER(K336), OR(K336&gt;=I336, I336=""), OR(K336&lt;=J336, J336=""))), K336=""))</f>
        <v>1</v>
      </c>
      <c r="M336" t="e">
        <f>"Avg="&amp;ROUND(AVERAGE('Main'!$AZ$59:$BB$59),4)&amp;", Stdev="&amp;ROUND(STDEV('Main'!$AZ$59:$BB$59),4)&amp;", MaxStdev="&amp;1</f>
        <v>#DIV/0!</v>
      </c>
    </row>
    <row r="337">
      <c r="A337" t="inlineStr">
        <is>
          <t>Copies Outliers</t>
        </is>
      </c>
      <c r="B337" t="inlineStr">
        <is>
          <t>Copies per L outliers [covN1]</t>
        </is>
      </c>
      <c r="C337" t="inlineStr">
        <is>
          <t>Medium Low</t>
        </is>
      </c>
      <c r="E337" t="inlineStr">
        <is>
          <t>aw_b97.08.09.21</t>
        </is>
      </c>
      <c r="F337" t="inlineStr">
        <is>
          <t>covN1</t>
        </is>
      </c>
      <c r="G337" s="73" t="str">
        <f>HYPERLINK("#'Main'!BB59", "'Main'!BB59")</f>
        <v>'Main'!BB59</v>
      </c>
      <c r="I337" t="e">
        <f>AVERAGE('Main'!$AZ$59:$BB$59)-1*STDEV('Main'!$AZ$59:$BB$59)</f>
        <v>#DIV/0!</v>
      </c>
      <c r="J337" t="e">
        <f>AVERAGE('Main'!$AZ$59:$BB$59)+1*STDEV('Main'!$AZ$59:$BB$59)</f>
        <v>#DIV/0!</v>
      </c>
      <c r="K337" t="str">
        <f>'Main'!BB59</f>
        <v/>
      </c>
      <c r="L337">
        <f>IF(OR(ISERROR(K337), ISERROR(I337), ISERROR(J337)), TRUE, OR(OR(AND(LEFT(K337, 1)="[", RIGHT(K337, 1)="]"), AND(ISNUMBER(K337), OR(K337&gt;=I337, I337=""), OR(K337&lt;=J337, J337=""))), K337=""))</f>
        <v>1</v>
      </c>
      <c r="M337" t="e">
        <f>"Avg="&amp;ROUND(AVERAGE('Main'!$AZ$59:$BB$59),4)&amp;", Stdev="&amp;ROUND(STDEV('Main'!$AZ$59:$BB$59),4)&amp;", MaxStdev="&amp;1</f>
        <v>#DIV/0!</v>
      </c>
    </row>
    <row r="338">
      <c r="A338" t="inlineStr">
        <is>
          <t>Copies Outliers</t>
        </is>
      </c>
      <c r="B338" t="inlineStr">
        <is>
          <t>Copies per L outliers [covN1]</t>
        </is>
      </c>
      <c r="C338" t="inlineStr">
        <is>
          <t>Medium Low</t>
        </is>
      </c>
      <c r="E338" t="inlineStr">
        <is>
          <t>aw_sr.08.09.21</t>
        </is>
      </c>
      <c r="F338" t="inlineStr">
        <is>
          <t>covN1</t>
        </is>
      </c>
      <c r="G338" s="73" t="str">
        <f>HYPERLINK("#'Main'!AZ60", "'Main'!AZ60")</f>
        <v>'Main'!AZ60</v>
      </c>
      <c r="I338" t="e">
        <f>AVERAGE('Main'!$AZ$60:$BB$60)-1*STDEV('Main'!$AZ$60:$BB$60)</f>
        <v>#DIV/0!</v>
      </c>
      <c r="J338" t="e">
        <f>AVERAGE('Main'!$AZ$60:$BB$60)+1*STDEV('Main'!$AZ$60:$BB$60)</f>
        <v>#DIV/0!</v>
      </c>
      <c r="K338" t="str">
        <f>'Main'!AZ60</f>
        <v/>
      </c>
      <c r="L338">
        <f>IF(OR(ISERROR(K338), ISERROR(I338), ISERROR(J338)), TRUE, OR(OR(AND(LEFT(K338, 1)="[", RIGHT(K338, 1)="]"), AND(ISNUMBER(K338), OR(K338&gt;=I338, I338=""), OR(K338&lt;=J338, J338=""))), K338=""))</f>
        <v>1</v>
      </c>
      <c r="M338" t="e">
        <f>"Avg="&amp;ROUND(AVERAGE('Main'!$AZ$60:$BB$60),4)&amp;", Stdev="&amp;ROUND(STDEV('Main'!$AZ$60:$BB$60),4)&amp;", MaxStdev="&amp;1</f>
        <v>#DIV/0!</v>
      </c>
    </row>
    <row r="339">
      <c r="A339" t="inlineStr">
        <is>
          <t>Copies Outliers</t>
        </is>
      </c>
      <c r="B339" t="inlineStr">
        <is>
          <t>Copies per L outliers [covN1]</t>
        </is>
      </c>
      <c r="C339" t="inlineStr">
        <is>
          <t>Medium Low</t>
        </is>
      </c>
      <c r="E339" t="inlineStr">
        <is>
          <t>aw_sr.08.09.21</t>
        </is>
      </c>
      <c r="F339" t="inlineStr">
        <is>
          <t>covN1</t>
        </is>
      </c>
      <c r="G339" s="73" t="str">
        <f>HYPERLINK("#'Main'!BA60", "'Main'!BA60")</f>
        <v>'Main'!BA60</v>
      </c>
      <c r="I339" t="e">
        <f>AVERAGE('Main'!$AZ$60:$BB$60)-1*STDEV('Main'!$AZ$60:$BB$60)</f>
        <v>#DIV/0!</v>
      </c>
      <c r="J339" t="e">
        <f>AVERAGE('Main'!$AZ$60:$BB$60)+1*STDEV('Main'!$AZ$60:$BB$60)</f>
        <v>#DIV/0!</v>
      </c>
      <c r="K339" t="str">
        <f>'Main'!BA60</f>
        <v/>
      </c>
      <c r="L339">
        <f>IF(OR(ISERROR(K339), ISERROR(I339), ISERROR(J339)), TRUE, OR(OR(AND(LEFT(K339, 1)="[", RIGHT(K339, 1)="]"), AND(ISNUMBER(K339), OR(K339&gt;=I339, I339=""), OR(K339&lt;=J339, J339=""))), K339=""))</f>
        <v>1</v>
      </c>
      <c r="M339" t="e">
        <f>"Avg="&amp;ROUND(AVERAGE('Main'!$AZ$60:$BB$60),4)&amp;", Stdev="&amp;ROUND(STDEV('Main'!$AZ$60:$BB$60),4)&amp;", MaxStdev="&amp;1</f>
        <v>#DIV/0!</v>
      </c>
    </row>
    <row r="340">
      <c r="A340" t="inlineStr">
        <is>
          <t>Copies Outliers</t>
        </is>
      </c>
      <c r="B340" t="inlineStr">
        <is>
          <t>Copies per L outliers [covN1]</t>
        </is>
      </c>
      <c r="C340" t="inlineStr">
        <is>
          <t>Medium Low</t>
        </is>
      </c>
      <c r="E340" t="inlineStr">
        <is>
          <t>aw_sr.08.09.21</t>
        </is>
      </c>
      <c r="F340" t="inlineStr">
        <is>
          <t>covN1</t>
        </is>
      </c>
      <c r="G340" s="73" t="str">
        <f>HYPERLINK("#'Main'!BB60", "'Main'!BB60")</f>
        <v>'Main'!BB60</v>
      </c>
      <c r="I340" t="e">
        <f>AVERAGE('Main'!$AZ$60:$BB$60)-1*STDEV('Main'!$AZ$60:$BB$60)</f>
        <v>#DIV/0!</v>
      </c>
      <c r="J340" t="e">
        <f>AVERAGE('Main'!$AZ$60:$BB$60)+1*STDEV('Main'!$AZ$60:$BB$60)</f>
        <v>#DIV/0!</v>
      </c>
      <c r="K340" t="str">
        <f>'Main'!BB60</f>
        <v/>
      </c>
      <c r="L340">
        <f>IF(OR(ISERROR(K340), ISERROR(I340), ISERROR(J340)), TRUE, OR(OR(AND(LEFT(K340, 1)="[", RIGHT(K340, 1)="]"), AND(ISNUMBER(K340), OR(K340&gt;=I340, I340=""), OR(K340&lt;=J340, J340=""))), K340=""))</f>
        <v>1</v>
      </c>
      <c r="M340" t="e">
        <f>"Avg="&amp;ROUND(AVERAGE('Main'!$AZ$60:$BB$60),4)&amp;", Stdev="&amp;ROUND(STDEV('Main'!$AZ$60:$BB$60),4)&amp;", MaxStdev="&amp;1</f>
        <v>#DIV/0!</v>
      </c>
    </row>
    <row r="341">
      <c r="A341" t="inlineStr">
        <is>
          <t>Copies Outliers</t>
        </is>
      </c>
      <c r="B341" t="inlineStr">
        <is>
          <t>Copies per L outliers [covN1]</t>
        </is>
      </c>
      <c r="C341" t="inlineStr">
        <is>
          <t>Medium Low</t>
        </is>
      </c>
      <c r="E341" t="inlineStr">
        <is>
          <t>ebmi.07.25</t>
        </is>
      </c>
      <c r="F341" t="inlineStr">
        <is>
          <t>covN1</t>
        </is>
      </c>
      <c r="G341" s="73" t="str">
        <f>HYPERLINK("#'Main'!AZ61", "'Main'!AZ61")</f>
        <v>'Main'!AZ61</v>
      </c>
      <c r="I341" t="e">
        <f>AVERAGE('Main'!$AZ$61:$BB$61)-1*STDEV('Main'!$AZ$61:$BB$61)</f>
        <v>#DIV/0!</v>
      </c>
      <c r="J341" t="e">
        <f>AVERAGE('Main'!$AZ$61:$BB$61)+1*STDEV('Main'!$AZ$61:$BB$61)</f>
        <v>#DIV/0!</v>
      </c>
      <c r="K341" t="str">
        <f>'Main'!AZ61</f>
        <v/>
      </c>
      <c r="L341">
        <f>IF(OR(ISERROR(K341), ISERROR(I341), ISERROR(J341)), TRUE, OR(OR(AND(LEFT(K341, 1)="[", RIGHT(K341, 1)="]"), AND(ISNUMBER(K341), OR(K341&gt;=I341, I341=""), OR(K341&lt;=J341, J341=""))), K341=""))</f>
        <v>1</v>
      </c>
      <c r="M341" t="e">
        <f>"Avg="&amp;ROUND(AVERAGE('Main'!$AZ$61:$BB$61),4)&amp;", Stdev="&amp;ROUND(STDEV('Main'!$AZ$61:$BB$61),4)&amp;", MaxStdev="&amp;1</f>
        <v>#DIV/0!</v>
      </c>
    </row>
    <row r="342">
      <c r="A342" t="inlineStr">
        <is>
          <t>Copies Outliers</t>
        </is>
      </c>
      <c r="B342" t="inlineStr">
        <is>
          <t>Copies per L outliers [covN1]</t>
        </is>
      </c>
      <c r="C342" t="inlineStr">
        <is>
          <t>Medium Low</t>
        </is>
      </c>
      <c r="E342" t="inlineStr">
        <is>
          <t>ebmi.07.25</t>
        </is>
      </c>
      <c r="F342" t="inlineStr">
        <is>
          <t>covN1</t>
        </is>
      </c>
      <c r="G342" s="73" t="str">
        <f>HYPERLINK("#'Main'!BA61", "'Main'!BA61")</f>
        <v>'Main'!BA61</v>
      </c>
      <c r="I342" t="e">
        <f>AVERAGE('Main'!$AZ$61:$BB$61)-1*STDEV('Main'!$AZ$61:$BB$61)</f>
        <v>#DIV/0!</v>
      </c>
      <c r="J342" t="e">
        <f>AVERAGE('Main'!$AZ$61:$BB$61)+1*STDEV('Main'!$AZ$61:$BB$61)</f>
        <v>#DIV/0!</v>
      </c>
      <c r="K342" t="str">
        <f>'Main'!BA61</f>
        <v/>
      </c>
      <c r="L342">
        <f>IF(OR(ISERROR(K342), ISERROR(I342), ISERROR(J342)), TRUE, OR(OR(AND(LEFT(K342, 1)="[", RIGHT(K342, 1)="]"), AND(ISNUMBER(K342), OR(K342&gt;=I342, I342=""), OR(K342&lt;=J342, J342=""))), K342=""))</f>
        <v>1</v>
      </c>
      <c r="M342" t="e">
        <f>"Avg="&amp;ROUND(AVERAGE('Main'!$AZ$61:$BB$61),4)&amp;", Stdev="&amp;ROUND(STDEV('Main'!$AZ$61:$BB$61),4)&amp;", MaxStdev="&amp;1</f>
        <v>#DIV/0!</v>
      </c>
    </row>
    <row r="343">
      <c r="A343" t="inlineStr">
        <is>
          <t>Copies Outliers</t>
        </is>
      </c>
      <c r="B343" t="inlineStr">
        <is>
          <t>Copies per L outliers [covN1]</t>
        </is>
      </c>
      <c r="C343" t="inlineStr">
        <is>
          <t>Medium Low</t>
        </is>
      </c>
      <c r="E343" t="inlineStr">
        <is>
          <t>ebmi.07.25</t>
        </is>
      </c>
      <c r="F343" t="inlineStr">
        <is>
          <t>covN1</t>
        </is>
      </c>
      <c r="G343" s="73" t="str">
        <f>HYPERLINK("#'Main'!BB61", "'Main'!BB61")</f>
        <v>'Main'!BB61</v>
      </c>
      <c r="I343" t="e">
        <f>AVERAGE('Main'!$AZ$61:$BB$61)-1*STDEV('Main'!$AZ$61:$BB$61)</f>
        <v>#DIV/0!</v>
      </c>
      <c r="J343" t="e">
        <f>AVERAGE('Main'!$AZ$61:$BB$61)+1*STDEV('Main'!$AZ$61:$BB$61)</f>
        <v>#DIV/0!</v>
      </c>
      <c r="K343" t="str">
        <f>'Main'!BB61</f>
        <v/>
      </c>
      <c r="L343">
        <f>IF(OR(ISERROR(K343), ISERROR(I343), ISERROR(J343)), TRUE, OR(OR(AND(LEFT(K343, 1)="[", RIGHT(K343, 1)="]"), AND(ISNUMBER(K343), OR(K343&gt;=I343, I343=""), OR(K343&lt;=J343, J343=""))), K343=""))</f>
        <v>1</v>
      </c>
      <c r="M343" t="e">
        <f>"Avg="&amp;ROUND(AVERAGE('Main'!$AZ$61:$BB$61),4)&amp;", Stdev="&amp;ROUND(STDEV('Main'!$AZ$61:$BB$61),4)&amp;", MaxStdev="&amp;1</f>
        <v>#DIV/0!</v>
      </c>
    </row>
    <row r="344">
      <c r="A344" t="inlineStr">
        <is>
          <t>Copies Outliers</t>
        </is>
      </c>
      <c r="B344" t="inlineStr">
        <is>
          <t>Copies per L outliers [covN1]</t>
        </is>
      </c>
      <c r="C344" t="inlineStr">
        <is>
          <t>Medium Low</t>
        </is>
      </c>
      <c r="E344" t="inlineStr">
        <is>
          <t>eh.07.20.21</t>
        </is>
      </c>
      <c r="F344" t="inlineStr">
        <is>
          <t>covN1</t>
        </is>
      </c>
      <c r="G344" s="73" t="str">
        <f>HYPERLINK("#'Main'!AZ62", "'Main'!AZ62")</f>
        <v>'Main'!AZ62</v>
      </c>
      <c r="I344" t="e">
        <f>AVERAGE('Main'!$AZ$62:$BB$62)-1*STDEV('Main'!$AZ$62:$BB$62)</f>
        <v>#DIV/0!</v>
      </c>
      <c r="J344" t="e">
        <f>AVERAGE('Main'!$AZ$62:$BB$62)+1*STDEV('Main'!$AZ$62:$BB$62)</f>
        <v>#DIV/0!</v>
      </c>
      <c r="K344" t="str">
        <f>'Main'!AZ62</f>
        <v/>
      </c>
      <c r="L344">
        <f>IF(OR(ISERROR(K344), ISERROR(I344), ISERROR(J344)), TRUE, OR(OR(AND(LEFT(K344, 1)="[", RIGHT(K344, 1)="]"), AND(ISNUMBER(K344), OR(K344&gt;=I344, I344=""), OR(K344&lt;=J344, J344=""))), K344=""))</f>
        <v>1</v>
      </c>
      <c r="M344" t="e">
        <f>"Avg="&amp;ROUND(AVERAGE('Main'!$AZ$62:$BB$62),4)&amp;", Stdev="&amp;ROUND(STDEV('Main'!$AZ$62:$BB$62),4)&amp;", MaxStdev="&amp;1</f>
        <v>#DIV/0!</v>
      </c>
    </row>
    <row r="345">
      <c r="A345" t="inlineStr">
        <is>
          <t>Copies Outliers</t>
        </is>
      </c>
      <c r="B345" t="inlineStr">
        <is>
          <t>Copies per L outliers [covN1]</t>
        </is>
      </c>
      <c r="C345" t="inlineStr">
        <is>
          <t>Medium Low</t>
        </is>
      </c>
      <c r="E345" t="inlineStr">
        <is>
          <t>eh.07.20.21</t>
        </is>
      </c>
      <c r="F345" t="inlineStr">
        <is>
          <t>covN1</t>
        </is>
      </c>
      <c r="G345" s="73" t="str">
        <f>HYPERLINK("#'Main'!BA62", "'Main'!BA62")</f>
        <v>'Main'!BA62</v>
      </c>
      <c r="I345" t="e">
        <f>AVERAGE('Main'!$AZ$62:$BB$62)-1*STDEV('Main'!$AZ$62:$BB$62)</f>
        <v>#DIV/0!</v>
      </c>
      <c r="J345" t="e">
        <f>AVERAGE('Main'!$AZ$62:$BB$62)+1*STDEV('Main'!$AZ$62:$BB$62)</f>
        <v>#DIV/0!</v>
      </c>
      <c r="K345" t="str">
        <f>'Main'!BA62</f>
        <v/>
      </c>
      <c r="L345">
        <f>IF(OR(ISERROR(K345), ISERROR(I345), ISERROR(J345)), TRUE, OR(OR(AND(LEFT(K345, 1)="[", RIGHT(K345, 1)="]"), AND(ISNUMBER(K345), OR(K345&gt;=I345, I345=""), OR(K345&lt;=J345, J345=""))), K345=""))</f>
        <v>1</v>
      </c>
      <c r="M345" t="e">
        <f>"Avg="&amp;ROUND(AVERAGE('Main'!$AZ$62:$BB$62),4)&amp;", Stdev="&amp;ROUND(STDEV('Main'!$AZ$62:$BB$62),4)&amp;", MaxStdev="&amp;1</f>
        <v>#DIV/0!</v>
      </c>
    </row>
    <row r="346">
      <c r="A346" t="inlineStr">
        <is>
          <t>Copies Outliers</t>
        </is>
      </c>
      <c r="B346" t="inlineStr">
        <is>
          <t>Copies per L outliers [covN1]</t>
        </is>
      </c>
      <c r="C346" t="inlineStr">
        <is>
          <t>Medium Low</t>
        </is>
      </c>
      <c r="E346" t="inlineStr">
        <is>
          <t>eh.07.20.21</t>
        </is>
      </c>
      <c r="F346" t="inlineStr">
        <is>
          <t>covN1</t>
        </is>
      </c>
      <c r="G346" s="73" t="str">
        <f>HYPERLINK("#'Main'!BB62", "'Main'!BB62")</f>
        <v>'Main'!BB62</v>
      </c>
      <c r="I346" t="e">
        <f>AVERAGE('Main'!$AZ$62:$BB$62)-1*STDEV('Main'!$AZ$62:$BB$62)</f>
        <v>#DIV/0!</v>
      </c>
      <c r="J346" t="e">
        <f>AVERAGE('Main'!$AZ$62:$BB$62)+1*STDEV('Main'!$AZ$62:$BB$62)</f>
        <v>#DIV/0!</v>
      </c>
      <c r="K346" t="str">
        <f>'Main'!BB62</f>
        <v/>
      </c>
      <c r="L346">
        <f>IF(OR(ISERROR(K346), ISERROR(I346), ISERROR(J346)), TRUE, OR(OR(AND(LEFT(K346, 1)="[", RIGHT(K346, 1)="]"), AND(ISNUMBER(K346), OR(K346&gt;=I346, I346=""), OR(K346&lt;=J346, J346=""))), K346=""))</f>
        <v>1</v>
      </c>
      <c r="M346" t="e">
        <f>"Avg="&amp;ROUND(AVERAGE('Main'!$AZ$62:$BB$62),4)&amp;", Stdev="&amp;ROUND(STDEV('Main'!$AZ$62:$BB$62),4)&amp;", MaxStdev="&amp;1</f>
        <v>#DIV/0!</v>
      </c>
    </row>
    <row r="347">
      <c r="A347" t="inlineStr">
        <is>
          <t>Copies Outliers</t>
        </is>
      </c>
      <c r="B347" t="inlineStr">
        <is>
          <t>Copies per L outliers [covN1]</t>
        </is>
      </c>
      <c r="C347" t="inlineStr">
        <is>
          <t>Medium Low</t>
        </is>
      </c>
      <c r="E347" t="inlineStr">
        <is>
          <t>emh.07.21.21</t>
        </is>
      </c>
      <c r="F347" t="inlineStr">
        <is>
          <t>covN1</t>
        </is>
      </c>
      <c r="G347" s="73" t="str">
        <f>HYPERLINK("#'Main'!AZ63", "'Main'!AZ63")</f>
        <v>'Main'!AZ63</v>
      </c>
      <c r="I347" t="e">
        <f>AVERAGE('Main'!$AZ$63:$BB$63)-1*STDEV('Main'!$AZ$63:$BB$63)</f>
        <v>#DIV/0!</v>
      </c>
      <c r="J347" t="e">
        <f>AVERAGE('Main'!$AZ$63:$BB$63)+1*STDEV('Main'!$AZ$63:$BB$63)</f>
        <v>#DIV/0!</v>
      </c>
      <c r="K347" t="str">
        <f>'Main'!AZ63</f>
        <v/>
      </c>
      <c r="L347">
        <f>IF(OR(ISERROR(K347), ISERROR(I347), ISERROR(J347)), TRUE, OR(OR(AND(LEFT(K347, 1)="[", RIGHT(K347, 1)="]"), AND(ISNUMBER(K347), OR(K347&gt;=I347, I347=""), OR(K347&lt;=J347, J347=""))), K347=""))</f>
        <v>1</v>
      </c>
      <c r="M347" t="e">
        <f>"Avg="&amp;ROUND(AVERAGE('Main'!$AZ$63:$BB$63),4)&amp;", Stdev="&amp;ROUND(STDEV('Main'!$AZ$63:$BB$63),4)&amp;", MaxStdev="&amp;1</f>
        <v>#DIV/0!</v>
      </c>
    </row>
    <row r="348">
      <c r="A348" t="inlineStr">
        <is>
          <t>Copies Outliers</t>
        </is>
      </c>
      <c r="B348" t="inlineStr">
        <is>
          <t>Copies per L outliers [covN1]</t>
        </is>
      </c>
      <c r="C348" t="inlineStr">
        <is>
          <t>Medium Low</t>
        </is>
      </c>
      <c r="E348" t="inlineStr">
        <is>
          <t>emh.07.21.21</t>
        </is>
      </c>
      <c r="F348" t="inlineStr">
        <is>
          <t>covN1</t>
        </is>
      </c>
      <c r="G348" s="73" t="str">
        <f>HYPERLINK("#'Main'!BA63", "'Main'!BA63")</f>
        <v>'Main'!BA63</v>
      </c>
      <c r="I348" t="e">
        <f>AVERAGE('Main'!$AZ$63:$BB$63)-1*STDEV('Main'!$AZ$63:$BB$63)</f>
        <v>#DIV/0!</v>
      </c>
      <c r="J348" t="e">
        <f>AVERAGE('Main'!$AZ$63:$BB$63)+1*STDEV('Main'!$AZ$63:$BB$63)</f>
        <v>#DIV/0!</v>
      </c>
      <c r="K348" t="str">
        <f>'Main'!BA63</f>
        <v/>
      </c>
      <c r="L348">
        <f>IF(OR(ISERROR(K348), ISERROR(I348), ISERROR(J348)), TRUE, OR(OR(AND(LEFT(K348, 1)="[", RIGHT(K348, 1)="]"), AND(ISNUMBER(K348), OR(K348&gt;=I348, I348=""), OR(K348&lt;=J348, J348=""))), K348=""))</f>
        <v>1</v>
      </c>
      <c r="M348" t="e">
        <f>"Avg="&amp;ROUND(AVERAGE('Main'!$AZ$63:$BB$63),4)&amp;", Stdev="&amp;ROUND(STDEV('Main'!$AZ$63:$BB$63),4)&amp;", MaxStdev="&amp;1</f>
        <v>#DIV/0!</v>
      </c>
    </row>
    <row r="349">
      <c r="A349" t="inlineStr">
        <is>
          <t>Copies Outliers</t>
        </is>
      </c>
      <c r="B349" t="inlineStr">
        <is>
          <t>Copies per L outliers [covN1]</t>
        </is>
      </c>
      <c r="C349" t="inlineStr">
        <is>
          <t>Medium Low</t>
        </is>
      </c>
      <c r="E349" t="inlineStr">
        <is>
          <t>emh.07.21.21</t>
        </is>
      </c>
      <c r="F349" t="inlineStr">
        <is>
          <t>covN1</t>
        </is>
      </c>
      <c r="G349" s="73" t="str">
        <f>HYPERLINK("#'Main'!BB63", "'Main'!BB63")</f>
        <v>'Main'!BB63</v>
      </c>
      <c r="I349" t="e">
        <f>AVERAGE('Main'!$AZ$63:$BB$63)-1*STDEV('Main'!$AZ$63:$BB$63)</f>
        <v>#DIV/0!</v>
      </c>
      <c r="J349" t="e">
        <f>AVERAGE('Main'!$AZ$63:$BB$63)+1*STDEV('Main'!$AZ$63:$BB$63)</f>
        <v>#DIV/0!</v>
      </c>
      <c r="K349" t="str">
        <f>'Main'!BB63</f>
        <v/>
      </c>
      <c r="L349">
        <f>IF(OR(ISERROR(K349), ISERROR(I349), ISERROR(J349)), TRUE, OR(OR(AND(LEFT(K349, 1)="[", RIGHT(K349, 1)="]"), AND(ISNUMBER(K349), OR(K349&gt;=I349, I349=""), OR(K349&lt;=J349, J349=""))), K349=""))</f>
        <v>1</v>
      </c>
      <c r="M349" t="e">
        <f>"Avg="&amp;ROUND(AVERAGE('Main'!$AZ$63:$BB$63),4)&amp;", Stdev="&amp;ROUND(STDEV('Main'!$AZ$63:$BB$63),4)&amp;", MaxStdev="&amp;1</f>
        <v>#DIV/0!</v>
      </c>
    </row>
    <row r="350">
      <c r="A350" t="inlineStr">
        <is>
          <t>Copies Outliers</t>
        </is>
      </c>
      <c r="B350" t="inlineStr">
        <is>
          <t>Copies per L outliers [covN1]</t>
        </is>
      </c>
      <c r="C350" t="inlineStr">
        <is>
          <t>Medium Low</t>
        </is>
      </c>
      <c r="E350" t="inlineStr">
        <is>
          <t>evc1.07.02.21</t>
        </is>
      </c>
      <c r="F350" t="inlineStr">
        <is>
          <t>covN1</t>
        </is>
      </c>
      <c r="G350" s="73" t="str">
        <f>HYPERLINK("#'Main'!AZ64", "'Main'!AZ64")</f>
        <v>'Main'!AZ64</v>
      </c>
      <c r="I350" t="e">
        <f>AVERAGE('Main'!$AZ$64:$BB$64)-1*STDEV('Main'!$AZ$64:$BB$64)</f>
        <v>#DIV/0!</v>
      </c>
      <c r="J350" t="e">
        <f>AVERAGE('Main'!$AZ$64:$BB$64)+1*STDEV('Main'!$AZ$64:$BB$64)</f>
        <v>#DIV/0!</v>
      </c>
      <c r="K350" t="str">
        <f>'Main'!AZ64</f>
        <v/>
      </c>
      <c r="L350">
        <f>IF(OR(ISERROR(K350), ISERROR(I350), ISERROR(J350)), TRUE, OR(OR(AND(LEFT(K350, 1)="[", RIGHT(K350, 1)="]"), AND(ISNUMBER(K350), OR(K350&gt;=I350, I350=""), OR(K350&lt;=J350, J350=""))), K350=""))</f>
        <v>1</v>
      </c>
      <c r="M350" t="e">
        <f>"Avg="&amp;ROUND(AVERAGE('Main'!$AZ$64:$BB$64),4)&amp;", Stdev="&amp;ROUND(STDEV('Main'!$AZ$64:$BB$64),4)&amp;", MaxStdev="&amp;1</f>
        <v>#DIV/0!</v>
      </c>
    </row>
    <row r="351">
      <c r="A351" t="inlineStr">
        <is>
          <t>Copies Outliers</t>
        </is>
      </c>
      <c r="B351" t="inlineStr">
        <is>
          <t>Copies per L outliers [covN1]</t>
        </is>
      </c>
      <c r="C351" t="inlineStr">
        <is>
          <t>Medium Low</t>
        </is>
      </c>
      <c r="E351" t="inlineStr">
        <is>
          <t>evc1.07.02.21</t>
        </is>
      </c>
      <c r="F351" t="inlineStr">
        <is>
          <t>covN1</t>
        </is>
      </c>
      <c r="G351" s="73" t="str">
        <f>HYPERLINK("#'Main'!BA64", "'Main'!BA64")</f>
        <v>'Main'!BA64</v>
      </c>
      <c r="I351" t="e">
        <f>AVERAGE('Main'!$AZ$64:$BB$64)-1*STDEV('Main'!$AZ$64:$BB$64)</f>
        <v>#DIV/0!</v>
      </c>
      <c r="J351" t="e">
        <f>AVERAGE('Main'!$AZ$64:$BB$64)+1*STDEV('Main'!$AZ$64:$BB$64)</f>
        <v>#DIV/0!</v>
      </c>
      <c r="K351" t="str">
        <f>'Main'!BA64</f>
        <v/>
      </c>
      <c r="L351">
        <f>IF(OR(ISERROR(K351), ISERROR(I351), ISERROR(J351)), TRUE, OR(OR(AND(LEFT(K351, 1)="[", RIGHT(K351, 1)="]"), AND(ISNUMBER(K351), OR(K351&gt;=I351, I351=""), OR(K351&lt;=J351, J351=""))), K351=""))</f>
        <v>1</v>
      </c>
      <c r="M351" t="e">
        <f>"Avg="&amp;ROUND(AVERAGE('Main'!$AZ$64:$BB$64),4)&amp;", Stdev="&amp;ROUND(STDEV('Main'!$AZ$64:$BB$64),4)&amp;", MaxStdev="&amp;1</f>
        <v>#DIV/0!</v>
      </c>
    </row>
    <row r="352">
      <c r="A352" t="inlineStr">
        <is>
          <t>Copies Outliers</t>
        </is>
      </c>
      <c r="B352" t="inlineStr">
        <is>
          <t>Copies per L outliers [covN1]</t>
        </is>
      </c>
      <c r="C352" t="inlineStr">
        <is>
          <t>Medium Low</t>
        </is>
      </c>
      <c r="E352" t="inlineStr">
        <is>
          <t>evc1.07.02.21</t>
        </is>
      </c>
      <c r="F352" t="inlineStr">
        <is>
          <t>covN1</t>
        </is>
      </c>
      <c r="G352" s="73" t="str">
        <f>HYPERLINK("#'Main'!BB64", "'Main'!BB64")</f>
        <v>'Main'!BB64</v>
      </c>
      <c r="I352" t="e">
        <f>AVERAGE('Main'!$AZ$64:$BB$64)-1*STDEV('Main'!$AZ$64:$BB$64)</f>
        <v>#DIV/0!</v>
      </c>
      <c r="J352" t="e">
        <f>AVERAGE('Main'!$AZ$64:$BB$64)+1*STDEV('Main'!$AZ$64:$BB$64)</f>
        <v>#DIV/0!</v>
      </c>
      <c r="K352" t="str">
        <f>'Main'!BB64</f>
        <v/>
      </c>
      <c r="L352">
        <f>IF(OR(ISERROR(K352), ISERROR(I352), ISERROR(J352)), TRUE, OR(OR(AND(LEFT(K352, 1)="[", RIGHT(K352, 1)="]"), AND(ISNUMBER(K352), OR(K352&gt;=I352, I352=""), OR(K352&lt;=J352, J352=""))), K352=""))</f>
        <v>1</v>
      </c>
      <c r="M352" t="e">
        <f>"Avg="&amp;ROUND(AVERAGE('Main'!$AZ$64:$BB$64),4)&amp;", Stdev="&amp;ROUND(STDEV('Main'!$AZ$64:$BB$64),4)&amp;", MaxStdev="&amp;1</f>
        <v>#DIV/0!</v>
      </c>
    </row>
    <row r="353">
      <c r="A353" t="inlineStr">
        <is>
          <t>Copies Outliers</t>
        </is>
      </c>
      <c r="B353" t="inlineStr">
        <is>
          <t>Copies per L outliers [covN1]</t>
        </is>
      </c>
      <c r="C353" t="inlineStr">
        <is>
          <t>Medium Low</t>
        </is>
      </c>
      <c r="E353" t="inlineStr">
        <is>
          <t>evc1.07.16.21</t>
        </is>
      </c>
      <c r="F353" t="inlineStr">
        <is>
          <t>covN1</t>
        </is>
      </c>
      <c r="G353" s="73" t="str">
        <f>HYPERLINK("#'Main'!AZ65", "'Main'!AZ65")</f>
        <v>'Main'!AZ65</v>
      </c>
      <c r="I353" t="e">
        <f>AVERAGE('Main'!$AZ$65:$BB$65)-1*STDEV('Main'!$AZ$65:$BB$65)</f>
        <v>#DIV/0!</v>
      </c>
      <c r="J353" t="e">
        <f>AVERAGE('Main'!$AZ$65:$BB$65)+1*STDEV('Main'!$AZ$65:$BB$65)</f>
        <v>#DIV/0!</v>
      </c>
      <c r="K353" t="str">
        <f>'Main'!AZ65</f>
        <v/>
      </c>
      <c r="L353">
        <f>IF(OR(ISERROR(K353), ISERROR(I353), ISERROR(J353)), TRUE, OR(OR(AND(LEFT(K353, 1)="[", RIGHT(K353, 1)="]"), AND(ISNUMBER(K353), OR(K353&gt;=I353, I353=""), OR(K353&lt;=J353, J353=""))), K353=""))</f>
        <v>1</v>
      </c>
      <c r="M353" t="e">
        <f>"Avg="&amp;ROUND(AVERAGE('Main'!$AZ$65:$BB$65),4)&amp;", Stdev="&amp;ROUND(STDEV('Main'!$AZ$65:$BB$65),4)&amp;", MaxStdev="&amp;1</f>
        <v>#DIV/0!</v>
      </c>
    </row>
    <row r="354">
      <c r="A354" t="inlineStr">
        <is>
          <t>Copies Outliers</t>
        </is>
      </c>
      <c r="B354" t="inlineStr">
        <is>
          <t>Copies per L outliers [covN1]</t>
        </is>
      </c>
      <c r="C354" t="inlineStr">
        <is>
          <t>Medium Low</t>
        </is>
      </c>
      <c r="E354" t="inlineStr">
        <is>
          <t>evc1.07.16.21</t>
        </is>
      </c>
      <c r="F354" t="inlineStr">
        <is>
          <t>covN1</t>
        </is>
      </c>
      <c r="G354" s="73" t="str">
        <f>HYPERLINK("#'Main'!BA65", "'Main'!BA65")</f>
        <v>'Main'!BA65</v>
      </c>
      <c r="I354" t="e">
        <f>AVERAGE('Main'!$AZ$65:$BB$65)-1*STDEV('Main'!$AZ$65:$BB$65)</f>
        <v>#DIV/0!</v>
      </c>
      <c r="J354" t="e">
        <f>AVERAGE('Main'!$AZ$65:$BB$65)+1*STDEV('Main'!$AZ$65:$BB$65)</f>
        <v>#DIV/0!</v>
      </c>
      <c r="K354" t="str">
        <f>'Main'!BA65</f>
        <v/>
      </c>
      <c r="L354">
        <f>IF(OR(ISERROR(K354), ISERROR(I354), ISERROR(J354)), TRUE, OR(OR(AND(LEFT(K354, 1)="[", RIGHT(K354, 1)="]"), AND(ISNUMBER(K354), OR(K354&gt;=I354, I354=""), OR(K354&lt;=J354, J354=""))), K354=""))</f>
        <v>1</v>
      </c>
      <c r="M354" t="e">
        <f>"Avg="&amp;ROUND(AVERAGE('Main'!$AZ$65:$BB$65),4)&amp;", Stdev="&amp;ROUND(STDEV('Main'!$AZ$65:$BB$65),4)&amp;", MaxStdev="&amp;1</f>
        <v>#DIV/0!</v>
      </c>
    </row>
    <row r="355">
      <c r="A355" t="inlineStr">
        <is>
          <t>Copies Outliers</t>
        </is>
      </c>
      <c r="B355" t="inlineStr">
        <is>
          <t>Copies per L outliers [covN1]</t>
        </is>
      </c>
      <c r="C355" t="inlineStr">
        <is>
          <t>Medium Low</t>
        </is>
      </c>
      <c r="E355" t="inlineStr">
        <is>
          <t>evc1.07.16.21</t>
        </is>
      </c>
      <c r="F355" t="inlineStr">
        <is>
          <t>covN1</t>
        </is>
      </c>
      <c r="G355" s="73" t="str">
        <f>HYPERLINK("#'Main'!BB65", "'Main'!BB65")</f>
        <v>'Main'!BB65</v>
      </c>
      <c r="I355" t="e">
        <f>AVERAGE('Main'!$AZ$65:$BB$65)-1*STDEV('Main'!$AZ$65:$BB$65)</f>
        <v>#DIV/0!</v>
      </c>
      <c r="J355" t="e">
        <f>AVERAGE('Main'!$AZ$65:$BB$65)+1*STDEV('Main'!$AZ$65:$BB$65)</f>
        <v>#DIV/0!</v>
      </c>
      <c r="K355" t="str">
        <f>'Main'!BB65</f>
        <v/>
      </c>
      <c r="L355">
        <f>IF(OR(ISERROR(K355), ISERROR(I355), ISERROR(J355)), TRUE, OR(OR(AND(LEFT(K355, 1)="[", RIGHT(K355, 1)="]"), AND(ISNUMBER(K355), OR(K355&gt;=I355, I355=""), OR(K355&lt;=J355, J355=""))), K355=""))</f>
        <v>1</v>
      </c>
      <c r="M355" t="e">
        <f>"Avg="&amp;ROUND(AVERAGE('Main'!$AZ$65:$BB$65),4)&amp;", Stdev="&amp;ROUND(STDEV('Main'!$AZ$65:$BB$65),4)&amp;", MaxStdev="&amp;1</f>
        <v>#DIV/0!</v>
      </c>
    </row>
    <row r="356">
      <c r="A356" t="inlineStr">
        <is>
          <t>Copies Outliers</t>
        </is>
      </c>
      <c r="B356" t="inlineStr">
        <is>
          <t>Copies per L outliers [covN1]</t>
        </is>
      </c>
      <c r="C356" t="inlineStr">
        <is>
          <t>Medium Low</t>
        </is>
      </c>
      <c r="E356" t="inlineStr">
        <is>
          <t>evc3.07.16.21</t>
        </is>
      </c>
      <c r="F356" t="inlineStr">
        <is>
          <t>covN1</t>
        </is>
      </c>
      <c r="G356" s="73" t="str">
        <f>HYPERLINK("#'Main'!AZ66", "'Main'!AZ66")</f>
        <v>'Main'!AZ66</v>
      </c>
      <c r="I356" t="e">
        <f>AVERAGE('Main'!$AZ$66:$BB$66)-1*STDEV('Main'!$AZ$66:$BB$66)</f>
        <v>#DIV/0!</v>
      </c>
      <c r="J356" t="e">
        <f>AVERAGE('Main'!$AZ$66:$BB$66)+1*STDEV('Main'!$AZ$66:$BB$66)</f>
        <v>#DIV/0!</v>
      </c>
      <c r="K356" t="str">
        <f>'Main'!AZ66</f>
        <v/>
      </c>
      <c r="L356">
        <f>IF(OR(ISERROR(K356), ISERROR(I356), ISERROR(J356)), TRUE, OR(OR(AND(LEFT(K356, 1)="[", RIGHT(K356, 1)="]"), AND(ISNUMBER(K356), OR(K356&gt;=I356, I356=""), OR(K356&lt;=J356, J356=""))), K356=""))</f>
        <v>1</v>
      </c>
      <c r="M356" t="e">
        <f>"Avg="&amp;ROUND(AVERAGE('Main'!$AZ$66:$BB$66),4)&amp;", Stdev="&amp;ROUND(STDEV('Main'!$AZ$66:$BB$66),4)&amp;", MaxStdev="&amp;1</f>
        <v>#DIV/0!</v>
      </c>
    </row>
    <row r="357">
      <c r="A357" t="inlineStr">
        <is>
          <t>Copies Outliers</t>
        </is>
      </c>
      <c r="B357" t="inlineStr">
        <is>
          <t>Copies per L outliers [covN1]</t>
        </is>
      </c>
      <c r="C357" t="inlineStr">
        <is>
          <t>Medium Low</t>
        </is>
      </c>
      <c r="E357" t="inlineStr">
        <is>
          <t>evc3.07.16.21</t>
        </is>
      </c>
      <c r="F357" t="inlineStr">
        <is>
          <t>covN1</t>
        </is>
      </c>
      <c r="G357" s="73" t="str">
        <f>HYPERLINK("#'Main'!BA66", "'Main'!BA66")</f>
        <v>'Main'!BA66</v>
      </c>
      <c r="I357" t="e">
        <f>AVERAGE('Main'!$AZ$66:$BB$66)-1*STDEV('Main'!$AZ$66:$BB$66)</f>
        <v>#DIV/0!</v>
      </c>
      <c r="J357" t="e">
        <f>AVERAGE('Main'!$AZ$66:$BB$66)+1*STDEV('Main'!$AZ$66:$BB$66)</f>
        <v>#DIV/0!</v>
      </c>
      <c r="K357" t="str">
        <f>'Main'!BA66</f>
        <v/>
      </c>
      <c r="L357">
        <f>IF(OR(ISERROR(K357), ISERROR(I357), ISERROR(J357)), TRUE, OR(OR(AND(LEFT(K357, 1)="[", RIGHT(K357, 1)="]"), AND(ISNUMBER(K357), OR(K357&gt;=I357, I357=""), OR(K357&lt;=J357, J357=""))), K357=""))</f>
        <v>1</v>
      </c>
      <c r="M357" t="e">
        <f>"Avg="&amp;ROUND(AVERAGE('Main'!$AZ$66:$BB$66),4)&amp;", Stdev="&amp;ROUND(STDEV('Main'!$AZ$66:$BB$66),4)&amp;", MaxStdev="&amp;1</f>
        <v>#DIV/0!</v>
      </c>
    </row>
    <row r="358">
      <c r="A358" t="inlineStr">
        <is>
          <t>Copies Outliers</t>
        </is>
      </c>
      <c r="B358" t="inlineStr">
        <is>
          <t>Copies per L outliers [covN1]</t>
        </is>
      </c>
      <c r="C358" t="inlineStr">
        <is>
          <t>Medium Low</t>
        </is>
      </c>
      <c r="E358" t="inlineStr">
        <is>
          <t>evc3.07.16.21</t>
        </is>
      </c>
      <c r="F358" t="inlineStr">
        <is>
          <t>covN1</t>
        </is>
      </c>
      <c r="G358" s="73" t="str">
        <f>HYPERLINK("#'Main'!BB66", "'Main'!BB66")</f>
        <v>'Main'!BB66</v>
      </c>
      <c r="I358" t="e">
        <f>AVERAGE('Main'!$AZ$66:$BB$66)-1*STDEV('Main'!$AZ$66:$BB$66)</f>
        <v>#DIV/0!</v>
      </c>
      <c r="J358" t="e">
        <f>AVERAGE('Main'!$AZ$66:$BB$66)+1*STDEV('Main'!$AZ$66:$BB$66)</f>
        <v>#DIV/0!</v>
      </c>
      <c r="K358" t="str">
        <f>'Main'!BB66</f>
        <v/>
      </c>
      <c r="L358">
        <f>IF(OR(ISERROR(K358), ISERROR(I358), ISERROR(J358)), TRUE, OR(OR(AND(LEFT(K358, 1)="[", RIGHT(K358, 1)="]"), AND(ISNUMBER(K358), OR(K358&gt;=I358, I358=""), OR(K358&lt;=J358, J358=""))), K358=""))</f>
        <v>1</v>
      </c>
      <c r="M358" t="e">
        <f>"Avg="&amp;ROUND(AVERAGE('Main'!$AZ$66:$BB$66),4)&amp;", Stdev="&amp;ROUND(STDEV('Main'!$AZ$66:$BB$66),4)&amp;", MaxStdev="&amp;1</f>
        <v>#DIV/0!</v>
      </c>
    </row>
    <row r="359">
      <c r="A359" t="inlineStr">
        <is>
          <t>Copies Outliers</t>
        </is>
      </c>
      <c r="B359" t="inlineStr">
        <is>
          <t>Copies per L outliers [covN2]</t>
        </is>
      </c>
      <c r="C359" t="inlineStr">
        <is>
          <t>Medium Low</t>
        </is>
      </c>
      <c r="E359" t="inlineStr">
        <is>
          <t>aw_b97.08.09.21</t>
        </is>
      </c>
      <c r="F359" t="inlineStr">
        <is>
          <t>covN2</t>
        </is>
      </c>
      <c r="G359" s="73" t="str">
        <f>HYPERLINK("#'Main'!AZ68", "'Main'!AZ68")</f>
        <v>'Main'!AZ68</v>
      </c>
      <c r="I359" t="e">
        <f>AVERAGE('Main'!$AZ$68:$BB$68)-1*STDEV('Main'!$AZ$68:$BB$68)</f>
        <v>#DIV/0!</v>
      </c>
      <c r="J359" t="e">
        <f>AVERAGE('Main'!$AZ$68:$BB$68)+1*STDEV('Main'!$AZ$68:$BB$68)</f>
        <v>#DIV/0!</v>
      </c>
      <c r="K359" t="str">
        <f>'Main'!AZ68</f>
        <v/>
      </c>
      <c r="L359">
        <f>IF(OR(ISERROR(K359), ISERROR(I359), ISERROR(J359)), TRUE, OR(OR(AND(LEFT(K359, 1)="[", RIGHT(K359, 1)="]"), AND(ISNUMBER(K359), OR(K359&gt;=I359, I359=""), OR(K359&lt;=J359, J359=""))), K359=""))</f>
        <v>1</v>
      </c>
      <c r="M359" t="e">
        <f>"Avg="&amp;ROUND(AVERAGE('Main'!$AZ$68:$BB$68),4)&amp;", Stdev="&amp;ROUND(STDEV('Main'!$AZ$68:$BB$68),4)&amp;", MaxStdev="&amp;1</f>
        <v>#DIV/0!</v>
      </c>
    </row>
    <row r="360">
      <c r="A360" t="inlineStr">
        <is>
          <t>Copies Outliers</t>
        </is>
      </c>
      <c r="B360" t="inlineStr">
        <is>
          <t>Copies per L outliers [covN2]</t>
        </is>
      </c>
      <c r="C360" t="inlineStr">
        <is>
          <t>Medium Low</t>
        </is>
      </c>
      <c r="E360" t="inlineStr">
        <is>
          <t>aw_b97.08.09.21</t>
        </is>
      </c>
      <c r="F360" t="inlineStr">
        <is>
          <t>covN2</t>
        </is>
      </c>
      <c r="G360" s="73" t="str">
        <f>HYPERLINK("#'Main'!BA68", "'Main'!BA68")</f>
        <v>'Main'!BA68</v>
      </c>
      <c r="I360" t="e">
        <f>AVERAGE('Main'!$AZ$68:$BB$68)-1*STDEV('Main'!$AZ$68:$BB$68)</f>
        <v>#DIV/0!</v>
      </c>
      <c r="J360" t="e">
        <f>AVERAGE('Main'!$AZ$68:$BB$68)+1*STDEV('Main'!$AZ$68:$BB$68)</f>
        <v>#DIV/0!</v>
      </c>
      <c r="K360" t="str">
        <f>'Main'!BA68</f>
        <v/>
      </c>
      <c r="L360">
        <f>IF(OR(ISERROR(K360), ISERROR(I360), ISERROR(J360)), TRUE, OR(OR(AND(LEFT(K360, 1)="[", RIGHT(K360, 1)="]"), AND(ISNUMBER(K360), OR(K360&gt;=I360, I360=""), OR(K360&lt;=J360, J360=""))), K360=""))</f>
        <v>1</v>
      </c>
      <c r="M360" t="e">
        <f>"Avg="&amp;ROUND(AVERAGE('Main'!$AZ$68:$BB$68),4)&amp;", Stdev="&amp;ROUND(STDEV('Main'!$AZ$68:$BB$68),4)&amp;", MaxStdev="&amp;1</f>
        <v>#DIV/0!</v>
      </c>
    </row>
    <row r="361">
      <c r="A361" t="inlineStr">
        <is>
          <t>Copies Outliers</t>
        </is>
      </c>
      <c r="B361" t="inlineStr">
        <is>
          <t>Copies per L outliers [covN2]</t>
        </is>
      </c>
      <c r="C361" t="inlineStr">
        <is>
          <t>Medium Low</t>
        </is>
      </c>
      <c r="E361" t="inlineStr">
        <is>
          <t>aw_b97.08.09.21</t>
        </is>
      </c>
      <c r="F361" t="inlineStr">
        <is>
          <t>covN2</t>
        </is>
      </c>
      <c r="G361" s="73" t="str">
        <f>HYPERLINK("#'Main'!BB68", "'Main'!BB68")</f>
        <v>'Main'!BB68</v>
      </c>
      <c r="I361" t="e">
        <f>AVERAGE('Main'!$AZ$68:$BB$68)-1*STDEV('Main'!$AZ$68:$BB$68)</f>
        <v>#DIV/0!</v>
      </c>
      <c r="J361" t="e">
        <f>AVERAGE('Main'!$AZ$68:$BB$68)+1*STDEV('Main'!$AZ$68:$BB$68)</f>
        <v>#DIV/0!</v>
      </c>
      <c r="K361" t="str">
        <f>'Main'!BB68</f>
        <v/>
      </c>
      <c r="L361">
        <f>IF(OR(ISERROR(K361), ISERROR(I361), ISERROR(J361)), TRUE, OR(OR(AND(LEFT(K361, 1)="[", RIGHT(K361, 1)="]"), AND(ISNUMBER(K361), OR(K361&gt;=I361, I361=""), OR(K361&lt;=J361, J361=""))), K361=""))</f>
        <v>1</v>
      </c>
      <c r="M361" t="e">
        <f>"Avg="&amp;ROUND(AVERAGE('Main'!$AZ$68:$BB$68),4)&amp;", Stdev="&amp;ROUND(STDEV('Main'!$AZ$68:$BB$68),4)&amp;", MaxStdev="&amp;1</f>
        <v>#DIV/0!</v>
      </c>
    </row>
    <row r="362">
      <c r="A362" t="inlineStr">
        <is>
          <t>Copies Outliers</t>
        </is>
      </c>
      <c r="B362" t="inlineStr">
        <is>
          <t>Copies per L outliers [covN2]</t>
        </is>
      </c>
      <c r="C362" t="inlineStr">
        <is>
          <t>Medium Low</t>
        </is>
      </c>
      <c r="E362" t="inlineStr">
        <is>
          <t>aw_sr.08.09.21</t>
        </is>
      </c>
      <c r="F362" t="inlineStr">
        <is>
          <t>covN2</t>
        </is>
      </c>
      <c r="G362" s="73" t="str">
        <f>HYPERLINK("#'Main'!AZ69", "'Main'!AZ69")</f>
        <v>'Main'!AZ69</v>
      </c>
      <c r="I362" t="e">
        <f>AVERAGE('Main'!$AZ$69:$BB$69)-1*STDEV('Main'!$AZ$69:$BB$69)</f>
        <v>#DIV/0!</v>
      </c>
      <c r="J362" t="e">
        <f>AVERAGE('Main'!$AZ$69:$BB$69)+1*STDEV('Main'!$AZ$69:$BB$69)</f>
        <v>#DIV/0!</v>
      </c>
      <c r="K362" t="str">
        <f>'Main'!AZ69</f>
        <v/>
      </c>
      <c r="L362">
        <f>IF(OR(ISERROR(K362), ISERROR(I362), ISERROR(J362)), TRUE, OR(OR(AND(LEFT(K362, 1)="[", RIGHT(K362, 1)="]"), AND(ISNUMBER(K362), OR(K362&gt;=I362, I362=""), OR(K362&lt;=J362, J362=""))), K362=""))</f>
        <v>1</v>
      </c>
      <c r="M362" t="e">
        <f>"Avg="&amp;ROUND(AVERAGE('Main'!$AZ$69:$BB$69),4)&amp;", Stdev="&amp;ROUND(STDEV('Main'!$AZ$69:$BB$69),4)&amp;", MaxStdev="&amp;1</f>
        <v>#DIV/0!</v>
      </c>
    </row>
    <row r="363">
      <c r="A363" t="inlineStr">
        <is>
          <t>Copies Outliers</t>
        </is>
      </c>
      <c r="B363" t="inlineStr">
        <is>
          <t>Copies per L outliers [covN2]</t>
        </is>
      </c>
      <c r="C363" t="inlineStr">
        <is>
          <t>Medium Low</t>
        </is>
      </c>
      <c r="E363" t="inlineStr">
        <is>
          <t>aw_sr.08.09.21</t>
        </is>
      </c>
      <c r="F363" t="inlineStr">
        <is>
          <t>covN2</t>
        </is>
      </c>
      <c r="G363" s="73" t="str">
        <f>HYPERLINK("#'Main'!BA69", "'Main'!BA69")</f>
        <v>'Main'!BA69</v>
      </c>
      <c r="I363" t="e">
        <f>AVERAGE('Main'!$AZ$69:$BB$69)-1*STDEV('Main'!$AZ$69:$BB$69)</f>
        <v>#DIV/0!</v>
      </c>
      <c r="J363" t="e">
        <f>AVERAGE('Main'!$AZ$69:$BB$69)+1*STDEV('Main'!$AZ$69:$BB$69)</f>
        <v>#DIV/0!</v>
      </c>
      <c r="K363" t="str">
        <f>'Main'!BA69</f>
        <v/>
      </c>
      <c r="L363">
        <f>IF(OR(ISERROR(K363), ISERROR(I363), ISERROR(J363)), TRUE, OR(OR(AND(LEFT(K363, 1)="[", RIGHT(K363, 1)="]"), AND(ISNUMBER(K363), OR(K363&gt;=I363, I363=""), OR(K363&lt;=J363, J363=""))), K363=""))</f>
        <v>1</v>
      </c>
      <c r="M363" t="e">
        <f>"Avg="&amp;ROUND(AVERAGE('Main'!$AZ$69:$BB$69),4)&amp;", Stdev="&amp;ROUND(STDEV('Main'!$AZ$69:$BB$69),4)&amp;", MaxStdev="&amp;1</f>
        <v>#DIV/0!</v>
      </c>
    </row>
    <row r="364">
      <c r="A364" t="inlineStr">
        <is>
          <t>Copies Outliers</t>
        </is>
      </c>
      <c r="B364" t="inlineStr">
        <is>
          <t>Copies per L outliers [covN2]</t>
        </is>
      </c>
      <c r="C364" t="inlineStr">
        <is>
          <t>Medium Low</t>
        </is>
      </c>
      <c r="E364" t="inlineStr">
        <is>
          <t>aw_sr.08.09.21</t>
        </is>
      </c>
      <c r="F364" t="inlineStr">
        <is>
          <t>covN2</t>
        </is>
      </c>
      <c r="G364" s="73" t="str">
        <f>HYPERLINK("#'Main'!BB69", "'Main'!BB69")</f>
        <v>'Main'!BB69</v>
      </c>
      <c r="I364" t="e">
        <f>AVERAGE('Main'!$AZ$69:$BB$69)-1*STDEV('Main'!$AZ$69:$BB$69)</f>
        <v>#DIV/0!</v>
      </c>
      <c r="J364" t="e">
        <f>AVERAGE('Main'!$AZ$69:$BB$69)+1*STDEV('Main'!$AZ$69:$BB$69)</f>
        <v>#DIV/0!</v>
      </c>
      <c r="K364" t="str">
        <f>'Main'!BB69</f>
        <v/>
      </c>
      <c r="L364">
        <f>IF(OR(ISERROR(K364), ISERROR(I364), ISERROR(J364)), TRUE, OR(OR(AND(LEFT(K364, 1)="[", RIGHT(K364, 1)="]"), AND(ISNUMBER(K364), OR(K364&gt;=I364, I364=""), OR(K364&lt;=J364, J364=""))), K364=""))</f>
        <v>1</v>
      </c>
      <c r="M364" t="e">
        <f>"Avg="&amp;ROUND(AVERAGE('Main'!$AZ$69:$BB$69),4)&amp;", Stdev="&amp;ROUND(STDEV('Main'!$AZ$69:$BB$69),4)&amp;", MaxStdev="&amp;1</f>
        <v>#DIV/0!</v>
      </c>
    </row>
    <row r="365">
      <c r="A365" t="inlineStr">
        <is>
          <t>Copies Outliers</t>
        </is>
      </c>
      <c r="B365" t="inlineStr">
        <is>
          <t>Copies per L outliers [covN2]</t>
        </is>
      </c>
      <c r="C365" t="inlineStr">
        <is>
          <t>Medium Low</t>
        </is>
      </c>
      <c r="E365" t="inlineStr">
        <is>
          <t>ebmi.07.25</t>
        </is>
      </c>
      <c r="F365" t="inlineStr">
        <is>
          <t>covN2</t>
        </is>
      </c>
      <c r="G365" s="73" t="str">
        <f>HYPERLINK("#'Main'!AZ70", "'Main'!AZ70")</f>
        <v>'Main'!AZ70</v>
      </c>
      <c r="I365" t="e">
        <f>AVERAGE('Main'!$AZ$70:$BB$70)-1*STDEV('Main'!$AZ$70:$BB$70)</f>
        <v>#DIV/0!</v>
      </c>
      <c r="J365" t="e">
        <f>AVERAGE('Main'!$AZ$70:$BB$70)+1*STDEV('Main'!$AZ$70:$BB$70)</f>
        <v>#DIV/0!</v>
      </c>
      <c r="K365" t="str">
        <f>'Main'!AZ70</f>
        <v/>
      </c>
      <c r="L365">
        <f>IF(OR(ISERROR(K365), ISERROR(I365), ISERROR(J365)), TRUE, OR(OR(AND(LEFT(K365, 1)="[", RIGHT(K365, 1)="]"), AND(ISNUMBER(K365), OR(K365&gt;=I365, I365=""), OR(K365&lt;=J365, J365=""))), K365=""))</f>
        <v>1</v>
      </c>
      <c r="M365" t="e">
        <f>"Avg="&amp;ROUND(AVERAGE('Main'!$AZ$70:$BB$70),4)&amp;", Stdev="&amp;ROUND(STDEV('Main'!$AZ$70:$BB$70),4)&amp;", MaxStdev="&amp;1</f>
        <v>#DIV/0!</v>
      </c>
    </row>
    <row r="366">
      <c r="A366" t="inlineStr">
        <is>
          <t>Copies Outliers</t>
        </is>
      </c>
      <c r="B366" t="inlineStr">
        <is>
          <t>Copies per L outliers [covN2]</t>
        </is>
      </c>
      <c r="C366" t="inlineStr">
        <is>
          <t>Medium Low</t>
        </is>
      </c>
      <c r="E366" t="inlineStr">
        <is>
          <t>ebmi.07.25</t>
        </is>
      </c>
      <c r="F366" t="inlineStr">
        <is>
          <t>covN2</t>
        </is>
      </c>
      <c r="G366" s="73" t="str">
        <f>HYPERLINK("#'Main'!BA70", "'Main'!BA70")</f>
        <v>'Main'!BA70</v>
      </c>
      <c r="I366" t="e">
        <f>AVERAGE('Main'!$AZ$70:$BB$70)-1*STDEV('Main'!$AZ$70:$BB$70)</f>
        <v>#DIV/0!</v>
      </c>
      <c r="J366" t="e">
        <f>AVERAGE('Main'!$AZ$70:$BB$70)+1*STDEV('Main'!$AZ$70:$BB$70)</f>
        <v>#DIV/0!</v>
      </c>
      <c r="K366" t="str">
        <f>'Main'!BA70</f>
        <v/>
      </c>
      <c r="L366">
        <f>IF(OR(ISERROR(K366), ISERROR(I366), ISERROR(J366)), TRUE, OR(OR(AND(LEFT(K366, 1)="[", RIGHT(K366, 1)="]"), AND(ISNUMBER(K366), OR(K366&gt;=I366, I366=""), OR(K366&lt;=J366, J366=""))), K366=""))</f>
        <v>1</v>
      </c>
      <c r="M366" t="e">
        <f>"Avg="&amp;ROUND(AVERAGE('Main'!$AZ$70:$BB$70),4)&amp;", Stdev="&amp;ROUND(STDEV('Main'!$AZ$70:$BB$70),4)&amp;", MaxStdev="&amp;1</f>
        <v>#DIV/0!</v>
      </c>
    </row>
    <row r="367">
      <c r="A367" t="inlineStr">
        <is>
          <t>Copies Outliers</t>
        </is>
      </c>
      <c r="B367" t="inlineStr">
        <is>
          <t>Copies per L outliers [covN2]</t>
        </is>
      </c>
      <c r="C367" t="inlineStr">
        <is>
          <t>Medium Low</t>
        </is>
      </c>
      <c r="E367" t="inlineStr">
        <is>
          <t>ebmi.07.25</t>
        </is>
      </c>
      <c r="F367" t="inlineStr">
        <is>
          <t>covN2</t>
        </is>
      </c>
      <c r="G367" s="73" t="str">
        <f>HYPERLINK("#'Main'!BB70", "'Main'!BB70")</f>
        <v>'Main'!BB70</v>
      </c>
      <c r="I367" t="e">
        <f>AVERAGE('Main'!$AZ$70:$BB$70)-1*STDEV('Main'!$AZ$70:$BB$70)</f>
        <v>#DIV/0!</v>
      </c>
      <c r="J367" t="e">
        <f>AVERAGE('Main'!$AZ$70:$BB$70)+1*STDEV('Main'!$AZ$70:$BB$70)</f>
        <v>#DIV/0!</v>
      </c>
      <c r="K367" t="str">
        <f>'Main'!BB70</f>
        <v/>
      </c>
      <c r="L367">
        <f>IF(OR(ISERROR(K367), ISERROR(I367), ISERROR(J367)), TRUE, OR(OR(AND(LEFT(K367, 1)="[", RIGHT(K367, 1)="]"), AND(ISNUMBER(K367), OR(K367&gt;=I367, I367=""), OR(K367&lt;=J367, J367=""))), K367=""))</f>
        <v>1</v>
      </c>
      <c r="M367" t="e">
        <f>"Avg="&amp;ROUND(AVERAGE('Main'!$AZ$70:$BB$70),4)&amp;", Stdev="&amp;ROUND(STDEV('Main'!$AZ$70:$BB$70),4)&amp;", MaxStdev="&amp;1</f>
        <v>#DIV/0!</v>
      </c>
    </row>
    <row r="368">
      <c r="A368" t="inlineStr">
        <is>
          <t>Copies Outliers</t>
        </is>
      </c>
      <c r="B368" t="inlineStr">
        <is>
          <t>Copies per L outliers [covN2]</t>
        </is>
      </c>
      <c r="C368" t="inlineStr">
        <is>
          <t>Medium Low</t>
        </is>
      </c>
      <c r="E368" t="inlineStr">
        <is>
          <t>eh.07.20.21</t>
        </is>
      </c>
      <c r="F368" t="inlineStr">
        <is>
          <t>covN2</t>
        </is>
      </c>
      <c r="G368" s="73" t="str">
        <f>HYPERLINK("#'Main'!AZ71", "'Main'!AZ71")</f>
        <v>'Main'!AZ71</v>
      </c>
      <c r="I368" t="e">
        <f>AVERAGE('Main'!$AZ$71:$BB$71)-1*STDEV('Main'!$AZ$71:$BB$71)</f>
        <v>#DIV/0!</v>
      </c>
      <c r="J368" t="e">
        <f>AVERAGE('Main'!$AZ$71:$BB$71)+1*STDEV('Main'!$AZ$71:$BB$71)</f>
        <v>#DIV/0!</v>
      </c>
      <c r="K368" t="str">
        <f>'Main'!AZ71</f>
        <v/>
      </c>
      <c r="L368">
        <f>IF(OR(ISERROR(K368), ISERROR(I368), ISERROR(J368)), TRUE, OR(OR(AND(LEFT(K368, 1)="[", RIGHT(K368, 1)="]"), AND(ISNUMBER(K368), OR(K368&gt;=I368, I368=""), OR(K368&lt;=J368, J368=""))), K368=""))</f>
        <v>1</v>
      </c>
      <c r="M368" t="e">
        <f>"Avg="&amp;ROUND(AVERAGE('Main'!$AZ$71:$BB$71),4)&amp;", Stdev="&amp;ROUND(STDEV('Main'!$AZ$71:$BB$71),4)&amp;", MaxStdev="&amp;1</f>
        <v>#DIV/0!</v>
      </c>
    </row>
    <row r="369">
      <c r="A369" t="inlineStr">
        <is>
          <t>Copies Outliers</t>
        </is>
      </c>
      <c r="B369" t="inlineStr">
        <is>
          <t>Copies per L outliers [covN2]</t>
        </is>
      </c>
      <c r="C369" t="inlineStr">
        <is>
          <t>Medium Low</t>
        </is>
      </c>
      <c r="E369" t="inlineStr">
        <is>
          <t>eh.07.20.21</t>
        </is>
      </c>
      <c r="F369" t="inlineStr">
        <is>
          <t>covN2</t>
        </is>
      </c>
      <c r="G369" s="73" t="str">
        <f>HYPERLINK("#'Main'!BA71", "'Main'!BA71")</f>
        <v>'Main'!BA71</v>
      </c>
      <c r="I369" t="e">
        <f>AVERAGE('Main'!$AZ$71:$BB$71)-1*STDEV('Main'!$AZ$71:$BB$71)</f>
        <v>#DIV/0!</v>
      </c>
      <c r="J369" t="e">
        <f>AVERAGE('Main'!$AZ$71:$BB$71)+1*STDEV('Main'!$AZ$71:$BB$71)</f>
        <v>#DIV/0!</v>
      </c>
      <c r="K369" t="str">
        <f>'Main'!BA71</f>
        <v/>
      </c>
      <c r="L369">
        <f>IF(OR(ISERROR(K369), ISERROR(I369), ISERROR(J369)), TRUE, OR(OR(AND(LEFT(K369, 1)="[", RIGHT(K369, 1)="]"), AND(ISNUMBER(K369), OR(K369&gt;=I369, I369=""), OR(K369&lt;=J369, J369=""))), K369=""))</f>
        <v>1</v>
      </c>
      <c r="M369" t="e">
        <f>"Avg="&amp;ROUND(AVERAGE('Main'!$AZ$71:$BB$71),4)&amp;", Stdev="&amp;ROUND(STDEV('Main'!$AZ$71:$BB$71),4)&amp;", MaxStdev="&amp;1</f>
        <v>#DIV/0!</v>
      </c>
    </row>
    <row r="370">
      <c r="A370" t="inlineStr">
        <is>
          <t>Copies Outliers</t>
        </is>
      </c>
      <c r="B370" t="inlineStr">
        <is>
          <t>Copies per L outliers [covN2]</t>
        </is>
      </c>
      <c r="C370" t="inlineStr">
        <is>
          <t>Medium Low</t>
        </is>
      </c>
      <c r="E370" t="inlineStr">
        <is>
          <t>eh.07.20.21</t>
        </is>
      </c>
      <c r="F370" t="inlineStr">
        <is>
          <t>covN2</t>
        </is>
      </c>
      <c r="G370" s="73" t="str">
        <f>HYPERLINK("#'Main'!BB71", "'Main'!BB71")</f>
        <v>'Main'!BB71</v>
      </c>
      <c r="I370" t="e">
        <f>AVERAGE('Main'!$AZ$71:$BB$71)-1*STDEV('Main'!$AZ$71:$BB$71)</f>
        <v>#DIV/0!</v>
      </c>
      <c r="J370" t="e">
        <f>AVERAGE('Main'!$AZ$71:$BB$71)+1*STDEV('Main'!$AZ$71:$BB$71)</f>
        <v>#DIV/0!</v>
      </c>
      <c r="K370" t="str">
        <f>'Main'!BB71</f>
        <v/>
      </c>
      <c r="L370">
        <f>IF(OR(ISERROR(K370), ISERROR(I370), ISERROR(J370)), TRUE, OR(OR(AND(LEFT(K370, 1)="[", RIGHT(K370, 1)="]"), AND(ISNUMBER(K370), OR(K370&gt;=I370, I370=""), OR(K370&lt;=J370, J370=""))), K370=""))</f>
        <v>1</v>
      </c>
      <c r="M370" t="e">
        <f>"Avg="&amp;ROUND(AVERAGE('Main'!$AZ$71:$BB$71),4)&amp;", Stdev="&amp;ROUND(STDEV('Main'!$AZ$71:$BB$71),4)&amp;", MaxStdev="&amp;1</f>
        <v>#DIV/0!</v>
      </c>
    </row>
    <row r="371">
      <c r="A371" t="inlineStr">
        <is>
          <t>Copies Outliers</t>
        </is>
      </c>
      <c r="B371" t="inlineStr">
        <is>
          <t>Copies per L outliers [covN2]</t>
        </is>
      </c>
      <c r="C371" t="inlineStr">
        <is>
          <t>Medium Low</t>
        </is>
      </c>
      <c r="E371" t="inlineStr">
        <is>
          <t>emh.07.21.21</t>
        </is>
      </c>
      <c r="F371" t="inlineStr">
        <is>
          <t>covN2</t>
        </is>
      </c>
      <c r="G371" s="73" t="str">
        <f>HYPERLINK("#'Main'!AZ72", "'Main'!AZ72")</f>
        <v>'Main'!AZ72</v>
      </c>
      <c r="I371" t="e">
        <f>AVERAGE('Main'!$AZ$72:$BB$72)-1*STDEV('Main'!$AZ$72:$BB$72)</f>
        <v>#DIV/0!</v>
      </c>
      <c r="J371" t="e">
        <f>AVERAGE('Main'!$AZ$72:$BB$72)+1*STDEV('Main'!$AZ$72:$BB$72)</f>
        <v>#DIV/0!</v>
      </c>
      <c r="K371" t="str">
        <f>'Main'!AZ72</f>
        <v/>
      </c>
      <c r="L371">
        <f>IF(OR(ISERROR(K371), ISERROR(I371), ISERROR(J371)), TRUE, OR(OR(AND(LEFT(K371, 1)="[", RIGHT(K371, 1)="]"), AND(ISNUMBER(K371), OR(K371&gt;=I371, I371=""), OR(K371&lt;=J371, J371=""))), K371=""))</f>
        <v>1</v>
      </c>
      <c r="M371" t="e">
        <f>"Avg="&amp;ROUND(AVERAGE('Main'!$AZ$72:$BB$72),4)&amp;", Stdev="&amp;ROUND(STDEV('Main'!$AZ$72:$BB$72),4)&amp;", MaxStdev="&amp;1</f>
        <v>#DIV/0!</v>
      </c>
    </row>
    <row r="372">
      <c r="A372" t="inlineStr">
        <is>
          <t>Copies Outliers</t>
        </is>
      </c>
      <c r="B372" t="inlineStr">
        <is>
          <t>Copies per L outliers [covN2]</t>
        </is>
      </c>
      <c r="C372" t="inlineStr">
        <is>
          <t>Medium Low</t>
        </is>
      </c>
      <c r="E372" t="inlineStr">
        <is>
          <t>emh.07.21.21</t>
        </is>
      </c>
      <c r="F372" t="inlineStr">
        <is>
          <t>covN2</t>
        </is>
      </c>
      <c r="G372" s="73" t="str">
        <f>HYPERLINK("#'Main'!BA72", "'Main'!BA72")</f>
        <v>'Main'!BA72</v>
      </c>
      <c r="I372" t="e">
        <f>AVERAGE('Main'!$AZ$72:$BB$72)-1*STDEV('Main'!$AZ$72:$BB$72)</f>
        <v>#DIV/0!</v>
      </c>
      <c r="J372" t="e">
        <f>AVERAGE('Main'!$AZ$72:$BB$72)+1*STDEV('Main'!$AZ$72:$BB$72)</f>
        <v>#DIV/0!</v>
      </c>
      <c r="K372" t="str">
        <f>'Main'!BA72</f>
        <v/>
      </c>
      <c r="L372">
        <f>IF(OR(ISERROR(K372), ISERROR(I372), ISERROR(J372)), TRUE, OR(OR(AND(LEFT(K372, 1)="[", RIGHT(K372, 1)="]"), AND(ISNUMBER(K372), OR(K372&gt;=I372, I372=""), OR(K372&lt;=J372, J372=""))), K372=""))</f>
        <v>1</v>
      </c>
      <c r="M372" t="e">
        <f>"Avg="&amp;ROUND(AVERAGE('Main'!$AZ$72:$BB$72),4)&amp;", Stdev="&amp;ROUND(STDEV('Main'!$AZ$72:$BB$72),4)&amp;", MaxStdev="&amp;1</f>
        <v>#DIV/0!</v>
      </c>
    </row>
    <row r="373">
      <c r="A373" t="inlineStr">
        <is>
          <t>Copies Outliers</t>
        </is>
      </c>
      <c r="B373" t="inlineStr">
        <is>
          <t>Copies per L outliers [covN2]</t>
        </is>
      </c>
      <c r="C373" t="inlineStr">
        <is>
          <t>Medium Low</t>
        </is>
      </c>
      <c r="E373" t="inlineStr">
        <is>
          <t>emh.07.21.21</t>
        </is>
      </c>
      <c r="F373" t="inlineStr">
        <is>
          <t>covN2</t>
        </is>
      </c>
      <c r="G373" s="73" t="str">
        <f>HYPERLINK("#'Main'!BB72", "'Main'!BB72")</f>
        <v>'Main'!BB72</v>
      </c>
      <c r="I373" t="e">
        <f>AVERAGE('Main'!$AZ$72:$BB$72)-1*STDEV('Main'!$AZ$72:$BB$72)</f>
        <v>#DIV/0!</v>
      </c>
      <c r="J373" t="e">
        <f>AVERAGE('Main'!$AZ$72:$BB$72)+1*STDEV('Main'!$AZ$72:$BB$72)</f>
        <v>#DIV/0!</v>
      </c>
      <c r="K373" t="str">
        <f>'Main'!BB72</f>
        <v/>
      </c>
      <c r="L373">
        <f>IF(OR(ISERROR(K373), ISERROR(I373), ISERROR(J373)), TRUE, OR(OR(AND(LEFT(K373, 1)="[", RIGHT(K373, 1)="]"), AND(ISNUMBER(K373), OR(K373&gt;=I373, I373=""), OR(K373&lt;=J373, J373=""))), K373=""))</f>
        <v>1</v>
      </c>
      <c r="M373" t="e">
        <f>"Avg="&amp;ROUND(AVERAGE('Main'!$AZ$72:$BB$72),4)&amp;", Stdev="&amp;ROUND(STDEV('Main'!$AZ$72:$BB$72),4)&amp;", MaxStdev="&amp;1</f>
        <v>#DIV/0!</v>
      </c>
    </row>
    <row r="374">
      <c r="A374" t="inlineStr">
        <is>
          <t>Copies Outliers</t>
        </is>
      </c>
      <c r="B374" t="inlineStr">
        <is>
          <t>Copies per L outliers [covN2]</t>
        </is>
      </c>
      <c r="C374" t="inlineStr">
        <is>
          <t>Medium Low</t>
        </is>
      </c>
      <c r="E374" t="inlineStr">
        <is>
          <t>evc1.07.02.21</t>
        </is>
      </c>
      <c r="F374" t="inlineStr">
        <is>
          <t>covN2</t>
        </is>
      </c>
      <c r="G374" s="73" t="str">
        <f>HYPERLINK("#'Main'!AZ73", "'Main'!AZ73")</f>
        <v>'Main'!AZ73</v>
      </c>
      <c r="I374" t="e">
        <f>AVERAGE('Main'!$AZ$73:$BB$73)-1*STDEV('Main'!$AZ$73:$BB$73)</f>
        <v>#DIV/0!</v>
      </c>
      <c r="J374" t="e">
        <f>AVERAGE('Main'!$AZ$73:$BB$73)+1*STDEV('Main'!$AZ$73:$BB$73)</f>
        <v>#DIV/0!</v>
      </c>
      <c r="K374" t="str">
        <f>'Main'!AZ73</f>
        <v/>
      </c>
      <c r="L374">
        <f>IF(OR(ISERROR(K374), ISERROR(I374), ISERROR(J374)), TRUE, OR(OR(AND(LEFT(K374, 1)="[", RIGHT(K374, 1)="]"), AND(ISNUMBER(K374), OR(K374&gt;=I374, I374=""), OR(K374&lt;=J374, J374=""))), K374=""))</f>
        <v>1</v>
      </c>
      <c r="M374" t="e">
        <f>"Avg="&amp;ROUND(AVERAGE('Main'!$AZ$73:$BB$73),4)&amp;", Stdev="&amp;ROUND(STDEV('Main'!$AZ$73:$BB$73),4)&amp;", MaxStdev="&amp;1</f>
        <v>#DIV/0!</v>
      </c>
    </row>
    <row r="375">
      <c r="A375" t="inlineStr">
        <is>
          <t>Copies Outliers</t>
        </is>
      </c>
      <c r="B375" t="inlineStr">
        <is>
          <t>Copies per L outliers [covN2]</t>
        </is>
      </c>
      <c r="C375" t="inlineStr">
        <is>
          <t>Medium Low</t>
        </is>
      </c>
      <c r="E375" t="inlineStr">
        <is>
          <t>evc1.07.02.21</t>
        </is>
      </c>
      <c r="F375" t="inlineStr">
        <is>
          <t>covN2</t>
        </is>
      </c>
      <c r="G375" s="73" t="str">
        <f>HYPERLINK("#'Main'!BA73", "'Main'!BA73")</f>
        <v>'Main'!BA73</v>
      </c>
      <c r="I375" t="e">
        <f>AVERAGE('Main'!$AZ$73:$BB$73)-1*STDEV('Main'!$AZ$73:$BB$73)</f>
        <v>#DIV/0!</v>
      </c>
      <c r="J375" t="e">
        <f>AVERAGE('Main'!$AZ$73:$BB$73)+1*STDEV('Main'!$AZ$73:$BB$73)</f>
        <v>#DIV/0!</v>
      </c>
      <c r="K375" t="str">
        <f>'Main'!BA73</f>
        <v/>
      </c>
      <c r="L375">
        <f>IF(OR(ISERROR(K375), ISERROR(I375), ISERROR(J375)), TRUE, OR(OR(AND(LEFT(K375, 1)="[", RIGHT(K375, 1)="]"), AND(ISNUMBER(K375), OR(K375&gt;=I375, I375=""), OR(K375&lt;=J375, J375=""))), K375=""))</f>
        <v>1</v>
      </c>
      <c r="M375" t="e">
        <f>"Avg="&amp;ROUND(AVERAGE('Main'!$AZ$73:$BB$73),4)&amp;", Stdev="&amp;ROUND(STDEV('Main'!$AZ$73:$BB$73),4)&amp;", MaxStdev="&amp;1</f>
        <v>#DIV/0!</v>
      </c>
    </row>
    <row r="376">
      <c r="A376" t="inlineStr">
        <is>
          <t>Copies Outliers</t>
        </is>
      </c>
      <c r="B376" t="inlineStr">
        <is>
          <t>Copies per L outliers [covN2]</t>
        </is>
      </c>
      <c r="C376" t="inlineStr">
        <is>
          <t>Medium Low</t>
        </is>
      </c>
      <c r="E376" t="inlineStr">
        <is>
          <t>evc1.07.02.21</t>
        </is>
      </c>
      <c r="F376" t="inlineStr">
        <is>
          <t>covN2</t>
        </is>
      </c>
      <c r="G376" s="73" t="str">
        <f>HYPERLINK("#'Main'!BB73", "'Main'!BB73")</f>
        <v>'Main'!BB73</v>
      </c>
      <c r="I376" t="e">
        <f>AVERAGE('Main'!$AZ$73:$BB$73)-1*STDEV('Main'!$AZ$73:$BB$73)</f>
        <v>#DIV/0!</v>
      </c>
      <c r="J376" t="e">
        <f>AVERAGE('Main'!$AZ$73:$BB$73)+1*STDEV('Main'!$AZ$73:$BB$73)</f>
        <v>#DIV/0!</v>
      </c>
      <c r="K376" t="str">
        <f>'Main'!BB73</f>
        <v/>
      </c>
      <c r="L376">
        <f>IF(OR(ISERROR(K376), ISERROR(I376), ISERROR(J376)), TRUE, OR(OR(AND(LEFT(K376, 1)="[", RIGHT(K376, 1)="]"), AND(ISNUMBER(K376), OR(K376&gt;=I376, I376=""), OR(K376&lt;=J376, J376=""))), K376=""))</f>
        <v>1</v>
      </c>
      <c r="M376" t="e">
        <f>"Avg="&amp;ROUND(AVERAGE('Main'!$AZ$73:$BB$73),4)&amp;", Stdev="&amp;ROUND(STDEV('Main'!$AZ$73:$BB$73),4)&amp;", MaxStdev="&amp;1</f>
        <v>#DIV/0!</v>
      </c>
    </row>
    <row r="377">
      <c r="A377" t="inlineStr">
        <is>
          <t>Copies Outliers</t>
        </is>
      </c>
      <c r="B377" t="inlineStr">
        <is>
          <t>Copies per L outliers [covN2]</t>
        </is>
      </c>
      <c r="C377" t="inlineStr">
        <is>
          <t>Medium Low</t>
        </is>
      </c>
      <c r="E377" t="inlineStr">
        <is>
          <t>evc1.07.16.21</t>
        </is>
      </c>
      <c r="F377" t="inlineStr">
        <is>
          <t>covN2</t>
        </is>
      </c>
      <c r="G377" s="73" t="str">
        <f>HYPERLINK("#'Main'!AZ74", "'Main'!AZ74")</f>
        <v>'Main'!AZ74</v>
      </c>
      <c r="I377" t="e">
        <f>AVERAGE('Main'!$AZ$74:$BB$74)-1*STDEV('Main'!$AZ$74:$BB$74)</f>
        <v>#DIV/0!</v>
      </c>
      <c r="J377" t="e">
        <f>AVERAGE('Main'!$AZ$74:$BB$74)+1*STDEV('Main'!$AZ$74:$BB$74)</f>
        <v>#DIV/0!</v>
      </c>
      <c r="K377" t="str">
        <f>'Main'!AZ74</f>
        <v/>
      </c>
      <c r="L377">
        <f>IF(OR(ISERROR(K377), ISERROR(I377), ISERROR(J377)), TRUE, OR(OR(AND(LEFT(K377, 1)="[", RIGHT(K377, 1)="]"), AND(ISNUMBER(K377), OR(K377&gt;=I377, I377=""), OR(K377&lt;=J377, J377=""))), K377=""))</f>
        <v>1</v>
      </c>
      <c r="M377" t="e">
        <f>"Avg="&amp;ROUND(AVERAGE('Main'!$AZ$74:$BB$74),4)&amp;", Stdev="&amp;ROUND(STDEV('Main'!$AZ$74:$BB$74),4)&amp;", MaxStdev="&amp;1</f>
        <v>#DIV/0!</v>
      </c>
    </row>
    <row r="378">
      <c r="A378" t="inlineStr">
        <is>
          <t>Copies Outliers</t>
        </is>
      </c>
      <c r="B378" t="inlineStr">
        <is>
          <t>Copies per L outliers [covN2]</t>
        </is>
      </c>
      <c r="C378" t="inlineStr">
        <is>
          <t>Medium Low</t>
        </is>
      </c>
      <c r="E378" t="inlineStr">
        <is>
          <t>evc1.07.16.21</t>
        </is>
      </c>
      <c r="F378" t="inlineStr">
        <is>
          <t>covN2</t>
        </is>
      </c>
      <c r="G378" s="73" t="str">
        <f>HYPERLINK("#'Main'!BA74", "'Main'!BA74")</f>
        <v>'Main'!BA74</v>
      </c>
      <c r="I378" t="e">
        <f>AVERAGE('Main'!$AZ$74:$BB$74)-1*STDEV('Main'!$AZ$74:$BB$74)</f>
        <v>#DIV/0!</v>
      </c>
      <c r="J378" t="e">
        <f>AVERAGE('Main'!$AZ$74:$BB$74)+1*STDEV('Main'!$AZ$74:$BB$74)</f>
        <v>#DIV/0!</v>
      </c>
      <c r="K378" t="str">
        <f>'Main'!BA74</f>
        <v/>
      </c>
      <c r="L378">
        <f>IF(OR(ISERROR(K378), ISERROR(I378), ISERROR(J378)), TRUE, OR(OR(AND(LEFT(K378, 1)="[", RIGHT(K378, 1)="]"), AND(ISNUMBER(K378), OR(K378&gt;=I378, I378=""), OR(K378&lt;=J378, J378=""))), K378=""))</f>
        <v>1</v>
      </c>
      <c r="M378" t="e">
        <f>"Avg="&amp;ROUND(AVERAGE('Main'!$AZ$74:$BB$74),4)&amp;", Stdev="&amp;ROUND(STDEV('Main'!$AZ$74:$BB$74),4)&amp;", MaxStdev="&amp;1</f>
        <v>#DIV/0!</v>
      </c>
    </row>
    <row r="379">
      <c r="A379" t="inlineStr">
        <is>
          <t>Copies Outliers</t>
        </is>
      </c>
      <c r="B379" t="inlineStr">
        <is>
          <t>Copies per L outliers [covN2]</t>
        </is>
      </c>
      <c r="C379" t="inlineStr">
        <is>
          <t>Medium Low</t>
        </is>
      </c>
      <c r="E379" t="inlineStr">
        <is>
          <t>evc1.07.16.21</t>
        </is>
      </c>
      <c r="F379" t="inlineStr">
        <is>
          <t>covN2</t>
        </is>
      </c>
      <c r="G379" s="73" t="str">
        <f>HYPERLINK("#'Main'!BB74", "'Main'!BB74")</f>
        <v>'Main'!BB74</v>
      </c>
      <c r="I379" t="e">
        <f>AVERAGE('Main'!$AZ$74:$BB$74)-1*STDEV('Main'!$AZ$74:$BB$74)</f>
        <v>#DIV/0!</v>
      </c>
      <c r="J379" t="e">
        <f>AVERAGE('Main'!$AZ$74:$BB$74)+1*STDEV('Main'!$AZ$74:$BB$74)</f>
        <v>#DIV/0!</v>
      </c>
      <c r="K379" t="str">
        <f>'Main'!BB74</f>
        <v/>
      </c>
      <c r="L379">
        <f>IF(OR(ISERROR(K379), ISERROR(I379), ISERROR(J379)), TRUE, OR(OR(AND(LEFT(K379, 1)="[", RIGHT(K379, 1)="]"), AND(ISNUMBER(K379), OR(K379&gt;=I379, I379=""), OR(K379&lt;=J379, J379=""))), K379=""))</f>
        <v>1</v>
      </c>
      <c r="M379" t="e">
        <f>"Avg="&amp;ROUND(AVERAGE('Main'!$AZ$74:$BB$74),4)&amp;", Stdev="&amp;ROUND(STDEV('Main'!$AZ$74:$BB$74),4)&amp;", MaxStdev="&amp;1</f>
        <v>#DIV/0!</v>
      </c>
    </row>
    <row r="380">
      <c r="A380" t="inlineStr">
        <is>
          <t>Copies Outliers</t>
        </is>
      </c>
      <c r="B380" t="inlineStr">
        <is>
          <t>Copies per L outliers [covN2]</t>
        </is>
      </c>
      <c r="C380" t="inlineStr">
        <is>
          <t>Medium Low</t>
        </is>
      </c>
      <c r="E380" t="inlineStr">
        <is>
          <t>evc3.07.16.21</t>
        </is>
      </c>
      <c r="F380" t="inlineStr">
        <is>
          <t>covN2</t>
        </is>
      </c>
      <c r="G380" s="73" t="str">
        <f>HYPERLINK("#'Main'!AZ75", "'Main'!AZ75")</f>
        <v>'Main'!AZ75</v>
      </c>
      <c r="I380" t="e">
        <f>AVERAGE('Main'!$AZ$75:$BB$75)-1*STDEV('Main'!$AZ$75:$BB$75)</f>
        <v>#DIV/0!</v>
      </c>
      <c r="J380" t="e">
        <f>AVERAGE('Main'!$AZ$75:$BB$75)+1*STDEV('Main'!$AZ$75:$BB$75)</f>
        <v>#DIV/0!</v>
      </c>
      <c r="K380" t="str">
        <f>'Main'!AZ75</f>
        <v/>
      </c>
      <c r="L380">
        <f>IF(OR(ISERROR(K380), ISERROR(I380), ISERROR(J380)), TRUE, OR(OR(AND(LEFT(K380, 1)="[", RIGHT(K380, 1)="]"), AND(ISNUMBER(K380), OR(K380&gt;=I380, I380=""), OR(K380&lt;=J380, J380=""))), K380=""))</f>
        <v>1</v>
      </c>
      <c r="M380" t="e">
        <f>"Avg="&amp;ROUND(AVERAGE('Main'!$AZ$75:$BB$75),4)&amp;", Stdev="&amp;ROUND(STDEV('Main'!$AZ$75:$BB$75),4)&amp;", MaxStdev="&amp;1</f>
        <v>#DIV/0!</v>
      </c>
    </row>
    <row r="381">
      <c r="A381" t="inlineStr">
        <is>
          <t>Copies Outliers</t>
        </is>
      </c>
      <c r="B381" t="inlineStr">
        <is>
          <t>Copies per L outliers [covN2]</t>
        </is>
      </c>
      <c r="C381" t="inlineStr">
        <is>
          <t>Medium Low</t>
        </is>
      </c>
      <c r="E381" t="inlineStr">
        <is>
          <t>evc3.07.16.21</t>
        </is>
      </c>
      <c r="F381" t="inlineStr">
        <is>
          <t>covN2</t>
        </is>
      </c>
      <c r="G381" s="73" t="str">
        <f>HYPERLINK("#'Main'!BA75", "'Main'!BA75")</f>
        <v>'Main'!BA75</v>
      </c>
      <c r="I381" t="e">
        <f>AVERAGE('Main'!$AZ$75:$BB$75)-1*STDEV('Main'!$AZ$75:$BB$75)</f>
        <v>#DIV/0!</v>
      </c>
      <c r="J381" t="e">
        <f>AVERAGE('Main'!$AZ$75:$BB$75)+1*STDEV('Main'!$AZ$75:$BB$75)</f>
        <v>#DIV/0!</v>
      </c>
      <c r="K381" t="str">
        <f>'Main'!BA75</f>
        <v/>
      </c>
      <c r="L381">
        <f>IF(OR(ISERROR(K381), ISERROR(I381), ISERROR(J381)), TRUE, OR(OR(AND(LEFT(K381, 1)="[", RIGHT(K381, 1)="]"), AND(ISNUMBER(K381), OR(K381&gt;=I381, I381=""), OR(K381&lt;=J381, J381=""))), K381=""))</f>
        <v>1</v>
      </c>
      <c r="M381" t="e">
        <f>"Avg="&amp;ROUND(AVERAGE('Main'!$AZ$75:$BB$75),4)&amp;", Stdev="&amp;ROUND(STDEV('Main'!$AZ$75:$BB$75),4)&amp;", MaxStdev="&amp;1</f>
        <v>#DIV/0!</v>
      </c>
    </row>
    <row r="382">
      <c r="A382" t="inlineStr">
        <is>
          <t>Copies Outliers</t>
        </is>
      </c>
      <c r="B382" t="inlineStr">
        <is>
          <t>Copies per L outliers [covN2]</t>
        </is>
      </c>
      <c r="C382" t="inlineStr">
        <is>
          <t>Medium Low</t>
        </is>
      </c>
      <c r="E382" t="inlineStr">
        <is>
          <t>evc3.07.16.21</t>
        </is>
      </c>
      <c r="F382" t="inlineStr">
        <is>
          <t>covN2</t>
        </is>
      </c>
      <c r="G382" s="73" t="str">
        <f>HYPERLINK("#'Main'!BB75", "'Main'!BB75")</f>
        <v>'Main'!BB75</v>
      </c>
      <c r="I382" t="e">
        <f>AVERAGE('Main'!$AZ$75:$BB$75)-1*STDEV('Main'!$AZ$75:$BB$75)</f>
        <v>#DIV/0!</v>
      </c>
      <c r="J382" t="e">
        <f>AVERAGE('Main'!$AZ$75:$BB$75)+1*STDEV('Main'!$AZ$75:$BB$75)</f>
        <v>#DIV/0!</v>
      </c>
      <c r="K382" t="str">
        <f>'Main'!BB75</f>
        <v/>
      </c>
      <c r="L382">
        <f>IF(OR(ISERROR(K382), ISERROR(I382), ISERROR(J382)), TRUE, OR(OR(AND(LEFT(K382, 1)="[", RIGHT(K382, 1)="]"), AND(ISNUMBER(K382), OR(K382&gt;=I382, I382=""), OR(K382&lt;=J382, J382=""))), K382=""))</f>
        <v>1</v>
      </c>
      <c r="M382" t="e">
        <f>"Avg="&amp;ROUND(AVERAGE('Main'!$AZ$75:$BB$75),4)&amp;", Stdev="&amp;ROUND(STDEV('Main'!$AZ$75:$BB$75),4)&amp;", MaxStdev="&amp;1</f>
        <v>#DIV/0!</v>
      </c>
    </row>
    <row r="383">
      <c r="A383" t="inlineStr">
        <is>
          <t>Non-detect</t>
        </is>
      </c>
      <c r="B383" t="inlineStr">
        <is>
          <t>Test for non-detects/missing</t>
        </is>
      </c>
      <c r="C383" t="inlineStr">
        <is>
          <t>Very Low</t>
        </is>
      </c>
      <c r="E383" t="inlineStr">
        <is>
          <t>aw_b97.08.09.21</t>
        </is>
      </c>
      <c r="F383" t="inlineStr">
        <is>
          <t>covN1</t>
        </is>
      </c>
      <c r="G383" s="73" t="str">
        <f>HYPERLINK("#'Main'!G59", "'Main'!G59")</f>
        <v>'Main'!G59</v>
      </c>
      <c r="I383" t="inlineStr">
        <is>
          <t>Matches=!&lt;ND&gt;,!&lt;MISSING&gt;</t>
        </is>
      </c>
      <c r="K383">
        <f>'Main'!G59</f>
        <v>34.29</v>
      </c>
      <c r="L383">
        <f>AND(OR(TRUE),NOT(OR(K383="&lt;ND&gt;",K383="&lt;MISSING&gt;")))</f>
        <v>1</v>
      </c>
    </row>
    <row r="384">
      <c r="A384" t="inlineStr">
        <is>
          <t>Non-detect</t>
        </is>
      </c>
      <c r="B384" t="inlineStr">
        <is>
          <t>Test for non-detects/missing</t>
        </is>
      </c>
      <c r="C384" t="inlineStr">
        <is>
          <t>Very Low</t>
        </is>
      </c>
      <c r="E384" t="inlineStr">
        <is>
          <t>aw_b97.08.09.21</t>
        </is>
      </c>
      <c r="F384" t="inlineStr">
        <is>
          <t>covN1</t>
        </is>
      </c>
      <c r="G384" s="73" t="str">
        <f>HYPERLINK("#'Main'!H59", "'Main'!H59")</f>
        <v>'Main'!H59</v>
      </c>
      <c r="I384" t="inlineStr">
        <is>
          <t>Matches=!&lt;ND&gt;,!&lt;MISSING&gt;</t>
        </is>
      </c>
      <c r="K384">
        <f>'Main'!H59</f>
        <v>34.94</v>
      </c>
      <c r="L384">
        <f>AND(OR(TRUE),NOT(OR(K384="&lt;ND&gt;",K384="&lt;MISSING&gt;")))</f>
        <v>1</v>
      </c>
    </row>
    <row r="385">
      <c r="A385" t="inlineStr">
        <is>
          <t>Non-detect</t>
        </is>
      </c>
      <c r="B385" t="inlineStr">
        <is>
          <t>Test for non-detects/missing</t>
        </is>
      </c>
      <c r="C385" t="inlineStr">
        <is>
          <t>Very Low</t>
        </is>
      </c>
      <c r="E385" t="inlineStr">
        <is>
          <t>aw_b97.08.09.21</t>
        </is>
      </c>
      <c r="F385" t="inlineStr">
        <is>
          <t>covN1</t>
        </is>
      </c>
      <c r="G385" s="73" t="str">
        <f>HYPERLINK("#'Main'!I59", "'Main'!I59")</f>
        <v>'Main'!I59</v>
      </c>
      <c r="I385" t="inlineStr">
        <is>
          <t>Matches=!&lt;ND&gt;,!&lt;MISSING&gt;</t>
        </is>
      </c>
      <c r="K385">
        <f>'Main'!I59</f>
        <v>34.28</v>
      </c>
      <c r="L385">
        <f>AND(OR(TRUE),NOT(OR(K385="&lt;ND&gt;",K385="&lt;MISSING&gt;")))</f>
        <v>1</v>
      </c>
    </row>
    <row r="386">
      <c r="A386" t="inlineStr">
        <is>
          <t>Non-detect</t>
        </is>
      </c>
      <c r="B386" t="inlineStr">
        <is>
          <t>Test for non-detects/missing</t>
        </is>
      </c>
      <c r="C386" t="inlineStr">
        <is>
          <t>Very Low</t>
        </is>
      </c>
      <c r="E386" t="inlineStr">
        <is>
          <t>aw_b97.08.09.21</t>
        </is>
      </c>
      <c r="F386" t="inlineStr">
        <is>
          <t>PMMoV:10</t>
        </is>
      </c>
      <c r="G386" s="73" t="str">
        <f>HYPERLINK("#'Main'!Q59", "'Main'!Q59")</f>
        <v>'Main'!Q59</v>
      </c>
      <c r="I386" t="inlineStr">
        <is>
          <t>Matches=!&lt;ND&gt;,!&lt;MISSING&gt;</t>
        </is>
      </c>
      <c r="K386">
        <f>'Main'!Q59</f>
        <v>28.65</v>
      </c>
      <c r="L386">
        <f>AND(OR(TRUE),NOT(OR(K386="&lt;ND&gt;",K386="&lt;MISSING&gt;")))</f>
        <v>1</v>
      </c>
    </row>
    <row r="387">
      <c r="A387" t="inlineStr">
        <is>
          <t>Non-detect</t>
        </is>
      </c>
      <c r="B387" t="inlineStr">
        <is>
          <t>Test for non-detects/missing</t>
        </is>
      </c>
      <c r="C387" t="inlineStr">
        <is>
          <t>Very Low</t>
        </is>
      </c>
      <c r="E387" t="inlineStr">
        <is>
          <t>aw_b97.08.09.21</t>
        </is>
      </c>
      <c r="F387" t="inlineStr">
        <is>
          <t>PMMoV:10</t>
        </is>
      </c>
      <c r="G387" s="73" t="str">
        <f>HYPERLINK("#'Main'!R59", "'Main'!R59")</f>
        <v>'Main'!R59</v>
      </c>
      <c r="I387" t="inlineStr">
        <is>
          <t>Matches=!&lt;ND&gt;,!&lt;MISSING&gt;</t>
        </is>
      </c>
      <c r="K387">
        <f>'Main'!R59</f>
        <v>28.49</v>
      </c>
      <c r="L387">
        <f>AND(OR(TRUE),NOT(OR(K387="&lt;ND&gt;",K387="&lt;MISSING&gt;")))</f>
        <v>1</v>
      </c>
    </row>
    <row r="388">
      <c r="A388" t="inlineStr">
        <is>
          <t>Non-detect</t>
        </is>
      </c>
      <c r="B388" t="inlineStr">
        <is>
          <t>Test for non-detects/missing</t>
        </is>
      </c>
      <c r="C388" t="inlineStr">
        <is>
          <t>Very Low</t>
        </is>
      </c>
      <c r="E388" t="inlineStr">
        <is>
          <t>aw_b97.08.09.21</t>
        </is>
      </c>
      <c r="F388" t="inlineStr">
        <is>
          <t>PMMoV:10</t>
        </is>
      </c>
      <c r="G388" s="73" t="str">
        <f>HYPERLINK("#'Main'!S59", "'Main'!S59")</f>
        <v>'Main'!S59</v>
      </c>
      <c r="I388" t="inlineStr">
        <is>
          <t>Matches=!&lt;ND&gt;,!&lt;MISSING&gt;</t>
        </is>
      </c>
      <c r="K388">
        <f>'Main'!S59</f>
        <v>28.53</v>
      </c>
      <c r="L388">
        <f>AND(OR(TRUE),NOT(OR(K388="&lt;ND&gt;",K388="&lt;MISSING&gt;")))</f>
        <v>1</v>
      </c>
    </row>
    <row r="389">
      <c r="A389" t="inlineStr">
        <is>
          <t>Non-detect</t>
        </is>
      </c>
      <c r="B389" t="inlineStr">
        <is>
          <t>Test for non-detects/missing</t>
        </is>
      </c>
      <c r="C389" t="inlineStr">
        <is>
          <t>Very Low</t>
        </is>
      </c>
      <c r="E389" t="inlineStr">
        <is>
          <t>aw_b97.08.09.21</t>
        </is>
      </c>
      <c r="F389" t="inlineStr">
        <is>
          <t>PMMoV</t>
        </is>
      </c>
      <c r="G389" s="73" t="str">
        <f>HYPERLINK("#'Main'!BQ59", "'Main'!BQ59")</f>
        <v>'Main'!BQ59</v>
      </c>
      <c r="I389" t="inlineStr">
        <is>
          <t>Matches=!&lt;ND&gt;,!&lt;MISSING&gt;</t>
        </is>
      </c>
      <c r="K389">
        <f>'Main'!BQ59</f>
        <v>26.43</v>
      </c>
      <c r="L389">
        <f>AND(OR(TRUE),NOT(OR(K389="&lt;ND&gt;",K389="&lt;MISSING&gt;")))</f>
        <v>1</v>
      </c>
    </row>
    <row r="390">
      <c r="A390" t="inlineStr">
        <is>
          <t>Non-detect</t>
        </is>
      </c>
      <c r="B390" t="inlineStr">
        <is>
          <t>Test for non-detects/missing</t>
        </is>
      </c>
      <c r="C390" t="inlineStr">
        <is>
          <t>Very Low</t>
        </is>
      </c>
      <c r="E390" t="inlineStr">
        <is>
          <t>aw_b97.08.09.21</t>
        </is>
      </c>
      <c r="F390" t="inlineStr">
        <is>
          <t>PMMoV</t>
        </is>
      </c>
      <c r="G390" s="73" t="str">
        <f>HYPERLINK("#'Main'!BR59", "'Main'!BR59")</f>
        <v>'Main'!BR59</v>
      </c>
      <c r="I390" t="inlineStr">
        <is>
          <t>Matches=!&lt;ND&gt;,!&lt;MISSING&gt;</t>
        </is>
      </c>
      <c r="K390">
        <f>'Main'!BR59</f>
        <v>26.44</v>
      </c>
      <c r="L390">
        <f>AND(OR(TRUE),NOT(OR(K390="&lt;ND&gt;",K390="&lt;MISSING&gt;")))</f>
        <v>1</v>
      </c>
    </row>
    <row r="391">
      <c r="A391" t="inlineStr">
        <is>
          <t>Non-detect</t>
        </is>
      </c>
      <c r="B391" t="inlineStr">
        <is>
          <t>Test for non-detects/missing</t>
        </is>
      </c>
      <c r="C391" t="inlineStr">
        <is>
          <t>Very Low</t>
        </is>
      </c>
      <c r="E391" t="inlineStr">
        <is>
          <t>aw_b97.08.09.21</t>
        </is>
      </c>
      <c r="F391" t="inlineStr">
        <is>
          <t>PMMoV</t>
        </is>
      </c>
      <c r="G391" s="73" t="str">
        <f>HYPERLINK("#'Main'!BS59", "'Main'!BS59")</f>
        <v>'Main'!BS59</v>
      </c>
      <c r="I391" t="inlineStr">
        <is>
          <t>Matches=!&lt;ND&gt;,!&lt;MISSING&gt;</t>
        </is>
      </c>
      <c r="K391" t="str">
        <f>'Main'!BS59</f>
        <v>&lt;MISSING&gt;</v>
      </c>
      <c r="L391">
        <f>AND(OR(TRUE),NOT(OR(K391="&lt;ND&gt;",K391="&lt;MISSING&gt;")))</f>
        <v>0</v>
      </c>
    </row>
    <row r="392">
      <c r="A392" t="inlineStr">
        <is>
          <t>Non-detect</t>
        </is>
      </c>
      <c r="B392" t="inlineStr">
        <is>
          <t>Test for non-detects/missing</t>
        </is>
      </c>
      <c r="C392" t="inlineStr">
        <is>
          <t>Very Low</t>
        </is>
      </c>
      <c r="E392" t="inlineStr">
        <is>
          <t>aw_b97.08.09.21</t>
        </is>
      </c>
      <c r="F392" t="inlineStr">
        <is>
          <t>PMMoV:10</t>
        </is>
      </c>
      <c r="G392" s="73" t="str">
        <f>HYPERLINK("#'Main'!BI59", "'Main'!BI59")</f>
        <v>'Main'!BI59</v>
      </c>
      <c r="I392" t="inlineStr">
        <is>
          <t>Matches=!&lt;ND&gt;,!&lt;MISSING&gt;</t>
        </is>
      </c>
      <c r="K392">
        <f>'Main'!BI59</f>
        <v>28.65</v>
      </c>
      <c r="L392">
        <f>AND(OR(TRUE),NOT(OR(K392="&lt;ND&gt;",K392="&lt;MISSING&gt;")))</f>
        <v>1</v>
      </c>
    </row>
    <row r="393">
      <c r="A393" t="inlineStr">
        <is>
          <t>Non-detect</t>
        </is>
      </c>
      <c r="B393" t="inlineStr">
        <is>
          <t>Test for non-detects/missing</t>
        </is>
      </c>
      <c r="C393" t="inlineStr">
        <is>
          <t>Very Low</t>
        </is>
      </c>
      <c r="E393" t="inlineStr">
        <is>
          <t>aw_b97.08.09.21</t>
        </is>
      </c>
      <c r="F393" t="inlineStr">
        <is>
          <t>PMMoV:10</t>
        </is>
      </c>
      <c r="G393" s="73" t="str">
        <f>HYPERLINK("#'Main'!BJ59", "'Main'!BJ59")</f>
        <v>'Main'!BJ59</v>
      </c>
      <c r="I393" t="inlineStr">
        <is>
          <t>Matches=!&lt;ND&gt;,!&lt;MISSING&gt;</t>
        </is>
      </c>
      <c r="K393">
        <f>'Main'!BJ59</f>
        <v>28.49</v>
      </c>
      <c r="L393">
        <f>AND(OR(TRUE),NOT(OR(K393="&lt;ND&gt;",K393="&lt;MISSING&gt;")))</f>
        <v>1</v>
      </c>
    </row>
    <row r="394">
      <c r="A394" t="inlineStr">
        <is>
          <t>Non-detect</t>
        </is>
      </c>
      <c r="B394" t="inlineStr">
        <is>
          <t>Test for non-detects/missing</t>
        </is>
      </c>
      <c r="C394" t="inlineStr">
        <is>
          <t>Very Low</t>
        </is>
      </c>
      <c r="E394" t="inlineStr">
        <is>
          <t>aw_b97.08.09.21</t>
        </is>
      </c>
      <c r="F394" t="inlineStr">
        <is>
          <t>PMMoV:10</t>
        </is>
      </c>
      <c r="G394" s="73" t="str">
        <f>HYPERLINK("#'Main'!BK59", "'Main'!BK59")</f>
        <v>'Main'!BK59</v>
      </c>
      <c r="I394" t="inlineStr">
        <is>
          <t>Matches=!&lt;ND&gt;,!&lt;MISSING&gt;</t>
        </is>
      </c>
      <c r="K394">
        <f>'Main'!BK59</f>
        <v>28.53</v>
      </c>
      <c r="L394">
        <f>AND(OR(TRUE),NOT(OR(K394="&lt;ND&gt;",K394="&lt;MISSING&gt;")))</f>
        <v>1</v>
      </c>
    </row>
    <row r="395">
      <c r="A395" t="inlineStr">
        <is>
          <t>Non-detect</t>
        </is>
      </c>
      <c r="B395" t="inlineStr">
        <is>
          <t>Test for non-detects/missing</t>
        </is>
      </c>
      <c r="C395" t="inlineStr">
        <is>
          <t>Very Low</t>
        </is>
      </c>
      <c r="E395" t="inlineStr">
        <is>
          <t>aw_b97.08.09.21</t>
        </is>
      </c>
      <c r="F395" t="inlineStr">
        <is>
          <t>PMMoV:40</t>
        </is>
      </c>
      <c r="G395" s="73" t="str">
        <f>HYPERLINK("#'Main'!BM59", "'Main'!BM59")</f>
        <v>'Main'!BM59</v>
      </c>
      <c r="I395" t="inlineStr">
        <is>
          <t>Matches=!&lt;ND&gt;,!&lt;MISSING&gt;</t>
        </is>
      </c>
      <c r="K395">
        <f>'Main'!BM59</f>
        <v>30.48</v>
      </c>
      <c r="L395">
        <f>AND(OR(TRUE),NOT(OR(K395="&lt;ND&gt;",K395="&lt;MISSING&gt;")))</f>
        <v>1</v>
      </c>
    </row>
    <row r="396">
      <c r="A396" t="inlineStr">
        <is>
          <t>Non-detect</t>
        </is>
      </c>
      <c r="B396" t="inlineStr">
        <is>
          <t>Test for non-detects/missing</t>
        </is>
      </c>
      <c r="C396" t="inlineStr">
        <is>
          <t>Very Low</t>
        </is>
      </c>
      <c r="E396" t="inlineStr">
        <is>
          <t>aw_b97.08.09.21</t>
        </is>
      </c>
      <c r="F396" t="inlineStr">
        <is>
          <t>PMMoV:40</t>
        </is>
      </c>
      <c r="G396" s="73" t="str">
        <f>HYPERLINK("#'Main'!BN59", "'Main'!BN59")</f>
        <v>'Main'!BN59</v>
      </c>
      <c r="I396" t="inlineStr">
        <is>
          <t>Matches=!&lt;ND&gt;,!&lt;MISSING&gt;</t>
        </is>
      </c>
      <c r="K396">
        <f>'Main'!BN59</f>
        <v>30.53</v>
      </c>
      <c r="L396">
        <f>AND(OR(TRUE),NOT(OR(K396="&lt;ND&gt;",K396="&lt;MISSING&gt;")))</f>
        <v>1</v>
      </c>
    </row>
    <row r="397">
      <c r="A397" t="inlineStr">
        <is>
          <t>Non-detect</t>
        </is>
      </c>
      <c r="B397" t="inlineStr">
        <is>
          <t>Test for non-detects/missing</t>
        </is>
      </c>
      <c r="C397" t="inlineStr">
        <is>
          <t>Very Low</t>
        </is>
      </c>
      <c r="E397" t="inlineStr">
        <is>
          <t>aw_b97.08.09.21</t>
        </is>
      </c>
      <c r="F397" t="inlineStr">
        <is>
          <t>PMMoV:40</t>
        </is>
      </c>
      <c r="G397" s="73" t="str">
        <f>HYPERLINK("#'Main'!BO59", "'Main'!BO59")</f>
        <v>'Main'!BO59</v>
      </c>
      <c r="I397" t="inlineStr">
        <is>
          <t>Matches=!&lt;ND&gt;,!&lt;MISSING&gt;</t>
        </is>
      </c>
      <c r="K397" t="str">
        <f>'Main'!BO59</f>
        <v>&lt;MISSING&gt;</v>
      </c>
      <c r="L397">
        <f>AND(OR(TRUE),NOT(OR(K397="&lt;ND&gt;",K397="&lt;MISSING&gt;")))</f>
        <v>0</v>
      </c>
    </row>
    <row r="398">
      <c r="A398" t="inlineStr">
        <is>
          <t>Non-detect</t>
        </is>
      </c>
      <c r="B398" t="inlineStr">
        <is>
          <t>Test for non-detects/missing</t>
        </is>
      </c>
      <c r="C398" t="inlineStr">
        <is>
          <t>Very Low</t>
        </is>
      </c>
      <c r="E398" t="inlineStr">
        <is>
          <t>aw_sr.08.09.21</t>
        </is>
      </c>
      <c r="F398" t="inlineStr">
        <is>
          <t>covN1</t>
        </is>
      </c>
      <c r="G398" s="73" t="str">
        <f>HYPERLINK("#'Main'!G60", "'Main'!G60")</f>
        <v>'Main'!G60</v>
      </c>
      <c r="I398" t="inlineStr">
        <is>
          <t>Matches=!&lt;ND&gt;,!&lt;MISSING&gt;</t>
        </is>
      </c>
      <c r="K398">
        <f>'Main'!G60</f>
        <v>33.4</v>
      </c>
      <c r="L398">
        <f>AND(OR(TRUE),NOT(OR(K398="&lt;ND&gt;",K398="&lt;MISSING&gt;")))</f>
        <v>1</v>
      </c>
    </row>
    <row r="399">
      <c r="A399" t="inlineStr">
        <is>
          <t>Non-detect</t>
        </is>
      </c>
      <c r="B399" t="inlineStr">
        <is>
          <t>Test for non-detects/missing</t>
        </is>
      </c>
      <c r="C399" t="inlineStr">
        <is>
          <t>Very Low</t>
        </is>
      </c>
      <c r="E399" t="inlineStr">
        <is>
          <t>aw_sr.08.09.21</t>
        </is>
      </c>
      <c r="F399" t="inlineStr">
        <is>
          <t>covN1</t>
        </is>
      </c>
      <c r="G399" s="73" t="str">
        <f>HYPERLINK("#'Main'!H60", "'Main'!H60")</f>
        <v>'Main'!H60</v>
      </c>
      <c r="I399" t="inlineStr">
        <is>
          <t>Matches=!&lt;ND&gt;,!&lt;MISSING&gt;</t>
        </is>
      </c>
      <c r="K399">
        <f>'Main'!H60</f>
        <v>33.6</v>
      </c>
      <c r="L399">
        <f>AND(OR(TRUE),NOT(OR(K399="&lt;ND&gt;",K399="&lt;MISSING&gt;")))</f>
        <v>1</v>
      </c>
    </row>
    <row r="400">
      <c r="A400" t="inlineStr">
        <is>
          <t>Non-detect</t>
        </is>
      </c>
      <c r="B400" t="inlineStr">
        <is>
          <t>Test for non-detects/missing</t>
        </is>
      </c>
      <c r="C400" t="inlineStr">
        <is>
          <t>Very Low</t>
        </is>
      </c>
      <c r="E400" t="inlineStr">
        <is>
          <t>aw_sr.08.09.21</t>
        </is>
      </c>
      <c r="F400" t="inlineStr">
        <is>
          <t>covN1</t>
        </is>
      </c>
      <c r="G400" s="73" t="str">
        <f>HYPERLINK("#'Main'!I60", "'Main'!I60")</f>
        <v>'Main'!I60</v>
      </c>
      <c r="I400" t="inlineStr">
        <is>
          <t>Matches=!&lt;ND&gt;,!&lt;MISSING&gt;</t>
        </is>
      </c>
      <c r="K400">
        <f>'Main'!I60</f>
        <v>33.87</v>
      </c>
      <c r="L400">
        <f>AND(OR(TRUE),NOT(OR(K400="&lt;ND&gt;",K400="&lt;MISSING&gt;")))</f>
        <v>1</v>
      </c>
    </row>
    <row r="401">
      <c r="A401" t="inlineStr">
        <is>
          <t>Non-detect</t>
        </is>
      </c>
      <c r="B401" t="inlineStr">
        <is>
          <t>Test for non-detects/missing</t>
        </is>
      </c>
      <c r="C401" t="inlineStr">
        <is>
          <t>Very Low</t>
        </is>
      </c>
      <c r="E401" t="inlineStr">
        <is>
          <t>aw_sr.08.09.21</t>
        </is>
      </c>
      <c r="F401" t="inlineStr">
        <is>
          <t>PMMoV:10</t>
        </is>
      </c>
      <c r="G401" s="73" t="str">
        <f>HYPERLINK("#'Main'!Q60", "'Main'!Q60")</f>
        <v>'Main'!Q60</v>
      </c>
      <c r="I401" t="inlineStr">
        <is>
          <t>Matches=!&lt;ND&gt;,!&lt;MISSING&gt;</t>
        </is>
      </c>
      <c r="K401" t="str">
        <f>'Main'!Q60</f>
        <v>&lt;MISSING&gt;</v>
      </c>
      <c r="L401">
        <f>AND(OR(TRUE),NOT(OR(K401="&lt;ND&gt;",K401="&lt;MISSING&gt;")))</f>
        <v>0</v>
      </c>
    </row>
    <row r="402">
      <c r="A402" t="inlineStr">
        <is>
          <t>Non-detect</t>
        </is>
      </c>
      <c r="B402" t="inlineStr">
        <is>
          <t>Test for non-detects/missing</t>
        </is>
      </c>
      <c r="C402" t="inlineStr">
        <is>
          <t>Very Low</t>
        </is>
      </c>
      <c r="E402" t="inlineStr">
        <is>
          <t>aw_sr.08.09.21</t>
        </is>
      </c>
      <c r="F402" t="inlineStr">
        <is>
          <t>PMMoV:10</t>
        </is>
      </c>
      <c r="G402" s="73" t="str">
        <f>HYPERLINK("#'Main'!R60", "'Main'!R60")</f>
        <v>'Main'!R60</v>
      </c>
      <c r="I402" t="inlineStr">
        <is>
          <t>Matches=!&lt;ND&gt;,!&lt;MISSING&gt;</t>
        </is>
      </c>
      <c r="K402" t="str">
        <f>'Main'!R60</f>
        <v>&lt;MISSING&gt;</v>
      </c>
      <c r="L402">
        <f>AND(OR(TRUE),NOT(OR(K402="&lt;ND&gt;",K402="&lt;MISSING&gt;")))</f>
        <v>0</v>
      </c>
    </row>
    <row r="403">
      <c r="A403" t="inlineStr">
        <is>
          <t>Non-detect</t>
        </is>
      </c>
      <c r="B403" t="inlineStr">
        <is>
          <t>Test for non-detects/missing</t>
        </is>
      </c>
      <c r="C403" t="inlineStr">
        <is>
          <t>Very Low</t>
        </is>
      </c>
      <c r="E403" t="inlineStr">
        <is>
          <t>aw_sr.08.09.21</t>
        </is>
      </c>
      <c r="F403" t="inlineStr">
        <is>
          <t>PMMoV:10</t>
        </is>
      </c>
      <c r="G403" s="73" t="str">
        <f>HYPERLINK("#'Main'!S60", "'Main'!S60")</f>
        <v>'Main'!S60</v>
      </c>
      <c r="I403" t="inlineStr">
        <is>
          <t>Matches=!&lt;ND&gt;,!&lt;MISSING&gt;</t>
        </is>
      </c>
      <c r="K403" t="str">
        <f>'Main'!S60</f>
        <v>&lt;MISSING&gt;</v>
      </c>
      <c r="L403">
        <f>AND(OR(TRUE),NOT(OR(K403="&lt;ND&gt;",K403="&lt;MISSING&gt;")))</f>
        <v>0</v>
      </c>
    </row>
    <row r="404">
      <c r="A404" t="inlineStr">
        <is>
          <t>Non-detect</t>
        </is>
      </c>
      <c r="B404" t="inlineStr">
        <is>
          <t>Test for non-detects/missing</t>
        </is>
      </c>
      <c r="C404" t="inlineStr">
        <is>
          <t>Very Low</t>
        </is>
      </c>
      <c r="E404" t="inlineStr">
        <is>
          <t>aw_sr.08.09.21</t>
        </is>
      </c>
      <c r="F404" t="inlineStr">
        <is>
          <t>PMMoV</t>
        </is>
      </c>
      <c r="G404" s="73" t="str">
        <f>HYPERLINK("#'Main'!BQ60", "'Main'!BQ60")</f>
        <v>'Main'!BQ60</v>
      </c>
      <c r="I404" t="inlineStr">
        <is>
          <t>Matches=!&lt;ND&gt;,!&lt;MISSING&gt;</t>
        </is>
      </c>
      <c r="K404" t="str">
        <f>'Main'!BQ60</f>
        <v>&lt;MISSING&gt;</v>
      </c>
      <c r="L404">
        <f>AND(OR(TRUE),NOT(OR(K404="&lt;ND&gt;",K404="&lt;MISSING&gt;")))</f>
        <v>0</v>
      </c>
    </row>
    <row r="405">
      <c r="A405" t="inlineStr">
        <is>
          <t>Non-detect</t>
        </is>
      </c>
      <c r="B405" t="inlineStr">
        <is>
          <t>Test for non-detects/missing</t>
        </is>
      </c>
      <c r="C405" t="inlineStr">
        <is>
          <t>Very Low</t>
        </is>
      </c>
      <c r="E405" t="inlineStr">
        <is>
          <t>aw_sr.08.09.21</t>
        </is>
      </c>
      <c r="F405" t="inlineStr">
        <is>
          <t>PMMoV</t>
        </is>
      </c>
      <c r="G405" s="73" t="str">
        <f>HYPERLINK("#'Main'!BR60", "'Main'!BR60")</f>
        <v>'Main'!BR60</v>
      </c>
      <c r="I405" t="inlineStr">
        <is>
          <t>Matches=!&lt;ND&gt;,!&lt;MISSING&gt;</t>
        </is>
      </c>
      <c r="K405" t="str">
        <f>'Main'!BR60</f>
        <v>&lt;MISSING&gt;</v>
      </c>
      <c r="L405">
        <f>AND(OR(TRUE),NOT(OR(K405="&lt;ND&gt;",K405="&lt;MISSING&gt;")))</f>
        <v>0</v>
      </c>
    </row>
    <row r="406">
      <c r="A406" t="inlineStr">
        <is>
          <t>Non-detect</t>
        </is>
      </c>
      <c r="B406" t="inlineStr">
        <is>
          <t>Test for non-detects/missing</t>
        </is>
      </c>
      <c r="C406" t="inlineStr">
        <is>
          <t>Very Low</t>
        </is>
      </c>
      <c r="E406" t="inlineStr">
        <is>
          <t>aw_sr.08.09.21</t>
        </is>
      </c>
      <c r="F406" t="inlineStr">
        <is>
          <t>PMMoV</t>
        </is>
      </c>
      <c r="G406" s="73" t="str">
        <f>HYPERLINK("#'Main'!BS60", "'Main'!BS60")</f>
        <v>'Main'!BS60</v>
      </c>
      <c r="I406" t="inlineStr">
        <is>
          <t>Matches=!&lt;ND&gt;,!&lt;MISSING&gt;</t>
        </is>
      </c>
      <c r="K406" t="str">
        <f>'Main'!BS60</f>
        <v>&lt;MISSING&gt;</v>
      </c>
      <c r="L406">
        <f>AND(OR(TRUE),NOT(OR(K406="&lt;ND&gt;",K406="&lt;MISSING&gt;")))</f>
        <v>0</v>
      </c>
    </row>
    <row r="407">
      <c r="A407" t="inlineStr">
        <is>
          <t>Non-detect</t>
        </is>
      </c>
      <c r="B407" t="inlineStr">
        <is>
          <t>Test for non-detects/missing</t>
        </is>
      </c>
      <c r="C407" t="inlineStr">
        <is>
          <t>Very Low</t>
        </is>
      </c>
      <c r="E407" t="inlineStr">
        <is>
          <t>aw_sr.08.09.21</t>
        </is>
      </c>
      <c r="F407" t="inlineStr">
        <is>
          <t>PMMoV:10</t>
        </is>
      </c>
      <c r="G407" s="73" t="str">
        <f>HYPERLINK("#'Main'!BI60", "'Main'!BI60")</f>
        <v>'Main'!BI60</v>
      </c>
      <c r="I407" t="inlineStr">
        <is>
          <t>Matches=!&lt;ND&gt;,!&lt;MISSING&gt;</t>
        </is>
      </c>
      <c r="K407" t="str">
        <f>'Main'!BI60</f>
        <v>&lt;MISSING&gt;</v>
      </c>
      <c r="L407">
        <f>AND(OR(TRUE),NOT(OR(K407="&lt;ND&gt;",K407="&lt;MISSING&gt;")))</f>
        <v>0</v>
      </c>
    </row>
    <row r="408">
      <c r="A408" t="inlineStr">
        <is>
          <t>Non-detect</t>
        </is>
      </c>
      <c r="B408" t="inlineStr">
        <is>
          <t>Test for non-detects/missing</t>
        </is>
      </c>
      <c r="C408" t="inlineStr">
        <is>
          <t>Very Low</t>
        </is>
      </c>
      <c r="E408" t="inlineStr">
        <is>
          <t>aw_sr.08.09.21</t>
        </is>
      </c>
      <c r="F408" t="inlineStr">
        <is>
          <t>PMMoV:10</t>
        </is>
      </c>
      <c r="G408" s="73" t="str">
        <f>HYPERLINK("#'Main'!BJ60", "'Main'!BJ60")</f>
        <v>'Main'!BJ60</v>
      </c>
      <c r="I408" t="inlineStr">
        <is>
          <t>Matches=!&lt;ND&gt;,!&lt;MISSING&gt;</t>
        </is>
      </c>
      <c r="K408" t="str">
        <f>'Main'!BJ60</f>
        <v>&lt;MISSING&gt;</v>
      </c>
      <c r="L408">
        <f>AND(OR(TRUE),NOT(OR(K408="&lt;ND&gt;",K408="&lt;MISSING&gt;")))</f>
        <v>0</v>
      </c>
    </row>
    <row r="409">
      <c r="A409" t="inlineStr">
        <is>
          <t>Non-detect</t>
        </is>
      </c>
      <c r="B409" t="inlineStr">
        <is>
          <t>Test for non-detects/missing</t>
        </is>
      </c>
      <c r="C409" t="inlineStr">
        <is>
          <t>Very Low</t>
        </is>
      </c>
      <c r="E409" t="inlineStr">
        <is>
          <t>aw_sr.08.09.21</t>
        </is>
      </c>
      <c r="F409" t="inlineStr">
        <is>
          <t>PMMoV:10</t>
        </is>
      </c>
      <c r="G409" s="73" t="str">
        <f>HYPERLINK("#'Main'!BK60", "'Main'!BK60")</f>
        <v>'Main'!BK60</v>
      </c>
      <c r="I409" t="inlineStr">
        <is>
          <t>Matches=!&lt;ND&gt;,!&lt;MISSING&gt;</t>
        </is>
      </c>
      <c r="K409" t="str">
        <f>'Main'!BK60</f>
        <v>&lt;MISSING&gt;</v>
      </c>
      <c r="L409">
        <f>AND(OR(TRUE),NOT(OR(K409="&lt;ND&gt;",K409="&lt;MISSING&gt;")))</f>
        <v>0</v>
      </c>
    </row>
    <row r="410">
      <c r="A410" t="inlineStr">
        <is>
          <t>Non-detect</t>
        </is>
      </c>
      <c r="B410" t="inlineStr">
        <is>
          <t>Test for non-detects/missing</t>
        </is>
      </c>
      <c r="C410" t="inlineStr">
        <is>
          <t>Very Low</t>
        </is>
      </c>
      <c r="E410" t="inlineStr">
        <is>
          <t>aw_sr.08.09.21</t>
        </is>
      </c>
      <c r="F410" t="inlineStr">
        <is>
          <t>PMMoV:40</t>
        </is>
      </c>
      <c r="G410" s="73" t="str">
        <f>HYPERLINK("#'Main'!BM60", "'Main'!BM60")</f>
        <v>'Main'!BM60</v>
      </c>
      <c r="I410" t="inlineStr">
        <is>
          <t>Matches=!&lt;ND&gt;,!&lt;MISSING&gt;</t>
        </is>
      </c>
      <c r="K410" t="str">
        <f>'Main'!BM60</f>
        <v>&lt;MISSING&gt;</v>
      </c>
      <c r="L410">
        <f>AND(OR(TRUE),NOT(OR(K410="&lt;ND&gt;",K410="&lt;MISSING&gt;")))</f>
        <v>0</v>
      </c>
    </row>
    <row r="411">
      <c r="A411" t="inlineStr">
        <is>
          <t>Non-detect</t>
        </is>
      </c>
      <c r="B411" t="inlineStr">
        <is>
          <t>Test for non-detects/missing</t>
        </is>
      </c>
      <c r="C411" t="inlineStr">
        <is>
          <t>Very Low</t>
        </is>
      </c>
      <c r="E411" t="inlineStr">
        <is>
          <t>aw_sr.08.09.21</t>
        </is>
      </c>
      <c r="F411" t="inlineStr">
        <is>
          <t>PMMoV:40</t>
        </is>
      </c>
      <c r="G411" s="73" t="str">
        <f>HYPERLINK("#'Main'!BN60", "'Main'!BN60")</f>
        <v>'Main'!BN60</v>
      </c>
      <c r="I411" t="inlineStr">
        <is>
          <t>Matches=!&lt;ND&gt;,!&lt;MISSING&gt;</t>
        </is>
      </c>
      <c r="K411" t="str">
        <f>'Main'!BN60</f>
        <v>&lt;MISSING&gt;</v>
      </c>
      <c r="L411">
        <f>AND(OR(TRUE),NOT(OR(K411="&lt;ND&gt;",K411="&lt;MISSING&gt;")))</f>
        <v>0</v>
      </c>
    </row>
    <row r="412">
      <c r="A412" t="inlineStr">
        <is>
          <t>Non-detect</t>
        </is>
      </c>
      <c r="B412" t="inlineStr">
        <is>
          <t>Test for non-detects/missing</t>
        </is>
      </c>
      <c r="C412" t="inlineStr">
        <is>
          <t>Very Low</t>
        </is>
      </c>
      <c r="E412" t="inlineStr">
        <is>
          <t>aw_sr.08.09.21</t>
        </is>
      </c>
      <c r="F412" t="inlineStr">
        <is>
          <t>PMMoV:40</t>
        </is>
      </c>
      <c r="G412" s="73" t="str">
        <f>HYPERLINK("#'Main'!BO60", "'Main'!BO60")</f>
        <v>'Main'!BO60</v>
      </c>
      <c r="I412" t="inlineStr">
        <is>
          <t>Matches=!&lt;ND&gt;,!&lt;MISSING&gt;</t>
        </is>
      </c>
      <c r="K412" t="str">
        <f>'Main'!BO60</f>
        <v>&lt;MISSING&gt;</v>
      </c>
      <c r="L412">
        <f>AND(OR(TRUE),NOT(OR(K412="&lt;ND&gt;",K412="&lt;MISSING&gt;")))</f>
        <v>0</v>
      </c>
    </row>
    <row r="413">
      <c r="A413" t="inlineStr">
        <is>
          <t>Non-detect</t>
        </is>
      </c>
      <c r="B413" t="inlineStr">
        <is>
          <t>Test for non-detects/missing</t>
        </is>
      </c>
      <c r="C413" t="inlineStr">
        <is>
          <t>Very Low</t>
        </is>
      </c>
      <c r="E413" t="inlineStr">
        <is>
          <t>ebmi.07.25</t>
        </is>
      </c>
      <c r="F413" t="inlineStr">
        <is>
          <t>covN1</t>
        </is>
      </c>
      <c r="G413" s="73" t="str">
        <f>HYPERLINK("#'Main'!G61", "'Main'!G61")</f>
        <v>'Main'!G61</v>
      </c>
      <c r="I413" t="inlineStr">
        <is>
          <t>Matches=!&lt;ND&gt;,!&lt;MISSING&gt;</t>
        </is>
      </c>
      <c r="K413" t="str">
        <f>'Main'!G61</f>
        <v>[42.14]</v>
      </c>
      <c r="L413">
        <f>AND(OR(TRUE),NOT(OR(K413="&lt;ND&gt;",K413="&lt;MISSING&gt;")))</f>
        <v>1</v>
      </c>
    </row>
    <row r="414">
      <c r="A414" t="inlineStr">
        <is>
          <t>Non-detect</t>
        </is>
      </c>
      <c r="B414" t="inlineStr">
        <is>
          <t>Test for non-detects/missing</t>
        </is>
      </c>
      <c r="C414" t="inlineStr">
        <is>
          <t>Very Low</t>
        </is>
      </c>
      <c r="E414" t="inlineStr">
        <is>
          <t>ebmi.07.25</t>
        </is>
      </c>
      <c r="F414" t="inlineStr">
        <is>
          <t>covN1</t>
        </is>
      </c>
      <c r="G414" s="73" t="str">
        <f>HYPERLINK("#'Main'!H61", "'Main'!H61")</f>
        <v>'Main'!H61</v>
      </c>
      <c r="I414" t="inlineStr">
        <is>
          <t>Matches=!&lt;ND&gt;,!&lt;MISSING&gt;</t>
        </is>
      </c>
      <c r="K414">
        <f>'Main'!H61</f>
        <v>35.92</v>
      </c>
      <c r="L414">
        <f>AND(OR(TRUE),NOT(OR(K414="&lt;ND&gt;",K414="&lt;MISSING&gt;")))</f>
        <v>1</v>
      </c>
    </row>
    <row r="415">
      <c r="A415" t="inlineStr">
        <is>
          <t>Non-detect</t>
        </is>
      </c>
      <c r="B415" t="inlineStr">
        <is>
          <t>Test for non-detects/missing</t>
        </is>
      </c>
      <c r="C415" t="inlineStr">
        <is>
          <t>Very Low</t>
        </is>
      </c>
      <c r="E415" t="inlineStr">
        <is>
          <t>ebmi.07.25</t>
        </is>
      </c>
      <c r="F415" t="inlineStr">
        <is>
          <t>covN1</t>
        </is>
      </c>
      <c r="G415" s="73" t="str">
        <f>HYPERLINK("#'Main'!I61", "'Main'!I61")</f>
        <v>'Main'!I61</v>
      </c>
      <c r="I415" t="inlineStr">
        <is>
          <t>Matches=!&lt;ND&gt;,!&lt;MISSING&gt;</t>
        </is>
      </c>
      <c r="K415">
        <f>'Main'!I61</f>
        <v>38.58</v>
      </c>
      <c r="L415">
        <f>AND(OR(TRUE),NOT(OR(K415="&lt;ND&gt;",K415="&lt;MISSING&gt;")))</f>
        <v>1</v>
      </c>
    </row>
    <row r="416">
      <c r="A416" t="inlineStr">
        <is>
          <t>Non-detect</t>
        </is>
      </c>
      <c r="B416" t="inlineStr">
        <is>
          <t>Test for non-detects/missing</t>
        </is>
      </c>
      <c r="C416" t="inlineStr">
        <is>
          <t>Very Low</t>
        </is>
      </c>
      <c r="E416" t="inlineStr">
        <is>
          <t>ebmi.07.25</t>
        </is>
      </c>
      <c r="F416" t="inlineStr">
        <is>
          <t>PMMoV:10</t>
        </is>
      </c>
      <c r="G416" s="73" t="str">
        <f>HYPERLINK("#'Main'!Q61", "'Main'!Q61")</f>
        <v>'Main'!Q61</v>
      </c>
      <c r="I416" t="inlineStr">
        <is>
          <t>Matches=!&lt;ND&gt;,!&lt;MISSING&gt;</t>
        </is>
      </c>
      <c r="K416" t="str">
        <f>'Main'!Q61</f>
        <v>&lt;MISSING&gt;</v>
      </c>
      <c r="L416">
        <f>AND(OR(TRUE),NOT(OR(K416="&lt;ND&gt;",K416="&lt;MISSING&gt;")))</f>
        <v>0</v>
      </c>
    </row>
    <row r="417">
      <c r="A417" t="inlineStr">
        <is>
          <t>Non-detect</t>
        </is>
      </c>
      <c r="B417" t="inlineStr">
        <is>
          <t>Test for non-detects/missing</t>
        </is>
      </c>
      <c r="C417" t="inlineStr">
        <is>
          <t>Very Low</t>
        </is>
      </c>
      <c r="E417" t="inlineStr">
        <is>
          <t>ebmi.07.25</t>
        </is>
      </c>
      <c r="F417" t="inlineStr">
        <is>
          <t>PMMoV:10</t>
        </is>
      </c>
      <c r="G417" s="73" t="str">
        <f>HYPERLINK("#'Main'!R61", "'Main'!R61")</f>
        <v>'Main'!R61</v>
      </c>
      <c r="I417" t="inlineStr">
        <is>
          <t>Matches=!&lt;ND&gt;,!&lt;MISSING&gt;</t>
        </is>
      </c>
      <c r="K417" t="str">
        <f>'Main'!R61</f>
        <v>&lt;MISSING&gt;</v>
      </c>
      <c r="L417">
        <f>AND(OR(TRUE),NOT(OR(K417="&lt;ND&gt;",K417="&lt;MISSING&gt;")))</f>
        <v>0</v>
      </c>
    </row>
    <row r="418">
      <c r="A418" t="inlineStr">
        <is>
          <t>Non-detect</t>
        </is>
      </c>
      <c r="B418" t="inlineStr">
        <is>
          <t>Test for non-detects/missing</t>
        </is>
      </c>
      <c r="C418" t="inlineStr">
        <is>
          <t>Very Low</t>
        </is>
      </c>
      <c r="E418" t="inlineStr">
        <is>
          <t>ebmi.07.25</t>
        </is>
      </c>
      <c r="F418" t="inlineStr">
        <is>
          <t>PMMoV:10</t>
        </is>
      </c>
      <c r="G418" s="73" t="str">
        <f>HYPERLINK("#'Main'!S61", "'Main'!S61")</f>
        <v>'Main'!S61</v>
      </c>
      <c r="I418" t="inlineStr">
        <is>
          <t>Matches=!&lt;ND&gt;,!&lt;MISSING&gt;</t>
        </is>
      </c>
      <c r="K418" t="str">
        <f>'Main'!S61</f>
        <v>&lt;MISSING&gt;</v>
      </c>
      <c r="L418">
        <f>AND(OR(TRUE),NOT(OR(K418="&lt;ND&gt;",K418="&lt;MISSING&gt;")))</f>
        <v>0</v>
      </c>
    </row>
    <row r="419">
      <c r="A419" t="inlineStr">
        <is>
          <t>Non-detect</t>
        </is>
      </c>
      <c r="B419" t="inlineStr">
        <is>
          <t>Test for non-detects/missing</t>
        </is>
      </c>
      <c r="C419" t="inlineStr">
        <is>
          <t>Very Low</t>
        </is>
      </c>
      <c r="E419" t="inlineStr">
        <is>
          <t>ebmi.07.25</t>
        </is>
      </c>
      <c r="F419" t="inlineStr">
        <is>
          <t>PMMoV</t>
        </is>
      </c>
      <c r="G419" s="73" t="str">
        <f>HYPERLINK("#'Main'!BQ61", "'Main'!BQ61")</f>
        <v>'Main'!BQ61</v>
      </c>
      <c r="I419" t="inlineStr">
        <is>
          <t>Matches=!&lt;ND&gt;,!&lt;MISSING&gt;</t>
        </is>
      </c>
      <c r="K419" t="str">
        <f>'Main'!BQ61</f>
        <v>&lt;MISSING&gt;</v>
      </c>
      <c r="L419">
        <f>AND(OR(TRUE),NOT(OR(K419="&lt;ND&gt;",K419="&lt;MISSING&gt;")))</f>
        <v>0</v>
      </c>
    </row>
    <row r="420">
      <c r="A420" t="inlineStr">
        <is>
          <t>Non-detect</t>
        </is>
      </c>
      <c r="B420" t="inlineStr">
        <is>
          <t>Test for non-detects/missing</t>
        </is>
      </c>
      <c r="C420" t="inlineStr">
        <is>
          <t>Very Low</t>
        </is>
      </c>
      <c r="E420" t="inlineStr">
        <is>
          <t>ebmi.07.25</t>
        </is>
      </c>
      <c r="F420" t="inlineStr">
        <is>
          <t>PMMoV</t>
        </is>
      </c>
      <c r="G420" s="73" t="str">
        <f>HYPERLINK("#'Main'!BR61", "'Main'!BR61")</f>
        <v>'Main'!BR61</v>
      </c>
      <c r="I420" t="inlineStr">
        <is>
          <t>Matches=!&lt;ND&gt;,!&lt;MISSING&gt;</t>
        </is>
      </c>
      <c r="K420" t="str">
        <f>'Main'!BR61</f>
        <v>&lt;MISSING&gt;</v>
      </c>
      <c r="L420">
        <f>AND(OR(TRUE),NOT(OR(K420="&lt;ND&gt;",K420="&lt;MISSING&gt;")))</f>
        <v>0</v>
      </c>
    </row>
    <row r="421">
      <c r="A421" t="inlineStr">
        <is>
          <t>Non-detect</t>
        </is>
      </c>
      <c r="B421" t="inlineStr">
        <is>
          <t>Test for non-detects/missing</t>
        </is>
      </c>
      <c r="C421" t="inlineStr">
        <is>
          <t>Very Low</t>
        </is>
      </c>
      <c r="E421" t="inlineStr">
        <is>
          <t>ebmi.07.25</t>
        </is>
      </c>
      <c r="F421" t="inlineStr">
        <is>
          <t>PMMoV</t>
        </is>
      </c>
      <c r="G421" s="73" t="str">
        <f>HYPERLINK("#'Main'!BS61", "'Main'!BS61")</f>
        <v>'Main'!BS61</v>
      </c>
      <c r="I421" t="inlineStr">
        <is>
          <t>Matches=!&lt;ND&gt;,!&lt;MISSING&gt;</t>
        </is>
      </c>
      <c r="K421" t="str">
        <f>'Main'!BS61</f>
        <v>&lt;MISSING&gt;</v>
      </c>
      <c r="L421">
        <f>AND(OR(TRUE),NOT(OR(K421="&lt;ND&gt;",K421="&lt;MISSING&gt;")))</f>
        <v>0</v>
      </c>
    </row>
    <row r="422">
      <c r="A422" t="inlineStr">
        <is>
          <t>Non-detect</t>
        </is>
      </c>
      <c r="B422" t="inlineStr">
        <is>
          <t>Test for non-detects/missing</t>
        </is>
      </c>
      <c r="C422" t="inlineStr">
        <is>
          <t>Very Low</t>
        </is>
      </c>
      <c r="E422" t="inlineStr">
        <is>
          <t>ebmi.07.25</t>
        </is>
      </c>
      <c r="F422" t="inlineStr">
        <is>
          <t>PMMoV:10</t>
        </is>
      </c>
      <c r="G422" s="73" t="str">
        <f>HYPERLINK("#'Main'!BI61", "'Main'!BI61")</f>
        <v>'Main'!BI61</v>
      </c>
      <c r="I422" t="inlineStr">
        <is>
          <t>Matches=!&lt;ND&gt;,!&lt;MISSING&gt;</t>
        </is>
      </c>
      <c r="K422" t="str">
        <f>'Main'!BI61</f>
        <v>&lt;MISSING&gt;</v>
      </c>
      <c r="L422">
        <f>AND(OR(TRUE),NOT(OR(K422="&lt;ND&gt;",K422="&lt;MISSING&gt;")))</f>
        <v>0</v>
      </c>
    </row>
    <row r="423">
      <c r="A423" t="inlineStr">
        <is>
          <t>Non-detect</t>
        </is>
      </c>
      <c r="B423" t="inlineStr">
        <is>
          <t>Test for non-detects/missing</t>
        </is>
      </c>
      <c r="C423" t="inlineStr">
        <is>
          <t>Very Low</t>
        </is>
      </c>
      <c r="E423" t="inlineStr">
        <is>
          <t>ebmi.07.25</t>
        </is>
      </c>
      <c r="F423" t="inlineStr">
        <is>
          <t>PMMoV:10</t>
        </is>
      </c>
      <c r="G423" s="73" t="str">
        <f>HYPERLINK("#'Main'!BJ61", "'Main'!BJ61")</f>
        <v>'Main'!BJ61</v>
      </c>
      <c r="I423" t="inlineStr">
        <is>
          <t>Matches=!&lt;ND&gt;,!&lt;MISSING&gt;</t>
        </is>
      </c>
      <c r="K423" t="str">
        <f>'Main'!BJ61</f>
        <v>&lt;MISSING&gt;</v>
      </c>
      <c r="L423">
        <f>AND(OR(TRUE),NOT(OR(K423="&lt;ND&gt;",K423="&lt;MISSING&gt;")))</f>
        <v>0</v>
      </c>
    </row>
    <row r="424">
      <c r="A424" t="inlineStr">
        <is>
          <t>Non-detect</t>
        </is>
      </c>
      <c r="B424" t="inlineStr">
        <is>
          <t>Test for non-detects/missing</t>
        </is>
      </c>
      <c r="C424" t="inlineStr">
        <is>
          <t>Very Low</t>
        </is>
      </c>
      <c r="E424" t="inlineStr">
        <is>
          <t>ebmi.07.25</t>
        </is>
      </c>
      <c r="F424" t="inlineStr">
        <is>
          <t>PMMoV:10</t>
        </is>
      </c>
      <c r="G424" s="73" t="str">
        <f>HYPERLINK("#'Main'!BK61", "'Main'!BK61")</f>
        <v>'Main'!BK61</v>
      </c>
      <c r="I424" t="inlineStr">
        <is>
          <t>Matches=!&lt;ND&gt;,!&lt;MISSING&gt;</t>
        </is>
      </c>
      <c r="K424" t="str">
        <f>'Main'!BK61</f>
        <v>&lt;MISSING&gt;</v>
      </c>
      <c r="L424">
        <f>AND(OR(TRUE),NOT(OR(K424="&lt;ND&gt;",K424="&lt;MISSING&gt;")))</f>
        <v>0</v>
      </c>
    </row>
    <row r="425">
      <c r="A425" t="inlineStr">
        <is>
          <t>Non-detect</t>
        </is>
      </c>
      <c r="B425" t="inlineStr">
        <is>
          <t>Test for non-detects/missing</t>
        </is>
      </c>
      <c r="C425" t="inlineStr">
        <is>
          <t>Very Low</t>
        </is>
      </c>
      <c r="E425" t="inlineStr">
        <is>
          <t>ebmi.07.25</t>
        </is>
      </c>
      <c r="F425" t="inlineStr">
        <is>
          <t>PMMoV:40</t>
        </is>
      </c>
      <c r="G425" s="73" t="str">
        <f>HYPERLINK("#'Main'!BM61", "'Main'!BM61")</f>
        <v>'Main'!BM61</v>
      </c>
      <c r="I425" t="inlineStr">
        <is>
          <t>Matches=!&lt;ND&gt;,!&lt;MISSING&gt;</t>
        </is>
      </c>
      <c r="K425" t="str">
        <f>'Main'!BM61</f>
        <v>&lt;MISSING&gt;</v>
      </c>
      <c r="L425">
        <f>AND(OR(TRUE),NOT(OR(K425="&lt;ND&gt;",K425="&lt;MISSING&gt;")))</f>
        <v>0</v>
      </c>
    </row>
    <row r="426">
      <c r="A426" t="inlineStr">
        <is>
          <t>Non-detect</t>
        </is>
      </c>
      <c r="B426" t="inlineStr">
        <is>
          <t>Test for non-detects/missing</t>
        </is>
      </c>
      <c r="C426" t="inlineStr">
        <is>
          <t>Very Low</t>
        </is>
      </c>
      <c r="E426" t="inlineStr">
        <is>
          <t>ebmi.07.25</t>
        </is>
      </c>
      <c r="F426" t="inlineStr">
        <is>
          <t>PMMoV:40</t>
        </is>
      </c>
      <c r="G426" s="73" t="str">
        <f>HYPERLINK("#'Main'!BN61", "'Main'!BN61")</f>
        <v>'Main'!BN61</v>
      </c>
      <c r="I426" t="inlineStr">
        <is>
          <t>Matches=!&lt;ND&gt;,!&lt;MISSING&gt;</t>
        </is>
      </c>
      <c r="K426" t="str">
        <f>'Main'!BN61</f>
        <v>&lt;MISSING&gt;</v>
      </c>
      <c r="L426">
        <f>AND(OR(TRUE),NOT(OR(K426="&lt;ND&gt;",K426="&lt;MISSING&gt;")))</f>
        <v>0</v>
      </c>
    </row>
    <row r="427">
      <c r="A427" t="inlineStr">
        <is>
          <t>Non-detect</t>
        </is>
      </c>
      <c r="B427" t="inlineStr">
        <is>
          <t>Test for non-detects/missing</t>
        </is>
      </c>
      <c r="C427" t="inlineStr">
        <is>
          <t>Very Low</t>
        </is>
      </c>
      <c r="E427" t="inlineStr">
        <is>
          <t>ebmi.07.25</t>
        </is>
      </c>
      <c r="F427" t="inlineStr">
        <is>
          <t>PMMoV:40</t>
        </is>
      </c>
      <c r="G427" s="73" t="str">
        <f>HYPERLINK("#'Main'!BO61", "'Main'!BO61")</f>
        <v>'Main'!BO61</v>
      </c>
      <c r="I427" t="inlineStr">
        <is>
          <t>Matches=!&lt;ND&gt;,!&lt;MISSING&gt;</t>
        </is>
      </c>
      <c r="K427" t="str">
        <f>'Main'!BO61</f>
        <v>&lt;MISSING&gt;</v>
      </c>
      <c r="L427">
        <f>AND(OR(TRUE),NOT(OR(K427="&lt;ND&gt;",K427="&lt;MISSING&gt;")))</f>
        <v>0</v>
      </c>
    </row>
    <row r="428">
      <c r="A428" t="inlineStr">
        <is>
          <t>Non-detect</t>
        </is>
      </c>
      <c r="B428" t="inlineStr">
        <is>
          <t>Test for non-detects/missing</t>
        </is>
      </c>
      <c r="C428" t="inlineStr">
        <is>
          <t>Very Low</t>
        </is>
      </c>
      <c r="E428" t="inlineStr">
        <is>
          <t>eh.07.20.21</t>
        </is>
      </c>
      <c r="F428" t="inlineStr">
        <is>
          <t>covN1</t>
        </is>
      </c>
      <c r="G428" s="73" t="str">
        <f>HYPERLINK("#'Main'!G62", "'Main'!G62")</f>
        <v>'Main'!G62</v>
      </c>
      <c r="I428" t="inlineStr">
        <is>
          <t>Matches=!&lt;ND&gt;,!&lt;MISSING&gt;</t>
        </is>
      </c>
      <c r="K428">
        <f>'Main'!G62</f>
        <v>40.76</v>
      </c>
      <c r="L428">
        <f>AND(OR(TRUE),NOT(OR(K428="&lt;ND&gt;",K428="&lt;MISSING&gt;")))</f>
        <v>1</v>
      </c>
    </row>
    <row r="429">
      <c r="A429" t="inlineStr">
        <is>
          <t>Non-detect</t>
        </is>
      </c>
      <c r="B429" t="inlineStr">
        <is>
          <t>Test for non-detects/missing</t>
        </is>
      </c>
      <c r="C429" t="inlineStr">
        <is>
          <t>Very Low</t>
        </is>
      </c>
      <c r="E429" t="inlineStr">
        <is>
          <t>eh.07.20.21</t>
        </is>
      </c>
      <c r="F429" t="inlineStr">
        <is>
          <t>covN1</t>
        </is>
      </c>
      <c r="G429" s="73" t="str">
        <f>HYPERLINK("#'Main'!H62", "'Main'!H62")</f>
        <v>'Main'!H62</v>
      </c>
      <c r="I429" t="inlineStr">
        <is>
          <t>Matches=!&lt;ND&gt;,!&lt;MISSING&gt;</t>
        </is>
      </c>
      <c r="K429" t="str">
        <f>'Main'!H62</f>
        <v>&lt;ND&gt;</v>
      </c>
      <c r="L429">
        <f>AND(OR(TRUE),NOT(OR(K429="&lt;ND&gt;",K429="&lt;MISSING&gt;")))</f>
        <v>0</v>
      </c>
    </row>
    <row r="430">
      <c r="A430" t="inlineStr">
        <is>
          <t>Non-detect</t>
        </is>
      </c>
      <c r="B430" t="inlineStr">
        <is>
          <t>Test for non-detects/missing</t>
        </is>
      </c>
      <c r="C430" t="inlineStr">
        <is>
          <t>Very Low</t>
        </is>
      </c>
      <c r="E430" t="inlineStr">
        <is>
          <t>eh.07.20.21</t>
        </is>
      </c>
      <c r="F430" t="inlineStr">
        <is>
          <t>covN1</t>
        </is>
      </c>
      <c r="G430" s="73" t="str">
        <f>HYPERLINK("#'Main'!I62", "'Main'!I62")</f>
        <v>'Main'!I62</v>
      </c>
      <c r="I430" t="inlineStr">
        <is>
          <t>Matches=!&lt;ND&gt;,!&lt;MISSING&gt;</t>
        </is>
      </c>
      <c r="K430">
        <f>'Main'!I62</f>
        <v>38.93</v>
      </c>
      <c r="L430">
        <f>AND(OR(TRUE),NOT(OR(K430="&lt;ND&gt;",K430="&lt;MISSING&gt;")))</f>
        <v>1</v>
      </c>
    </row>
    <row r="431">
      <c r="A431" t="inlineStr">
        <is>
          <t>Non-detect</t>
        </is>
      </c>
      <c r="B431" t="inlineStr">
        <is>
          <t>Test for non-detects/missing</t>
        </is>
      </c>
      <c r="C431" t="inlineStr">
        <is>
          <t>Very Low</t>
        </is>
      </c>
      <c r="E431" t="inlineStr">
        <is>
          <t>eh.07.20.21</t>
        </is>
      </c>
      <c r="F431" t="inlineStr">
        <is>
          <t>PMMoV:10</t>
        </is>
      </c>
      <c r="G431" s="73" t="str">
        <f>HYPERLINK("#'Main'!Q62", "'Main'!Q62")</f>
        <v>'Main'!Q62</v>
      </c>
      <c r="I431" t="inlineStr">
        <is>
          <t>Matches=!&lt;ND&gt;,!&lt;MISSING&gt;</t>
        </is>
      </c>
      <c r="K431" t="str">
        <f>'Main'!Q62</f>
        <v>&lt;MISSING&gt;</v>
      </c>
      <c r="L431">
        <f>AND(OR(TRUE),NOT(OR(K431="&lt;ND&gt;",K431="&lt;MISSING&gt;")))</f>
        <v>0</v>
      </c>
    </row>
    <row r="432">
      <c r="A432" t="inlineStr">
        <is>
          <t>Non-detect</t>
        </is>
      </c>
      <c r="B432" t="inlineStr">
        <is>
          <t>Test for non-detects/missing</t>
        </is>
      </c>
      <c r="C432" t="inlineStr">
        <is>
          <t>Very Low</t>
        </is>
      </c>
      <c r="E432" t="inlineStr">
        <is>
          <t>eh.07.20.21</t>
        </is>
      </c>
      <c r="F432" t="inlineStr">
        <is>
          <t>PMMoV:10</t>
        </is>
      </c>
      <c r="G432" s="73" t="str">
        <f>HYPERLINK("#'Main'!R62", "'Main'!R62")</f>
        <v>'Main'!R62</v>
      </c>
      <c r="I432" t="inlineStr">
        <is>
          <t>Matches=!&lt;ND&gt;,!&lt;MISSING&gt;</t>
        </is>
      </c>
      <c r="K432" t="str">
        <f>'Main'!R62</f>
        <v>&lt;MISSING&gt;</v>
      </c>
      <c r="L432">
        <f>AND(OR(TRUE),NOT(OR(K432="&lt;ND&gt;",K432="&lt;MISSING&gt;")))</f>
        <v>0</v>
      </c>
    </row>
    <row r="433">
      <c r="A433" t="inlineStr">
        <is>
          <t>Non-detect</t>
        </is>
      </c>
      <c r="B433" t="inlineStr">
        <is>
          <t>Test for non-detects/missing</t>
        </is>
      </c>
      <c r="C433" t="inlineStr">
        <is>
          <t>Very Low</t>
        </is>
      </c>
      <c r="E433" t="inlineStr">
        <is>
          <t>eh.07.20.21</t>
        </is>
      </c>
      <c r="F433" t="inlineStr">
        <is>
          <t>PMMoV:10</t>
        </is>
      </c>
      <c r="G433" s="73" t="str">
        <f>HYPERLINK("#'Main'!S62", "'Main'!S62")</f>
        <v>'Main'!S62</v>
      </c>
      <c r="I433" t="inlineStr">
        <is>
          <t>Matches=!&lt;ND&gt;,!&lt;MISSING&gt;</t>
        </is>
      </c>
      <c r="K433" t="str">
        <f>'Main'!S62</f>
        <v>&lt;MISSING&gt;</v>
      </c>
      <c r="L433">
        <f>AND(OR(TRUE),NOT(OR(K433="&lt;ND&gt;",K433="&lt;MISSING&gt;")))</f>
        <v>0</v>
      </c>
    </row>
    <row r="434">
      <c r="A434" t="inlineStr">
        <is>
          <t>Non-detect</t>
        </is>
      </c>
      <c r="B434" t="inlineStr">
        <is>
          <t>Test for non-detects/missing</t>
        </is>
      </c>
      <c r="C434" t="inlineStr">
        <is>
          <t>Very Low</t>
        </is>
      </c>
      <c r="E434" t="inlineStr">
        <is>
          <t>eh.07.20.21</t>
        </is>
      </c>
      <c r="F434" t="inlineStr">
        <is>
          <t>PMMoV</t>
        </is>
      </c>
      <c r="G434" s="73" t="str">
        <f>HYPERLINK("#'Main'!BQ62", "'Main'!BQ62")</f>
        <v>'Main'!BQ62</v>
      </c>
      <c r="I434" t="inlineStr">
        <is>
          <t>Matches=!&lt;ND&gt;,!&lt;MISSING&gt;</t>
        </is>
      </c>
      <c r="K434" t="str">
        <f>'Main'!BQ62</f>
        <v>&lt;MISSING&gt;</v>
      </c>
      <c r="L434">
        <f>AND(OR(TRUE),NOT(OR(K434="&lt;ND&gt;",K434="&lt;MISSING&gt;")))</f>
        <v>0</v>
      </c>
    </row>
    <row r="435">
      <c r="A435" t="inlineStr">
        <is>
          <t>Non-detect</t>
        </is>
      </c>
      <c r="B435" t="inlineStr">
        <is>
          <t>Test for non-detects/missing</t>
        </is>
      </c>
      <c r="C435" t="inlineStr">
        <is>
          <t>Very Low</t>
        </is>
      </c>
      <c r="E435" t="inlineStr">
        <is>
          <t>eh.07.20.21</t>
        </is>
      </c>
      <c r="F435" t="inlineStr">
        <is>
          <t>PMMoV</t>
        </is>
      </c>
      <c r="G435" s="73" t="str">
        <f>HYPERLINK("#'Main'!BR62", "'Main'!BR62")</f>
        <v>'Main'!BR62</v>
      </c>
      <c r="I435" t="inlineStr">
        <is>
          <t>Matches=!&lt;ND&gt;,!&lt;MISSING&gt;</t>
        </is>
      </c>
      <c r="K435" t="str">
        <f>'Main'!BR62</f>
        <v>&lt;MISSING&gt;</v>
      </c>
      <c r="L435">
        <f>AND(OR(TRUE),NOT(OR(K435="&lt;ND&gt;",K435="&lt;MISSING&gt;")))</f>
        <v>0</v>
      </c>
    </row>
    <row r="436">
      <c r="A436" t="inlineStr">
        <is>
          <t>Non-detect</t>
        </is>
      </c>
      <c r="B436" t="inlineStr">
        <is>
          <t>Test for non-detects/missing</t>
        </is>
      </c>
      <c r="C436" t="inlineStr">
        <is>
          <t>Very Low</t>
        </is>
      </c>
      <c r="E436" t="inlineStr">
        <is>
          <t>eh.07.20.21</t>
        </is>
      </c>
      <c r="F436" t="inlineStr">
        <is>
          <t>PMMoV</t>
        </is>
      </c>
      <c r="G436" s="73" t="str">
        <f>HYPERLINK("#'Main'!BS62", "'Main'!BS62")</f>
        <v>'Main'!BS62</v>
      </c>
      <c r="I436" t="inlineStr">
        <is>
          <t>Matches=!&lt;ND&gt;,!&lt;MISSING&gt;</t>
        </is>
      </c>
      <c r="K436" t="str">
        <f>'Main'!BS62</f>
        <v>&lt;MISSING&gt;</v>
      </c>
      <c r="L436">
        <f>AND(OR(TRUE),NOT(OR(K436="&lt;ND&gt;",K436="&lt;MISSING&gt;")))</f>
        <v>0</v>
      </c>
    </row>
    <row r="437">
      <c r="A437" t="inlineStr">
        <is>
          <t>Non-detect</t>
        </is>
      </c>
      <c r="B437" t="inlineStr">
        <is>
          <t>Test for non-detects/missing</t>
        </is>
      </c>
      <c r="C437" t="inlineStr">
        <is>
          <t>Very Low</t>
        </is>
      </c>
      <c r="E437" t="inlineStr">
        <is>
          <t>eh.07.20.21</t>
        </is>
      </c>
      <c r="F437" t="inlineStr">
        <is>
          <t>PMMoV:10</t>
        </is>
      </c>
      <c r="G437" s="73" t="str">
        <f>HYPERLINK("#'Main'!BI62", "'Main'!BI62")</f>
        <v>'Main'!BI62</v>
      </c>
      <c r="I437" t="inlineStr">
        <is>
          <t>Matches=!&lt;ND&gt;,!&lt;MISSING&gt;</t>
        </is>
      </c>
      <c r="K437" t="str">
        <f>'Main'!BI62</f>
        <v>&lt;MISSING&gt;</v>
      </c>
      <c r="L437">
        <f>AND(OR(TRUE),NOT(OR(K437="&lt;ND&gt;",K437="&lt;MISSING&gt;")))</f>
        <v>0</v>
      </c>
    </row>
    <row r="438">
      <c r="A438" t="inlineStr">
        <is>
          <t>Non-detect</t>
        </is>
      </c>
      <c r="B438" t="inlineStr">
        <is>
          <t>Test for non-detects/missing</t>
        </is>
      </c>
      <c r="C438" t="inlineStr">
        <is>
          <t>Very Low</t>
        </is>
      </c>
      <c r="E438" t="inlineStr">
        <is>
          <t>eh.07.20.21</t>
        </is>
      </c>
      <c r="F438" t="inlineStr">
        <is>
          <t>PMMoV:10</t>
        </is>
      </c>
      <c r="G438" s="73" t="str">
        <f>HYPERLINK("#'Main'!BJ62", "'Main'!BJ62")</f>
        <v>'Main'!BJ62</v>
      </c>
      <c r="I438" t="inlineStr">
        <is>
          <t>Matches=!&lt;ND&gt;,!&lt;MISSING&gt;</t>
        </is>
      </c>
      <c r="K438" t="str">
        <f>'Main'!BJ62</f>
        <v>&lt;MISSING&gt;</v>
      </c>
      <c r="L438">
        <f>AND(OR(TRUE),NOT(OR(K438="&lt;ND&gt;",K438="&lt;MISSING&gt;")))</f>
        <v>0</v>
      </c>
    </row>
    <row r="439">
      <c r="A439" t="inlineStr">
        <is>
          <t>Non-detect</t>
        </is>
      </c>
      <c r="B439" t="inlineStr">
        <is>
          <t>Test for non-detects/missing</t>
        </is>
      </c>
      <c r="C439" t="inlineStr">
        <is>
          <t>Very Low</t>
        </is>
      </c>
      <c r="E439" t="inlineStr">
        <is>
          <t>eh.07.20.21</t>
        </is>
      </c>
      <c r="F439" t="inlineStr">
        <is>
          <t>PMMoV:10</t>
        </is>
      </c>
      <c r="G439" s="73" t="str">
        <f>HYPERLINK("#'Main'!BK62", "'Main'!BK62")</f>
        <v>'Main'!BK62</v>
      </c>
      <c r="I439" t="inlineStr">
        <is>
          <t>Matches=!&lt;ND&gt;,!&lt;MISSING&gt;</t>
        </is>
      </c>
      <c r="K439" t="str">
        <f>'Main'!BK62</f>
        <v>&lt;MISSING&gt;</v>
      </c>
      <c r="L439">
        <f>AND(OR(TRUE),NOT(OR(K439="&lt;ND&gt;",K439="&lt;MISSING&gt;")))</f>
        <v>0</v>
      </c>
    </row>
    <row r="440">
      <c r="A440" t="inlineStr">
        <is>
          <t>Non-detect</t>
        </is>
      </c>
      <c r="B440" t="inlineStr">
        <is>
          <t>Test for non-detects/missing</t>
        </is>
      </c>
      <c r="C440" t="inlineStr">
        <is>
          <t>Very Low</t>
        </is>
      </c>
      <c r="E440" t="inlineStr">
        <is>
          <t>eh.07.20.21</t>
        </is>
      </c>
      <c r="F440" t="inlineStr">
        <is>
          <t>PMMoV:40</t>
        </is>
      </c>
      <c r="G440" s="73" t="str">
        <f>HYPERLINK("#'Main'!BM62", "'Main'!BM62")</f>
        <v>'Main'!BM62</v>
      </c>
      <c r="I440" t="inlineStr">
        <is>
          <t>Matches=!&lt;ND&gt;,!&lt;MISSING&gt;</t>
        </is>
      </c>
      <c r="K440" t="str">
        <f>'Main'!BM62</f>
        <v>&lt;MISSING&gt;</v>
      </c>
      <c r="L440">
        <f>AND(OR(TRUE),NOT(OR(K440="&lt;ND&gt;",K440="&lt;MISSING&gt;")))</f>
        <v>0</v>
      </c>
    </row>
    <row r="441">
      <c r="A441" t="inlineStr">
        <is>
          <t>Non-detect</t>
        </is>
      </c>
      <c r="B441" t="inlineStr">
        <is>
          <t>Test for non-detects/missing</t>
        </is>
      </c>
      <c r="C441" t="inlineStr">
        <is>
          <t>Very Low</t>
        </is>
      </c>
      <c r="E441" t="inlineStr">
        <is>
          <t>eh.07.20.21</t>
        </is>
      </c>
      <c r="F441" t="inlineStr">
        <is>
          <t>PMMoV:40</t>
        </is>
      </c>
      <c r="G441" s="73" t="str">
        <f>HYPERLINK("#'Main'!BN62", "'Main'!BN62")</f>
        <v>'Main'!BN62</v>
      </c>
      <c r="I441" t="inlineStr">
        <is>
          <t>Matches=!&lt;ND&gt;,!&lt;MISSING&gt;</t>
        </is>
      </c>
      <c r="K441" t="str">
        <f>'Main'!BN62</f>
        <v>&lt;MISSING&gt;</v>
      </c>
      <c r="L441">
        <f>AND(OR(TRUE),NOT(OR(K441="&lt;ND&gt;",K441="&lt;MISSING&gt;")))</f>
        <v>0</v>
      </c>
    </row>
    <row r="442">
      <c r="A442" t="inlineStr">
        <is>
          <t>Non-detect</t>
        </is>
      </c>
      <c r="B442" t="inlineStr">
        <is>
          <t>Test for non-detects/missing</t>
        </is>
      </c>
      <c r="C442" t="inlineStr">
        <is>
          <t>Very Low</t>
        </is>
      </c>
      <c r="E442" t="inlineStr">
        <is>
          <t>eh.07.20.21</t>
        </is>
      </c>
      <c r="F442" t="inlineStr">
        <is>
          <t>PMMoV:40</t>
        </is>
      </c>
      <c r="G442" s="73" t="str">
        <f>HYPERLINK("#'Main'!BO62", "'Main'!BO62")</f>
        <v>'Main'!BO62</v>
      </c>
      <c r="I442" t="inlineStr">
        <is>
          <t>Matches=!&lt;ND&gt;,!&lt;MISSING&gt;</t>
        </is>
      </c>
      <c r="K442" t="str">
        <f>'Main'!BO62</f>
        <v>&lt;MISSING&gt;</v>
      </c>
      <c r="L442">
        <f>AND(OR(TRUE),NOT(OR(K442="&lt;ND&gt;",K442="&lt;MISSING&gt;")))</f>
        <v>0</v>
      </c>
    </row>
    <row r="443">
      <c r="A443" t="inlineStr">
        <is>
          <t>Non-detect</t>
        </is>
      </c>
      <c r="B443" t="inlineStr">
        <is>
          <t>Test for non-detects/missing</t>
        </is>
      </c>
      <c r="C443" t="inlineStr">
        <is>
          <t>Very Low</t>
        </is>
      </c>
      <c r="E443" t="inlineStr">
        <is>
          <t>emh.07.21.21</t>
        </is>
      </c>
      <c r="F443" t="inlineStr">
        <is>
          <t>covN1</t>
        </is>
      </c>
      <c r="G443" s="73" t="str">
        <f>HYPERLINK("#'Main'!G63", "'Main'!G63")</f>
        <v>'Main'!G63</v>
      </c>
      <c r="I443" t="inlineStr">
        <is>
          <t>Matches=!&lt;ND&gt;,!&lt;MISSING&gt;</t>
        </is>
      </c>
      <c r="K443">
        <f>'Main'!G63</f>
        <v>37.19</v>
      </c>
      <c r="L443">
        <f>AND(OR(TRUE),NOT(OR(K443="&lt;ND&gt;",K443="&lt;MISSING&gt;")))</f>
        <v>1</v>
      </c>
    </row>
    <row r="444">
      <c r="A444" t="inlineStr">
        <is>
          <t>Non-detect</t>
        </is>
      </c>
      <c r="B444" t="inlineStr">
        <is>
          <t>Test for non-detects/missing</t>
        </is>
      </c>
      <c r="C444" t="inlineStr">
        <is>
          <t>Very Low</t>
        </is>
      </c>
      <c r="E444" t="inlineStr">
        <is>
          <t>emh.07.21.21</t>
        </is>
      </c>
      <c r="F444" t="inlineStr">
        <is>
          <t>covN1</t>
        </is>
      </c>
      <c r="G444" s="73" t="str">
        <f>HYPERLINK("#'Main'!H63", "'Main'!H63")</f>
        <v>'Main'!H63</v>
      </c>
      <c r="I444" t="inlineStr">
        <is>
          <t>Matches=!&lt;ND&gt;,!&lt;MISSING&gt;</t>
        </is>
      </c>
      <c r="K444">
        <f>'Main'!H63</f>
        <v>36.34</v>
      </c>
      <c r="L444">
        <f>AND(OR(TRUE),NOT(OR(K444="&lt;ND&gt;",K444="&lt;MISSING&gt;")))</f>
        <v>1</v>
      </c>
    </row>
    <row r="445">
      <c r="A445" t="inlineStr">
        <is>
          <t>Non-detect</t>
        </is>
      </c>
      <c r="B445" t="inlineStr">
        <is>
          <t>Test for non-detects/missing</t>
        </is>
      </c>
      <c r="C445" t="inlineStr">
        <is>
          <t>Very Low</t>
        </is>
      </c>
      <c r="E445" t="inlineStr">
        <is>
          <t>emh.07.21.21</t>
        </is>
      </c>
      <c r="F445" t="inlineStr">
        <is>
          <t>covN1</t>
        </is>
      </c>
      <c r="G445" s="73" t="str">
        <f>HYPERLINK("#'Main'!I63", "'Main'!I63")</f>
        <v>'Main'!I63</v>
      </c>
      <c r="I445" t="inlineStr">
        <is>
          <t>Matches=!&lt;ND&gt;,!&lt;MISSING&gt;</t>
        </is>
      </c>
      <c r="K445" t="str">
        <f>'Main'!I63</f>
        <v>[38.18]</v>
      </c>
      <c r="L445">
        <f>AND(OR(TRUE),NOT(OR(K445="&lt;ND&gt;",K445="&lt;MISSING&gt;")))</f>
        <v>1</v>
      </c>
    </row>
    <row r="446">
      <c r="A446" t="inlineStr">
        <is>
          <t>Non-detect</t>
        </is>
      </c>
      <c r="B446" t="inlineStr">
        <is>
          <t>Test for non-detects/missing</t>
        </is>
      </c>
      <c r="C446" t="inlineStr">
        <is>
          <t>Very Low</t>
        </is>
      </c>
      <c r="E446" t="inlineStr">
        <is>
          <t>emh.07.21.21</t>
        </is>
      </c>
      <c r="F446" t="inlineStr">
        <is>
          <t>PMMoV:10</t>
        </is>
      </c>
      <c r="G446" s="73" t="str">
        <f>HYPERLINK("#'Main'!Q63", "'Main'!Q63")</f>
        <v>'Main'!Q63</v>
      </c>
      <c r="I446" t="inlineStr">
        <is>
          <t>Matches=!&lt;ND&gt;,!&lt;MISSING&gt;</t>
        </is>
      </c>
      <c r="K446" t="str">
        <f>'Main'!Q63</f>
        <v>&lt;MISSING&gt;</v>
      </c>
      <c r="L446">
        <f>AND(OR(TRUE),NOT(OR(K446="&lt;ND&gt;",K446="&lt;MISSING&gt;")))</f>
        <v>0</v>
      </c>
    </row>
    <row r="447">
      <c r="A447" t="inlineStr">
        <is>
          <t>Non-detect</t>
        </is>
      </c>
      <c r="B447" t="inlineStr">
        <is>
          <t>Test for non-detects/missing</t>
        </is>
      </c>
      <c r="C447" t="inlineStr">
        <is>
          <t>Very Low</t>
        </is>
      </c>
      <c r="E447" t="inlineStr">
        <is>
          <t>emh.07.21.21</t>
        </is>
      </c>
      <c r="F447" t="inlineStr">
        <is>
          <t>PMMoV:10</t>
        </is>
      </c>
      <c r="G447" s="73" t="str">
        <f>HYPERLINK("#'Main'!R63", "'Main'!R63")</f>
        <v>'Main'!R63</v>
      </c>
      <c r="I447" t="inlineStr">
        <is>
          <t>Matches=!&lt;ND&gt;,!&lt;MISSING&gt;</t>
        </is>
      </c>
      <c r="K447" t="str">
        <f>'Main'!R63</f>
        <v>&lt;MISSING&gt;</v>
      </c>
      <c r="L447">
        <f>AND(OR(TRUE),NOT(OR(K447="&lt;ND&gt;",K447="&lt;MISSING&gt;")))</f>
        <v>0</v>
      </c>
    </row>
    <row r="448">
      <c r="A448" t="inlineStr">
        <is>
          <t>Non-detect</t>
        </is>
      </c>
      <c r="B448" t="inlineStr">
        <is>
          <t>Test for non-detects/missing</t>
        </is>
      </c>
      <c r="C448" t="inlineStr">
        <is>
          <t>Very Low</t>
        </is>
      </c>
      <c r="E448" t="inlineStr">
        <is>
          <t>emh.07.21.21</t>
        </is>
      </c>
      <c r="F448" t="inlineStr">
        <is>
          <t>PMMoV:10</t>
        </is>
      </c>
      <c r="G448" s="73" t="str">
        <f>HYPERLINK("#'Main'!S63", "'Main'!S63")</f>
        <v>'Main'!S63</v>
      </c>
      <c r="I448" t="inlineStr">
        <is>
          <t>Matches=!&lt;ND&gt;,!&lt;MISSING&gt;</t>
        </is>
      </c>
      <c r="K448" t="str">
        <f>'Main'!S63</f>
        <v>&lt;MISSING&gt;</v>
      </c>
      <c r="L448">
        <f>AND(OR(TRUE),NOT(OR(K448="&lt;ND&gt;",K448="&lt;MISSING&gt;")))</f>
        <v>0</v>
      </c>
    </row>
    <row r="449">
      <c r="A449" t="inlineStr">
        <is>
          <t>Non-detect</t>
        </is>
      </c>
      <c r="B449" t="inlineStr">
        <is>
          <t>Test for non-detects/missing</t>
        </is>
      </c>
      <c r="C449" t="inlineStr">
        <is>
          <t>Very Low</t>
        </is>
      </c>
      <c r="E449" t="inlineStr">
        <is>
          <t>emh.07.21.21</t>
        </is>
      </c>
      <c r="F449" t="inlineStr">
        <is>
          <t>PMMoV</t>
        </is>
      </c>
      <c r="G449" s="73" t="str">
        <f>HYPERLINK("#'Main'!BQ63", "'Main'!BQ63")</f>
        <v>'Main'!BQ63</v>
      </c>
      <c r="I449" t="inlineStr">
        <is>
          <t>Matches=!&lt;ND&gt;,!&lt;MISSING&gt;</t>
        </is>
      </c>
      <c r="K449" t="str">
        <f>'Main'!BQ63</f>
        <v>&lt;MISSING&gt;</v>
      </c>
      <c r="L449">
        <f>AND(OR(TRUE),NOT(OR(K449="&lt;ND&gt;",K449="&lt;MISSING&gt;")))</f>
        <v>0</v>
      </c>
    </row>
    <row r="450">
      <c r="A450" t="inlineStr">
        <is>
          <t>Non-detect</t>
        </is>
      </c>
      <c r="B450" t="inlineStr">
        <is>
          <t>Test for non-detects/missing</t>
        </is>
      </c>
      <c r="C450" t="inlineStr">
        <is>
          <t>Very Low</t>
        </is>
      </c>
      <c r="E450" t="inlineStr">
        <is>
          <t>emh.07.21.21</t>
        </is>
      </c>
      <c r="F450" t="inlineStr">
        <is>
          <t>PMMoV</t>
        </is>
      </c>
      <c r="G450" s="73" t="str">
        <f>HYPERLINK("#'Main'!BR63", "'Main'!BR63")</f>
        <v>'Main'!BR63</v>
      </c>
      <c r="I450" t="inlineStr">
        <is>
          <t>Matches=!&lt;ND&gt;,!&lt;MISSING&gt;</t>
        </is>
      </c>
      <c r="K450" t="str">
        <f>'Main'!BR63</f>
        <v>&lt;MISSING&gt;</v>
      </c>
      <c r="L450">
        <f>AND(OR(TRUE),NOT(OR(K450="&lt;ND&gt;",K450="&lt;MISSING&gt;")))</f>
        <v>0</v>
      </c>
    </row>
    <row r="451">
      <c r="A451" t="inlineStr">
        <is>
          <t>Non-detect</t>
        </is>
      </c>
      <c r="B451" t="inlineStr">
        <is>
          <t>Test for non-detects/missing</t>
        </is>
      </c>
      <c r="C451" t="inlineStr">
        <is>
          <t>Very Low</t>
        </is>
      </c>
      <c r="E451" t="inlineStr">
        <is>
          <t>emh.07.21.21</t>
        </is>
      </c>
      <c r="F451" t="inlineStr">
        <is>
          <t>PMMoV</t>
        </is>
      </c>
      <c r="G451" s="73" t="str">
        <f>HYPERLINK("#'Main'!BS63", "'Main'!BS63")</f>
        <v>'Main'!BS63</v>
      </c>
      <c r="I451" t="inlineStr">
        <is>
          <t>Matches=!&lt;ND&gt;,!&lt;MISSING&gt;</t>
        </is>
      </c>
      <c r="K451" t="str">
        <f>'Main'!BS63</f>
        <v>&lt;MISSING&gt;</v>
      </c>
      <c r="L451">
        <f>AND(OR(TRUE),NOT(OR(K451="&lt;ND&gt;",K451="&lt;MISSING&gt;")))</f>
        <v>0</v>
      </c>
    </row>
    <row r="452">
      <c r="A452" t="inlineStr">
        <is>
          <t>Non-detect</t>
        </is>
      </c>
      <c r="B452" t="inlineStr">
        <is>
          <t>Test for non-detects/missing</t>
        </is>
      </c>
      <c r="C452" t="inlineStr">
        <is>
          <t>Very Low</t>
        </is>
      </c>
      <c r="E452" t="inlineStr">
        <is>
          <t>emh.07.21.21</t>
        </is>
      </c>
      <c r="F452" t="inlineStr">
        <is>
          <t>PMMoV:10</t>
        </is>
      </c>
      <c r="G452" s="73" t="str">
        <f>HYPERLINK("#'Main'!BI63", "'Main'!BI63")</f>
        <v>'Main'!BI63</v>
      </c>
      <c r="I452" t="inlineStr">
        <is>
          <t>Matches=!&lt;ND&gt;,!&lt;MISSING&gt;</t>
        </is>
      </c>
      <c r="K452" t="str">
        <f>'Main'!BI63</f>
        <v>&lt;MISSING&gt;</v>
      </c>
      <c r="L452">
        <f>AND(OR(TRUE),NOT(OR(K452="&lt;ND&gt;",K452="&lt;MISSING&gt;")))</f>
        <v>0</v>
      </c>
    </row>
    <row r="453">
      <c r="A453" t="inlineStr">
        <is>
          <t>Non-detect</t>
        </is>
      </c>
      <c r="B453" t="inlineStr">
        <is>
          <t>Test for non-detects/missing</t>
        </is>
      </c>
      <c r="C453" t="inlineStr">
        <is>
          <t>Very Low</t>
        </is>
      </c>
      <c r="E453" t="inlineStr">
        <is>
          <t>emh.07.21.21</t>
        </is>
      </c>
      <c r="F453" t="inlineStr">
        <is>
          <t>PMMoV:10</t>
        </is>
      </c>
      <c r="G453" s="73" t="str">
        <f>HYPERLINK("#'Main'!BJ63", "'Main'!BJ63")</f>
        <v>'Main'!BJ63</v>
      </c>
      <c r="I453" t="inlineStr">
        <is>
          <t>Matches=!&lt;ND&gt;,!&lt;MISSING&gt;</t>
        </is>
      </c>
      <c r="K453" t="str">
        <f>'Main'!BJ63</f>
        <v>&lt;MISSING&gt;</v>
      </c>
      <c r="L453">
        <f>AND(OR(TRUE),NOT(OR(K453="&lt;ND&gt;",K453="&lt;MISSING&gt;")))</f>
        <v>0</v>
      </c>
    </row>
    <row r="454">
      <c r="A454" t="inlineStr">
        <is>
          <t>Non-detect</t>
        </is>
      </c>
      <c r="B454" t="inlineStr">
        <is>
          <t>Test for non-detects/missing</t>
        </is>
      </c>
      <c r="C454" t="inlineStr">
        <is>
          <t>Very Low</t>
        </is>
      </c>
      <c r="E454" t="inlineStr">
        <is>
          <t>emh.07.21.21</t>
        </is>
      </c>
      <c r="F454" t="inlineStr">
        <is>
          <t>PMMoV:10</t>
        </is>
      </c>
      <c r="G454" s="73" t="str">
        <f>HYPERLINK("#'Main'!BK63", "'Main'!BK63")</f>
        <v>'Main'!BK63</v>
      </c>
      <c r="I454" t="inlineStr">
        <is>
          <t>Matches=!&lt;ND&gt;,!&lt;MISSING&gt;</t>
        </is>
      </c>
      <c r="K454" t="str">
        <f>'Main'!BK63</f>
        <v>&lt;MISSING&gt;</v>
      </c>
      <c r="L454">
        <f>AND(OR(TRUE),NOT(OR(K454="&lt;ND&gt;",K454="&lt;MISSING&gt;")))</f>
        <v>0</v>
      </c>
    </row>
    <row r="455">
      <c r="A455" t="inlineStr">
        <is>
          <t>Non-detect</t>
        </is>
      </c>
      <c r="B455" t="inlineStr">
        <is>
          <t>Test for non-detects/missing</t>
        </is>
      </c>
      <c r="C455" t="inlineStr">
        <is>
          <t>Very Low</t>
        </is>
      </c>
      <c r="E455" t="inlineStr">
        <is>
          <t>emh.07.21.21</t>
        </is>
      </c>
      <c r="F455" t="inlineStr">
        <is>
          <t>PMMoV:40</t>
        </is>
      </c>
      <c r="G455" s="73" t="str">
        <f>HYPERLINK("#'Main'!BM63", "'Main'!BM63")</f>
        <v>'Main'!BM63</v>
      </c>
      <c r="I455" t="inlineStr">
        <is>
          <t>Matches=!&lt;ND&gt;,!&lt;MISSING&gt;</t>
        </is>
      </c>
      <c r="K455" t="str">
        <f>'Main'!BM63</f>
        <v>&lt;MISSING&gt;</v>
      </c>
      <c r="L455">
        <f>AND(OR(TRUE),NOT(OR(K455="&lt;ND&gt;",K455="&lt;MISSING&gt;")))</f>
        <v>0</v>
      </c>
    </row>
    <row r="456">
      <c r="A456" t="inlineStr">
        <is>
          <t>Non-detect</t>
        </is>
      </c>
      <c r="B456" t="inlineStr">
        <is>
          <t>Test for non-detects/missing</t>
        </is>
      </c>
      <c r="C456" t="inlineStr">
        <is>
          <t>Very Low</t>
        </is>
      </c>
      <c r="E456" t="inlineStr">
        <is>
          <t>emh.07.21.21</t>
        </is>
      </c>
      <c r="F456" t="inlineStr">
        <is>
          <t>PMMoV:40</t>
        </is>
      </c>
      <c r="G456" s="73" t="str">
        <f>HYPERLINK("#'Main'!BN63", "'Main'!BN63")</f>
        <v>'Main'!BN63</v>
      </c>
      <c r="I456" t="inlineStr">
        <is>
          <t>Matches=!&lt;ND&gt;,!&lt;MISSING&gt;</t>
        </is>
      </c>
      <c r="K456" t="str">
        <f>'Main'!BN63</f>
        <v>&lt;MISSING&gt;</v>
      </c>
      <c r="L456">
        <f>AND(OR(TRUE),NOT(OR(K456="&lt;ND&gt;",K456="&lt;MISSING&gt;")))</f>
        <v>0</v>
      </c>
    </row>
    <row r="457">
      <c r="A457" t="inlineStr">
        <is>
          <t>Non-detect</t>
        </is>
      </c>
      <c r="B457" t="inlineStr">
        <is>
          <t>Test for non-detects/missing</t>
        </is>
      </c>
      <c r="C457" t="inlineStr">
        <is>
          <t>Very Low</t>
        </is>
      </c>
      <c r="E457" t="inlineStr">
        <is>
          <t>emh.07.21.21</t>
        </is>
      </c>
      <c r="F457" t="inlineStr">
        <is>
          <t>PMMoV:40</t>
        </is>
      </c>
      <c r="G457" s="73" t="str">
        <f>HYPERLINK("#'Main'!BO63", "'Main'!BO63")</f>
        <v>'Main'!BO63</v>
      </c>
      <c r="I457" t="inlineStr">
        <is>
          <t>Matches=!&lt;ND&gt;,!&lt;MISSING&gt;</t>
        </is>
      </c>
      <c r="K457" t="str">
        <f>'Main'!BO63</f>
        <v>&lt;MISSING&gt;</v>
      </c>
      <c r="L457">
        <f>AND(OR(TRUE),NOT(OR(K457="&lt;ND&gt;",K457="&lt;MISSING&gt;")))</f>
        <v>0</v>
      </c>
    </row>
    <row r="458">
      <c r="A458" t="inlineStr">
        <is>
          <t>Non-detect</t>
        </is>
      </c>
      <c r="B458" t="inlineStr">
        <is>
          <t>Test for non-detects/missing</t>
        </is>
      </c>
      <c r="C458" t="inlineStr">
        <is>
          <t>Very Low</t>
        </is>
      </c>
      <c r="E458" t="inlineStr">
        <is>
          <t>evc1.07.02.21</t>
        </is>
      </c>
      <c r="F458" t="inlineStr">
        <is>
          <t>covN1</t>
        </is>
      </c>
      <c r="G458" s="73" t="str">
        <f>HYPERLINK("#'Main'!G64", "'Main'!G64")</f>
        <v>'Main'!G64</v>
      </c>
      <c r="I458" t="inlineStr">
        <is>
          <t>Matches=!&lt;ND&gt;,!&lt;MISSING&gt;</t>
        </is>
      </c>
      <c r="K458">
        <f>'Main'!G64</f>
        <v>44.16</v>
      </c>
      <c r="L458">
        <f>AND(OR(TRUE),NOT(OR(K458="&lt;ND&gt;",K458="&lt;MISSING&gt;")))</f>
        <v>1</v>
      </c>
    </row>
    <row r="459">
      <c r="A459" t="inlineStr">
        <is>
          <t>Non-detect</t>
        </is>
      </c>
      <c r="B459" t="inlineStr">
        <is>
          <t>Test for non-detects/missing</t>
        </is>
      </c>
      <c r="C459" t="inlineStr">
        <is>
          <t>Very Low</t>
        </is>
      </c>
      <c r="E459" t="inlineStr">
        <is>
          <t>evc1.07.02.21</t>
        </is>
      </c>
      <c r="F459" t="inlineStr">
        <is>
          <t>covN1</t>
        </is>
      </c>
      <c r="G459" s="73" t="str">
        <f>HYPERLINK("#'Main'!H64", "'Main'!H64")</f>
        <v>'Main'!H64</v>
      </c>
      <c r="I459" t="inlineStr">
        <is>
          <t>Matches=!&lt;ND&gt;,!&lt;MISSING&gt;</t>
        </is>
      </c>
      <c r="K459" t="str">
        <f>'Main'!H64</f>
        <v>&lt;ND&gt;</v>
      </c>
      <c r="L459">
        <f>AND(OR(TRUE),NOT(OR(K459="&lt;ND&gt;",K459="&lt;MISSING&gt;")))</f>
        <v>0</v>
      </c>
    </row>
    <row r="460">
      <c r="A460" t="inlineStr">
        <is>
          <t>Non-detect</t>
        </is>
      </c>
      <c r="B460" t="inlineStr">
        <is>
          <t>Test for non-detects/missing</t>
        </is>
      </c>
      <c r="C460" t="inlineStr">
        <is>
          <t>Very Low</t>
        </is>
      </c>
      <c r="E460" t="inlineStr">
        <is>
          <t>evc1.07.02.21</t>
        </is>
      </c>
      <c r="F460" t="inlineStr">
        <is>
          <t>covN1</t>
        </is>
      </c>
      <c r="G460" s="73" t="str">
        <f>HYPERLINK("#'Main'!I64", "'Main'!I64")</f>
        <v>'Main'!I64</v>
      </c>
      <c r="I460" t="inlineStr">
        <is>
          <t>Matches=!&lt;ND&gt;,!&lt;MISSING&gt;</t>
        </is>
      </c>
      <c r="K460" t="str">
        <f>'Main'!I64</f>
        <v>&lt;ND&gt;</v>
      </c>
      <c r="L460">
        <f>AND(OR(TRUE),NOT(OR(K460="&lt;ND&gt;",K460="&lt;MISSING&gt;")))</f>
        <v>0</v>
      </c>
    </row>
    <row r="461">
      <c r="A461" t="inlineStr">
        <is>
          <t>Non-detect</t>
        </is>
      </c>
      <c r="B461" t="inlineStr">
        <is>
          <t>Test for non-detects/missing</t>
        </is>
      </c>
      <c r="C461" t="inlineStr">
        <is>
          <t>Very Low</t>
        </is>
      </c>
      <c r="E461" t="inlineStr">
        <is>
          <t>evc1.07.02.21</t>
        </is>
      </c>
      <c r="F461" t="inlineStr">
        <is>
          <t>PMMoV:10</t>
        </is>
      </c>
      <c r="G461" s="73" t="str">
        <f>HYPERLINK("#'Main'!Q64", "'Main'!Q64")</f>
        <v>'Main'!Q64</v>
      </c>
      <c r="I461" t="inlineStr">
        <is>
          <t>Matches=!&lt;ND&gt;,!&lt;MISSING&gt;</t>
        </is>
      </c>
      <c r="K461" t="str">
        <f>'Main'!Q64</f>
        <v>&lt;MISSING&gt;</v>
      </c>
      <c r="L461">
        <f>AND(OR(TRUE),NOT(OR(K461="&lt;ND&gt;",K461="&lt;MISSING&gt;")))</f>
        <v>0</v>
      </c>
    </row>
    <row r="462">
      <c r="A462" t="inlineStr">
        <is>
          <t>Non-detect</t>
        </is>
      </c>
      <c r="B462" t="inlineStr">
        <is>
          <t>Test for non-detects/missing</t>
        </is>
      </c>
      <c r="C462" t="inlineStr">
        <is>
          <t>Very Low</t>
        </is>
      </c>
      <c r="E462" t="inlineStr">
        <is>
          <t>evc1.07.02.21</t>
        </is>
      </c>
      <c r="F462" t="inlineStr">
        <is>
          <t>PMMoV:10</t>
        </is>
      </c>
      <c r="G462" s="73" t="str">
        <f>HYPERLINK("#'Main'!R64", "'Main'!R64")</f>
        <v>'Main'!R64</v>
      </c>
      <c r="I462" t="inlineStr">
        <is>
          <t>Matches=!&lt;ND&gt;,!&lt;MISSING&gt;</t>
        </is>
      </c>
      <c r="K462" t="str">
        <f>'Main'!R64</f>
        <v>&lt;MISSING&gt;</v>
      </c>
      <c r="L462">
        <f>AND(OR(TRUE),NOT(OR(K462="&lt;ND&gt;",K462="&lt;MISSING&gt;")))</f>
        <v>0</v>
      </c>
    </row>
    <row r="463">
      <c r="A463" t="inlineStr">
        <is>
          <t>Non-detect</t>
        </is>
      </c>
      <c r="B463" t="inlineStr">
        <is>
          <t>Test for non-detects/missing</t>
        </is>
      </c>
      <c r="C463" t="inlineStr">
        <is>
          <t>Very Low</t>
        </is>
      </c>
      <c r="E463" t="inlineStr">
        <is>
          <t>evc1.07.02.21</t>
        </is>
      </c>
      <c r="F463" t="inlineStr">
        <is>
          <t>PMMoV:10</t>
        </is>
      </c>
      <c r="G463" s="73" t="str">
        <f>HYPERLINK("#'Main'!S64", "'Main'!S64")</f>
        <v>'Main'!S64</v>
      </c>
      <c r="I463" t="inlineStr">
        <is>
          <t>Matches=!&lt;ND&gt;,!&lt;MISSING&gt;</t>
        </is>
      </c>
      <c r="K463" t="str">
        <f>'Main'!S64</f>
        <v>&lt;MISSING&gt;</v>
      </c>
      <c r="L463">
        <f>AND(OR(TRUE),NOT(OR(K463="&lt;ND&gt;",K463="&lt;MISSING&gt;")))</f>
        <v>0</v>
      </c>
    </row>
    <row r="464">
      <c r="A464" t="inlineStr">
        <is>
          <t>Non-detect</t>
        </is>
      </c>
      <c r="B464" t="inlineStr">
        <is>
          <t>Test for non-detects/missing</t>
        </is>
      </c>
      <c r="C464" t="inlineStr">
        <is>
          <t>Very Low</t>
        </is>
      </c>
      <c r="E464" t="inlineStr">
        <is>
          <t>evc1.07.02.21</t>
        </is>
      </c>
      <c r="F464" t="inlineStr">
        <is>
          <t>PMMoV</t>
        </is>
      </c>
      <c r="G464" s="73" t="str">
        <f>HYPERLINK("#'Main'!BQ64", "'Main'!BQ64")</f>
        <v>'Main'!BQ64</v>
      </c>
      <c r="I464" t="inlineStr">
        <is>
          <t>Matches=!&lt;ND&gt;,!&lt;MISSING&gt;</t>
        </is>
      </c>
      <c r="K464" t="str">
        <f>'Main'!BQ64</f>
        <v>&lt;MISSING&gt;</v>
      </c>
      <c r="L464">
        <f>AND(OR(TRUE),NOT(OR(K464="&lt;ND&gt;",K464="&lt;MISSING&gt;")))</f>
        <v>0</v>
      </c>
    </row>
    <row r="465">
      <c r="A465" t="inlineStr">
        <is>
          <t>Non-detect</t>
        </is>
      </c>
      <c r="B465" t="inlineStr">
        <is>
          <t>Test for non-detects/missing</t>
        </is>
      </c>
      <c r="C465" t="inlineStr">
        <is>
          <t>Very Low</t>
        </is>
      </c>
      <c r="E465" t="inlineStr">
        <is>
          <t>evc1.07.02.21</t>
        </is>
      </c>
      <c r="F465" t="inlineStr">
        <is>
          <t>PMMoV</t>
        </is>
      </c>
      <c r="G465" s="73" t="str">
        <f>HYPERLINK("#'Main'!BR64", "'Main'!BR64")</f>
        <v>'Main'!BR64</v>
      </c>
      <c r="I465" t="inlineStr">
        <is>
          <t>Matches=!&lt;ND&gt;,!&lt;MISSING&gt;</t>
        </is>
      </c>
      <c r="K465" t="str">
        <f>'Main'!BR64</f>
        <v>&lt;MISSING&gt;</v>
      </c>
      <c r="L465">
        <f>AND(OR(TRUE),NOT(OR(K465="&lt;ND&gt;",K465="&lt;MISSING&gt;")))</f>
        <v>0</v>
      </c>
    </row>
    <row r="466">
      <c r="A466" t="inlineStr">
        <is>
          <t>Non-detect</t>
        </is>
      </c>
      <c r="B466" t="inlineStr">
        <is>
          <t>Test for non-detects/missing</t>
        </is>
      </c>
      <c r="C466" t="inlineStr">
        <is>
          <t>Very Low</t>
        </is>
      </c>
      <c r="E466" t="inlineStr">
        <is>
          <t>evc1.07.02.21</t>
        </is>
      </c>
      <c r="F466" t="inlineStr">
        <is>
          <t>PMMoV</t>
        </is>
      </c>
      <c r="G466" s="73" t="str">
        <f>HYPERLINK("#'Main'!BS64", "'Main'!BS64")</f>
        <v>'Main'!BS64</v>
      </c>
      <c r="I466" t="inlineStr">
        <is>
          <t>Matches=!&lt;ND&gt;,!&lt;MISSING&gt;</t>
        </is>
      </c>
      <c r="K466" t="str">
        <f>'Main'!BS64</f>
        <v>&lt;MISSING&gt;</v>
      </c>
      <c r="L466">
        <f>AND(OR(TRUE),NOT(OR(K466="&lt;ND&gt;",K466="&lt;MISSING&gt;")))</f>
        <v>0</v>
      </c>
    </row>
    <row r="467">
      <c r="A467" t="inlineStr">
        <is>
          <t>Non-detect</t>
        </is>
      </c>
      <c r="B467" t="inlineStr">
        <is>
          <t>Test for non-detects/missing</t>
        </is>
      </c>
      <c r="C467" t="inlineStr">
        <is>
          <t>Very Low</t>
        </is>
      </c>
      <c r="E467" t="inlineStr">
        <is>
          <t>evc1.07.02.21</t>
        </is>
      </c>
      <c r="F467" t="inlineStr">
        <is>
          <t>PMMoV:10</t>
        </is>
      </c>
      <c r="G467" s="73" t="str">
        <f>HYPERLINK("#'Main'!BI64", "'Main'!BI64")</f>
        <v>'Main'!BI64</v>
      </c>
      <c r="I467" t="inlineStr">
        <is>
          <t>Matches=!&lt;ND&gt;,!&lt;MISSING&gt;</t>
        </is>
      </c>
      <c r="K467" t="str">
        <f>'Main'!BI64</f>
        <v>&lt;MISSING&gt;</v>
      </c>
      <c r="L467">
        <f>AND(OR(TRUE),NOT(OR(K467="&lt;ND&gt;",K467="&lt;MISSING&gt;")))</f>
        <v>0</v>
      </c>
    </row>
    <row r="468">
      <c r="A468" t="inlineStr">
        <is>
          <t>Non-detect</t>
        </is>
      </c>
      <c r="B468" t="inlineStr">
        <is>
          <t>Test for non-detects/missing</t>
        </is>
      </c>
      <c r="C468" t="inlineStr">
        <is>
          <t>Very Low</t>
        </is>
      </c>
      <c r="E468" t="inlineStr">
        <is>
          <t>evc1.07.02.21</t>
        </is>
      </c>
      <c r="F468" t="inlineStr">
        <is>
          <t>PMMoV:10</t>
        </is>
      </c>
      <c r="G468" s="73" t="str">
        <f>HYPERLINK("#'Main'!BJ64", "'Main'!BJ64")</f>
        <v>'Main'!BJ64</v>
      </c>
      <c r="I468" t="inlineStr">
        <is>
          <t>Matches=!&lt;ND&gt;,!&lt;MISSING&gt;</t>
        </is>
      </c>
      <c r="K468" t="str">
        <f>'Main'!BJ64</f>
        <v>&lt;MISSING&gt;</v>
      </c>
      <c r="L468">
        <f>AND(OR(TRUE),NOT(OR(K468="&lt;ND&gt;",K468="&lt;MISSING&gt;")))</f>
        <v>0</v>
      </c>
    </row>
    <row r="469">
      <c r="A469" t="inlineStr">
        <is>
          <t>Non-detect</t>
        </is>
      </c>
      <c r="B469" t="inlineStr">
        <is>
          <t>Test for non-detects/missing</t>
        </is>
      </c>
      <c r="C469" t="inlineStr">
        <is>
          <t>Very Low</t>
        </is>
      </c>
      <c r="E469" t="inlineStr">
        <is>
          <t>evc1.07.02.21</t>
        </is>
      </c>
      <c r="F469" t="inlineStr">
        <is>
          <t>PMMoV:10</t>
        </is>
      </c>
      <c r="G469" s="73" t="str">
        <f>HYPERLINK("#'Main'!BK64", "'Main'!BK64")</f>
        <v>'Main'!BK64</v>
      </c>
      <c r="I469" t="inlineStr">
        <is>
          <t>Matches=!&lt;ND&gt;,!&lt;MISSING&gt;</t>
        </is>
      </c>
      <c r="K469" t="str">
        <f>'Main'!BK64</f>
        <v>&lt;MISSING&gt;</v>
      </c>
      <c r="L469">
        <f>AND(OR(TRUE),NOT(OR(K469="&lt;ND&gt;",K469="&lt;MISSING&gt;")))</f>
        <v>0</v>
      </c>
    </row>
    <row r="470">
      <c r="A470" t="inlineStr">
        <is>
          <t>Non-detect</t>
        </is>
      </c>
      <c r="B470" t="inlineStr">
        <is>
          <t>Test for non-detects/missing</t>
        </is>
      </c>
      <c r="C470" t="inlineStr">
        <is>
          <t>Very Low</t>
        </is>
      </c>
      <c r="E470" t="inlineStr">
        <is>
          <t>evc1.07.02.21</t>
        </is>
      </c>
      <c r="F470" t="inlineStr">
        <is>
          <t>PMMoV:40</t>
        </is>
      </c>
      <c r="G470" s="73" t="str">
        <f>HYPERLINK("#'Main'!BM64", "'Main'!BM64")</f>
        <v>'Main'!BM64</v>
      </c>
      <c r="I470" t="inlineStr">
        <is>
          <t>Matches=!&lt;ND&gt;,!&lt;MISSING&gt;</t>
        </is>
      </c>
      <c r="K470" t="str">
        <f>'Main'!BM64</f>
        <v>&lt;MISSING&gt;</v>
      </c>
      <c r="L470">
        <f>AND(OR(TRUE),NOT(OR(K470="&lt;ND&gt;",K470="&lt;MISSING&gt;")))</f>
        <v>0</v>
      </c>
    </row>
    <row r="471">
      <c r="A471" t="inlineStr">
        <is>
          <t>Non-detect</t>
        </is>
      </c>
      <c r="B471" t="inlineStr">
        <is>
          <t>Test for non-detects/missing</t>
        </is>
      </c>
      <c r="C471" t="inlineStr">
        <is>
          <t>Very Low</t>
        </is>
      </c>
      <c r="E471" t="inlineStr">
        <is>
          <t>evc1.07.02.21</t>
        </is>
      </c>
      <c r="F471" t="inlineStr">
        <is>
          <t>PMMoV:40</t>
        </is>
      </c>
      <c r="G471" s="73" t="str">
        <f>HYPERLINK("#'Main'!BN64", "'Main'!BN64")</f>
        <v>'Main'!BN64</v>
      </c>
      <c r="I471" t="inlineStr">
        <is>
          <t>Matches=!&lt;ND&gt;,!&lt;MISSING&gt;</t>
        </is>
      </c>
      <c r="K471" t="str">
        <f>'Main'!BN64</f>
        <v>&lt;MISSING&gt;</v>
      </c>
      <c r="L471">
        <f>AND(OR(TRUE),NOT(OR(K471="&lt;ND&gt;",K471="&lt;MISSING&gt;")))</f>
        <v>0</v>
      </c>
    </row>
    <row r="472">
      <c r="A472" t="inlineStr">
        <is>
          <t>Non-detect</t>
        </is>
      </c>
      <c r="B472" t="inlineStr">
        <is>
          <t>Test for non-detects/missing</t>
        </is>
      </c>
      <c r="C472" t="inlineStr">
        <is>
          <t>Very Low</t>
        </is>
      </c>
      <c r="E472" t="inlineStr">
        <is>
          <t>evc1.07.02.21</t>
        </is>
      </c>
      <c r="F472" t="inlineStr">
        <is>
          <t>PMMoV:40</t>
        </is>
      </c>
      <c r="G472" s="73" t="str">
        <f>HYPERLINK("#'Main'!BO64", "'Main'!BO64")</f>
        <v>'Main'!BO64</v>
      </c>
      <c r="I472" t="inlineStr">
        <is>
          <t>Matches=!&lt;ND&gt;,!&lt;MISSING&gt;</t>
        </is>
      </c>
      <c r="K472" t="str">
        <f>'Main'!BO64</f>
        <v>&lt;MISSING&gt;</v>
      </c>
      <c r="L472">
        <f>AND(OR(TRUE),NOT(OR(K472="&lt;ND&gt;",K472="&lt;MISSING&gt;")))</f>
        <v>0</v>
      </c>
    </row>
    <row r="473">
      <c r="A473" t="inlineStr">
        <is>
          <t>Non-detect</t>
        </is>
      </c>
      <c r="B473" t="inlineStr">
        <is>
          <t>Test for non-detects/missing</t>
        </is>
      </c>
      <c r="C473" t="inlineStr">
        <is>
          <t>Very Low</t>
        </is>
      </c>
      <c r="E473" t="inlineStr">
        <is>
          <t>evc1.07.16.21</t>
        </is>
      </c>
      <c r="F473" t="inlineStr">
        <is>
          <t>covN1</t>
        </is>
      </c>
      <c r="G473" s="73" t="str">
        <f>HYPERLINK("#'Main'!G65", "'Main'!G65")</f>
        <v>'Main'!G65</v>
      </c>
      <c r="I473" t="inlineStr">
        <is>
          <t>Matches=!&lt;ND&gt;,!&lt;MISSING&gt;</t>
        </is>
      </c>
      <c r="K473" t="str">
        <f>'Main'!G65</f>
        <v>&lt;ND&gt;</v>
      </c>
      <c r="L473">
        <f>AND(OR(TRUE),NOT(OR(K473="&lt;ND&gt;",K473="&lt;MISSING&gt;")))</f>
        <v>0</v>
      </c>
    </row>
    <row r="474">
      <c r="A474" t="inlineStr">
        <is>
          <t>Non-detect</t>
        </is>
      </c>
      <c r="B474" t="inlineStr">
        <is>
          <t>Test for non-detects/missing</t>
        </is>
      </c>
      <c r="C474" t="inlineStr">
        <is>
          <t>Very Low</t>
        </is>
      </c>
      <c r="E474" t="inlineStr">
        <is>
          <t>evc1.07.16.21</t>
        </is>
      </c>
      <c r="F474" t="inlineStr">
        <is>
          <t>covN1</t>
        </is>
      </c>
      <c r="G474" s="73" t="str">
        <f>HYPERLINK("#'Main'!H65", "'Main'!H65")</f>
        <v>'Main'!H65</v>
      </c>
      <c r="I474" t="inlineStr">
        <is>
          <t>Matches=!&lt;ND&gt;,!&lt;MISSING&gt;</t>
        </is>
      </c>
      <c r="K474">
        <f>'Main'!H65</f>
        <v>42.6</v>
      </c>
      <c r="L474">
        <f>AND(OR(TRUE),NOT(OR(K474="&lt;ND&gt;",K474="&lt;MISSING&gt;")))</f>
        <v>1</v>
      </c>
    </row>
    <row r="475">
      <c r="A475" t="inlineStr">
        <is>
          <t>Non-detect</t>
        </is>
      </c>
      <c r="B475" t="inlineStr">
        <is>
          <t>Test for non-detects/missing</t>
        </is>
      </c>
      <c r="C475" t="inlineStr">
        <is>
          <t>Very Low</t>
        </is>
      </c>
      <c r="E475" t="inlineStr">
        <is>
          <t>evc1.07.16.21</t>
        </is>
      </c>
      <c r="F475" t="inlineStr">
        <is>
          <t>covN1</t>
        </is>
      </c>
      <c r="G475" s="73" t="str">
        <f>HYPERLINK("#'Main'!I65", "'Main'!I65")</f>
        <v>'Main'!I65</v>
      </c>
      <c r="I475" t="inlineStr">
        <is>
          <t>Matches=!&lt;ND&gt;,!&lt;MISSING&gt;</t>
        </is>
      </c>
      <c r="K475">
        <f>'Main'!I65</f>
        <v>39.16</v>
      </c>
      <c r="L475">
        <f>AND(OR(TRUE),NOT(OR(K475="&lt;ND&gt;",K475="&lt;MISSING&gt;")))</f>
        <v>1</v>
      </c>
    </row>
    <row r="476">
      <c r="A476" t="inlineStr">
        <is>
          <t>Non-detect</t>
        </is>
      </c>
      <c r="B476" t="inlineStr">
        <is>
          <t>Test for non-detects/missing</t>
        </is>
      </c>
      <c r="C476" t="inlineStr">
        <is>
          <t>Very Low</t>
        </is>
      </c>
      <c r="E476" t="inlineStr">
        <is>
          <t>evc1.07.16.21</t>
        </is>
      </c>
      <c r="F476" t="inlineStr">
        <is>
          <t>PMMoV:10</t>
        </is>
      </c>
      <c r="G476" s="73" t="str">
        <f>HYPERLINK("#'Main'!Q65", "'Main'!Q65")</f>
        <v>'Main'!Q65</v>
      </c>
      <c r="I476" t="inlineStr">
        <is>
          <t>Matches=!&lt;ND&gt;,!&lt;MISSING&gt;</t>
        </is>
      </c>
      <c r="K476" t="str">
        <f>'Main'!Q65</f>
        <v>&lt;MISSING&gt;</v>
      </c>
      <c r="L476">
        <f>AND(OR(TRUE),NOT(OR(K476="&lt;ND&gt;",K476="&lt;MISSING&gt;")))</f>
        <v>0</v>
      </c>
    </row>
    <row r="477">
      <c r="A477" t="inlineStr">
        <is>
          <t>Non-detect</t>
        </is>
      </c>
      <c r="B477" t="inlineStr">
        <is>
          <t>Test for non-detects/missing</t>
        </is>
      </c>
      <c r="C477" t="inlineStr">
        <is>
          <t>Very Low</t>
        </is>
      </c>
      <c r="E477" t="inlineStr">
        <is>
          <t>evc1.07.16.21</t>
        </is>
      </c>
      <c r="F477" t="inlineStr">
        <is>
          <t>PMMoV:10</t>
        </is>
      </c>
      <c r="G477" s="73" t="str">
        <f>HYPERLINK("#'Main'!R65", "'Main'!R65")</f>
        <v>'Main'!R65</v>
      </c>
      <c r="I477" t="inlineStr">
        <is>
          <t>Matches=!&lt;ND&gt;,!&lt;MISSING&gt;</t>
        </is>
      </c>
      <c r="K477" t="str">
        <f>'Main'!R65</f>
        <v>&lt;MISSING&gt;</v>
      </c>
      <c r="L477">
        <f>AND(OR(TRUE),NOT(OR(K477="&lt;ND&gt;",K477="&lt;MISSING&gt;")))</f>
        <v>0</v>
      </c>
    </row>
    <row r="478">
      <c r="A478" t="inlineStr">
        <is>
          <t>Non-detect</t>
        </is>
      </c>
      <c r="B478" t="inlineStr">
        <is>
          <t>Test for non-detects/missing</t>
        </is>
      </c>
      <c r="C478" t="inlineStr">
        <is>
          <t>Very Low</t>
        </is>
      </c>
      <c r="E478" t="inlineStr">
        <is>
          <t>evc1.07.16.21</t>
        </is>
      </c>
      <c r="F478" t="inlineStr">
        <is>
          <t>PMMoV:10</t>
        </is>
      </c>
      <c r="G478" s="73" t="str">
        <f>HYPERLINK("#'Main'!S65", "'Main'!S65")</f>
        <v>'Main'!S65</v>
      </c>
      <c r="I478" t="inlineStr">
        <is>
          <t>Matches=!&lt;ND&gt;,!&lt;MISSING&gt;</t>
        </is>
      </c>
      <c r="K478" t="str">
        <f>'Main'!S65</f>
        <v>&lt;MISSING&gt;</v>
      </c>
      <c r="L478">
        <f>AND(OR(TRUE),NOT(OR(K478="&lt;ND&gt;",K478="&lt;MISSING&gt;")))</f>
        <v>0</v>
      </c>
    </row>
    <row r="479">
      <c r="A479" t="inlineStr">
        <is>
          <t>Non-detect</t>
        </is>
      </c>
      <c r="B479" t="inlineStr">
        <is>
          <t>Test for non-detects/missing</t>
        </is>
      </c>
      <c r="C479" t="inlineStr">
        <is>
          <t>Very Low</t>
        </is>
      </c>
      <c r="E479" t="inlineStr">
        <is>
          <t>evc1.07.16.21</t>
        </is>
      </c>
      <c r="F479" t="inlineStr">
        <is>
          <t>PMMoV</t>
        </is>
      </c>
      <c r="G479" s="73" t="str">
        <f>HYPERLINK("#'Main'!BQ65", "'Main'!BQ65")</f>
        <v>'Main'!BQ65</v>
      </c>
      <c r="I479" t="inlineStr">
        <is>
          <t>Matches=!&lt;ND&gt;,!&lt;MISSING&gt;</t>
        </is>
      </c>
      <c r="K479" t="str">
        <f>'Main'!BQ65</f>
        <v>&lt;MISSING&gt;</v>
      </c>
      <c r="L479">
        <f>AND(OR(TRUE),NOT(OR(K479="&lt;ND&gt;",K479="&lt;MISSING&gt;")))</f>
        <v>0</v>
      </c>
    </row>
    <row r="480">
      <c r="A480" t="inlineStr">
        <is>
          <t>Non-detect</t>
        </is>
      </c>
      <c r="B480" t="inlineStr">
        <is>
          <t>Test for non-detects/missing</t>
        </is>
      </c>
      <c r="C480" t="inlineStr">
        <is>
          <t>Very Low</t>
        </is>
      </c>
      <c r="E480" t="inlineStr">
        <is>
          <t>evc1.07.16.21</t>
        </is>
      </c>
      <c r="F480" t="inlineStr">
        <is>
          <t>PMMoV</t>
        </is>
      </c>
      <c r="G480" s="73" t="str">
        <f>HYPERLINK("#'Main'!BR65", "'Main'!BR65")</f>
        <v>'Main'!BR65</v>
      </c>
      <c r="I480" t="inlineStr">
        <is>
          <t>Matches=!&lt;ND&gt;,!&lt;MISSING&gt;</t>
        </is>
      </c>
      <c r="K480" t="str">
        <f>'Main'!BR65</f>
        <v>&lt;MISSING&gt;</v>
      </c>
      <c r="L480">
        <f>AND(OR(TRUE),NOT(OR(K480="&lt;ND&gt;",K480="&lt;MISSING&gt;")))</f>
        <v>0</v>
      </c>
    </row>
    <row r="481">
      <c r="A481" t="inlineStr">
        <is>
          <t>Non-detect</t>
        </is>
      </c>
      <c r="B481" t="inlineStr">
        <is>
          <t>Test for non-detects/missing</t>
        </is>
      </c>
      <c r="C481" t="inlineStr">
        <is>
          <t>Very Low</t>
        </is>
      </c>
      <c r="E481" t="inlineStr">
        <is>
          <t>evc1.07.16.21</t>
        </is>
      </c>
      <c r="F481" t="inlineStr">
        <is>
          <t>PMMoV</t>
        </is>
      </c>
      <c r="G481" s="73" t="str">
        <f>HYPERLINK("#'Main'!BS65", "'Main'!BS65")</f>
        <v>'Main'!BS65</v>
      </c>
      <c r="I481" t="inlineStr">
        <is>
          <t>Matches=!&lt;ND&gt;,!&lt;MISSING&gt;</t>
        </is>
      </c>
      <c r="K481" t="str">
        <f>'Main'!BS65</f>
        <v>&lt;MISSING&gt;</v>
      </c>
      <c r="L481">
        <f>AND(OR(TRUE),NOT(OR(K481="&lt;ND&gt;",K481="&lt;MISSING&gt;")))</f>
        <v>0</v>
      </c>
    </row>
    <row r="482">
      <c r="A482" t="inlineStr">
        <is>
          <t>Non-detect</t>
        </is>
      </c>
      <c r="B482" t="inlineStr">
        <is>
          <t>Test for non-detects/missing</t>
        </is>
      </c>
      <c r="C482" t="inlineStr">
        <is>
          <t>Very Low</t>
        </is>
      </c>
      <c r="E482" t="inlineStr">
        <is>
          <t>evc1.07.16.21</t>
        </is>
      </c>
      <c r="F482" t="inlineStr">
        <is>
          <t>PMMoV:10</t>
        </is>
      </c>
      <c r="G482" s="73" t="str">
        <f>HYPERLINK("#'Main'!BI65", "'Main'!BI65")</f>
        <v>'Main'!BI65</v>
      </c>
      <c r="I482" t="inlineStr">
        <is>
          <t>Matches=!&lt;ND&gt;,!&lt;MISSING&gt;</t>
        </is>
      </c>
      <c r="K482" t="str">
        <f>'Main'!BI65</f>
        <v>&lt;MISSING&gt;</v>
      </c>
      <c r="L482">
        <f>AND(OR(TRUE),NOT(OR(K482="&lt;ND&gt;",K482="&lt;MISSING&gt;")))</f>
        <v>0</v>
      </c>
    </row>
    <row r="483">
      <c r="A483" t="inlineStr">
        <is>
          <t>Non-detect</t>
        </is>
      </c>
      <c r="B483" t="inlineStr">
        <is>
          <t>Test for non-detects/missing</t>
        </is>
      </c>
      <c r="C483" t="inlineStr">
        <is>
          <t>Very Low</t>
        </is>
      </c>
      <c r="E483" t="inlineStr">
        <is>
          <t>evc1.07.16.21</t>
        </is>
      </c>
      <c r="F483" t="inlineStr">
        <is>
          <t>PMMoV:10</t>
        </is>
      </c>
      <c r="G483" s="73" t="str">
        <f>HYPERLINK("#'Main'!BJ65", "'Main'!BJ65")</f>
        <v>'Main'!BJ65</v>
      </c>
      <c r="I483" t="inlineStr">
        <is>
          <t>Matches=!&lt;ND&gt;,!&lt;MISSING&gt;</t>
        </is>
      </c>
      <c r="K483" t="str">
        <f>'Main'!BJ65</f>
        <v>&lt;MISSING&gt;</v>
      </c>
      <c r="L483">
        <f>AND(OR(TRUE),NOT(OR(K483="&lt;ND&gt;",K483="&lt;MISSING&gt;")))</f>
        <v>0</v>
      </c>
    </row>
    <row r="484">
      <c r="A484" t="inlineStr">
        <is>
          <t>Non-detect</t>
        </is>
      </c>
      <c r="B484" t="inlineStr">
        <is>
          <t>Test for non-detects/missing</t>
        </is>
      </c>
      <c r="C484" t="inlineStr">
        <is>
          <t>Very Low</t>
        </is>
      </c>
      <c r="E484" t="inlineStr">
        <is>
          <t>evc1.07.16.21</t>
        </is>
      </c>
      <c r="F484" t="inlineStr">
        <is>
          <t>PMMoV:10</t>
        </is>
      </c>
      <c r="G484" s="73" t="str">
        <f>HYPERLINK("#'Main'!BK65", "'Main'!BK65")</f>
        <v>'Main'!BK65</v>
      </c>
      <c r="I484" t="inlineStr">
        <is>
          <t>Matches=!&lt;ND&gt;,!&lt;MISSING&gt;</t>
        </is>
      </c>
      <c r="K484" t="str">
        <f>'Main'!BK65</f>
        <v>&lt;MISSING&gt;</v>
      </c>
      <c r="L484">
        <f>AND(OR(TRUE),NOT(OR(K484="&lt;ND&gt;",K484="&lt;MISSING&gt;")))</f>
        <v>0</v>
      </c>
    </row>
    <row r="485">
      <c r="A485" t="inlineStr">
        <is>
          <t>Non-detect</t>
        </is>
      </c>
      <c r="B485" t="inlineStr">
        <is>
          <t>Test for non-detects/missing</t>
        </is>
      </c>
      <c r="C485" t="inlineStr">
        <is>
          <t>Very Low</t>
        </is>
      </c>
      <c r="E485" t="inlineStr">
        <is>
          <t>evc1.07.16.21</t>
        </is>
      </c>
      <c r="F485" t="inlineStr">
        <is>
          <t>PMMoV:40</t>
        </is>
      </c>
      <c r="G485" s="73" t="str">
        <f>HYPERLINK("#'Main'!BM65", "'Main'!BM65")</f>
        <v>'Main'!BM65</v>
      </c>
      <c r="I485" t="inlineStr">
        <is>
          <t>Matches=!&lt;ND&gt;,!&lt;MISSING&gt;</t>
        </is>
      </c>
      <c r="K485" t="str">
        <f>'Main'!BM65</f>
        <v>&lt;MISSING&gt;</v>
      </c>
      <c r="L485">
        <f>AND(OR(TRUE),NOT(OR(K485="&lt;ND&gt;",K485="&lt;MISSING&gt;")))</f>
        <v>0</v>
      </c>
    </row>
    <row r="486">
      <c r="A486" t="inlineStr">
        <is>
          <t>Non-detect</t>
        </is>
      </c>
      <c r="B486" t="inlineStr">
        <is>
          <t>Test for non-detects/missing</t>
        </is>
      </c>
      <c r="C486" t="inlineStr">
        <is>
          <t>Very Low</t>
        </is>
      </c>
      <c r="E486" t="inlineStr">
        <is>
          <t>evc1.07.16.21</t>
        </is>
      </c>
      <c r="F486" t="inlineStr">
        <is>
          <t>PMMoV:40</t>
        </is>
      </c>
      <c r="G486" s="73" t="str">
        <f>HYPERLINK("#'Main'!BN65", "'Main'!BN65")</f>
        <v>'Main'!BN65</v>
      </c>
      <c r="I486" t="inlineStr">
        <is>
          <t>Matches=!&lt;ND&gt;,!&lt;MISSING&gt;</t>
        </is>
      </c>
      <c r="K486" t="str">
        <f>'Main'!BN65</f>
        <v>&lt;MISSING&gt;</v>
      </c>
      <c r="L486">
        <f>AND(OR(TRUE),NOT(OR(K486="&lt;ND&gt;",K486="&lt;MISSING&gt;")))</f>
        <v>0</v>
      </c>
    </row>
    <row r="487">
      <c r="A487" t="inlineStr">
        <is>
          <t>Non-detect</t>
        </is>
      </c>
      <c r="B487" t="inlineStr">
        <is>
          <t>Test for non-detects/missing</t>
        </is>
      </c>
      <c r="C487" t="inlineStr">
        <is>
          <t>Very Low</t>
        </is>
      </c>
      <c r="E487" t="inlineStr">
        <is>
          <t>evc1.07.16.21</t>
        </is>
      </c>
      <c r="F487" t="inlineStr">
        <is>
          <t>PMMoV:40</t>
        </is>
      </c>
      <c r="G487" s="73" t="str">
        <f>HYPERLINK("#'Main'!BO65", "'Main'!BO65")</f>
        <v>'Main'!BO65</v>
      </c>
      <c r="I487" t="inlineStr">
        <is>
          <t>Matches=!&lt;ND&gt;,!&lt;MISSING&gt;</t>
        </is>
      </c>
      <c r="K487" t="str">
        <f>'Main'!BO65</f>
        <v>&lt;MISSING&gt;</v>
      </c>
      <c r="L487">
        <f>AND(OR(TRUE),NOT(OR(K487="&lt;ND&gt;",K487="&lt;MISSING&gt;")))</f>
        <v>0</v>
      </c>
    </row>
    <row r="488">
      <c r="A488" t="inlineStr">
        <is>
          <t>Non-detect</t>
        </is>
      </c>
      <c r="B488" t="inlineStr">
        <is>
          <t>Test for non-detects/missing</t>
        </is>
      </c>
      <c r="C488" t="inlineStr">
        <is>
          <t>Very Low</t>
        </is>
      </c>
      <c r="E488" t="inlineStr">
        <is>
          <t>evc3.07.16.21</t>
        </is>
      </c>
      <c r="F488" t="inlineStr">
        <is>
          <t>covN1</t>
        </is>
      </c>
      <c r="G488" s="73" t="str">
        <f>HYPERLINK("#'Main'!G66", "'Main'!G66")</f>
        <v>'Main'!G66</v>
      </c>
      <c r="I488" t="inlineStr">
        <is>
          <t>Matches=!&lt;ND&gt;,!&lt;MISSING&gt;</t>
        </is>
      </c>
      <c r="K488">
        <f>'Main'!G66</f>
        <v>38.44</v>
      </c>
      <c r="L488">
        <f>AND(OR(TRUE),NOT(OR(K488="&lt;ND&gt;",K488="&lt;MISSING&gt;")))</f>
        <v>1</v>
      </c>
    </row>
    <row r="489">
      <c r="A489" t="inlineStr">
        <is>
          <t>Non-detect</t>
        </is>
      </c>
      <c r="B489" t="inlineStr">
        <is>
          <t>Test for non-detects/missing</t>
        </is>
      </c>
      <c r="C489" t="inlineStr">
        <is>
          <t>Very Low</t>
        </is>
      </c>
      <c r="E489" t="inlineStr">
        <is>
          <t>evc3.07.16.21</t>
        </is>
      </c>
      <c r="F489" t="inlineStr">
        <is>
          <t>covN1</t>
        </is>
      </c>
      <c r="G489" s="73" t="str">
        <f>HYPERLINK("#'Main'!H66", "'Main'!H66")</f>
        <v>'Main'!H66</v>
      </c>
      <c r="I489" t="inlineStr">
        <is>
          <t>Matches=!&lt;ND&gt;,!&lt;MISSING&gt;</t>
        </is>
      </c>
      <c r="K489">
        <f>'Main'!H66</f>
        <v>39.68</v>
      </c>
      <c r="L489">
        <f>AND(OR(TRUE),NOT(OR(K489="&lt;ND&gt;",K489="&lt;MISSING&gt;")))</f>
        <v>1</v>
      </c>
    </row>
    <row r="490">
      <c r="A490" t="inlineStr">
        <is>
          <t>Non-detect</t>
        </is>
      </c>
      <c r="B490" t="inlineStr">
        <is>
          <t>Test for non-detects/missing</t>
        </is>
      </c>
      <c r="C490" t="inlineStr">
        <is>
          <t>Very Low</t>
        </is>
      </c>
      <c r="E490" t="inlineStr">
        <is>
          <t>evc3.07.16.21</t>
        </is>
      </c>
      <c r="F490" t="inlineStr">
        <is>
          <t>covN1</t>
        </is>
      </c>
      <c r="G490" s="73" t="str">
        <f>HYPERLINK("#'Main'!I66", "'Main'!I66")</f>
        <v>'Main'!I66</v>
      </c>
      <c r="I490" t="inlineStr">
        <is>
          <t>Matches=!&lt;ND&gt;,!&lt;MISSING&gt;</t>
        </is>
      </c>
      <c r="K490" t="str">
        <f>'Main'!I66</f>
        <v>&lt;ND&gt;</v>
      </c>
      <c r="L490">
        <f>AND(OR(TRUE),NOT(OR(K490="&lt;ND&gt;",K490="&lt;MISSING&gt;")))</f>
        <v>0</v>
      </c>
    </row>
    <row r="491">
      <c r="A491" t="inlineStr">
        <is>
          <t>Non-detect</t>
        </is>
      </c>
      <c r="B491" t="inlineStr">
        <is>
          <t>Test for non-detects/missing</t>
        </is>
      </c>
      <c r="C491" t="inlineStr">
        <is>
          <t>Very Low</t>
        </is>
      </c>
      <c r="E491" t="inlineStr">
        <is>
          <t>evc3.07.16.21</t>
        </is>
      </c>
      <c r="F491" t="inlineStr">
        <is>
          <t>PMMoV:10</t>
        </is>
      </c>
      <c r="G491" s="73" t="str">
        <f>HYPERLINK("#'Main'!Q66", "'Main'!Q66")</f>
        <v>'Main'!Q66</v>
      </c>
      <c r="I491" t="inlineStr">
        <is>
          <t>Matches=!&lt;ND&gt;,!&lt;MISSING&gt;</t>
        </is>
      </c>
      <c r="K491" t="str">
        <f>'Main'!Q66</f>
        <v>&lt;MISSING&gt;</v>
      </c>
      <c r="L491">
        <f>AND(OR(TRUE),NOT(OR(K491="&lt;ND&gt;",K491="&lt;MISSING&gt;")))</f>
        <v>0</v>
      </c>
    </row>
    <row r="492">
      <c r="A492" t="inlineStr">
        <is>
          <t>Non-detect</t>
        </is>
      </c>
      <c r="B492" t="inlineStr">
        <is>
          <t>Test for non-detects/missing</t>
        </is>
      </c>
      <c r="C492" t="inlineStr">
        <is>
          <t>Very Low</t>
        </is>
      </c>
      <c r="E492" t="inlineStr">
        <is>
          <t>evc3.07.16.21</t>
        </is>
      </c>
      <c r="F492" t="inlineStr">
        <is>
          <t>PMMoV:10</t>
        </is>
      </c>
      <c r="G492" s="73" t="str">
        <f>HYPERLINK("#'Main'!R66", "'Main'!R66")</f>
        <v>'Main'!R66</v>
      </c>
      <c r="I492" t="inlineStr">
        <is>
          <t>Matches=!&lt;ND&gt;,!&lt;MISSING&gt;</t>
        </is>
      </c>
      <c r="K492" t="str">
        <f>'Main'!R66</f>
        <v>&lt;MISSING&gt;</v>
      </c>
      <c r="L492">
        <f>AND(OR(TRUE),NOT(OR(K492="&lt;ND&gt;",K492="&lt;MISSING&gt;")))</f>
        <v>0</v>
      </c>
    </row>
    <row r="493">
      <c r="A493" t="inlineStr">
        <is>
          <t>Non-detect</t>
        </is>
      </c>
      <c r="B493" t="inlineStr">
        <is>
          <t>Test for non-detects/missing</t>
        </is>
      </c>
      <c r="C493" t="inlineStr">
        <is>
          <t>Very Low</t>
        </is>
      </c>
      <c r="E493" t="inlineStr">
        <is>
          <t>evc3.07.16.21</t>
        </is>
      </c>
      <c r="F493" t="inlineStr">
        <is>
          <t>PMMoV:10</t>
        </is>
      </c>
      <c r="G493" s="73" t="str">
        <f>HYPERLINK("#'Main'!S66", "'Main'!S66")</f>
        <v>'Main'!S66</v>
      </c>
      <c r="I493" t="inlineStr">
        <is>
          <t>Matches=!&lt;ND&gt;,!&lt;MISSING&gt;</t>
        </is>
      </c>
      <c r="K493" t="str">
        <f>'Main'!S66</f>
        <v>&lt;MISSING&gt;</v>
      </c>
      <c r="L493">
        <f>AND(OR(TRUE),NOT(OR(K493="&lt;ND&gt;",K493="&lt;MISSING&gt;")))</f>
        <v>0</v>
      </c>
    </row>
    <row r="494">
      <c r="A494" t="inlineStr">
        <is>
          <t>Non-detect</t>
        </is>
      </c>
      <c r="B494" t="inlineStr">
        <is>
          <t>Test for non-detects/missing</t>
        </is>
      </c>
      <c r="C494" t="inlineStr">
        <is>
          <t>Very Low</t>
        </is>
      </c>
      <c r="E494" t="inlineStr">
        <is>
          <t>evc3.07.16.21</t>
        </is>
      </c>
      <c r="F494" t="inlineStr">
        <is>
          <t>PMMoV</t>
        </is>
      </c>
      <c r="G494" s="73" t="str">
        <f>HYPERLINK("#'Main'!BQ66", "'Main'!BQ66")</f>
        <v>'Main'!BQ66</v>
      </c>
      <c r="I494" t="inlineStr">
        <is>
          <t>Matches=!&lt;ND&gt;,!&lt;MISSING&gt;</t>
        </is>
      </c>
      <c r="K494" t="str">
        <f>'Main'!BQ66</f>
        <v>&lt;MISSING&gt;</v>
      </c>
      <c r="L494">
        <f>AND(OR(TRUE),NOT(OR(K494="&lt;ND&gt;",K494="&lt;MISSING&gt;")))</f>
        <v>0</v>
      </c>
    </row>
    <row r="495">
      <c r="A495" t="inlineStr">
        <is>
          <t>Non-detect</t>
        </is>
      </c>
      <c r="B495" t="inlineStr">
        <is>
          <t>Test for non-detects/missing</t>
        </is>
      </c>
      <c r="C495" t="inlineStr">
        <is>
          <t>Very Low</t>
        </is>
      </c>
      <c r="E495" t="inlineStr">
        <is>
          <t>evc3.07.16.21</t>
        </is>
      </c>
      <c r="F495" t="inlineStr">
        <is>
          <t>PMMoV</t>
        </is>
      </c>
      <c r="G495" s="73" t="str">
        <f>HYPERLINK("#'Main'!BR66", "'Main'!BR66")</f>
        <v>'Main'!BR66</v>
      </c>
      <c r="I495" t="inlineStr">
        <is>
          <t>Matches=!&lt;ND&gt;,!&lt;MISSING&gt;</t>
        </is>
      </c>
      <c r="K495" t="str">
        <f>'Main'!BR66</f>
        <v>&lt;MISSING&gt;</v>
      </c>
      <c r="L495">
        <f>AND(OR(TRUE),NOT(OR(K495="&lt;ND&gt;",K495="&lt;MISSING&gt;")))</f>
        <v>0</v>
      </c>
    </row>
    <row r="496">
      <c r="A496" t="inlineStr">
        <is>
          <t>Non-detect</t>
        </is>
      </c>
      <c r="B496" t="inlineStr">
        <is>
          <t>Test for non-detects/missing</t>
        </is>
      </c>
      <c r="C496" t="inlineStr">
        <is>
          <t>Very Low</t>
        </is>
      </c>
      <c r="E496" t="inlineStr">
        <is>
          <t>evc3.07.16.21</t>
        </is>
      </c>
      <c r="F496" t="inlineStr">
        <is>
          <t>PMMoV</t>
        </is>
      </c>
      <c r="G496" s="73" t="str">
        <f>HYPERLINK("#'Main'!BS66", "'Main'!BS66")</f>
        <v>'Main'!BS66</v>
      </c>
      <c r="I496" t="inlineStr">
        <is>
          <t>Matches=!&lt;ND&gt;,!&lt;MISSING&gt;</t>
        </is>
      </c>
      <c r="K496" t="str">
        <f>'Main'!BS66</f>
        <v>&lt;MISSING&gt;</v>
      </c>
      <c r="L496">
        <f>AND(OR(TRUE),NOT(OR(K496="&lt;ND&gt;",K496="&lt;MISSING&gt;")))</f>
        <v>0</v>
      </c>
    </row>
    <row r="497">
      <c r="A497" t="inlineStr">
        <is>
          <t>Non-detect</t>
        </is>
      </c>
      <c r="B497" t="inlineStr">
        <is>
          <t>Test for non-detects/missing</t>
        </is>
      </c>
      <c r="C497" t="inlineStr">
        <is>
          <t>Very Low</t>
        </is>
      </c>
      <c r="E497" t="inlineStr">
        <is>
          <t>evc3.07.16.21</t>
        </is>
      </c>
      <c r="F497" t="inlineStr">
        <is>
          <t>PMMoV:10</t>
        </is>
      </c>
      <c r="G497" s="73" t="str">
        <f>HYPERLINK("#'Main'!BI66", "'Main'!BI66")</f>
        <v>'Main'!BI66</v>
      </c>
      <c r="I497" t="inlineStr">
        <is>
          <t>Matches=!&lt;ND&gt;,!&lt;MISSING&gt;</t>
        </is>
      </c>
      <c r="K497" t="str">
        <f>'Main'!BI66</f>
        <v>&lt;MISSING&gt;</v>
      </c>
      <c r="L497">
        <f>AND(OR(TRUE),NOT(OR(K497="&lt;ND&gt;",K497="&lt;MISSING&gt;")))</f>
        <v>0</v>
      </c>
    </row>
    <row r="498">
      <c r="A498" t="inlineStr">
        <is>
          <t>Non-detect</t>
        </is>
      </c>
      <c r="B498" t="inlineStr">
        <is>
          <t>Test for non-detects/missing</t>
        </is>
      </c>
      <c r="C498" t="inlineStr">
        <is>
          <t>Very Low</t>
        </is>
      </c>
      <c r="E498" t="inlineStr">
        <is>
          <t>evc3.07.16.21</t>
        </is>
      </c>
      <c r="F498" t="inlineStr">
        <is>
          <t>PMMoV:10</t>
        </is>
      </c>
      <c r="G498" s="73" t="str">
        <f>HYPERLINK("#'Main'!BJ66", "'Main'!BJ66")</f>
        <v>'Main'!BJ66</v>
      </c>
      <c r="I498" t="inlineStr">
        <is>
          <t>Matches=!&lt;ND&gt;,!&lt;MISSING&gt;</t>
        </is>
      </c>
      <c r="K498" t="str">
        <f>'Main'!BJ66</f>
        <v>&lt;MISSING&gt;</v>
      </c>
      <c r="L498">
        <f>AND(OR(TRUE),NOT(OR(K498="&lt;ND&gt;",K498="&lt;MISSING&gt;")))</f>
        <v>0</v>
      </c>
    </row>
    <row r="499">
      <c r="A499" t="inlineStr">
        <is>
          <t>Non-detect</t>
        </is>
      </c>
      <c r="B499" t="inlineStr">
        <is>
          <t>Test for non-detects/missing</t>
        </is>
      </c>
      <c r="C499" t="inlineStr">
        <is>
          <t>Very Low</t>
        </is>
      </c>
      <c r="E499" t="inlineStr">
        <is>
          <t>evc3.07.16.21</t>
        </is>
      </c>
      <c r="F499" t="inlineStr">
        <is>
          <t>PMMoV:10</t>
        </is>
      </c>
      <c r="G499" s="73" t="str">
        <f>HYPERLINK("#'Main'!BK66", "'Main'!BK66")</f>
        <v>'Main'!BK66</v>
      </c>
      <c r="I499" t="inlineStr">
        <is>
          <t>Matches=!&lt;ND&gt;,!&lt;MISSING&gt;</t>
        </is>
      </c>
      <c r="K499" t="str">
        <f>'Main'!BK66</f>
        <v>&lt;MISSING&gt;</v>
      </c>
      <c r="L499">
        <f>AND(OR(TRUE),NOT(OR(K499="&lt;ND&gt;",K499="&lt;MISSING&gt;")))</f>
        <v>0</v>
      </c>
    </row>
    <row r="500">
      <c r="A500" t="inlineStr">
        <is>
          <t>Non-detect</t>
        </is>
      </c>
      <c r="B500" t="inlineStr">
        <is>
          <t>Test for non-detects/missing</t>
        </is>
      </c>
      <c r="C500" t="inlineStr">
        <is>
          <t>Very Low</t>
        </is>
      </c>
      <c r="E500" t="inlineStr">
        <is>
          <t>evc3.07.16.21</t>
        </is>
      </c>
      <c r="F500" t="inlineStr">
        <is>
          <t>PMMoV:40</t>
        </is>
      </c>
      <c r="G500" s="73" t="str">
        <f>HYPERLINK("#'Main'!BM66", "'Main'!BM66")</f>
        <v>'Main'!BM66</v>
      </c>
      <c r="I500" t="inlineStr">
        <is>
          <t>Matches=!&lt;ND&gt;,!&lt;MISSING&gt;</t>
        </is>
      </c>
      <c r="K500" t="str">
        <f>'Main'!BM66</f>
        <v>&lt;MISSING&gt;</v>
      </c>
      <c r="L500">
        <f>AND(OR(TRUE),NOT(OR(K500="&lt;ND&gt;",K500="&lt;MISSING&gt;")))</f>
        <v>0</v>
      </c>
    </row>
    <row r="501">
      <c r="A501" t="inlineStr">
        <is>
          <t>Non-detect</t>
        </is>
      </c>
      <c r="B501" t="inlineStr">
        <is>
          <t>Test for non-detects/missing</t>
        </is>
      </c>
      <c r="C501" t="inlineStr">
        <is>
          <t>Very Low</t>
        </is>
      </c>
      <c r="E501" t="inlineStr">
        <is>
          <t>evc3.07.16.21</t>
        </is>
      </c>
      <c r="F501" t="inlineStr">
        <is>
          <t>PMMoV:40</t>
        </is>
      </c>
      <c r="G501" s="73" t="str">
        <f>HYPERLINK("#'Main'!BN66", "'Main'!BN66")</f>
        <v>'Main'!BN66</v>
      </c>
      <c r="I501" t="inlineStr">
        <is>
          <t>Matches=!&lt;ND&gt;,!&lt;MISSING&gt;</t>
        </is>
      </c>
      <c r="K501" t="str">
        <f>'Main'!BN66</f>
        <v>&lt;MISSING&gt;</v>
      </c>
      <c r="L501">
        <f>AND(OR(TRUE),NOT(OR(K501="&lt;ND&gt;",K501="&lt;MISSING&gt;")))</f>
        <v>0</v>
      </c>
    </row>
    <row r="502">
      <c r="A502" t="inlineStr">
        <is>
          <t>Non-detect</t>
        </is>
      </c>
      <c r="B502" t="inlineStr">
        <is>
          <t>Test for non-detects/missing</t>
        </is>
      </c>
      <c r="C502" t="inlineStr">
        <is>
          <t>Very Low</t>
        </is>
      </c>
      <c r="E502" t="inlineStr">
        <is>
          <t>evc3.07.16.21</t>
        </is>
      </c>
      <c r="F502" t="inlineStr">
        <is>
          <t>PMMoV:40</t>
        </is>
      </c>
      <c r="G502" s="73" t="str">
        <f>HYPERLINK("#'Main'!BO66", "'Main'!BO66")</f>
        <v>'Main'!BO66</v>
      </c>
      <c r="I502" t="inlineStr">
        <is>
          <t>Matches=!&lt;ND&gt;,!&lt;MISSING&gt;</t>
        </is>
      </c>
      <c r="K502" t="str">
        <f>'Main'!BO66</f>
        <v>&lt;MISSING&gt;</v>
      </c>
      <c r="L502">
        <f>AND(OR(TRUE),NOT(OR(K502="&lt;ND&gt;",K502="&lt;MISSING&gt;")))</f>
        <v>0</v>
      </c>
    </row>
    <row r="503">
      <c r="A503" t="inlineStr">
        <is>
          <t>Non-detect</t>
        </is>
      </c>
      <c r="B503" t="inlineStr">
        <is>
          <t>Test for non-detects/missing</t>
        </is>
      </c>
      <c r="C503" t="inlineStr">
        <is>
          <t>Very Low</t>
        </is>
      </c>
      <c r="E503" t="inlineStr">
        <is>
          <t>aw_b97.08.09.21</t>
        </is>
      </c>
      <c r="F503" t="inlineStr">
        <is>
          <t>covN2</t>
        </is>
      </c>
      <c r="G503" s="73" t="str">
        <f>HYPERLINK("#'Main'!G68", "'Main'!G68")</f>
        <v>'Main'!G68</v>
      </c>
      <c r="I503" t="inlineStr">
        <is>
          <t>Matches=!&lt;ND&gt;,!&lt;MISSING&gt;</t>
        </is>
      </c>
      <c r="K503">
        <f>'Main'!G68</f>
        <v>33.86</v>
      </c>
      <c r="L503">
        <f>AND(OR(TRUE),NOT(OR(K503="&lt;ND&gt;",K503="&lt;MISSING&gt;")))</f>
        <v>1</v>
      </c>
    </row>
    <row r="504">
      <c r="A504" t="inlineStr">
        <is>
          <t>Non-detect</t>
        </is>
      </c>
      <c r="B504" t="inlineStr">
        <is>
          <t>Test for non-detects/missing</t>
        </is>
      </c>
      <c r="C504" t="inlineStr">
        <is>
          <t>Very Low</t>
        </is>
      </c>
      <c r="E504" t="inlineStr">
        <is>
          <t>aw_b97.08.09.21</t>
        </is>
      </c>
      <c r="F504" t="inlineStr">
        <is>
          <t>covN2</t>
        </is>
      </c>
      <c r="G504" s="73" t="str">
        <f>HYPERLINK("#'Main'!H68", "'Main'!H68")</f>
        <v>'Main'!H68</v>
      </c>
      <c r="I504" t="inlineStr">
        <is>
          <t>Matches=!&lt;ND&gt;,!&lt;MISSING&gt;</t>
        </is>
      </c>
      <c r="K504">
        <f>'Main'!H68</f>
        <v>34.49</v>
      </c>
      <c r="L504">
        <f>AND(OR(TRUE),NOT(OR(K504="&lt;ND&gt;",K504="&lt;MISSING&gt;")))</f>
        <v>1</v>
      </c>
    </row>
    <row r="505">
      <c r="A505" t="inlineStr">
        <is>
          <t>Non-detect</t>
        </is>
      </c>
      <c r="B505" t="inlineStr">
        <is>
          <t>Test for non-detects/missing</t>
        </is>
      </c>
      <c r="C505" t="inlineStr">
        <is>
          <t>Very Low</t>
        </is>
      </c>
      <c r="E505" t="inlineStr">
        <is>
          <t>aw_b97.08.09.21</t>
        </is>
      </c>
      <c r="F505" t="inlineStr">
        <is>
          <t>covN2</t>
        </is>
      </c>
      <c r="G505" s="73" t="str">
        <f>HYPERLINK("#'Main'!I68", "'Main'!I68")</f>
        <v>'Main'!I68</v>
      </c>
      <c r="I505" t="inlineStr">
        <is>
          <t>Matches=!&lt;ND&gt;,!&lt;MISSING&gt;</t>
        </is>
      </c>
      <c r="K505">
        <f>'Main'!I68</f>
        <v>33.86</v>
      </c>
      <c r="L505">
        <f>AND(OR(TRUE),NOT(OR(K505="&lt;ND&gt;",K505="&lt;MISSING&gt;")))</f>
        <v>1</v>
      </c>
    </row>
    <row r="506">
      <c r="A506" t="inlineStr">
        <is>
          <t>Non-detect</t>
        </is>
      </c>
      <c r="B506" t="inlineStr">
        <is>
          <t>Test for non-detects/missing</t>
        </is>
      </c>
      <c r="C506" t="inlineStr">
        <is>
          <t>Very Low</t>
        </is>
      </c>
      <c r="E506" t="inlineStr">
        <is>
          <t>aw_b97.08.09.21</t>
        </is>
      </c>
      <c r="F506" t="inlineStr">
        <is>
          <t>PMMoV:10</t>
        </is>
      </c>
      <c r="G506" s="73" t="str">
        <f>HYPERLINK("#'Main'!Q68", "'Main'!Q68")</f>
        <v>'Main'!Q68</v>
      </c>
      <c r="I506" t="inlineStr">
        <is>
          <t>Matches=!&lt;ND&gt;,!&lt;MISSING&gt;</t>
        </is>
      </c>
      <c r="K506">
        <f>'Main'!Q68</f>
        <v>28.65</v>
      </c>
      <c r="L506">
        <f>AND(OR(TRUE),NOT(OR(K506="&lt;ND&gt;",K506="&lt;MISSING&gt;")))</f>
        <v>1</v>
      </c>
    </row>
    <row r="507">
      <c r="A507" t="inlineStr">
        <is>
          <t>Non-detect</t>
        </is>
      </c>
      <c r="B507" t="inlineStr">
        <is>
          <t>Test for non-detects/missing</t>
        </is>
      </c>
      <c r="C507" t="inlineStr">
        <is>
          <t>Very Low</t>
        </is>
      </c>
      <c r="E507" t="inlineStr">
        <is>
          <t>aw_b97.08.09.21</t>
        </is>
      </c>
      <c r="F507" t="inlineStr">
        <is>
          <t>PMMoV:10</t>
        </is>
      </c>
      <c r="G507" s="73" t="str">
        <f>HYPERLINK("#'Main'!R68", "'Main'!R68")</f>
        <v>'Main'!R68</v>
      </c>
      <c r="I507" t="inlineStr">
        <is>
          <t>Matches=!&lt;ND&gt;,!&lt;MISSING&gt;</t>
        </is>
      </c>
      <c r="K507">
        <f>'Main'!R68</f>
        <v>28.49</v>
      </c>
      <c r="L507">
        <f>AND(OR(TRUE),NOT(OR(K507="&lt;ND&gt;",K507="&lt;MISSING&gt;")))</f>
        <v>1</v>
      </c>
    </row>
    <row r="508">
      <c r="A508" t="inlineStr">
        <is>
          <t>Non-detect</t>
        </is>
      </c>
      <c r="B508" t="inlineStr">
        <is>
          <t>Test for non-detects/missing</t>
        </is>
      </c>
      <c r="C508" t="inlineStr">
        <is>
          <t>Very Low</t>
        </is>
      </c>
      <c r="E508" t="inlineStr">
        <is>
          <t>aw_b97.08.09.21</t>
        </is>
      </c>
      <c r="F508" t="inlineStr">
        <is>
          <t>PMMoV:10</t>
        </is>
      </c>
      <c r="G508" s="73" t="str">
        <f>HYPERLINK("#'Main'!S68", "'Main'!S68")</f>
        <v>'Main'!S68</v>
      </c>
      <c r="I508" t="inlineStr">
        <is>
          <t>Matches=!&lt;ND&gt;,!&lt;MISSING&gt;</t>
        </is>
      </c>
      <c r="K508">
        <f>'Main'!S68</f>
        <v>28.53</v>
      </c>
      <c r="L508">
        <f>AND(OR(TRUE),NOT(OR(K508="&lt;ND&gt;",K508="&lt;MISSING&gt;")))</f>
        <v>1</v>
      </c>
    </row>
    <row r="509">
      <c r="A509" t="inlineStr">
        <is>
          <t>Non-detect</t>
        </is>
      </c>
      <c r="B509" t="inlineStr">
        <is>
          <t>Test for non-detects/missing</t>
        </is>
      </c>
      <c r="C509" t="inlineStr">
        <is>
          <t>Very Low</t>
        </is>
      </c>
      <c r="E509" t="inlineStr">
        <is>
          <t>aw_b97.08.09.21</t>
        </is>
      </c>
      <c r="F509" t="inlineStr">
        <is>
          <t>PMMoV</t>
        </is>
      </c>
      <c r="G509" s="73" t="str">
        <f>HYPERLINK("#'Main'!BQ68", "'Main'!BQ68")</f>
        <v>'Main'!BQ68</v>
      </c>
      <c r="I509" t="inlineStr">
        <is>
          <t>Matches=!&lt;ND&gt;,!&lt;MISSING&gt;</t>
        </is>
      </c>
      <c r="K509">
        <f>'Main'!BQ68</f>
        <v>26.43</v>
      </c>
      <c r="L509">
        <f>AND(OR(TRUE),NOT(OR(K509="&lt;ND&gt;",K509="&lt;MISSING&gt;")))</f>
        <v>1</v>
      </c>
    </row>
    <row r="510">
      <c r="A510" t="inlineStr">
        <is>
          <t>Non-detect</t>
        </is>
      </c>
      <c r="B510" t="inlineStr">
        <is>
          <t>Test for non-detects/missing</t>
        </is>
      </c>
      <c r="C510" t="inlineStr">
        <is>
          <t>Very Low</t>
        </is>
      </c>
      <c r="E510" t="inlineStr">
        <is>
          <t>aw_b97.08.09.21</t>
        </is>
      </c>
      <c r="F510" t="inlineStr">
        <is>
          <t>PMMoV</t>
        </is>
      </c>
      <c r="G510" s="73" t="str">
        <f>HYPERLINK("#'Main'!BR68", "'Main'!BR68")</f>
        <v>'Main'!BR68</v>
      </c>
      <c r="I510" t="inlineStr">
        <is>
          <t>Matches=!&lt;ND&gt;,!&lt;MISSING&gt;</t>
        </is>
      </c>
      <c r="K510">
        <f>'Main'!BR68</f>
        <v>26.44</v>
      </c>
      <c r="L510">
        <f>AND(OR(TRUE),NOT(OR(K510="&lt;ND&gt;",K510="&lt;MISSING&gt;")))</f>
        <v>1</v>
      </c>
    </row>
    <row r="511">
      <c r="A511" t="inlineStr">
        <is>
          <t>Non-detect</t>
        </is>
      </c>
      <c r="B511" t="inlineStr">
        <is>
          <t>Test for non-detects/missing</t>
        </is>
      </c>
      <c r="C511" t="inlineStr">
        <is>
          <t>Very Low</t>
        </is>
      </c>
      <c r="E511" t="inlineStr">
        <is>
          <t>aw_b97.08.09.21</t>
        </is>
      </c>
      <c r="F511" t="inlineStr">
        <is>
          <t>PMMoV</t>
        </is>
      </c>
      <c r="G511" s="73" t="str">
        <f>HYPERLINK("#'Main'!BS68", "'Main'!BS68")</f>
        <v>'Main'!BS68</v>
      </c>
      <c r="I511" t="inlineStr">
        <is>
          <t>Matches=!&lt;ND&gt;,!&lt;MISSING&gt;</t>
        </is>
      </c>
      <c r="K511" t="str">
        <f>'Main'!BS68</f>
        <v>&lt;MISSING&gt;</v>
      </c>
      <c r="L511">
        <f>AND(OR(TRUE),NOT(OR(K511="&lt;ND&gt;",K511="&lt;MISSING&gt;")))</f>
        <v>0</v>
      </c>
    </row>
    <row r="512">
      <c r="A512" t="inlineStr">
        <is>
          <t>Non-detect</t>
        </is>
      </c>
      <c r="B512" t="inlineStr">
        <is>
          <t>Test for non-detects/missing</t>
        </is>
      </c>
      <c r="C512" t="inlineStr">
        <is>
          <t>Very Low</t>
        </is>
      </c>
      <c r="E512" t="inlineStr">
        <is>
          <t>aw_b97.08.09.21</t>
        </is>
      </c>
      <c r="F512" t="inlineStr">
        <is>
          <t>PMMoV:10</t>
        </is>
      </c>
      <c r="G512" s="73" t="str">
        <f>HYPERLINK("#'Main'!BI68", "'Main'!BI68")</f>
        <v>'Main'!BI68</v>
      </c>
      <c r="I512" t="inlineStr">
        <is>
          <t>Matches=!&lt;ND&gt;,!&lt;MISSING&gt;</t>
        </is>
      </c>
      <c r="K512">
        <f>'Main'!BI68</f>
        <v>28.65</v>
      </c>
      <c r="L512">
        <f>AND(OR(TRUE),NOT(OR(K512="&lt;ND&gt;",K512="&lt;MISSING&gt;")))</f>
        <v>1</v>
      </c>
    </row>
    <row r="513">
      <c r="A513" t="inlineStr">
        <is>
          <t>Non-detect</t>
        </is>
      </c>
      <c r="B513" t="inlineStr">
        <is>
          <t>Test for non-detects/missing</t>
        </is>
      </c>
      <c r="C513" t="inlineStr">
        <is>
          <t>Very Low</t>
        </is>
      </c>
      <c r="E513" t="inlineStr">
        <is>
          <t>aw_b97.08.09.21</t>
        </is>
      </c>
      <c r="F513" t="inlineStr">
        <is>
          <t>PMMoV:10</t>
        </is>
      </c>
      <c r="G513" s="73" t="str">
        <f>HYPERLINK("#'Main'!BJ68", "'Main'!BJ68")</f>
        <v>'Main'!BJ68</v>
      </c>
      <c r="I513" t="inlineStr">
        <is>
          <t>Matches=!&lt;ND&gt;,!&lt;MISSING&gt;</t>
        </is>
      </c>
      <c r="K513">
        <f>'Main'!BJ68</f>
        <v>28.49</v>
      </c>
      <c r="L513">
        <f>AND(OR(TRUE),NOT(OR(K513="&lt;ND&gt;",K513="&lt;MISSING&gt;")))</f>
        <v>1</v>
      </c>
    </row>
    <row r="514">
      <c r="A514" t="inlineStr">
        <is>
          <t>Non-detect</t>
        </is>
      </c>
      <c r="B514" t="inlineStr">
        <is>
          <t>Test for non-detects/missing</t>
        </is>
      </c>
      <c r="C514" t="inlineStr">
        <is>
          <t>Very Low</t>
        </is>
      </c>
      <c r="E514" t="inlineStr">
        <is>
          <t>aw_b97.08.09.21</t>
        </is>
      </c>
      <c r="F514" t="inlineStr">
        <is>
          <t>PMMoV:10</t>
        </is>
      </c>
      <c r="G514" s="73" t="str">
        <f>HYPERLINK("#'Main'!BK68", "'Main'!BK68")</f>
        <v>'Main'!BK68</v>
      </c>
      <c r="I514" t="inlineStr">
        <is>
          <t>Matches=!&lt;ND&gt;,!&lt;MISSING&gt;</t>
        </is>
      </c>
      <c r="K514">
        <f>'Main'!BK68</f>
        <v>28.53</v>
      </c>
      <c r="L514">
        <f>AND(OR(TRUE),NOT(OR(K514="&lt;ND&gt;",K514="&lt;MISSING&gt;")))</f>
        <v>1</v>
      </c>
    </row>
    <row r="515">
      <c r="A515" t="inlineStr">
        <is>
          <t>Non-detect</t>
        </is>
      </c>
      <c r="B515" t="inlineStr">
        <is>
          <t>Test for non-detects/missing</t>
        </is>
      </c>
      <c r="C515" t="inlineStr">
        <is>
          <t>Very Low</t>
        </is>
      </c>
      <c r="E515" t="inlineStr">
        <is>
          <t>aw_b97.08.09.21</t>
        </is>
      </c>
      <c r="F515" t="inlineStr">
        <is>
          <t>PMMoV:40</t>
        </is>
      </c>
      <c r="G515" s="73" t="str">
        <f>HYPERLINK("#'Main'!BM68", "'Main'!BM68")</f>
        <v>'Main'!BM68</v>
      </c>
      <c r="I515" t="inlineStr">
        <is>
          <t>Matches=!&lt;ND&gt;,!&lt;MISSING&gt;</t>
        </is>
      </c>
      <c r="K515">
        <f>'Main'!BM68</f>
        <v>30.48</v>
      </c>
      <c r="L515">
        <f>AND(OR(TRUE),NOT(OR(K515="&lt;ND&gt;",K515="&lt;MISSING&gt;")))</f>
        <v>1</v>
      </c>
    </row>
    <row r="516">
      <c r="A516" t="inlineStr">
        <is>
          <t>Non-detect</t>
        </is>
      </c>
      <c r="B516" t="inlineStr">
        <is>
          <t>Test for non-detects/missing</t>
        </is>
      </c>
      <c r="C516" t="inlineStr">
        <is>
          <t>Very Low</t>
        </is>
      </c>
      <c r="E516" t="inlineStr">
        <is>
          <t>aw_b97.08.09.21</t>
        </is>
      </c>
      <c r="F516" t="inlineStr">
        <is>
          <t>PMMoV:40</t>
        </is>
      </c>
      <c r="G516" s="73" t="str">
        <f>HYPERLINK("#'Main'!BN68", "'Main'!BN68")</f>
        <v>'Main'!BN68</v>
      </c>
      <c r="I516" t="inlineStr">
        <is>
          <t>Matches=!&lt;ND&gt;,!&lt;MISSING&gt;</t>
        </is>
      </c>
      <c r="K516">
        <f>'Main'!BN68</f>
        <v>30.53</v>
      </c>
      <c r="L516">
        <f>AND(OR(TRUE),NOT(OR(K516="&lt;ND&gt;",K516="&lt;MISSING&gt;")))</f>
        <v>1</v>
      </c>
    </row>
    <row r="517">
      <c r="A517" t="inlineStr">
        <is>
          <t>Non-detect</t>
        </is>
      </c>
      <c r="B517" t="inlineStr">
        <is>
          <t>Test for non-detects/missing</t>
        </is>
      </c>
      <c r="C517" t="inlineStr">
        <is>
          <t>Very Low</t>
        </is>
      </c>
      <c r="E517" t="inlineStr">
        <is>
          <t>aw_b97.08.09.21</t>
        </is>
      </c>
      <c r="F517" t="inlineStr">
        <is>
          <t>PMMoV:40</t>
        </is>
      </c>
      <c r="G517" s="73" t="str">
        <f>HYPERLINK("#'Main'!BO68", "'Main'!BO68")</f>
        <v>'Main'!BO68</v>
      </c>
      <c r="I517" t="inlineStr">
        <is>
          <t>Matches=!&lt;ND&gt;,!&lt;MISSING&gt;</t>
        </is>
      </c>
      <c r="K517" t="str">
        <f>'Main'!BO68</f>
        <v>&lt;MISSING&gt;</v>
      </c>
      <c r="L517">
        <f>AND(OR(TRUE),NOT(OR(K517="&lt;ND&gt;",K517="&lt;MISSING&gt;")))</f>
        <v>0</v>
      </c>
    </row>
    <row r="518">
      <c r="A518" t="inlineStr">
        <is>
          <t>Non-detect</t>
        </is>
      </c>
      <c r="B518" t="inlineStr">
        <is>
          <t>Test for non-detects/missing</t>
        </is>
      </c>
      <c r="C518" t="inlineStr">
        <is>
          <t>Very Low</t>
        </is>
      </c>
      <c r="E518" t="inlineStr">
        <is>
          <t>aw_sr.08.09.21</t>
        </is>
      </c>
      <c r="F518" t="inlineStr">
        <is>
          <t>covN2</t>
        </is>
      </c>
      <c r="G518" s="73" t="str">
        <f>HYPERLINK("#'Main'!G69", "'Main'!G69")</f>
        <v>'Main'!G69</v>
      </c>
      <c r="I518" t="inlineStr">
        <is>
          <t>Matches=!&lt;ND&gt;,!&lt;MISSING&gt;</t>
        </is>
      </c>
      <c r="K518">
        <f>'Main'!G69</f>
        <v>33.38</v>
      </c>
      <c r="L518">
        <f>AND(OR(TRUE),NOT(OR(K518="&lt;ND&gt;",K518="&lt;MISSING&gt;")))</f>
        <v>1</v>
      </c>
    </row>
    <row r="519">
      <c r="A519" t="inlineStr">
        <is>
          <t>Non-detect</t>
        </is>
      </c>
      <c r="B519" t="inlineStr">
        <is>
          <t>Test for non-detects/missing</t>
        </is>
      </c>
      <c r="C519" t="inlineStr">
        <is>
          <t>Very Low</t>
        </is>
      </c>
      <c r="E519" t="inlineStr">
        <is>
          <t>aw_sr.08.09.21</t>
        </is>
      </c>
      <c r="F519" t="inlineStr">
        <is>
          <t>covN2</t>
        </is>
      </c>
      <c r="G519" s="73" t="str">
        <f>HYPERLINK("#'Main'!H69", "'Main'!H69")</f>
        <v>'Main'!H69</v>
      </c>
      <c r="I519" t="inlineStr">
        <is>
          <t>Matches=!&lt;ND&gt;,!&lt;MISSING&gt;</t>
        </is>
      </c>
      <c r="K519">
        <f>'Main'!H69</f>
        <v>33.96</v>
      </c>
      <c r="L519">
        <f>AND(OR(TRUE),NOT(OR(K519="&lt;ND&gt;",K519="&lt;MISSING&gt;")))</f>
        <v>1</v>
      </c>
    </row>
    <row r="520">
      <c r="A520" t="inlineStr">
        <is>
          <t>Non-detect</t>
        </is>
      </c>
      <c r="B520" t="inlineStr">
        <is>
          <t>Test for non-detects/missing</t>
        </is>
      </c>
      <c r="C520" t="inlineStr">
        <is>
          <t>Very Low</t>
        </is>
      </c>
      <c r="E520" t="inlineStr">
        <is>
          <t>aw_sr.08.09.21</t>
        </is>
      </c>
      <c r="F520" t="inlineStr">
        <is>
          <t>covN2</t>
        </is>
      </c>
      <c r="G520" s="73" t="str">
        <f>HYPERLINK("#'Main'!I69", "'Main'!I69")</f>
        <v>'Main'!I69</v>
      </c>
      <c r="I520" t="inlineStr">
        <is>
          <t>Matches=!&lt;ND&gt;,!&lt;MISSING&gt;</t>
        </is>
      </c>
      <c r="K520">
        <f>'Main'!I69</f>
        <v>33.01</v>
      </c>
      <c r="L520">
        <f>AND(OR(TRUE),NOT(OR(K520="&lt;ND&gt;",K520="&lt;MISSING&gt;")))</f>
        <v>1</v>
      </c>
    </row>
    <row r="521">
      <c r="A521" t="inlineStr">
        <is>
          <t>Non-detect</t>
        </is>
      </c>
      <c r="B521" t="inlineStr">
        <is>
          <t>Test for non-detects/missing</t>
        </is>
      </c>
      <c r="C521" t="inlineStr">
        <is>
          <t>Very Low</t>
        </is>
      </c>
      <c r="E521" t="inlineStr">
        <is>
          <t>aw_sr.08.09.21</t>
        </is>
      </c>
      <c r="F521" t="inlineStr">
        <is>
          <t>PMMoV:10</t>
        </is>
      </c>
      <c r="G521" s="73" t="str">
        <f>HYPERLINK("#'Main'!Q69", "'Main'!Q69")</f>
        <v>'Main'!Q69</v>
      </c>
      <c r="I521" t="inlineStr">
        <is>
          <t>Matches=!&lt;ND&gt;,!&lt;MISSING&gt;</t>
        </is>
      </c>
      <c r="K521" t="str">
        <f>'Main'!Q69</f>
        <v>&lt;MISSING&gt;</v>
      </c>
      <c r="L521">
        <f>AND(OR(TRUE),NOT(OR(K521="&lt;ND&gt;",K521="&lt;MISSING&gt;")))</f>
        <v>0</v>
      </c>
    </row>
    <row r="522">
      <c r="A522" t="inlineStr">
        <is>
          <t>Non-detect</t>
        </is>
      </c>
      <c r="B522" t="inlineStr">
        <is>
          <t>Test for non-detects/missing</t>
        </is>
      </c>
      <c r="C522" t="inlineStr">
        <is>
          <t>Very Low</t>
        </is>
      </c>
      <c r="E522" t="inlineStr">
        <is>
          <t>aw_sr.08.09.21</t>
        </is>
      </c>
      <c r="F522" t="inlineStr">
        <is>
          <t>PMMoV:10</t>
        </is>
      </c>
      <c r="G522" s="73" t="str">
        <f>HYPERLINK("#'Main'!R69", "'Main'!R69")</f>
        <v>'Main'!R69</v>
      </c>
      <c r="I522" t="inlineStr">
        <is>
          <t>Matches=!&lt;ND&gt;,!&lt;MISSING&gt;</t>
        </is>
      </c>
      <c r="K522" t="str">
        <f>'Main'!R69</f>
        <v>&lt;MISSING&gt;</v>
      </c>
      <c r="L522">
        <f>AND(OR(TRUE),NOT(OR(K522="&lt;ND&gt;",K522="&lt;MISSING&gt;")))</f>
        <v>0</v>
      </c>
    </row>
    <row r="523">
      <c r="A523" t="inlineStr">
        <is>
          <t>Non-detect</t>
        </is>
      </c>
      <c r="B523" t="inlineStr">
        <is>
          <t>Test for non-detects/missing</t>
        </is>
      </c>
      <c r="C523" t="inlineStr">
        <is>
          <t>Very Low</t>
        </is>
      </c>
      <c r="E523" t="inlineStr">
        <is>
          <t>aw_sr.08.09.21</t>
        </is>
      </c>
      <c r="F523" t="inlineStr">
        <is>
          <t>PMMoV:10</t>
        </is>
      </c>
      <c r="G523" s="73" t="str">
        <f>HYPERLINK("#'Main'!S69", "'Main'!S69")</f>
        <v>'Main'!S69</v>
      </c>
      <c r="I523" t="inlineStr">
        <is>
          <t>Matches=!&lt;ND&gt;,!&lt;MISSING&gt;</t>
        </is>
      </c>
      <c r="K523" t="str">
        <f>'Main'!S69</f>
        <v>&lt;MISSING&gt;</v>
      </c>
      <c r="L523">
        <f>AND(OR(TRUE),NOT(OR(K523="&lt;ND&gt;",K523="&lt;MISSING&gt;")))</f>
        <v>0</v>
      </c>
    </row>
    <row r="524">
      <c r="A524" t="inlineStr">
        <is>
          <t>Non-detect</t>
        </is>
      </c>
      <c r="B524" t="inlineStr">
        <is>
          <t>Test for non-detects/missing</t>
        </is>
      </c>
      <c r="C524" t="inlineStr">
        <is>
          <t>Very Low</t>
        </is>
      </c>
      <c r="E524" t="inlineStr">
        <is>
          <t>aw_sr.08.09.21</t>
        </is>
      </c>
      <c r="F524" t="inlineStr">
        <is>
          <t>PMMoV</t>
        </is>
      </c>
      <c r="G524" s="73" t="str">
        <f>HYPERLINK("#'Main'!BQ69", "'Main'!BQ69")</f>
        <v>'Main'!BQ69</v>
      </c>
      <c r="I524" t="inlineStr">
        <is>
          <t>Matches=!&lt;ND&gt;,!&lt;MISSING&gt;</t>
        </is>
      </c>
      <c r="K524" t="str">
        <f>'Main'!BQ69</f>
        <v>&lt;MISSING&gt;</v>
      </c>
      <c r="L524">
        <f>AND(OR(TRUE),NOT(OR(K524="&lt;ND&gt;",K524="&lt;MISSING&gt;")))</f>
        <v>0</v>
      </c>
    </row>
    <row r="525">
      <c r="A525" t="inlineStr">
        <is>
          <t>Non-detect</t>
        </is>
      </c>
      <c r="B525" t="inlineStr">
        <is>
          <t>Test for non-detects/missing</t>
        </is>
      </c>
      <c r="C525" t="inlineStr">
        <is>
          <t>Very Low</t>
        </is>
      </c>
      <c r="E525" t="inlineStr">
        <is>
          <t>aw_sr.08.09.21</t>
        </is>
      </c>
      <c r="F525" t="inlineStr">
        <is>
          <t>PMMoV</t>
        </is>
      </c>
      <c r="G525" s="73" t="str">
        <f>HYPERLINK("#'Main'!BR69", "'Main'!BR69")</f>
        <v>'Main'!BR69</v>
      </c>
      <c r="I525" t="inlineStr">
        <is>
          <t>Matches=!&lt;ND&gt;,!&lt;MISSING&gt;</t>
        </is>
      </c>
      <c r="K525" t="str">
        <f>'Main'!BR69</f>
        <v>&lt;MISSING&gt;</v>
      </c>
      <c r="L525">
        <f>AND(OR(TRUE),NOT(OR(K525="&lt;ND&gt;",K525="&lt;MISSING&gt;")))</f>
        <v>0</v>
      </c>
    </row>
    <row r="526">
      <c r="A526" t="inlineStr">
        <is>
          <t>Non-detect</t>
        </is>
      </c>
      <c r="B526" t="inlineStr">
        <is>
          <t>Test for non-detects/missing</t>
        </is>
      </c>
      <c r="C526" t="inlineStr">
        <is>
          <t>Very Low</t>
        </is>
      </c>
      <c r="E526" t="inlineStr">
        <is>
          <t>aw_sr.08.09.21</t>
        </is>
      </c>
      <c r="F526" t="inlineStr">
        <is>
          <t>PMMoV</t>
        </is>
      </c>
      <c r="G526" s="73" t="str">
        <f>HYPERLINK("#'Main'!BS69", "'Main'!BS69")</f>
        <v>'Main'!BS69</v>
      </c>
      <c r="I526" t="inlineStr">
        <is>
          <t>Matches=!&lt;ND&gt;,!&lt;MISSING&gt;</t>
        </is>
      </c>
      <c r="K526" t="str">
        <f>'Main'!BS69</f>
        <v>&lt;MISSING&gt;</v>
      </c>
      <c r="L526">
        <f>AND(OR(TRUE),NOT(OR(K526="&lt;ND&gt;",K526="&lt;MISSING&gt;")))</f>
        <v>0</v>
      </c>
    </row>
    <row r="527">
      <c r="A527" t="inlineStr">
        <is>
          <t>Non-detect</t>
        </is>
      </c>
      <c r="B527" t="inlineStr">
        <is>
          <t>Test for non-detects/missing</t>
        </is>
      </c>
      <c r="C527" t="inlineStr">
        <is>
          <t>Very Low</t>
        </is>
      </c>
      <c r="E527" t="inlineStr">
        <is>
          <t>aw_sr.08.09.21</t>
        </is>
      </c>
      <c r="F527" t="inlineStr">
        <is>
          <t>PMMoV:10</t>
        </is>
      </c>
      <c r="G527" s="73" t="str">
        <f>HYPERLINK("#'Main'!BI69", "'Main'!BI69")</f>
        <v>'Main'!BI69</v>
      </c>
      <c r="I527" t="inlineStr">
        <is>
          <t>Matches=!&lt;ND&gt;,!&lt;MISSING&gt;</t>
        </is>
      </c>
      <c r="K527" t="str">
        <f>'Main'!BI69</f>
        <v>&lt;MISSING&gt;</v>
      </c>
      <c r="L527">
        <f>AND(OR(TRUE),NOT(OR(K527="&lt;ND&gt;",K527="&lt;MISSING&gt;")))</f>
        <v>0</v>
      </c>
    </row>
    <row r="528">
      <c r="A528" t="inlineStr">
        <is>
          <t>Non-detect</t>
        </is>
      </c>
      <c r="B528" t="inlineStr">
        <is>
          <t>Test for non-detects/missing</t>
        </is>
      </c>
      <c r="C528" t="inlineStr">
        <is>
          <t>Very Low</t>
        </is>
      </c>
      <c r="E528" t="inlineStr">
        <is>
          <t>aw_sr.08.09.21</t>
        </is>
      </c>
      <c r="F528" t="inlineStr">
        <is>
          <t>PMMoV:10</t>
        </is>
      </c>
      <c r="G528" s="73" t="str">
        <f>HYPERLINK("#'Main'!BJ69", "'Main'!BJ69")</f>
        <v>'Main'!BJ69</v>
      </c>
      <c r="I528" t="inlineStr">
        <is>
          <t>Matches=!&lt;ND&gt;,!&lt;MISSING&gt;</t>
        </is>
      </c>
      <c r="K528" t="str">
        <f>'Main'!BJ69</f>
        <v>&lt;MISSING&gt;</v>
      </c>
      <c r="L528">
        <f>AND(OR(TRUE),NOT(OR(K528="&lt;ND&gt;",K528="&lt;MISSING&gt;")))</f>
        <v>0</v>
      </c>
    </row>
    <row r="529">
      <c r="A529" t="inlineStr">
        <is>
          <t>Non-detect</t>
        </is>
      </c>
      <c r="B529" t="inlineStr">
        <is>
          <t>Test for non-detects/missing</t>
        </is>
      </c>
      <c r="C529" t="inlineStr">
        <is>
          <t>Very Low</t>
        </is>
      </c>
      <c r="E529" t="inlineStr">
        <is>
          <t>aw_sr.08.09.21</t>
        </is>
      </c>
      <c r="F529" t="inlineStr">
        <is>
          <t>PMMoV:10</t>
        </is>
      </c>
      <c r="G529" s="73" t="str">
        <f>HYPERLINK("#'Main'!BK69", "'Main'!BK69")</f>
        <v>'Main'!BK69</v>
      </c>
      <c r="I529" t="inlineStr">
        <is>
          <t>Matches=!&lt;ND&gt;,!&lt;MISSING&gt;</t>
        </is>
      </c>
      <c r="K529" t="str">
        <f>'Main'!BK69</f>
        <v>&lt;MISSING&gt;</v>
      </c>
      <c r="L529">
        <f>AND(OR(TRUE),NOT(OR(K529="&lt;ND&gt;",K529="&lt;MISSING&gt;")))</f>
        <v>0</v>
      </c>
    </row>
    <row r="530">
      <c r="A530" t="inlineStr">
        <is>
          <t>Non-detect</t>
        </is>
      </c>
      <c r="B530" t="inlineStr">
        <is>
          <t>Test for non-detects/missing</t>
        </is>
      </c>
      <c r="C530" t="inlineStr">
        <is>
          <t>Very Low</t>
        </is>
      </c>
      <c r="E530" t="inlineStr">
        <is>
          <t>aw_sr.08.09.21</t>
        </is>
      </c>
      <c r="F530" t="inlineStr">
        <is>
          <t>PMMoV:40</t>
        </is>
      </c>
      <c r="G530" s="73" t="str">
        <f>HYPERLINK("#'Main'!BM69", "'Main'!BM69")</f>
        <v>'Main'!BM69</v>
      </c>
      <c r="I530" t="inlineStr">
        <is>
          <t>Matches=!&lt;ND&gt;,!&lt;MISSING&gt;</t>
        </is>
      </c>
      <c r="K530" t="str">
        <f>'Main'!BM69</f>
        <v>&lt;MISSING&gt;</v>
      </c>
      <c r="L530">
        <f>AND(OR(TRUE),NOT(OR(K530="&lt;ND&gt;",K530="&lt;MISSING&gt;")))</f>
        <v>0</v>
      </c>
    </row>
    <row r="531">
      <c r="A531" t="inlineStr">
        <is>
          <t>Non-detect</t>
        </is>
      </c>
      <c r="B531" t="inlineStr">
        <is>
          <t>Test for non-detects/missing</t>
        </is>
      </c>
      <c r="C531" t="inlineStr">
        <is>
          <t>Very Low</t>
        </is>
      </c>
      <c r="E531" t="inlineStr">
        <is>
          <t>aw_sr.08.09.21</t>
        </is>
      </c>
      <c r="F531" t="inlineStr">
        <is>
          <t>PMMoV:40</t>
        </is>
      </c>
      <c r="G531" s="73" t="str">
        <f>HYPERLINK("#'Main'!BN69", "'Main'!BN69")</f>
        <v>'Main'!BN69</v>
      </c>
      <c r="I531" t="inlineStr">
        <is>
          <t>Matches=!&lt;ND&gt;,!&lt;MISSING&gt;</t>
        </is>
      </c>
      <c r="K531" t="str">
        <f>'Main'!BN69</f>
        <v>&lt;MISSING&gt;</v>
      </c>
      <c r="L531">
        <f>AND(OR(TRUE),NOT(OR(K531="&lt;ND&gt;",K531="&lt;MISSING&gt;")))</f>
        <v>0</v>
      </c>
    </row>
    <row r="532">
      <c r="A532" t="inlineStr">
        <is>
          <t>Non-detect</t>
        </is>
      </c>
      <c r="B532" t="inlineStr">
        <is>
          <t>Test for non-detects/missing</t>
        </is>
      </c>
      <c r="C532" t="inlineStr">
        <is>
          <t>Very Low</t>
        </is>
      </c>
      <c r="E532" t="inlineStr">
        <is>
          <t>aw_sr.08.09.21</t>
        </is>
      </c>
      <c r="F532" t="inlineStr">
        <is>
          <t>PMMoV:40</t>
        </is>
      </c>
      <c r="G532" s="73" t="str">
        <f>HYPERLINK("#'Main'!BO69", "'Main'!BO69")</f>
        <v>'Main'!BO69</v>
      </c>
      <c r="I532" t="inlineStr">
        <is>
          <t>Matches=!&lt;ND&gt;,!&lt;MISSING&gt;</t>
        </is>
      </c>
      <c r="K532" t="str">
        <f>'Main'!BO69</f>
        <v>&lt;MISSING&gt;</v>
      </c>
      <c r="L532">
        <f>AND(OR(TRUE),NOT(OR(K532="&lt;ND&gt;",K532="&lt;MISSING&gt;")))</f>
        <v>0</v>
      </c>
    </row>
    <row r="533">
      <c r="A533" t="inlineStr">
        <is>
          <t>Non-detect</t>
        </is>
      </c>
      <c r="B533" t="inlineStr">
        <is>
          <t>Test for non-detects/missing</t>
        </is>
      </c>
      <c r="C533" t="inlineStr">
        <is>
          <t>Very Low</t>
        </is>
      </c>
      <c r="E533" t="inlineStr">
        <is>
          <t>ebmi.07.25</t>
        </is>
      </c>
      <c r="F533" t="inlineStr">
        <is>
          <t>covN2</t>
        </is>
      </c>
      <c r="G533" s="73" t="str">
        <f>HYPERLINK("#'Main'!G70", "'Main'!G70")</f>
        <v>'Main'!G70</v>
      </c>
      <c r="I533" t="inlineStr">
        <is>
          <t>Matches=!&lt;ND&gt;,!&lt;MISSING&gt;</t>
        </is>
      </c>
      <c r="K533">
        <f>'Main'!G70</f>
        <v>37.07</v>
      </c>
      <c r="L533">
        <f>AND(OR(TRUE),NOT(OR(K533="&lt;ND&gt;",K533="&lt;MISSING&gt;")))</f>
        <v>1</v>
      </c>
    </row>
    <row r="534">
      <c r="A534" t="inlineStr">
        <is>
          <t>Non-detect</t>
        </is>
      </c>
      <c r="B534" t="inlineStr">
        <is>
          <t>Test for non-detects/missing</t>
        </is>
      </c>
      <c r="C534" t="inlineStr">
        <is>
          <t>Very Low</t>
        </is>
      </c>
      <c r="E534" t="inlineStr">
        <is>
          <t>ebmi.07.25</t>
        </is>
      </c>
      <c r="F534" t="inlineStr">
        <is>
          <t>covN2</t>
        </is>
      </c>
      <c r="G534" s="73" t="str">
        <f>HYPERLINK("#'Main'!H70", "'Main'!H70")</f>
        <v>'Main'!H70</v>
      </c>
      <c r="I534" t="inlineStr">
        <is>
          <t>Matches=!&lt;ND&gt;,!&lt;MISSING&gt;</t>
        </is>
      </c>
      <c r="K534" t="str">
        <f>'Main'!H70</f>
        <v>[38.88]</v>
      </c>
      <c r="L534">
        <f>AND(OR(TRUE),NOT(OR(K534="&lt;ND&gt;",K534="&lt;MISSING&gt;")))</f>
        <v>1</v>
      </c>
    </row>
    <row r="535">
      <c r="A535" t="inlineStr">
        <is>
          <t>Non-detect</t>
        </is>
      </c>
      <c r="B535" t="inlineStr">
        <is>
          <t>Test for non-detects/missing</t>
        </is>
      </c>
      <c r="C535" t="inlineStr">
        <is>
          <t>Very Low</t>
        </is>
      </c>
      <c r="E535" t="inlineStr">
        <is>
          <t>ebmi.07.25</t>
        </is>
      </c>
      <c r="F535" t="inlineStr">
        <is>
          <t>covN2</t>
        </is>
      </c>
      <c r="G535" s="73" t="str">
        <f>HYPERLINK("#'Main'!I70", "'Main'!I70")</f>
        <v>'Main'!I70</v>
      </c>
      <c r="I535" t="inlineStr">
        <is>
          <t>Matches=!&lt;ND&gt;,!&lt;MISSING&gt;</t>
        </is>
      </c>
      <c r="K535">
        <f>'Main'!I70</f>
        <v>35.27</v>
      </c>
      <c r="L535">
        <f>AND(OR(TRUE),NOT(OR(K535="&lt;ND&gt;",K535="&lt;MISSING&gt;")))</f>
        <v>1</v>
      </c>
    </row>
    <row r="536">
      <c r="A536" t="inlineStr">
        <is>
          <t>Non-detect</t>
        </is>
      </c>
      <c r="B536" t="inlineStr">
        <is>
          <t>Test for non-detects/missing</t>
        </is>
      </c>
      <c r="C536" t="inlineStr">
        <is>
          <t>Very Low</t>
        </is>
      </c>
      <c r="E536" t="inlineStr">
        <is>
          <t>ebmi.07.25</t>
        </is>
      </c>
      <c r="F536" t="inlineStr">
        <is>
          <t>PMMoV:10</t>
        </is>
      </c>
      <c r="G536" s="73" t="str">
        <f>HYPERLINK("#'Main'!Q70", "'Main'!Q70")</f>
        <v>'Main'!Q70</v>
      </c>
      <c r="I536" t="inlineStr">
        <is>
          <t>Matches=!&lt;ND&gt;,!&lt;MISSING&gt;</t>
        </is>
      </c>
      <c r="K536" t="str">
        <f>'Main'!Q70</f>
        <v>&lt;MISSING&gt;</v>
      </c>
      <c r="L536">
        <f>AND(OR(TRUE),NOT(OR(K536="&lt;ND&gt;",K536="&lt;MISSING&gt;")))</f>
        <v>0</v>
      </c>
    </row>
    <row r="537">
      <c r="A537" t="inlineStr">
        <is>
          <t>Non-detect</t>
        </is>
      </c>
      <c r="B537" t="inlineStr">
        <is>
          <t>Test for non-detects/missing</t>
        </is>
      </c>
      <c r="C537" t="inlineStr">
        <is>
          <t>Very Low</t>
        </is>
      </c>
      <c r="E537" t="inlineStr">
        <is>
          <t>ebmi.07.25</t>
        </is>
      </c>
      <c r="F537" t="inlineStr">
        <is>
          <t>PMMoV:10</t>
        </is>
      </c>
      <c r="G537" s="73" t="str">
        <f>HYPERLINK("#'Main'!R70", "'Main'!R70")</f>
        <v>'Main'!R70</v>
      </c>
      <c r="I537" t="inlineStr">
        <is>
          <t>Matches=!&lt;ND&gt;,!&lt;MISSING&gt;</t>
        </is>
      </c>
      <c r="K537" t="str">
        <f>'Main'!R70</f>
        <v>&lt;MISSING&gt;</v>
      </c>
      <c r="L537">
        <f>AND(OR(TRUE),NOT(OR(K537="&lt;ND&gt;",K537="&lt;MISSING&gt;")))</f>
        <v>0</v>
      </c>
    </row>
    <row r="538">
      <c r="A538" t="inlineStr">
        <is>
          <t>Non-detect</t>
        </is>
      </c>
      <c r="B538" t="inlineStr">
        <is>
          <t>Test for non-detects/missing</t>
        </is>
      </c>
      <c r="C538" t="inlineStr">
        <is>
          <t>Very Low</t>
        </is>
      </c>
      <c r="E538" t="inlineStr">
        <is>
          <t>ebmi.07.25</t>
        </is>
      </c>
      <c r="F538" t="inlineStr">
        <is>
          <t>PMMoV:10</t>
        </is>
      </c>
      <c r="G538" s="73" t="str">
        <f>HYPERLINK("#'Main'!S70", "'Main'!S70")</f>
        <v>'Main'!S70</v>
      </c>
      <c r="I538" t="inlineStr">
        <is>
          <t>Matches=!&lt;ND&gt;,!&lt;MISSING&gt;</t>
        </is>
      </c>
      <c r="K538" t="str">
        <f>'Main'!S70</f>
        <v>&lt;MISSING&gt;</v>
      </c>
      <c r="L538">
        <f>AND(OR(TRUE),NOT(OR(K538="&lt;ND&gt;",K538="&lt;MISSING&gt;")))</f>
        <v>0</v>
      </c>
    </row>
    <row r="539">
      <c r="A539" t="inlineStr">
        <is>
          <t>Non-detect</t>
        </is>
      </c>
      <c r="B539" t="inlineStr">
        <is>
          <t>Test for non-detects/missing</t>
        </is>
      </c>
      <c r="C539" t="inlineStr">
        <is>
          <t>Very Low</t>
        </is>
      </c>
      <c r="E539" t="inlineStr">
        <is>
          <t>ebmi.07.25</t>
        </is>
      </c>
      <c r="F539" t="inlineStr">
        <is>
          <t>PMMoV</t>
        </is>
      </c>
      <c r="G539" s="73" t="str">
        <f>HYPERLINK("#'Main'!BQ70", "'Main'!BQ70")</f>
        <v>'Main'!BQ70</v>
      </c>
      <c r="I539" t="inlineStr">
        <is>
          <t>Matches=!&lt;ND&gt;,!&lt;MISSING&gt;</t>
        </is>
      </c>
      <c r="K539" t="str">
        <f>'Main'!BQ70</f>
        <v>&lt;MISSING&gt;</v>
      </c>
      <c r="L539">
        <f>AND(OR(TRUE),NOT(OR(K539="&lt;ND&gt;",K539="&lt;MISSING&gt;")))</f>
        <v>0</v>
      </c>
    </row>
    <row r="540">
      <c r="A540" t="inlineStr">
        <is>
          <t>Non-detect</t>
        </is>
      </c>
      <c r="B540" t="inlineStr">
        <is>
          <t>Test for non-detects/missing</t>
        </is>
      </c>
      <c r="C540" t="inlineStr">
        <is>
          <t>Very Low</t>
        </is>
      </c>
      <c r="E540" t="inlineStr">
        <is>
          <t>ebmi.07.25</t>
        </is>
      </c>
      <c r="F540" t="inlineStr">
        <is>
          <t>PMMoV</t>
        </is>
      </c>
      <c r="G540" s="73" t="str">
        <f>HYPERLINK("#'Main'!BR70", "'Main'!BR70")</f>
        <v>'Main'!BR70</v>
      </c>
      <c r="I540" t="inlineStr">
        <is>
          <t>Matches=!&lt;ND&gt;,!&lt;MISSING&gt;</t>
        </is>
      </c>
      <c r="K540" t="str">
        <f>'Main'!BR70</f>
        <v>&lt;MISSING&gt;</v>
      </c>
      <c r="L540">
        <f>AND(OR(TRUE),NOT(OR(K540="&lt;ND&gt;",K540="&lt;MISSING&gt;")))</f>
        <v>0</v>
      </c>
    </row>
    <row r="541">
      <c r="A541" t="inlineStr">
        <is>
          <t>Non-detect</t>
        </is>
      </c>
      <c r="B541" t="inlineStr">
        <is>
          <t>Test for non-detects/missing</t>
        </is>
      </c>
      <c r="C541" t="inlineStr">
        <is>
          <t>Very Low</t>
        </is>
      </c>
      <c r="E541" t="inlineStr">
        <is>
          <t>ebmi.07.25</t>
        </is>
      </c>
      <c r="F541" t="inlineStr">
        <is>
          <t>PMMoV</t>
        </is>
      </c>
      <c r="G541" s="73" t="str">
        <f>HYPERLINK("#'Main'!BS70", "'Main'!BS70")</f>
        <v>'Main'!BS70</v>
      </c>
      <c r="I541" t="inlineStr">
        <is>
          <t>Matches=!&lt;ND&gt;,!&lt;MISSING&gt;</t>
        </is>
      </c>
      <c r="K541" t="str">
        <f>'Main'!BS70</f>
        <v>&lt;MISSING&gt;</v>
      </c>
      <c r="L541">
        <f>AND(OR(TRUE),NOT(OR(K541="&lt;ND&gt;",K541="&lt;MISSING&gt;")))</f>
        <v>0</v>
      </c>
    </row>
    <row r="542">
      <c r="A542" t="inlineStr">
        <is>
          <t>Non-detect</t>
        </is>
      </c>
      <c r="B542" t="inlineStr">
        <is>
          <t>Test for non-detects/missing</t>
        </is>
      </c>
      <c r="C542" t="inlineStr">
        <is>
          <t>Very Low</t>
        </is>
      </c>
      <c r="E542" t="inlineStr">
        <is>
          <t>ebmi.07.25</t>
        </is>
      </c>
      <c r="F542" t="inlineStr">
        <is>
          <t>PMMoV:10</t>
        </is>
      </c>
      <c r="G542" s="73" t="str">
        <f>HYPERLINK("#'Main'!BI70", "'Main'!BI70")</f>
        <v>'Main'!BI70</v>
      </c>
      <c r="I542" t="inlineStr">
        <is>
          <t>Matches=!&lt;ND&gt;,!&lt;MISSING&gt;</t>
        </is>
      </c>
      <c r="K542" t="str">
        <f>'Main'!BI70</f>
        <v>&lt;MISSING&gt;</v>
      </c>
      <c r="L542">
        <f>AND(OR(TRUE),NOT(OR(K542="&lt;ND&gt;",K542="&lt;MISSING&gt;")))</f>
        <v>0</v>
      </c>
    </row>
    <row r="543">
      <c r="A543" t="inlineStr">
        <is>
          <t>Non-detect</t>
        </is>
      </c>
      <c r="B543" t="inlineStr">
        <is>
          <t>Test for non-detects/missing</t>
        </is>
      </c>
      <c r="C543" t="inlineStr">
        <is>
          <t>Very Low</t>
        </is>
      </c>
      <c r="E543" t="inlineStr">
        <is>
          <t>ebmi.07.25</t>
        </is>
      </c>
      <c r="F543" t="inlineStr">
        <is>
          <t>PMMoV:10</t>
        </is>
      </c>
      <c r="G543" s="73" t="str">
        <f>HYPERLINK("#'Main'!BJ70", "'Main'!BJ70")</f>
        <v>'Main'!BJ70</v>
      </c>
      <c r="I543" t="inlineStr">
        <is>
          <t>Matches=!&lt;ND&gt;,!&lt;MISSING&gt;</t>
        </is>
      </c>
      <c r="K543" t="str">
        <f>'Main'!BJ70</f>
        <v>&lt;MISSING&gt;</v>
      </c>
      <c r="L543">
        <f>AND(OR(TRUE),NOT(OR(K543="&lt;ND&gt;",K543="&lt;MISSING&gt;")))</f>
        <v>0</v>
      </c>
    </row>
    <row r="544">
      <c r="A544" t="inlineStr">
        <is>
          <t>Non-detect</t>
        </is>
      </c>
      <c r="B544" t="inlineStr">
        <is>
          <t>Test for non-detects/missing</t>
        </is>
      </c>
      <c r="C544" t="inlineStr">
        <is>
          <t>Very Low</t>
        </is>
      </c>
      <c r="E544" t="inlineStr">
        <is>
          <t>ebmi.07.25</t>
        </is>
      </c>
      <c r="F544" t="inlineStr">
        <is>
          <t>PMMoV:10</t>
        </is>
      </c>
      <c r="G544" s="73" t="str">
        <f>HYPERLINK("#'Main'!BK70", "'Main'!BK70")</f>
        <v>'Main'!BK70</v>
      </c>
      <c r="I544" t="inlineStr">
        <is>
          <t>Matches=!&lt;ND&gt;,!&lt;MISSING&gt;</t>
        </is>
      </c>
      <c r="K544" t="str">
        <f>'Main'!BK70</f>
        <v>&lt;MISSING&gt;</v>
      </c>
      <c r="L544">
        <f>AND(OR(TRUE),NOT(OR(K544="&lt;ND&gt;",K544="&lt;MISSING&gt;")))</f>
        <v>0</v>
      </c>
    </row>
    <row r="545">
      <c r="A545" t="inlineStr">
        <is>
          <t>Non-detect</t>
        </is>
      </c>
      <c r="B545" t="inlineStr">
        <is>
          <t>Test for non-detects/missing</t>
        </is>
      </c>
      <c r="C545" t="inlineStr">
        <is>
          <t>Very Low</t>
        </is>
      </c>
      <c r="E545" t="inlineStr">
        <is>
          <t>ebmi.07.25</t>
        </is>
      </c>
      <c r="F545" t="inlineStr">
        <is>
          <t>PMMoV:40</t>
        </is>
      </c>
      <c r="G545" s="73" t="str">
        <f>HYPERLINK("#'Main'!BM70", "'Main'!BM70")</f>
        <v>'Main'!BM70</v>
      </c>
      <c r="I545" t="inlineStr">
        <is>
          <t>Matches=!&lt;ND&gt;,!&lt;MISSING&gt;</t>
        </is>
      </c>
      <c r="K545" t="str">
        <f>'Main'!BM70</f>
        <v>&lt;MISSING&gt;</v>
      </c>
      <c r="L545">
        <f>AND(OR(TRUE),NOT(OR(K545="&lt;ND&gt;",K545="&lt;MISSING&gt;")))</f>
        <v>0</v>
      </c>
    </row>
    <row r="546">
      <c r="A546" t="inlineStr">
        <is>
          <t>Non-detect</t>
        </is>
      </c>
      <c r="B546" t="inlineStr">
        <is>
          <t>Test for non-detects/missing</t>
        </is>
      </c>
      <c r="C546" t="inlineStr">
        <is>
          <t>Very Low</t>
        </is>
      </c>
      <c r="E546" t="inlineStr">
        <is>
          <t>ebmi.07.25</t>
        </is>
      </c>
      <c r="F546" t="inlineStr">
        <is>
          <t>PMMoV:40</t>
        </is>
      </c>
      <c r="G546" s="73" t="str">
        <f>HYPERLINK("#'Main'!BN70", "'Main'!BN70")</f>
        <v>'Main'!BN70</v>
      </c>
      <c r="I546" t="inlineStr">
        <is>
          <t>Matches=!&lt;ND&gt;,!&lt;MISSING&gt;</t>
        </is>
      </c>
      <c r="K546" t="str">
        <f>'Main'!BN70</f>
        <v>&lt;MISSING&gt;</v>
      </c>
      <c r="L546">
        <f>AND(OR(TRUE),NOT(OR(K546="&lt;ND&gt;",K546="&lt;MISSING&gt;")))</f>
        <v>0</v>
      </c>
    </row>
    <row r="547">
      <c r="A547" t="inlineStr">
        <is>
          <t>Non-detect</t>
        </is>
      </c>
      <c r="B547" t="inlineStr">
        <is>
          <t>Test for non-detects/missing</t>
        </is>
      </c>
      <c r="C547" t="inlineStr">
        <is>
          <t>Very Low</t>
        </is>
      </c>
      <c r="E547" t="inlineStr">
        <is>
          <t>ebmi.07.25</t>
        </is>
      </c>
      <c r="F547" t="inlineStr">
        <is>
          <t>PMMoV:40</t>
        </is>
      </c>
      <c r="G547" s="73" t="str">
        <f>HYPERLINK("#'Main'!BO70", "'Main'!BO70")</f>
        <v>'Main'!BO70</v>
      </c>
      <c r="I547" t="inlineStr">
        <is>
          <t>Matches=!&lt;ND&gt;,!&lt;MISSING&gt;</t>
        </is>
      </c>
      <c r="K547" t="str">
        <f>'Main'!BO70</f>
        <v>&lt;MISSING&gt;</v>
      </c>
      <c r="L547">
        <f>AND(OR(TRUE),NOT(OR(K547="&lt;ND&gt;",K547="&lt;MISSING&gt;")))</f>
        <v>0</v>
      </c>
    </row>
    <row r="548">
      <c r="A548" t="inlineStr">
        <is>
          <t>Non-detect</t>
        </is>
      </c>
      <c r="B548" t="inlineStr">
        <is>
          <t>Test for non-detects/missing</t>
        </is>
      </c>
      <c r="C548" t="inlineStr">
        <is>
          <t>Very Low</t>
        </is>
      </c>
      <c r="E548" t="inlineStr">
        <is>
          <t>eh.07.20.21</t>
        </is>
      </c>
      <c r="F548" t="inlineStr">
        <is>
          <t>covN2</t>
        </is>
      </c>
      <c r="G548" s="73" t="str">
        <f>HYPERLINK("#'Main'!G71", "'Main'!G71")</f>
        <v>'Main'!G71</v>
      </c>
      <c r="I548" t="inlineStr">
        <is>
          <t>Matches=!&lt;ND&gt;,!&lt;MISSING&gt;</t>
        </is>
      </c>
      <c r="K548">
        <f>'Main'!G71</f>
        <v>36.39</v>
      </c>
      <c r="L548">
        <f>AND(OR(TRUE),NOT(OR(K548="&lt;ND&gt;",K548="&lt;MISSING&gt;")))</f>
        <v>1</v>
      </c>
    </row>
    <row r="549">
      <c r="A549" t="inlineStr">
        <is>
          <t>Non-detect</t>
        </is>
      </c>
      <c r="B549" t="inlineStr">
        <is>
          <t>Test for non-detects/missing</t>
        </is>
      </c>
      <c r="C549" t="inlineStr">
        <is>
          <t>Very Low</t>
        </is>
      </c>
      <c r="E549" t="inlineStr">
        <is>
          <t>eh.07.20.21</t>
        </is>
      </c>
      <c r="F549" t="inlineStr">
        <is>
          <t>covN2</t>
        </is>
      </c>
      <c r="G549" s="73" t="str">
        <f>HYPERLINK("#'Main'!H71", "'Main'!H71")</f>
        <v>'Main'!H71</v>
      </c>
      <c r="I549" t="inlineStr">
        <is>
          <t>Matches=!&lt;ND&gt;,!&lt;MISSING&gt;</t>
        </is>
      </c>
      <c r="K549" t="str">
        <f>'Main'!H71</f>
        <v>[38.0]</v>
      </c>
      <c r="L549">
        <f>AND(OR(TRUE),NOT(OR(K549="&lt;ND&gt;",K549="&lt;MISSING&gt;")))</f>
        <v>1</v>
      </c>
    </row>
    <row r="550">
      <c r="A550" t="inlineStr">
        <is>
          <t>Non-detect</t>
        </is>
      </c>
      <c r="B550" t="inlineStr">
        <is>
          <t>Test for non-detects/missing</t>
        </is>
      </c>
      <c r="C550" t="inlineStr">
        <is>
          <t>Very Low</t>
        </is>
      </c>
      <c r="E550" t="inlineStr">
        <is>
          <t>eh.07.20.21</t>
        </is>
      </c>
      <c r="F550" t="inlineStr">
        <is>
          <t>covN2</t>
        </is>
      </c>
      <c r="G550" s="73" t="str">
        <f>HYPERLINK("#'Main'!I71", "'Main'!I71")</f>
        <v>'Main'!I71</v>
      </c>
      <c r="I550" t="inlineStr">
        <is>
          <t>Matches=!&lt;ND&gt;,!&lt;MISSING&gt;</t>
        </is>
      </c>
      <c r="K550">
        <f>'Main'!I71</f>
        <v>35.44</v>
      </c>
      <c r="L550">
        <f>AND(OR(TRUE),NOT(OR(K550="&lt;ND&gt;",K550="&lt;MISSING&gt;")))</f>
        <v>1</v>
      </c>
    </row>
    <row r="551">
      <c r="A551" t="inlineStr">
        <is>
          <t>Non-detect</t>
        </is>
      </c>
      <c r="B551" t="inlineStr">
        <is>
          <t>Test for non-detects/missing</t>
        </is>
      </c>
      <c r="C551" t="inlineStr">
        <is>
          <t>Very Low</t>
        </is>
      </c>
      <c r="E551" t="inlineStr">
        <is>
          <t>eh.07.20.21</t>
        </is>
      </c>
      <c r="F551" t="inlineStr">
        <is>
          <t>PMMoV:10</t>
        </is>
      </c>
      <c r="G551" s="73" t="str">
        <f>HYPERLINK("#'Main'!Q71", "'Main'!Q71")</f>
        <v>'Main'!Q71</v>
      </c>
      <c r="I551" t="inlineStr">
        <is>
          <t>Matches=!&lt;ND&gt;,!&lt;MISSING&gt;</t>
        </is>
      </c>
      <c r="K551" t="str">
        <f>'Main'!Q71</f>
        <v>&lt;MISSING&gt;</v>
      </c>
      <c r="L551">
        <f>AND(OR(TRUE),NOT(OR(K551="&lt;ND&gt;",K551="&lt;MISSING&gt;")))</f>
        <v>0</v>
      </c>
    </row>
    <row r="552">
      <c r="A552" t="inlineStr">
        <is>
          <t>Non-detect</t>
        </is>
      </c>
      <c r="B552" t="inlineStr">
        <is>
          <t>Test for non-detects/missing</t>
        </is>
      </c>
      <c r="C552" t="inlineStr">
        <is>
          <t>Very Low</t>
        </is>
      </c>
      <c r="E552" t="inlineStr">
        <is>
          <t>eh.07.20.21</t>
        </is>
      </c>
      <c r="F552" t="inlineStr">
        <is>
          <t>PMMoV:10</t>
        </is>
      </c>
      <c r="G552" s="73" t="str">
        <f>HYPERLINK("#'Main'!R71", "'Main'!R71")</f>
        <v>'Main'!R71</v>
      </c>
      <c r="I552" t="inlineStr">
        <is>
          <t>Matches=!&lt;ND&gt;,!&lt;MISSING&gt;</t>
        </is>
      </c>
      <c r="K552" t="str">
        <f>'Main'!R71</f>
        <v>&lt;MISSING&gt;</v>
      </c>
      <c r="L552">
        <f>AND(OR(TRUE),NOT(OR(K552="&lt;ND&gt;",K552="&lt;MISSING&gt;")))</f>
        <v>0</v>
      </c>
    </row>
    <row r="553">
      <c r="A553" t="inlineStr">
        <is>
          <t>Non-detect</t>
        </is>
      </c>
      <c r="B553" t="inlineStr">
        <is>
          <t>Test for non-detects/missing</t>
        </is>
      </c>
      <c r="C553" t="inlineStr">
        <is>
          <t>Very Low</t>
        </is>
      </c>
      <c r="E553" t="inlineStr">
        <is>
          <t>eh.07.20.21</t>
        </is>
      </c>
      <c r="F553" t="inlineStr">
        <is>
          <t>PMMoV:10</t>
        </is>
      </c>
      <c r="G553" s="73" t="str">
        <f>HYPERLINK("#'Main'!S71", "'Main'!S71")</f>
        <v>'Main'!S71</v>
      </c>
      <c r="I553" t="inlineStr">
        <is>
          <t>Matches=!&lt;ND&gt;,!&lt;MISSING&gt;</t>
        </is>
      </c>
      <c r="K553" t="str">
        <f>'Main'!S71</f>
        <v>&lt;MISSING&gt;</v>
      </c>
      <c r="L553">
        <f>AND(OR(TRUE),NOT(OR(K553="&lt;ND&gt;",K553="&lt;MISSING&gt;")))</f>
        <v>0</v>
      </c>
    </row>
    <row r="554">
      <c r="A554" t="inlineStr">
        <is>
          <t>Non-detect</t>
        </is>
      </c>
      <c r="B554" t="inlineStr">
        <is>
          <t>Test for non-detects/missing</t>
        </is>
      </c>
      <c r="C554" t="inlineStr">
        <is>
          <t>Very Low</t>
        </is>
      </c>
      <c r="E554" t="inlineStr">
        <is>
          <t>eh.07.20.21</t>
        </is>
      </c>
      <c r="F554" t="inlineStr">
        <is>
          <t>PMMoV</t>
        </is>
      </c>
      <c r="G554" s="73" t="str">
        <f>HYPERLINK("#'Main'!BQ71", "'Main'!BQ71")</f>
        <v>'Main'!BQ71</v>
      </c>
      <c r="I554" t="inlineStr">
        <is>
          <t>Matches=!&lt;ND&gt;,!&lt;MISSING&gt;</t>
        </is>
      </c>
      <c r="K554" t="str">
        <f>'Main'!BQ71</f>
        <v>&lt;MISSING&gt;</v>
      </c>
      <c r="L554">
        <f>AND(OR(TRUE),NOT(OR(K554="&lt;ND&gt;",K554="&lt;MISSING&gt;")))</f>
        <v>0</v>
      </c>
    </row>
    <row r="555">
      <c r="A555" t="inlineStr">
        <is>
          <t>Non-detect</t>
        </is>
      </c>
      <c r="B555" t="inlineStr">
        <is>
          <t>Test for non-detects/missing</t>
        </is>
      </c>
      <c r="C555" t="inlineStr">
        <is>
          <t>Very Low</t>
        </is>
      </c>
      <c r="E555" t="inlineStr">
        <is>
          <t>eh.07.20.21</t>
        </is>
      </c>
      <c r="F555" t="inlineStr">
        <is>
          <t>PMMoV</t>
        </is>
      </c>
      <c r="G555" s="73" t="str">
        <f>HYPERLINK("#'Main'!BR71", "'Main'!BR71")</f>
        <v>'Main'!BR71</v>
      </c>
      <c r="I555" t="inlineStr">
        <is>
          <t>Matches=!&lt;ND&gt;,!&lt;MISSING&gt;</t>
        </is>
      </c>
      <c r="K555" t="str">
        <f>'Main'!BR71</f>
        <v>&lt;MISSING&gt;</v>
      </c>
      <c r="L555">
        <f>AND(OR(TRUE),NOT(OR(K555="&lt;ND&gt;",K555="&lt;MISSING&gt;")))</f>
        <v>0</v>
      </c>
    </row>
    <row r="556">
      <c r="A556" t="inlineStr">
        <is>
          <t>Non-detect</t>
        </is>
      </c>
      <c r="B556" t="inlineStr">
        <is>
          <t>Test for non-detects/missing</t>
        </is>
      </c>
      <c r="C556" t="inlineStr">
        <is>
          <t>Very Low</t>
        </is>
      </c>
      <c r="E556" t="inlineStr">
        <is>
          <t>eh.07.20.21</t>
        </is>
      </c>
      <c r="F556" t="inlineStr">
        <is>
          <t>PMMoV</t>
        </is>
      </c>
      <c r="G556" s="73" t="str">
        <f>HYPERLINK("#'Main'!BS71", "'Main'!BS71")</f>
        <v>'Main'!BS71</v>
      </c>
      <c r="I556" t="inlineStr">
        <is>
          <t>Matches=!&lt;ND&gt;,!&lt;MISSING&gt;</t>
        </is>
      </c>
      <c r="K556" t="str">
        <f>'Main'!BS71</f>
        <v>&lt;MISSING&gt;</v>
      </c>
      <c r="L556">
        <f>AND(OR(TRUE),NOT(OR(K556="&lt;ND&gt;",K556="&lt;MISSING&gt;")))</f>
        <v>0</v>
      </c>
    </row>
    <row r="557">
      <c r="A557" t="inlineStr">
        <is>
          <t>Non-detect</t>
        </is>
      </c>
      <c r="B557" t="inlineStr">
        <is>
          <t>Test for non-detects/missing</t>
        </is>
      </c>
      <c r="C557" t="inlineStr">
        <is>
          <t>Very Low</t>
        </is>
      </c>
      <c r="E557" t="inlineStr">
        <is>
          <t>eh.07.20.21</t>
        </is>
      </c>
      <c r="F557" t="inlineStr">
        <is>
          <t>PMMoV:10</t>
        </is>
      </c>
      <c r="G557" s="73" t="str">
        <f>HYPERLINK("#'Main'!BI71", "'Main'!BI71")</f>
        <v>'Main'!BI71</v>
      </c>
      <c r="I557" t="inlineStr">
        <is>
          <t>Matches=!&lt;ND&gt;,!&lt;MISSING&gt;</t>
        </is>
      </c>
      <c r="K557" t="str">
        <f>'Main'!BI71</f>
        <v>&lt;MISSING&gt;</v>
      </c>
      <c r="L557">
        <f>AND(OR(TRUE),NOT(OR(K557="&lt;ND&gt;",K557="&lt;MISSING&gt;")))</f>
        <v>0</v>
      </c>
    </row>
    <row r="558">
      <c r="A558" t="inlineStr">
        <is>
          <t>Non-detect</t>
        </is>
      </c>
      <c r="B558" t="inlineStr">
        <is>
          <t>Test for non-detects/missing</t>
        </is>
      </c>
      <c r="C558" t="inlineStr">
        <is>
          <t>Very Low</t>
        </is>
      </c>
      <c r="E558" t="inlineStr">
        <is>
          <t>eh.07.20.21</t>
        </is>
      </c>
      <c r="F558" t="inlineStr">
        <is>
          <t>PMMoV:10</t>
        </is>
      </c>
      <c r="G558" s="73" t="str">
        <f>HYPERLINK("#'Main'!BJ71", "'Main'!BJ71")</f>
        <v>'Main'!BJ71</v>
      </c>
      <c r="I558" t="inlineStr">
        <is>
          <t>Matches=!&lt;ND&gt;,!&lt;MISSING&gt;</t>
        </is>
      </c>
      <c r="K558" t="str">
        <f>'Main'!BJ71</f>
        <v>&lt;MISSING&gt;</v>
      </c>
      <c r="L558">
        <f>AND(OR(TRUE),NOT(OR(K558="&lt;ND&gt;",K558="&lt;MISSING&gt;")))</f>
        <v>0</v>
      </c>
    </row>
    <row r="559">
      <c r="A559" t="inlineStr">
        <is>
          <t>Non-detect</t>
        </is>
      </c>
      <c r="B559" t="inlineStr">
        <is>
          <t>Test for non-detects/missing</t>
        </is>
      </c>
      <c r="C559" t="inlineStr">
        <is>
          <t>Very Low</t>
        </is>
      </c>
      <c r="E559" t="inlineStr">
        <is>
          <t>eh.07.20.21</t>
        </is>
      </c>
      <c r="F559" t="inlineStr">
        <is>
          <t>PMMoV:10</t>
        </is>
      </c>
      <c r="G559" s="73" t="str">
        <f>HYPERLINK("#'Main'!BK71", "'Main'!BK71")</f>
        <v>'Main'!BK71</v>
      </c>
      <c r="I559" t="inlineStr">
        <is>
          <t>Matches=!&lt;ND&gt;,!&lt;MISSING&gt;</t>
        </is>
      </c>
      <c r="K559" t="str">
        <f>'Main'!BK71</f>
        <v>&lt;MISSING&gt;</v>
      </c>
      <c r="L559">
        <f>AND(OR(TRUE),NOT(OR(K559="&lt;ND&gt;",K559="&lt;MISSING&gt;")))</f>
        <v>0</v>
      </c>
    </row>
    <row r="560">
      <c r="A560" t="inlineStr">
        <is>
          <t>Non-detect</t>
        </is>
      </c>
      <c r="B560" t="inlineStr">
        <is>
          <t>Test for non-detects/missing</t>
        </is>
      </c>
      <c r="C560" t="inlineStr">
        <is>
          <t>Very Low</t>
        </is>
      </c>
      <c r="E560" t="inlineStr">
        <is>
          <t>eh.07.20.21</t>
        </is>
      </c>
      <c r="F560" t="inlineStr">
        <is>
          <t>PMMoV:40</t>
        </is>
      </c>
      <c r="G560" s="73" t="str">
        <f>HYPERLINK("#'Main'!BM71", "'Main'!BM71")</f>
        <v>'Main'!BM71</v>
      </c>
      <c r="I560" t="inlineStr">
        <is>
          <t>Matches=!&lt;ND&gt;,!&lt;MISSING&gt;</t>
        </is>
      </c>
      <c r="K560" t="str">
        <f>'Main'!BM71</f>
        <v>&lt;MISSING&gt;</v>
      </c>
      <c r="L560">
        <f>AND(OR(TRUE),NOT(OR(K560="&lt;ND&gt;",K560="&lt;MISSING&gt;")))</f>
        <v>0</v>
      </c>
    </row>
    <row r="561">
      <c r="A561" t="inlineStr">
        <is>
          <t>Non-detect</t>
        </is>
      </c>
      <c r="B561" t="inlineStr">
        <is>
          <t>Test for non-detects/missing</t>
        </is>
      </c>
      <c r="C561" t="inlineStr">
        <is>
          <t>Very Low</t>
        </is>
      </c>
      <c r="E561" t="inlineStr">
        <is>
          <t>eh.07.20.21</t>
        </is>
      </c>
      <c r="F561" t="inlineStr">
        <is>
          <t>PMMoV:40</t>
        </is>
      </c>
      <c r="G561" s="73" t="str">
        <f>HYPERLINK("#'Main'!BN71", "'Main'!BN71")</f>
        <v>'Main'!BN71</v>
      </c>
      <c r="I561" t="inlineStr">
        <is>
          <t>Matches=!&lt;ND&gt;,!&lt;MISSING&gt;</t>
        </is>
      </c>
      <c r="K561" t="str">
        <f>'Main'!BN71</f>
        <v>&lt;MISSING&gt;</v>
      </c>
      <c r="L561">
        <f>AND(OR(TRUE),NOT(OR(K561="&lt;ND&gt;",K561="&lt;MISSING&gt;")))</f>
        <v>0</v>
      </c>
    </row>
    <row r="562">
      <c r="A562" t="inlineStr">
        <is>
          <t>Non-detect</t>
        </is>
      </c>
      <c r="B562" t="inlineStr">
        <is>
          <t>Test for non-detects/missing</t>
        </is>
      </c>
      <c r="C562" t="inlineStr">
        <is>
          <t>Very Low</t>
        </is>
      </c>
      <c r="E562" t="inlineStr">
        <is>
          <t>eh.07.20.21</t>
        </is>
      </c>
      <c r="F562" t="inlineStr">
        <is>
          <t>PMMoV:40</t>
        </is>
      </c>
      <c r="G562" s="73" t="str">
        <f>HYPERLINK("#'Main'!BO71", "'Main'!BO71")</f>
        <v>'Main'!BO71</v>
      </c>
      <c r="I562" t="inlineStr">
        <is>
          <t>Matches=!&lt;ND&gt;,!&lt;MISSING&gt;</t>
        </is>
      </c>
      <c r="K562" t="str">
        <f>'Main'!BO71</f>
        <v>&lt;MISSING&gt;</v>
      </c>
      <c r="L562">
        <f>AND(OR(TRUE),NOT(OR(K562="&lt;ND&gt;",K562="&lt;MISSING&gt;")))</f>
        <v>0</v>
      </c>
    </row>
    <row r="563">
      <c r="A563" t="inlineStr">
        <is>
          <t>Non-detect</t>
        </is>
      </c>
      <c r="B563" t="inlineStr">
        <is>
          <t>Test for non-detects/missing</t>
        </is>
      </c>
      <c r="C563" t="inlineStr">
        <is>
          <t>Very Low</t>
        </is>
      </c>
      <c r="E563" t="inlineStr">
        <is>
          <t>emh.07.21.21</t>
        </is>
      </c>
      <c r="F563" t="inlineStr">
        <is>
          <t>covN2</t>
        </is>
      </c>
      <c r="G563" s="73" t="str">
        <f>HYPERLINK("#'Main'!G72", "'Main'!G72")</f>
        <v>'Main'!G72</v>
      </c>
      <c r="I563" t="inlineStr">
        <is>
          <t>Matches=!&lt;ND&gt;,!&lt;MISSING&gt;</t>
        </is>
      </c>
      <c r="K563">
        <f>'Main'!G72</f>
        <v>36.03</v>
      </c>
      <c r="L563">
        <f>AND(OR(TRUE),NOT(OR(K563="&lt;ND&gt;",K563="&lt;MISSING&gt;")))</f>
        <v>1</v>
      </c>
    </row>
    <row r="564">
      <c r="A564" t="inlineStr">
        <is>
          <t>Non-detect</t>
        </is>
      </c>
      <c r="B564" t="inlineStr">
        <is>
          <t>Test for non-detects/missing</t>
        </is>
      </c>
      <c r="C564" t="inlineStr">
        <is>
          <t>Very Low</t>
        </is>
      </c>
      <c r="E564" t="inlineStr">
        <is>
          <t>emh.07.21.21</t>
        </is>
      </c>
      <c r="F564" t="inlineStr">
        <is>
          <t>covN2</t>
        </is>
      </c>
      <c r="G564" s="73" t="str">
        <f>HYPERLINK("#'Main'!H72", "'Main'!H72")</f>
        <v>'Main'!H72</v>
      </c>
      <c r="I564" t="inlineStr">
        <is>
          <t>Matches=!&lt;ND&gt;,!&lt;MISSING&gt;</t>
        </is>
      </c>
      <c r="K564">
        <f>'Main'!H72</f>
        <v>36.33</v>
      </c>
      <c r="L564">
        <f>AND(OR(TRUE),NOT(OR(K564="&lt;ND&gt;",K564="&lt;MISSING&gt;")))</f>
        <v>1</v>
      </c>
    </row>
    <row r="565">
      <c r="A565" t="inlineStr">
        <is>
          <t>Non-detect</t>
        </is>
      </c>
      <c r="B565" t="inlineStr">
        <is>
          <t>Test for non-detects/missing</t>
        </is>
      </c>
      <c r="C565" t="inlineStr">
        <is>
          <t>Very Low</t>
        </is>
      </c>
      <c r="E565" t="inlineStr">
        <is>
          <t>emh.07.21.21</t>
        </is>
      </c>
      <c r="F565" t="inlineStr">
        <is>
          <t>covN2</t>
        </is>
      </c>
      <c r="G565" s="73" t="str">
        <f>HYPERLINK("#'Main'!I72", "'Main'!I72")</f>
        <v>'Main'!I72</v>
      </c>
      <c r="I565" t="inlineStr">
        <is>
          <t>Matches=!&lt;ND&gt;,!&lt;MISSING&gt;</t>
        </is>
      </c>
      <c r="K565">
        <f>'Main'!I72</f>
        <v>36.19</v>
      </c>
      <c r="L565">
        <f>AND(OR(TRUE),NOT(OR(K565="&lt;ND&gt;",K565="&lt;MISSING&gt;")))</f>
        <v>1</v>
      </c>
    </row>
    <row r="566">
      <c r="A566" t="inlineStr">
        <is>
          <t>Non-detect</t>
        </is>
      </c>
      <c r="B566" t="inlineStr">
        <is>
          <t>Test for non-detects/missing</t>
        </is>
      </c>
      <c r="C566" t="inlineStr">
        <is>
          <t>Very Low</t>
        </is>
      </c>
      <c r="E566" t="inlineStr">
        <is>
          <t>emh.07.21.21</t>
        </is>
      </c>
      <c r="F566" t="inlineStr">
        <is>
          <t>PMMoV:10</t>
        </is>
      </c>
      <c r="G566" s="73" t="str">
        <f>HYPERLINK("#'Main'!Q72", "'Main'!Q72")</f>
        <v>'Main'!Q72</v>
      </c>
      <c r="I566" t="inlineStr">
        <is>
          <t>Matches=!&lt;ND&gt;,!&lt;MISSING&gt;</t>
        </is>
      </c>
      <c r="K566" t="str">
        <f>'Main'!Q72</f>
        <v>&lt;MISSING&gt;</v>
      </c>
      <c r="L566">
        <f>AND(OR(TRUE),NOT(OR(K566="&lt;ND&gt;",K566="&lt;MISSING&gt;")))</f>
        <v>0</v>
      </c>
    </row>
    <row r="567">
      <c r="A567" t="inlineStr">
        <is>
          <t>Non-detect</t>
        </is>
      </c>
      <c r="B567" t="inlineStr">
        <is>
          <t>Test for non-detects/missing</t>
        </is>
      </c>
      <c r="C567" t="inlineStr">
        <is>
          <t>Very Low</t>
        </is>
      </c>
      <c r="E567" t="inlineStr">
        <is>
          <t>emh.07.21.21</t>
        </is>
      </c>
      <c r="F567" t="inlineStr">
        <is>
          <t>PMMoV:10</t>
        </is>
      </c>
      <c r="G567" s="73" t="str">
        <f>HYPERLINK("#'Main'!R72", "'Main'!R72")</f>
        <v>'Main'!R72</v>
      </c>
      <c r="I567" t="inlineStr">
        <is>
          <t>Matches=!&lt;ND&gt;,!&lt;MISSING&gt;</t>
        </is>
      </c>
      <c r="K567" t="str">
        <f>'Main'!R72</f>
        <v>&lt;MISSING&gt;</v>
      </c>
      <c r="L567">
        <f>AND(OR(TRUE),NOT(OR(K567="&lt;ND&gt;",K567="&lt;MISSING&gt;")))</f>
        <v>0</v>
      </c>
    </row>
    <row r="568">
      <c r="A568" t="inlineStr">
        <is>
          <t>Non-detect</t>
        </is>
      </c>
      <c r="B568" t="inlineStr">
        <is>
          <t>Test for non-detects/missing</t>
        </is>
      </c>
      <c r="C568" t="inlineStr">
        <is>
          <t>Very Low</t>
        </is>
      </c>
      <c r="E568" t="inlineStr">
        <is>
          <t>emh.07.21.21</t>
        </is>
      </c>
      <c r="F568" t="inlineStr">
        <is>
          <t>PMMoV:10</t>
        </is>
      </c>
      <c r="G568" s="73" t="str">
        <f>HYPERLINK("#'Main'!S72", "'Main'!S72")</f>
        <v>'Main'!S72</v>
      </c>
      <c r="I568" t="inlineStr">
        <is>
          <t>Matches=!&lt;ND&gt;,!&lt;MISSING&gt;</t>
        </is>
      </c>
      <c r="K568" t="str">
        <f>'Main'!S72</f>
        <v>&lt;MISSING&gt;</v>
      </c>
      <c r="L568">
        <f>AND(OR(TRUE),NOT(OR(K568="&lt;ND&gt;",K568="&lt;MISSING&gt;")))</f>
        <v>0</v>
      </c>
    </row>
    <row r="569">
      <c r="A569" t="inlineStr">
        <is>
          <t>Non-detect</t>
        </is>
      </c>
      <c r="B569" t="inlineStr">
        <is>
          <t>Test for non-detects/missing</t>
        </is>
      </c>
      <c r="C569" t="inlineStr">
        <is>
          <t>Very Low</t>
        </is>
      </c>
      <c r="E569" t="inlineStr">
        <is>
          <t>emh.07.21.21</t>
        </is>
      </c>
      <c r="F569" t="inlineStr">
        <is>
          <t>PMMoV</t>
        </is>
      </c>
      <c r="G569" s="73" t="str">
        <f>HYPERLINK("#'Main'!BQ72", "'Main'!BQ72")</f>
        <v>'Main'!BQ72</v>
      </c>
      <c r="I569" t="inlineStr">
        <is>
          <t>Matches=!&lt;ND&gt;,!&lt;MISSING&gt;</t>
        </is>
      </c>
      <c r="K569" t="str">
        <f>'Main'!BQ72</f>
        <v>&lt;MISSING&gt;</v>
      </c>
      <c r="L569">
        <f>AND(OR(TRUE),NOT(OR(K569="&lt;ND&gt;",K569="&lt;MISSING&gt;")))</f>
        <v>0</v>
      </c>
    </row>
    <row r="570">
      <c r="A570" t="inlineStr">
        <is>
          <t>Non-detect</t>
        </is>
      </c>
      <c r="B570" t="inlineStr">
        <is>
          <t>Test for non-detects/missing</t>
        </is>
      </c>
      <c r="C570" t="inlineStr">
        <is>
          <t>Very Low</t>
        </is>
      </c>
      <c r="E570" t="inlineStr">
        <is>
          <t>emh.07.21.21</t>
        </is>
      </c>
      <c r="F570" t="inlineStr">
        <is>
          <t>PMMoV</t>
        </is>
      </c>
      <c r="G570" s="73" t="str">
        <f>HYPERLINK("#'Main'!BR72", "'Main'!BR72")</f>
        <v>'Main'!BR72</v>
      </c>
      <c r="I570" t="inlineStr">
        <is>
          <t>Matches=!&lt;ND&gt;,!&lt;MISSING&gt;</t>
        </is>
      </c>
      <c r="K570" t="str">
        <f>'Main'!BR72</f>
        <v>&lt;MISSING&gt;</v>
      </c>
      <c r="L570">
        <f>AND(OR(TRUE),NOT(OR(K570="&lt;ND&gt;",K570="&lt;MISSING&gt;")))</f>
        <v>0</v>
      </c>
    </row>
    <row r="571">
      <c r="A571" t="inlineStr">
        <is>
          <t>Non-detect</t>
        </is>
      </c>
      <c r="B571" t="inlineStr">
        <is>
          <t>Test for non-detects/missing</t>
        </is>
      </c>
      <c r="C571" t="inlineStr">
        <is>
          <t>Very Low</t>
        </is>
      </c>
      <c r="E571" t="inlineStr">
        <is>
          <t>emh.07.21.21</t>
        </is>
      </c>
      <c r="F571" t="inlineStr">
        <is>
          <t>PMMoV</t>
        </is>
      </c>
      <c r="G571" s="73" t="str">
        <f>HYPERLINK("#'Main'!BS72", "'Main'!BS72")</f>
        <v>'Main'!BS72</v>
      </c>
      <c r="I571" t="inlineStr">
        <is>
          <t>Matches=!&lt;ND&gt;,!&lt;MISSING&gt;</t>
        </is>
      </c>
      <c r="K571" t="str">
        <f>'Main'!BS72</f>
        <v>&lt;MISSING&gt;</v>
      </c>
      <c r="L571">
        <f>AND(OR(TRUE),NOT(OR(K571="&lt;ND&gt;",K571="&lt;MISSING&gt;")))</f>
        <v>0</v>
      </c>
    </row>
    <row r="572">
      <c r="A572" t="inlineStr">
        <is>
          <t>Non-detect</t>
        </is>
      </c>
      <c r="B572" t="inlineStr">
        <is>
          <t>Test for non-detects/missing</t>
        </is>
      </c>
      <c r="C572" t="inlineStr">
        <is>
          <t>Very Low</t>
        </is>
      </c>
      <c r="E572" t="inlineStr">
        <is>
          <t>emh.07.21.21</t>
        </is>
      </c>
      <c r="F572" t="inlineStr">
        <is>
          <t>PMMoV:10</t>
        </is>
      </c>
      <c r="G572" s="73" t="str">
        <f>HYPERLINK("#'Main'!BI72", "'Main'!BI72")</f>
        <v>'Main'!BI72</v>
      </c>
      <c r="I572" t="inlineStr">
        <is>
          <t>Matches=!&lt;ND&gt;,!&lt;MISSING&gt;</t>
        </is>
      </c>
      <c r="K572" t="str">
        <f>'Main'!BI72</f>
        <v>&lt;MISSING&gt;</v>
      </c>
      <c r="L572">
        <f>AND(OR(TRUE),NOT(OR(K572="&lt;ND&gt;",K572="&lt;MISSING&gt;")))</f>
        <v>0</v>
      </c>
    </row>
    <row r="573">
      <c r="A573" t="inlineStr">
        <is>
          <t>Non-detect</t>
        </is>
      </c>
      <c r="B573" t="inlineStr">
        <is>
          <t>Test for non-detects/missing</t>
        </is>
      </c>
      <c r="C573" t="inlineStr">
        <is>
          <t>Very Low</t>
        </is>
      </c>
      <c r="E573" t="inlineStr">
        <is>
          <t>emh.07.21.21</t>
        </is>
      </c>
      <c r="F573" t="inlineStr">
        <is>
          <t>PMMoV:10</t>
        </is>
      </c>
      <c r="G573" s="73" t="str">
        <f>HYPERLINK("#'Main'!BJ72", "'Main'!BJ72")</f>
        <v>'Main'!BJ72</v>
      </c>
      <c r="I573" t="inlineStr">
        <is>
          <t>Matches=!&lt;ND&gt;,!&lt;MISSING&gt;</t>
        </is>
      </c>
      <c r="K573" t="str">
        <f>'Main'!BJ72</f>
        <v>&lt;MISSING&gt;</v>
      </c>
      <c r="L573">
        <f>AND(OR(TRUE),NOT(OR(K573="&lt;ND&gt;",K573="&lt;MISSING&gt;")))</f>
        <v>0</v>
      </c>
    </row>
    <row r="574">
      <c r="A574" t="inlineStr">
        <is>
          <t>Non-detect</t>
        </is>
      </c>
      <c r="B574" t="inlineStr">
        <is>
          <t>Test for non-detects/missing</t>
        </is>
      </c>
      <c r="C574" t="inlineStr">
        <is>
          <t>Very Low</t>
        </is>
      </c>
      <c r="E574" t="inlineStr">
        <is>
          <t>emh.07.21.21</t>
        </is>
      </c>
      <c r="F574" t="inlineStr">
        <is>
          <t>PMMoV:10</t>
        </is>
      </c>
      <c r="G574" s="73" t="str">
        <f>HYPERLINK("#'Main'!BK72", "'Main'!BK72")</f>
        <v>'Main'!BK72</v>
      </c>
      <c r="I574" t="inlineStr">
        <is>
          <t>Matches=!&lt;ND&gt;,!&lt;MISSING&gt;</t>
        </is>
      </c>
      <c r="K574" t="str">
        <f>'Main'!BK72</f>
        <v>&lt;MISSING&gt;</v>
      </c>
      <c r="L574">
        <f>AND(OR(TRUE),NOT(OR(K574="&lt;ND&gt;",K574="&lt;MISSING&gt;")))</f>
        <v>0</v>
      </c>
    </row>
    <row r="575">
      <c r="A575" t="inlineStr">
        <is>
          <t>Non-detect</t>
        </is>
      </c>
      <c r="B575" t="inlineStr">
        <is>
          <t>Test for non-detects/missing</t>
        </is>
      </c>
      <c r="C575" t="inlineStr">
        <is>
          <t>Very Low</t>
        </is>
      </c>
      <c r="E575" t="inlineStr">
        <is>
          <t>emh.07.21.21</t>
        </is>
      </c>
      <c r="F575" t="inlineStr">
        <is>
          <t>PMMoV:40</t>
        </is>
      </c>
      <c r="G575" s="73" t="str">
        <f>HYPERLINK("#'Main'!BM72", "'Main'!BM72")</f>
        <v>'Main'!BM72</v>
      </c>
      <c r="I575" t="inlineStr">
        <is>
          <t>Matches=!&lt;ND&gt;,!&lt;MISSING&gt;</t>
        </is>
      </c>
      <c r="K575" t="str">
        <f>'Main'!BM72</f>
        <v>&lt;MISSING&gt;</v>
      </c>
      <c r="L575">
        <f>AND(OR(TRUE),NOT(OR(K575="&lt;ND&gt;",K575="&lt;MISSING&gt;")))</f>
        <v>0</v>
      </c>
    </row>
    <row r="576">
      <c r="A576" t="inlineStr">
        <is>
          <t>Non-detect</t>
        </is>
      </c>
      <c r="B576" t="inlineStr">
        <is>
          <t>Test for non-detects/missing</t>
        </is>
      </c>
      <c r="C576" t="inlineStr">
        <is>
          <t>Very Low</t>
        </is>
      </c>
      <c r="E576" t="inlineStr">
        <is>
          <t>emh.07.21.21</t>
        </is>
      </c>
      <c r="F576" t="inlineStr">
        <is>
          <t>PMMoV:40</t>
        </is>
      </c>
      <c r="G576" s="73" t="str">
        <f>HYPERLINK("#'Main'!BN72", "'Main'!BN72")</f>
        <v>'Main'!BN72</v>
      </c>
      <c r="I576" t="inlineStr">
        <is>
          <t>Matches=!&lt;ND&gt;,!&lt;MISSING&gt;</t>
        </is>
      </c>
      <c r="K576" t="str">
        <f>'Main'!BN72</f>
        <v>&lt;MISSING&gt;</v>
      </c>
      <c r="L576">
        <f>AND(OR(TRUE),NOT(OR(K576="&lt;ND&gt;",K576="&lt;MISSING&gt;")))</f>
        <v>0</v>
      </c>
    </row>
    <row r="577">
      <c r="A577" t="inlineStr">
        <is>
          <t>Non-detect</t>
        </is>
      </c>
      <c r="B577" t="inlineStr">
        <is>
          <t>Test for non-detects/missing</t>
        </is>
      </c>
      <c r="C577" t="inlineStr">
        <is>
          <t>Very Low</t>
        </is>
      </c>
      <c r="E577" t="inlineStr">
        <is>
          <t>emh.07.21.21</t>
        </is>
      </c>
      <c r="F577" t="inlineStr">
        <is>
          <t>PMMoV:40</t>
        </is>
      </c>
      <c r="G577" s="73" t="str">
        <f>HYPERLINK("#'Main'!BO72", "'Main'!BO72")</f>
        <v>'Main'!BO72</v>
      </c>
      <c r="I577" t="inlineStr">
        <is>
          <t>Matches=!&lt;ND&gt;,!&lt;MISSING&gt;</t>
        </is>
      </c>
      <c r="K577" t="str">
        <f>'Main'!BO72</f>
        <v>&lt;MISSING&gt;</v>
      </c>
      <c r="L577">
        <f>AND(OR(TRUE),NOT(OR(K577="&lt;ND&gt;",K577="&lt;MISSING&gt;")))</f>
        <v>0</v>
      </c>
    </row>
    <row r="578">
      <c r="A578" t="inlineStr">
        <is>
          <t>Non-detect</t>
        </is>
      </c>
      <c r="B578" t="inlineStr">
        <is>
          <t>Test for non-detects/missing</t>
        </is>
      </c>
      <c r="C578" t="inlineStr">
        <is>
          <t>Very Low</t>
        </is>
      </c>
      <c r="E578" t="inlineStr">
        <is>
          <t>evc1.07.02.21</t>
        </is>
      </c>
      <c r="F578" t="inlineStr">
        <is>
          <t>covN2</t>
        </is>
      </c>
      <c r="G578" s="73" t="str">
        <f>HYPERLINK("#'Main'!G73", "'Main'!G73")</f>
        <v>'Main'!G73</v>
      </c>
      <c r="I578" t="inlineStr">
        <is>
          <t>Matches=!&lt;ND&gt;,!&lt;MISSING&gt;</t>
        </is>
      </c>
      <c r="K578" t="str">
        <f>'Main'!G73</f>
        <v>&lt;ND&gt;</v>
      </c>
      <c r="L578">
        <f>AND(OR(TRUE),NOT(OR(K578="&lt;ND&gt;",K578="&lt;MISSING&gt;")))</f>
        <v>0</v>
      </c>
    </row>
    <row r="579">
      <c r="A579" t="inlineStr">
        <is>
          <t>Non-detect</t>
        </is>
      </c>
      <c r="B579" t="inlineStr">
        <is>
          <t>Test for non-detects/missing</t>
        </is>
      </c>
      <c r="C579" t="inlineStr">
        <is>
          <t>Very Low</t>
        </is>
      </c>
      <c r="E579" t="inlineStr">
        <is>
          <t>evc1.07.02.21</t>
        </is>
      </c>
      <c r="F579" t="inlineStr">
        <is>
          <t>covN2</t>
        </is>
      </c>
      <c r="G579" s="73" t="str">
        <f>HYPERLINK("#'Main'!H73", "'Main'!H73")</f>
        <v>'Main'!H73</v>
      </c>
      <c r="I579" t="inlineStr">
        <is>
          <t>Matches=!&lt;ND&gt;,!&lt;MISSING&gt;</t>
        </is>
      </c>
      <c r="K579">
        <f>'Main'!H73</f>
        <v>40.37</v>
      </c>
      <c r="L579">
        <f>AND(OR(TRUE),NOT(OR(K579="&lt;ND&gt;",K579="&lt;MISSING&gt;")))</f>
        <v>1</v>
      </c>
    </row>
    <row r="580">
      <c r="A580" t="inlineStr">
        <is>
          <t>Non-detect</t>
        </is>
      </c>
      <c r="B580" t="inlineStr">
        <is>
          <t>Test for non-detects/missing</t>
        </is>
      </c>
      <c r="C580" t="inlineStr">
        <is>
          <t>Very Low</t>
        </is>
      </c>
      <c r="E580" t="inlineStr">
        <is>
          <t>evc1.07.02.21</t>
        </is>
      </c>
      <c r="F580" t="inlineStr">
        <is>
          <t>covN2</t>
        </is>
      </c>
      <c r="G580" s="73" t="str">
        <f>HYPERLINK("#'Main'!I73", "'Main'!I73")</f>
        <v>'Main'!I73</v>
      </c>
      <c r="I580" t="inlineStr">
        <is>
          <t>Matches=!&lt;ND&gt;,!&lt;MISSING&gt;</t>
        </is>
      </c>
      <c r="K580" t="str">
        <f>'Main'!I73</f>
        <v>&lt;ND&gt;</v>
      </c>
      <c r="L580">
        <f>AND(OR(TRUE),NOT(OR(K580="&lt;ND&gt;",K580="&lt;MISSING&gt;")))</f>
        <v>0</v>
      </c>
    </row>
    <row r="581">
      <c r="A581" t="inlineStr">
        <is>
          <t>Non-detect</t>
        </is>
      </c>
      <c r="B581" t="inlineStr">
        <is>
          <t>Test for non-detects/missing</t>
        </is>
      </c>
      <c r="C581" t="inlineStr">
        <is>
          <t>Very Low</t>
        </is>
      </c>
      <c r="E581" t="inlineStr">
        <is>
          <t>evc1.07.02.21</t>
        </is>
      </c>
      <c r="F581" t="inlineStr">
        <is>
          <t>PMMoV:10</t>
        </is>
      </c>
      <c r="G581" s="73" t="str">
        <f>HYPERLINK("#'Main'!Q73", "'Main'!Q73")</f>
        <v>'Main'!Q73</v>
      </c>
      <c r="I581" t="inlineStr">
        <is>
          <t>Matches=!&lt;ND&gt;,!&lt;MISSING&gt;</t>
        </is>
      </c>
      <c r="K581" t="str">
        <f>'Main'!Q73</f>
        <v>&lt;MISSING&gt;</v>
      </c>
      <c r="L581">
        <f>AND(OR(TRUE),NOT(OR(K581="&lt;ND&gt;",K581="&lt;MISSING&gt;")))</f>
        <v>0</v>
      </c>
    </row>
    <row r="582">
      <c r="A582" t="inlineStr">
        <is>
          <t>Non-detect</t>
        </is>
      </c>
      <c r="B582" t="inlineStr">
        <is>
          <t>Test for non-detects/missing</t>
        </is>
      </c>
      <c r="C582" t="inlineStr">
        <is>
          <t>Very Low</t>
        </is>
      </c>
      <c r="E582" t="inlineStr">
        <is>
          <t>evc1.07.02.21</t>
        </is>
      </c>
      <c r="F582" t="inlineStr">
        <is>
          <t>PMMoV:10</t>
        </is>
      </c>
      <c r="G582" s="73" t="str">
        <f>HYPERLINK("#'Main'!R73", "'Main'!R73")</f>
        <v>'Main'!R73</v>
      </c>
      <c r="I582" t="inlineStr">
        <is>
          <t>Matches=!&lt;ND&gt;,!&lt;MISSING&gt;</t>
        </is>
      </c>
      <c r="K582" t="str">
        <f>'Main'!R73</f>
        <v>&lt;MISSING&gt;</v>
      </c>
      <c r="L582">
        <f>AND(OR(TRUE),NOT(OR(K582="&lt;ND&gt;",K582="&lt;MISSING&gt;")))</f>
        <v>0</v>
      </c>
    </row>
    <row r="583">
      <c r="A583" t="inlineStr">
        <is>
          <t>Non-detect</t>
        </is>
      </c>
      <c r="B583" t="inlineStr">
        <is>
          <t>Test for non-detects/missing</t>
        </is>
      </c>
      <c r="C583" t="inlineStr">
        <is>
          <t>Very Low</t>
        </is>
      </c>
      <c r="E583" t="inlineStr">
        <is>
          <t>evc1.07.02.21</t>
        </is>
      </c>
      <c r="F583" t="inlineStr">
        <is>
          <t>PMMoV:10</t>
        </is>
      </c>
      <c r="G583" s="73" t="str">
        <f>HYPERLINK("#'Main'!S73", "'Main'!S73")</f>
        <v>'Main'!S73</v>
      </c>
      <c r="I583" t="inlineStr">
        <is>
          <t>Matches=!&lt;ND&gt;,!&lt;MISSING&gt;</t>
        </is>
      </c>
      <c r="K583" t="str">
        <f>'Main'!S73</f>
        <v>&lt;MISSING&gt;</v>
      </c>
      <c r="L583">
        <f>AND(OR(TRUE),NOT(OR(K583="&lt;ND&gt;",K583="&lt;MISSING&gt;")))</f>
        <v>0</v>
      </c>
    </row>
    <row r="584">
      <c r="A584" t="inlineStr">
        <is>
          <t>Non-detect</t>
        </is>
      </c>
      <c r="B584" t="inlineStr">
        <is>
          <t>Test for non-detects/missing</t>
        </is>
      </c>
      <c r="C584" t="inlineStr">
        <is>
          <t>Very Low</t>
        </is>
      </c>
      <c r="E584" t="inlineStr">
        <is>
          <t>evc1.07.02.21</t>
        </is>
      </c>
      <c r="F584" t="inlineStr">
        <is>
          <t>PMMoV</t>
        </is>
      </c>
      <c r="G584" s="73" t="str">
        <f>HYPERLINK("#'Main'!BQ73", "'Main'!BQ73")</f>
        <v>'Main'!BQ73</v>
      </c>
      <c r="I584" t="inlineStr">
        <is>
          <t>Matches=!&lt;ND&gt;,!&lt;MISSING&gt;</t>
        </is>
      </c>
      <c r="K584" t="str">
        <f>'Main'!BQ73</f>
        <v>&lt;MISSING&gt;</v>
      </c>
      <c r="L584">
        <f>AND(OR(TRUE),NOT(OR(K584="&lt;ND&gt;",K584="&lt;MISSING&gt;")))</f>
        <v>0</v>
      </c>
    </row>
    <row r="585">
      <c r="A585" t="inlineStr">
        <is>
          <t>Non-detect</t>
        </is>
      </c>
      <c r="B585" t="inlineStr">
        <is>
          <t>Test for non-detects/missing</t>
        </is>
      </c>
      <c r="C585" t="inlineStr">
        <is>
          <t>Very Low</t>
        </is>
      </c>
      <c r="E585" t="inlineStr">
        <is>
          <t>evc1.07.02.21</t>
        </is>
      </c>
      <c r="F585" t="inlineStr">
        <is>
          <t>PMMoV</t>
        </is>
      </c>
      <c r="G585" s="73" t="str">
        <f>HYPERLINK("#'Main'!BR73", "'Main'!BR73")</f>
        <v>'Main'!BR73</v>
      </c>
      <c r="I585" t="inlineStr">
        <is>
          <t>Matches=!&lt;ND&gt;,!&lt;MISSING&gt;</t>
        </is>
      </c>
      <c r="K585" t="str">
        <f>'Main'!BR73</f>
        <v>&lt;MISSING&gt;</v>
      </c>
      <c r="L585">
        <f>AND(OR(TRUE),NOT(OR(K585="&lt;ND&gt;",K585="&lt;MISSING&gt;")))</f>
        <v>0</v>
      </c>
    </row>
    <row r="586">
      <c r="A586" t="inlineStr">
        <is>
          <t>Non-detect</t>
        </is>
      </c>
      <c r="B586" t="inlineStr">
        <is>
          <t>Test for non-detects/missing</t>
        </is>
      </c>
      <c r="C586" t="inlineStr">
        <is>
          <t>Very Low</t>
        </is>
      </c>
      <c r="E586" t="inlineStr">
        <is>
          <t>evc1.07.02.21</t>
        </is>
      </c>
      <c r="F586" t="inlineStr">
        <is>
          <t>PMMoV</t>
        </is>
      </c>
      <c r="G586" s="73" t="str">
        <f>HYPERLINK("#'Main'!BS73", "'Main'!BS73")</f>
        <v>'Main'!BS73</v>
      </c>
      <c r="I586" t="inlineStr">
        <is>
          <t>Matches=!&lt;ND&gt;,!&lt;MISSING&gt;</t>
        </is>
      </c>
      <c r="K586" t="str">
        <f>'Main'!BS73</f>
        <v>&lt;MISSING&gt;</v>
      </c>
      <c r="L586">
        <f>AND(OR(TRUE),NOT(OR(K586="&lt;ND&gt;",K586="&lt;MISSING&gt;")))</f>
        <v>0</v>
      </c>
    </row>
    <row r="587">
      <c r="A587" t="inlineStr">
        <is>
          <t>Non-detect</t>
        </is>
      </c>
      <c r="B587" t="inlineStr">
        <is>
          <t>Test for non-detects/missing</t>
        </is>
      </c>
      <c r="C587" t="inlineStr">
        <is>
          <t>Very Low</t>
        </is>
      </c>
      <c r="E587" t="inlineStr">
        <is>
          <t>evc1.07.02.21</t>
        </is>
      </c>
      <c r="F587" t="inlineStr">
        <is>
          <t>PMMoV:10</t>
        </is>
      </c>
      <c r="G587" s="73" t="str">
        <f>HYPERLINK("#'Main'!BI73", "'Main'!BI73")</f>
        <v>'Main'!BI73</v>
      </c>
      <c r="I587" t="inlineStr">
        <is>
          <t>Matches=!&lt;ND&gt;,!&lt;MISSING&gt;</t>
        </is>
      </c>
      <c r="K587" t="str">
        <f>'Main'!BI73</f>
        <v>&lt;MISSING&gt;</v>
      </c>
      <c r="L587">
        <f>AND(OR(TRUE),NOT(OR(K587="&lt;ND&gt;",K587="&lt;MISSING&gt;")))</f>
        <v>0</v>
      </c>
    </row>
    <row r="588">
      <c r="A588" t="inlineStr">
        <is>
          <t>Non-detect</t>
        </is>
      </c>
      <c r="B588" t="inlineStr">
        <is>
          <t>Test for non-detects/missing</t>
        </is>
      </c>
      <c r="C588" t="inlineStr">
        <is>
          <t>Very Low</t>
        </is>
      </c>
      <c r="E588" t="inlineStr">
        <is>
          <t>evc1.07.02.21</t>
        </is>
      </c>
      <c r="F588" t="inlineStr">
        <is>
          <t>PMMoV:10</t>
        </is>
      </c>
      <c r="G588" s="73" t="str">
        <f>HYPERLINK("#'Main'!BJ73", "'Main'!BJ73")</f>
        <v>'Main'!BJ73</v>
      </c>
      <c r="I588" t="inlineStr">
        <is>
          <t>Matches=!&lt;ND&gt;,!&lt;MISSING&gt;</t>
        </is>
      </c>
      <c r="K588" t="str">
        <f>'Main'!BJ73</f>
        <v>&lt;MISSING&gt;</v>
      </c>
      <c r="L588">
        <f>AND(OR(TRUE),NOT(OR(K588="&lt;ND&gt;",K588="&lt;MISSING&gt;")))</f>
        <v>0</v>
      </c>
    </row>
    <row r="589">
      <c r="A589" t="inlineStr">
        <is>
          <t>Non-detect</t>
        </is>
      </c>
      <c r="B589" t="inlineStr">
        <is>
          <t>Test for non-detects/missing</t>
        </is>
      </c>
      <c r="C589" t="inlineStr">
        <is>
          <t>Very Low</t>
        </is>
      </c>
      <c r="E589" t="inlineStr">
        <is>
          <t>evc1.07.02.21</t>
        </is>
      </c>
      <c r="F589" t="inlineStr">
        <is>
          <t>PMMoV:10</t>
        </is>
      </c>
      <c r="G589" s="73" t="str">
        <f>HYPERLINK("#'Main'!BK73", "'Main'!BK73")</f>
        <v>'Main'!BK73</v>
      </c>
      <c r="I589" t="inlineStr">
        <is>
          <t>Matches=!&lt;ND&gt;,!&lt;MISSING&gt;</t>
        </is>
      </c>
      <c r="K589" t="str">
        <f>'Main'!BK73</f>
        <v>&lt;MISSING&gt;</v>
      </c>
      <c r="L589">
        <f>AND(OR(TRUE),NOT(OR(K589="&lt;ND&gt;",K589="&lt;MISSING&gt;")))</f>
        <v>0</v>
      </c>
    </row>
    <row r="590">
      <c r="A590" t="inlineStr">
        <is>
          <t>Non-detect</t>
        </is>
      </c>
      <c r="B590" t="inlineStr">
        <is>
          <t>Test for non-detects/missing</t>
        </is>
      </c>
      <c r="C590" t="inlineStr">
        <is>
          <t>Very Low</t>
        </is>
      </c>
      <c r="E590" t="inlineStr">
        <is>
          <t>evc1.07.02.21</t>
        </is>
      </c>
      <c r="F590" t="inlineStr">
        <is>
          <t>PMMoV:40</t>
        </is>
      </c>
      <c r="G590" s="73" t="str">
        <f>HYPERLINK("#'Main'!BM73", "'Main'!BM73")</f>
        <v>'Main'!BM73</v>
      </c>
      <c r="I590" t="inlineStr">
        <is>
          <t>Matches=!&lt;ND&gt;,!&lt;MISSING&gt;</t>
        </is>
      </c>
      <c r="K590" t="str">
        <f>'Main'!BM73</f>
        <v>&lt;MISSING&gt;</v>
      </c>
      <c r="L590">
        <f>AND(OR(TRUE),NOT(OR(K590="&lt;ND&gt;",K590="&lt;MISSING&gt;")))</f>
        <v>0</v>
      </c>
    </row>
    <row r="591">
      <c r="A591" t="inlineStr">
        <is>
          <t>Non-detect</t>
        </is>
      </c>
      <c r="B591" t="inlineStr">
        <is>
          <t>Test for non-detects/missing</t>
        </is>
      </c>
      <c r="C591" t="inlineStr">
        <is>
          <t>Very Low</t>
        </is>
      </c>
      <c r="E591" t="inlineStr">
        <is>
          <t>evc1.07.02.21</t>
        </is>
      </c>
      <c r="F591" t="inlineStr">
        <is>
          <t>PMMoV:40</t>
        </is>
      </c>
      <c r="G591" s="73" t="str">
        <f>HYPERLINK("#'Main'!BN73", "'Main'!BN73")</f>
        <v>'Main'!BN73</v>
      </c>
      <c r="I591" t="inlineStr">
        <is>
          <t>Matches=!&lt;ND&gt;,!&lt;MISSING&gt;</t>
        </is>
      </c>
      <c r="K591" t="str">
        <f>'Main'!BN73</f>
        <v>&lt;MISSING&gt;</v>
      </c>
      <c r="L591">
        <f>AND(OR(TRUE),NOT(OR(K591="&lt;ND&gt;",K591="&lt;MISSING&gt;")))</f>
        <v>0</v>
      </c>
    </row>
    <row r="592">
      <c r="A592" t="inlineStr">
        <is>
          <t>Non-detect</t>
        </is>
      </c>
      <c r="B592" t="inlineStr">
        <is>
          <t>Test for non-detects/missing</t>
        </is>
      </c>
      <c r="C592" t="inlineStr">
        <is>
          <t>Very Low</t>
        </is>
      </c>
      <c r="E592" t="inlineStr">
        <is>
          <t>evc1.07.02.21</t>
        </is>
      </c>
      <c r="F592" t="inlineStr">
        <is>
          <t>PMMoV:40</t>
        </is>
      </c>
      <c r="G592" s="73" t="str">
        <f>HYPERLINK("#'Main'!BO73", "'Main'!BO73")</f>
        <v>'Main'!BO73</v>
      </c>
      <c r="I592" t="inlineStr">
        <is>
          <t>Matches=!&lt;ND&gt;,!&lt;MISSING&gt;</t>
        </is>
      </c>
      <c r="K592" t="str">
        <f>'Main'!BO73</f>
        <v>&lt;MISSING&gt;</v>
      </c>
      <c r="L592">
        <f>AND(OR(TRUE),NOT(OR(K592="&lt;ND&gt;",K592="&lt;MISSING&gt;")))</f>
        <v>0</v>
      </c>
    </row>
    <row r="593">
      <c r="A593" t="inlineStr">
        <is>
          <t>Non-detect</t>
        </is>
      </c>
      <c r="B593" t="inlineStr">
        <is>
          <t>Test for non-detects/missing</t>
        </is>
      </c>
      <c r="C593" t="inlineStr">
        <is>
          <t>Very Low</t>
        </is>
      </c>
      <c r="E593" t="inlineStr">
        <is>
          <t>evc1.07.16.21</t>
        </is>
      </c>
      <c r="F593" t="inlineStr">
        <is>
          <t>covN2</t>
        </is>
      </c>
      <c r="G593" s="73" t="str">
        <f>HYPERLINK("#'Main'!G74", "'Main'!G74")</f>
        <v>'Main'!G74</v>
      </c>
      <c r="I593" t="inlineStr">
        <is>
          <t>Matches=!&lt;ND&gt;,!&lt;MISSING&gt;</t>
        </is>
      </c>
      <c r="K593">
        <f>'Main'!G74</f>
        <v>36.67</v>
      </c>
      <c r="L593">
        <f>AND(OR(TRUE),NOT(OR(K593="&lt;ND&gt;",K593="&lt;MISSING&gt;")))</f>
        <v>1</v>
      </c>
    </row>
    <row r="594">
      <c r="A594" t="inlineStr">
        <is>
          <t>Non-detect</t>
        </is>
      </c>
      <c r="B594" t="inlineStr">
        <is>
          <t>Test for non-detects/missing</t>
        </is>
      </c>
      <c r="C594" t="inlineStr">
        <is>
          <t>Very Low</t>
        </is>
      </c>
      <c r="E594" t="inlineStr">
        <is>
          <t>evc1.07.16.21</t>
        </is>
      </c>
      <c r="F594" t="inlineStr">
        <is>
          <t>covN2</t>
        </is>
      </c>
      <c r="G594" s="73" t="str">
        <f>HYPERLINK("#'Main'!H74", "'Main'!H74")</f>
        <v>'Main'!H74</v>
      </c>
      <c r="I594" t="inlineStr">
        <is>
          <t>Matches=!&lt;ND&gt;,!&lt;MISSING&gt;</t>
        </is>
      </c>
      <c r="K594">
        <f>'Main'!H74</f>
        <v>36.01</v>
      </c>
      <c r="L594">
        <f>AND(OR(TRUE),NOT(OR(K594="&lt;ND&gt;",K594="&lt;MISSING&gt;")))</f>
        <v>1</v>
      </c>
    </row>
    <row r="595">
      <c r="A595" t="inlineStr">
        <is>
          <t>Non-detect</t>
        </is>
      </c>
      <c r="B595" t="inlineStr">
        <is>
          <t>Test for non-detects/missing</t>
        </is>
      </c>
      <c r="C595" t="inlineStr">
        <is>
          <t>Very Low</t>
        </is>
      </c>
      <c r="E595" t="inlineStr">
        <is>
          <t>evc1.07.16.21</t>
        </is>
      </c>
      <c r="F595" t="inlineStr">
        <is>
          <t>covN2</t>
        </is>
      </c>
      <c r="G595" s="73" t="str">
        <f>HYPERLINK("#'Main'!I74", "'Main'!I74")</f>
        <v>'Main'!I74</v>
      </c>
      <c r="I595" t="inlineStr">
        <is>
          <t>Matches=!&lt;ND&gt;,!&lt;MISSING&gt;</t>
        </is>
      </c>
      <c r="K595" t="str">
        <f>'Main'!I74</f>
        <v>&lt;ND&gt;</v>
      </c>
      <c r="L595">
        <f>AND(OR(TRUE),NOT(OR(K595="&lt;ND&gt;",K595="&lt;MISSING&gt;")))</f>
        <v>0</v>
      </c>
    </row>
    <row r="596">
      <c r="A596" t="inlineStr">
        <is>
          <t>Non-detect</t>
        </is>
      </c>
      <c r="B596" t="inlineStr">
        <is>
          <t>Test for non-detects/missing</t>
        </is>
      </c>
      <c r="C596" t="inlineStr">
        <is>
          <t>Very Low</t>
        </is>
      </c>
      <c r="E596" t="inlineStr">
        <is>
          <t>evc1.07.16.21</t>
        </is>
      </c>
      <c r="F596" t="inlineStr">
        <is>
          <t>PMMoV:10</t>
        </is>
      </c>
      <c r="G596" s="73" t="str">
        <f>HYPERLINK("#'Main'!Q74", "'Main'!Q74")</f>
        <v>'Main'!Q74</v>
      </c>
      <c r="I596" t="inlineStr">
        <is>
          <t>Matches=!&lt;ND&gt;,!&lt;MISSING&gt;</t>
        </is>
      </c>
      <c r="K596" t="str">
        <f>'Main'!Q74</f>
        <v>&lt;MISSING&gt;</v>
      </c>
      <c r="L596">
        <f>AND(OR(TRUE),NOT(OR(K596="&lt;ND&gt;",K596="&lt;MISSING&gt;")))</f>
        <v>0</v>
      </c>
    </row>
    <row r="597">
      <c r="A597" t="inlineStr">
        <is>
          <t>Non-detect</t>
        </is>
      </c>
      <c r="B597" t="inlineStr">
        <is>
          <t>Test for non-detects/missing</t>
        </is>
      </c>
      <c r="C597" t="inlineStr">
        <is>
          <t>Very Low</t>
        </is>
      </c>
      <c r="E597" t="inlineStr">
        <is>
          <t>evc1.07.16.21</t>
        </is>
      </c>
      <c r="F597" t="inlineStr">
        <is>
          <t>PMMoV:10</t>
        </is>
      </c>
      <c r="G597" s="73" t="str">
        <f>HYPERLINK("#'Main'!R74", "'Main'!R74")</f>
        <v>'Main'!R74</v>
      </c>
      <c r="I597" t="inlineStr">
        <is>
          <t>Matches=!&lt;ND&gt;,!&lt;MISSING&gt;</t>
        </is>
      </c>
      <c r="K597" t="str">
        <f>'Main'!R74</f>
        <v>&lt;MISSING&gt;</v>
      </c>
      <c r="L597">
        <f>AND(OR(TRUE),NOT(OR(K597="&lt;ND&gt;",K597="&lt;MISSING&gt;")))</f>
        <v>0</v>
      </c>
    </row>
    <row r="598">
      <c r="A598" t="inlineStr">
        <is>
          <t>Non-detect</t>
        </is>
      </c>
      <c r="B598" t="inlineStr">
        <is>
          <t>Test for non-detects/missing</t>
        </is>
      </c>
      <c r="C598" t="inlineStr">
        <is>
          <t>Very Low</t>
        </is>
      </c>
      <c r="E598" t="inlineStr">
        <is>
          <t>evc1.07.16.21</t>
        </is>
      </c>
      <c r="F598" t="inlineStr">
        <is>
          <t>PMMoV:10</t>
        </is>
      </c>
      <c r="G598" s="73" t="str">
        <f>HYPERLINK("#'Main'!S74", "'Main'!S74")</f>
        <v>'Main'!S74</v>
      </c>
      <c r="I598" t="inlineStr">
        <is>
          <t>Matches=!&lt;ND&gt;,!&lt;MISSING&gt;</t>
        </is>
      </c>
      <c r="K598" t="str">
        <f>'Main'!S74</f>
        <v>&lt;MISSING&gt;</v>
      </c>
      <c r="L598">
        <f>AND(OR(TRUE),NOT(OR(K598="&lt;ND&gt;",K598="&lt;MISSING&gt;")))</f>
        <v>0</v>
      </c>
    </row>
    <row r="599">
      <c r="A599" t="inlineStr">
        <is>
          <t>Non-detect</t>
        </is>
      </c>
      <c r="B599" t="inlineStr">
        <is>
          <t>Test for non-detects/missing</t>
        </is>
      </c>
      <c r="C599" t="inlineStr">
        <is>
          <t>Very Low</t>
        </is>
      </c>
      <c r="E599" t="inlineStr">
        <is>
          <t>evc1.07.16.21</t>
        </is>
      </c>
      <c r="F599" t="inlineStr">
        <is>
          <t>PMMoV</t>
        </is>
      </c>
      <c r="G599" s="73" t="str">
        <f>HYPERLINK("#'Main'!BQ74", "'Main'!BQ74")</f>
        <v>'Main'!BQ74</v>
      </c>
      <c r="I599" t="inlineStr">
        <is>
          <t>Matches=!&lt;ND&gt;,!&lt;MISSING&gt;</t>
        </is>
      </c>
      <c r="K599" t="str">
        <f>'Main'!BQ74</f>
        <v>&lt;MISSING&gt;</v>
      </c>
      <c r="L599">
        <f>AND(OR(TRUE),NOT(OR(K599="&lt;ND&gt;",K599="&lt;MISSING&gt;")))</f>
        <v>0</v>
      </c>
    </row>
    <row r="600">
      <c r="A600" t="inlineStr">
        <is>
          <t>Non-detect</t>
        </is>
      </c>
      <c r="B600" t="inlineStr">
        <is>
          <t>Test for non-detects/missing</t>
        </is>
      </c>
      <c r="C600" t="inlineStr">
        <is>
          <t>Very Low</t>
        </is>
      </c>
      <c r="E600" t="inlineStr">
        <is>
          <t>evc1.07.16.21</t>
        </is>
      </c>
      <c r="F600" t="inlineStr">
        <is>
          <t>PMMoV</t>
        </is>
      </c>
      <c r="G600" s="73" t="str">
        <f>HYPERLINK("#'Main'!BR74", "'Main'!BR74")</f>
        <v>'Main'!BR74</v>
      </c>
      <c r="I600" t="inlineStr">
        <is>
          <t>Matches=!&lt;ND&gt;,!&lt;MISSING&gt;</t>
        </is>
      </c>
      <c r="K600" t="str">
        <f>'Main'!BR74</f>
        <v>&lt;MISSING&gt;</v>
      </c>
      <c r="L600">
        <f>AND(OR(TRUE),NOT(OR(K600="&lt;ND&gt;",K600="&lt;MISSING&gt;")))</f>
        <v>0</v>
      </c>
    </row>
    <row r="601">
      <c r="A601" t="inlineStr">
        <is>
          <t>Non-detect</t>
        </is>
      </c>
      <c r="B601" t="inlineStr">
        <is>
          <t>Test for non-detects/missing</t>
        </is>
      </c>
      <c r="C601" t="inlineStr">
        <is>
          <t>Very Low</t>
        </is>
      </c>
      <c r="E601" t="inlineStr">
        <is>
          <t>evc1.07.16.21</t>
        </is>
      </c>
      <c r="F601" t="inlineStr">
        <is>
          <t>PMMoV</t>
        </is>
      </c>
      <c r="G601" s="73" t="str">
        <f>HYPERLINK("#'Main'!BS74", "'Main'!BS74")</f>
        <v>'Main'!BS74</v>
      </c>
      <c r="I601" t="inlineStr">
        <is>
          <t>Matches=!&lt;ND&gt;,!&lt;MISSING&gt;</t>
        </is>
      </c>
      <c r="K601" t="str">
        <f>'Main'!BS74</f>
        <v>&lt;MISSING&gt;</v>
      </c>
      <c r="L601">
        <f>AND(OR(TRUE),NOT(OR(K601="&lt;ND&gt;",K601="&lt;MISSING&gt;")))</f>
        <v>0</v>
      </c>
    </row>
    <row r="602">
      <c r="A602" t="inlineStr">
        <is>
          <t>Non-detect</t>
        </is>
      </c>
      <c r="B602" t="inlineStr">
        <is>
          <t>Test for non-detects/missing</t>
        </is>
      </c>
      <c r="C602" t="inlineStr">
        <is>
          <t>Very Low</t>
        </is>
      </c>
      <c r="E602" t="inlineStr">
        <is>
          <t>evc1.07.16.21</t>
        </is>
      </c>
      <c r="F602" t="inlineStr">
        <is>
          <t>PMMoV:10</t>
        </is>
      </c>
      <c r="G602" s="73" t="str">
        <f>HYPERLINK("#'Main'!BI74", "'Main'!BI74")</f>
        <v>'Main'!BI74</v>
      </c>
      <c r="I602" t="inlineStr">
        <is>
          <t>Matches=!&lt;ND&gt;,!&lt;MISSING&gt;</t>
        </is>
      </c>
      <c r="K602" t="str">
        <f>'Main'!BI74</f>
        <v>&lt;MISSING&gt;</v>
      </c>
      <c r="L602">
        <f>AND(OR(TRUE),NOT(OR(K602="&lt;ND&gt;",K602="&lt;MISSING&gt;")))</f>
        <v>0</v>
      </c>
    </row>
    <row r="603">
      <c r="A603" t="inlineStr">
        <is>
          <t>Non-detect</t>
        </is>
      </c>
      <c r="B603" t="inlineStr">
        <is>
          <t>Test for non-detects/missing</t>
        </is>
      </c>
      <c r="C603" t="inlineStr">
        <is>
          <t>Very Low</t>
        </is>
      </c>
      <c r="E603" t="inlineStr">
        <is>
          <t>evc1.07.16.21</t>
        </is>
      </c>
      <c r="F603" t="inlineStr">
        <is>
          <t>PMMoV:10</t>
        </is>
      </c>
      <c r="G603" s="73" t="str">
        <f>HYPERLINK("#'Main'!BJ74", "'Main'!BJ74")</f>
        <v>'Main'!BJ74</v>
      </c>
      <c r="I603" t="inlineStr">
        <is>
          <t>Matches=!&lt;ND&gt;,!&lt;MISSING&gt;</t>
        </is>
      </c>
      <c r="K603" t="str">
        <f>'Main'!BJ74</f>
        <v>&lt;MISSING&gt;</v>
      </c>
      <c r="L603">
        <f>AND(OR(TRUE),NOT(OR(K603="&lt;ND&gt;",K603="&lt;MISSING&gt;")))</f>
        <v>0</v>
      </c>
    </row>
    <row r="604">
      <c r="A604" t="inlineStr">
        <is>
          <t>Non-detect</t>
        </is>
      </c>
      <c r="B604" t="inlineStr">
        <is>
          <t>Test for non-detects/missing</t>
        </is>
      </c>
      <c r="C604" t="inlineStr">
        <is>
          <t>Very Low</t>
        </is>
      </c>
      <c r="E604" t="inlineStr">
        <is>
          <t>evc1.07.16.21</t>
        </is>
      </c>
      <c r="F604" t="inlineStr">
        <is>
          <t>PMMoV:10</t>
        </is>
      </c>
      <c r="G604" s="73" t="str">
        <f>HYPERLINK("#'Main'!BK74", "'Main'!BK74")</f>
        <v>'Main'!BK74</v>
      </c>
      <c r="I604" t="inlineStr">
        <is>
          <t>Matches=!&lt;ND&gt;,!&lt;MISSING&gt;</t>
        </is>
      </c>
      <c r="K604" t="str">
        <f>'Main'!BK74</f>
        <v>&lt;MISSING&gt;</v>
      </c>
      <c r="L604">
        <f>AND(OR(TRUE),NOT(OR(K604="&lt;ND&gt;",K604="&lt;MISSING&gt;")))</f>
        <v>0</v>
      </c>
    </row>
    <row r="605">
      <c r="A605" t="inlineStr">
        <is>
          <t>Non-detect</t>
        </is>
      </c>
      <c r="B605" t="inlineStr">
        <is>
          <t>Test for non-detects/missing</t>
        </is>
      </c>
      <c r="C605" t="inlineStr">
        <is>
          <t>Very Low</t>
        </is>
      </c>
      <c r="E605" t="inlineStr">
        <is>
          <t>evc1.07.16.21</t>
        </is>
      </c>
      <c r="F605" t="inlineStr">
        <is>
          <t>PMMoV:40</t>
        </is>
      </c>
      <c r="G605" s="73" t="str">
        <f>HYPERLINK("#'Main'!BM74", "'Main'!BM74")</f>
        <v>'Main'!BM74</v>
      </c>
      <c r="I605" t="inlineStr">
        <is>
          <t>Matches=!&lt;ND&gt;,!&lt;MISSING&gt;</t>
        </is>
      </c>
      <c r="K605" t="str">
        <f>'Main'!BM74</f>
        <v>&lt;MISSING&gt;</v>
      </c>
      <c r="L605">
        <f>AND(OR(TRUE),NOT(OR(K605="&lt;ND&gt;",K605="&lt;MISSING&gt;")))</f>
        <v>0</v>
      </c>
    </row>
    <row r="606">
      <c r="A606" t="inlineStr">
        <is>
          <t>Non-detect</t>
        </is>
      </c>
      <c r="B606" t="inlineStr">
        <is>
          <t>Test for non-detects/missing</t>
        </is>
      </c>
      <c r="C606" t="inlineStr">
        <is>
          <t>Very Low</t>
        </is>
      </c>
      <c r="E606" t="inlineStr">
        <is>
          <t>evc1.07.16.21</t>
        </is>
      </c>
      <c r="F606" t="inlineStr">
        <is>
          <t>PMMoV:40</t>
        </is>
      </c>
      <c r="G606" s="73" t="str">
        <f>HYPERLINK("#'Main'!BN74", "'Main'!BN74")</f>
        <v>'Main'!BN74</v>
      </c>
      <c r="I606" t="inlineStr">
        <is>
          <t>Matches=!&lt;ND&gt;,!&lt;MISSING&gt;</t>
        </is>
      </c>
      <c r="K606" t="str">
        <f>'Main'!BN74</f>
        <v>&lt;MISSING&gt;</v>
      </c>
      <c r="L606">
        <f>AND(OR(TRUE),NOT(OR(K606="&lt;ND&gt;",K606="&lt;MISSING&gt;")))</f>
        <v>0</v>
      </c>
    </row>
    <row r="607">
      <c r="A607" t="inlineStr">
        <is>
          <t>Non-detect</t>
        </is>
      </c>
      <c r="B607" t="inlineStr">
        <is>
          <t>Test for non-detects/missing</t>
        </is>
      </c>
      <c r="C607" t="inlineStr">
        <is>
          <t>Very Low</t>
        </is>
      </c>
      <c r="E607" t="inlineStr">
        <is>
          <t>evc1.07.16.21</t>
        </is>
      </c>
      <c r="F607" t="inlineStr">
        <is>
          <t>PMMoV:40</t>
        </is>
      </c>
      <c r="G607" s="73" t="str">
        <f>HYPERLINK("#'Main'!BO74", "'Main'!BO74")</f>
        <v>'Main'!BO74</v>
      </c>
      <c r="I607" t="inlineStr">
        <is>
          <t>Matches=!&lt;ND&gt;,!&lt;MISSING&gt;</t>
        </is>
      </c>
      <c r="K607" t="str">
        <f>'Main'!BO74</f>
        <v>&lt;MISSING&gt;</v>
      </c>
      <c r="L607">
        <f>AND(OR(TRUE),NOT(OR(K607="&lt;ND&gt;",K607="&lt;MISSING&gt;")))</f>
        <v>0</v>
      </c>
    </row>
    <row r="608">
      <c r="A608" t="inlineStr">
        <is>
          <t>Non-detect</t>
        </is>
      </c>
      <c r="B608" t="inlineStr">
        <is>
          <t>Test for non-detects/missing</t>
        </is>
      </c>
      <c r="C608" t="inlineStr">
        <is>
          <t>Very Low</t>
        </is>
      </c>
      <c r="E608" t="inlineStr">
        <is>
          <t>evc3.07.16.21</t>
        </is>
      </c>
      <c r="F608" t="inlineStr">
        <is>
          <t>covN2</t>
        </is>
      </c>
      <c r="G608" s="73" t="str">
        <f>HYPERLINK("#'Main'!G75", "'Main'!G75")</f>
        <v>'Main'!G75</v>
      </c>
      <c r="I608" t="inlineStr">
        <is>
          <t>Matches=!&lt;ND&gt;,!&lt;MISSING&gt;</t>
        </is>
      </c>
      <c r="K608">
        <f>'Main'!G75</f>
        <v>35.59</v>
      </c>
      <c r="L608">
        <f>AND(OR(TRUE),NOT(OR(K608="&lt;ND&gt;",K608="&lt;MISSING&gt;")))</f>
        <v>1</v>
      </c>
    </row>
    <row r="609">
      <c r="A609" t="inlineStr">
        <is>
          <t>Non-detect</t>
        </is>
      </c>
      <c r="B609" t="inlineStr">
        <is>
          <t>Test for non-detects/missing</t>
        </is>
      </c>
      <c r="C609" t="inlineStr">
        <is>
          <t>Very Low</t>
        </is>
      </c>
      <c r="E609" t="inlineStr">
        <is>
          <t>evc3.07.16.21</t>
        </is>
      </c>
      <c r="F609" t="inlineStr">
        <is>
          <t>covN2</t>
        </is>
      </c>
      <c r="G609" s="73" t="str">
        <f>HYPERLINK("#'Main'!H75", "'Main'!H75")</f>
        <v>'Main'!H75</v>
      </c>
      <c r="I609" t="inlineStr">
        <is>
          <t>Matches=!&lt;ND&gt;,!&lt;MISSING&gt;</t>
        </is>
      </c>
      <c r="K609" t="str">
        <f>'Main'!H75</f>
        <v>[38.25]</v>
      </c>
      <c r="L609">
        <f>AND(OR(TRUE),NOT(OR(K609="&lt;ND&gt;",K609="&lt;MISSING&gt;")))</f>
        <v>1</v>
      </c>
    </row>
    <row r="610">
      <c r="A610" t="inlineStr">
        <is>
          <t>Non-detect</t>
        </is>
      </c>
      <c r="B610" t="inlineStr">
        <is>
          <t>Test for non-detects/missing</t>
        </is>
      </c>
      <c r="C610" t="inlineStr">
        <is>
          <t>Very Low</t>
        </is>
      </c>
      <c r="E610" t="inlineStr">
        <is>
          <t>evc3.07.16.21</t>
        </is>
      </c>
      <c r="F610" t="inlineStr">
        <is>
          <t>covN2</t>
        </is>
      </c>
      <c r="G610" s="73" t="str">
        <f>HYPERLINK("#'Main'!I75", "'Main'!I75")</f>
        <v>'Main'!I75</v>
      </c>
      <c r="I610" t="inlineStr">
        <is>
          <t>Matches=!&lt;ND&gt;,!&lt;MISSING&gt;</t>
        </is>
      </c>
      <c r="K610">
        <f>'Main'!I75</f>
        <v>36.34</v>
      </c>
      <c r="L610">
        <f>AND(OR(TRUE),NOT(OR(K610="&lt;ND&gt;",K610="&lt;MISSING&gt;")))</f>
        <v>1</v>
      </c>
    </row>
    <row r="611">
      <c r="A611" t="inlineStr">
        <is>
          <t>Non-detect</t>
        </is>
      </c>
      <c r="B611" t="inlineStr">
        <is>
          <t>Test for non-detects/missing</t>
        </is>
      </c>
      <c r="C611" t="inlineStr">
        <is>
          <t>Very Low</t>
        </is>
      </c>
      <c r="E611" t="inlineStr">
        <is>
          <t>evc3.07.16.21</t>
        </is>
      </c>
      <c r="F611" t="inlineStr">
        <is>
          <t>PMMoV:10</t>
        </is>
      </c>
      <c r="G611" s="73" t="str">
        <f>HYPERLINK("#'Main'!Q75", "'Main'!Q75")</f>
        <v>'Main'!Q75</v>
      </c>
      <c r="I611" t="inlineStr">
        <is>
          <t>Matches=!&lt;ND&gt;,!&lt;MISSING&gt;</t>
        </is>
      </c>
      <c r="K611" t="str">
        <f>'Main'!Q75</f>
        <v>&lt;MISSING&gt;</v>
      </c>
      <c r="L611">
        <f>AND(OR(TRUE),NOT(OR(K611="&lt;ND&gt;",K611="&lt;MISSING&gt;")))</f>
        <v>0</v>
      </c>
    </row>
    <row r="612">
      <c r="A612" t="inlineStr">
        <is>
          <t>Non-detect</t>
        </is>
      </c>
      <c r="B612" t="inlineStr">
        <is>
          <t>Test for non-detects/missing</t>
        </is>
      </c>
      <c r="C612" t="inlineStr">
        <is>
          <t>Very Low</t>
        </is>
      </c>
      <c r="E612" t="inlineStr">
        <is>
          <t>evc3.07.16.21</t>
        </is>
      </c>
      <c r="F612" t="inlineStr">
        <is>
          <t>PMMoV:10</t>
        </is>
      </c>
      <c r="G612" s="73" t="str">
        <f>HYPERLINK("#'Main'!R75", "'Main'!R75")</f>
        <v>'Main'!R75</v>
      </c>
      <c r="I612" t="inlineStr">
        <is>
          <t>Matches=!&lt;ND&gt;,!&lt;MISSING&gt;</t>
        </is>
      </c>
      <c r="K612" t="str">
        <f>'Main'!R75</f>
        <v>&lt;MISSING&gt;</v>
      </c>
      <c r="L612">
        <f>AND(OR(TRUE),NOT(OR(K612="&lt;ND&gt;",K612="&lt;MISSING&gt;")))</f>
        <v>0</v>
      </c>
    </row>
    <row r="613">
      <c r="A613" t="inlineStr">
        <is>
          <t>Non-detect</t>
        </is>
      </c>
      <c r="B613" t="inlineStr">
        <is>
          <t>Test for non-detects/missing</t>
        </is>
      </c>
      <c r="C613" t="inlineStr">
        <is>
          <t>Very Low</t>
        </is>
      </c>
      <c r="E613" t="inlineStr">
        <is>
          <t>evc3.07.16.21</t>
        </is>
      </c>
      <c r="F613" t="inlineStr">
        <is>
          <t>PMMoV:10</t>
        </is>
      </c>
      <c r="G613" s="73" t="str">
        <f>HYPERLINK("#'Main'!S75", "'Main'!S75")</f>
        <v>'Main'!S75</v>
      </c>
      <c r="I613" t="inlineStr">
        <is>
          <t>Matches=!&lt;ND&gt;,!&lt;MISSING&gt;</t>
        </is>
      </c>
      <c r="K613" t="str">
        <f>'Main'!S75</f>
        <v>&lt;MISSING&gt;</v>
      </c>
      <c r="L613">
        <f>AND(OR(TRUE),NOT(OR(K613="&lt;ND&gt;",K613="&lt;MISSING&gt;")))</f>
        <v>0</v>
      </c>
    </row>
    <row r="614">
      <c r="A614" t="inlineStr">
        <is>
          <t>Non-detect</t>
        </is>
      </c>
      <c r="B614" t="inlineStr">
        <is>
          <t>Test for non-detects/missing</t>
        </is>
      </c>
      <c r="C614" t="inlineStr">
        <is>
          <t>Very Low</t>
        </is>
      </c>
      <c r="E614" t="inlineStr">
        <is>
          <t>evc3.07.16.21</t>
        </is>
      </c>
      <c r="F614" t="inlineStr">
        <is>
          <t>PMMoV</t>
        </is>
      </c>
      <c r="G614" s="73" t="str">
        <f>HYPERLINK("#'Main'!BQ75", "'Main'!BQ75")</f>
        <v>'Main'!BQ75</v>
      </c>
      <c r="I614" t="inlineStr">
        <is>
          <t>Matches=!&lt;ND&gt;,!&lt;MISSING&gt;</t>
        </is>
      </c>
      <c r="K614" t="str">
        <f>'Main'!BQ75</f>
        <v>&lt;MISSING&gt;</v>
      </c>
      <c r="L614">
        <f>AND(OR(TRUE),NOT(OR(K614="&lt;ND&gt;",K614="&lt;MISSING&gt;")))</f>
        <v>0</v>
      </c>
    </row>
    <row r="615">
      <c r="A615" t="inlineStr">
        <is>
          <t>Non-detect</t>
        </is>
      </c>
      <c r="B615" t="inlineStr">
        <is>
          <t>Test for non-detects/missing</t>
        </is>
      </c>
      <c r="C615" t="inlineStr">
        <is>
          <t>Very Low</t>
        </is>
      </c>
      <c r="E615" t="inlineStr">
        <is>
          <t>evc3.07.16.21</t>
        </is>
      </c>
      <c r="F615" t="inlineStr">
        <is>
          <t>PMMoV</t>
        </is>
      </c>
      <c r="G615" s="73" t="str">
        <f>HYPERLINK("#'Main'!BR75", "'Main'!BR75")</f>
        <v>'Main'!BR75</v>
      </c>
      <c r="I615" t="inlineStr">
        <is>
          <t>Matches=!&lt;ND&gt;,!&lt;MISSING&gt;</t>
        </is>
      </c>
      <c r="K615" t="str">
        <f>'Main'!BR75</f>
        <v>&lt;MISSING&gt;</v>
      </c>
      <c r="L615">
        <f>AND(OR(TRUE),NOT(OR(K615="&lt;ND&gt;",K615="&lt;MISSING&gt;")))</f>
        <v>0</v>
      </c>
    </row>
    <row r="616">
      <c r="A616" t="inlineStr">
        <is>
          <t>Non-detect</t>
        </is>
      </c>
      <c r="B616" t="inlineStr">
        <is>
          <t>Test for non-detects/missing</t>
        </is>
      </c>
      <c r="C616" t="inlineStr">
        <is>
          <t>Very Low</t>
        </is>
      </c>
      <c r="E616" t="inlineStr">
        <is>
          <t>evc3.07.16.21</t>
        </is>
      </c>
      <c r="F616" t="inlineStr">
        <is>
          <t>PMMoV</t>
        </is>
      </c>
      <c r="G616" s="73" t="str">
        <f>HYPERLINK("#'Main'!BS75", "'Main'!BS75")</f>
        <v>'Main'!BS75</v>
      </c>
      <c r="I616" t="inlineStr">
        <is>
          <t>Matches=!&lt;ND&gt;,!&lt;MISSING&gt;</t>
        </is>
      </c>
      <c r="K616" t="str">
        <f>'Main'!BS75</f>
        <v>&lt;MISSING&gt;</v>
      </c>
      <c r="L616">
        <f>AND(OR(TRUE),NOT(OR(K616="&lt;ND&gt;",K616="&lt;MISSING&gt;")))</f>
        <v>0</v>
      </c>
    </row>
    <row r="617">
      <c r="A617" t="inlineStr">
        <is>
          <t>Non-detect</t>
        </is>
      </c>
      <c r="B617" t="inlineStr">
        <is>
          <t>Test for non-detects/missing</t>
        </is>
      </c>
      <c r="C617" t="inlineStr">
        <is>
          <t>Very Low</t>
        </is>
      </c>
      <c r="E617" t="inlineStr">
        <is>
          <t>evc3.07.16.21</t>
        </is>
      </c>
      <c r="F617" t="inlineStr">
        <is>
          <t>PMMoV:10</t>
        </is>
      </c>
      <c r="G617" s="73" t="str">
        <f>HYPERLINK("#'Main'!BI75", "'Main'!BI75")</f>
        <v>'Main'!BI75</v>
      </c>
      <c r="I617" t="inlineStr">
        <is>
          <t>Matches=!&lt;ND&gt;,!&lt;MISSING&gt;</t>
        </is>
      </c>
      <c r="K617" t="str">
        <f>'Main'!BI75</f>
        <v>&lt;MISSING&gt;</v>
      </c>
      <c r="L617">
        <f>AND(OR(TRUE),NOT(OR(K617="&lt;ND&gt;",K617="&lt;MISSING&gt;")))</f>
        <v>0</v>
      </c>
    </row>
    <row r="618">
      <c r="A618" t="inlineStr">
        <is>
          <t>Non-detect</t>
        </is>
      </c>
      <c r="B618" t="inlineStr">
        <is>
          <t>Test for non-detects/missing</t>
        </is>
      </c>
      <c r="C618" t="inlineStr">
        <is>
          <t>Very Low</t>
        </is>
      </c>
      <c r="E618" t="inlineStr">
        <is>
          <t>evc3.07.16.21</t>
        </is>
      </c>
      <c r="F618" t="inlineStr">
        <is>
          <t>PMMoV:10</t>
        </is>
      </c>
      <c r="G618" s="73" t="str">
        <f>HYPERLINK("#'Main'!BJ75", "'Main'!BJ75")</f>
        <v>'Main'!BJ75</v>
      </c>
      <c r="I618" t="inlineStr">
        <is>
          <t>Matches=!&lt;ND&gt;,!&lt;MISSING&gt;</t>
        </is>
      </c>
      <c r="K618" t="str">
        <f>'Main'!BJ75</f>
        <v>&lt;MISSING&gt;</v>
      </c>
      <c r="L618">
        <f>AND(OR(TRUE),NOT(OR(K618="&lt;ND&gt;",K618="&lt;MISSING&gt;")))</f>
        <v>0</v>
      </c>
    </row>
    <row r="619">
      <c r="A619" t="inlineStr">
        <is>
          <t>Non-detect</t>
        </is>
      </c>
      <c r="B619" t="inlineStr">
        <is>
          <t>Test for non-detects/missing</t>
        </is>
      </c>
      <c r="C619" t="inlineStr">
        <is>
          <t>Very Low</t>
        </is>
      </c>
      <c r="E619" t="inlineStr">
        <is>
          <t>evc3.07.16.21</t>
        </is>
      </c>
      <c r="F619" t="inlineStr">
        <is>
          <t>PMMoV:10</t>
        </is>
      </c>
      <c r="G619" s="73" t="str">
        <f>HYPERLINK("#'Main'!BK75", "'Main'!BK75")</f>
        <v>'Main'!BK75</v>
      </c>
      <c r="I619" t="inlineStr">
        <is>
          <t>Matches=!&lt;ND&gt;,!&lt;MISSING&gt;</t>
        </is>
      </c>
      <c r="K619" t="str">
        <f>'Main'!BK75</f>
        <v>&lt;MISSING&gt;</v>
      </c>
      <c r="L619">
        <f>AND(OR(TRUE),NOT(OR(K619="&lt;ND&gt;",K619="&lt;MISSING&gt;")))</f>
        <v>0</v>
      </c>
    </row>
    <row r="620">
      <c r="A620" t="inlineStr">
        <is>
          <t>Non-detect</t>
        </is>
      </c>
      <c r="B620" t="inlineStr">
        <is>
          <t>Test for non-detects/missing</t>
        </is>
      </c>
      <c r="C620" t="inlineStr">
        <is>
          <t>Very Low</t>
        </is>
      </c>
      <c r="E620" t="inlineStr">
        <is>
          <t>evc3.07.16.21</t>
        </is>
      </c>
      <c r="F620" t="inlineStr">
        <is>
          <t>PMMoV:40</t>
        </is>
      </c>
      <c r="G620" s="73" t="str">
        <f>HYPERLINK("#'Main'!BM75", "'Main'!BM75")</f>
        <v>'Main'!BM75</v>
      </c>
      <c r="I620" t="inlineStr">
        <is>
          <t>Matches=!&lt;ND&gt;,!&lt;MISSING&gt;</t>
        </is>
      </c>
      <c r="K620" t="str">
        <f>'Main'!BM75</f>
        <v>&lt;MISSING&gt;</v>
      </c>
      <c r="L620">
        <f>AND(OR(TRUE),NOT(OR(K620="&lt;ND&gt;",K620="&lt;MISSING&gt;")))</f>
        <v>0</v>
      </c>
    </row>
    <row r="621">
      <c r="A621" t="inlineStr">
        <is>
          <t>Non-detect</t>
        </is>
      </c>
      <c r="B621" t="inlineStr">
        <is>
          <t>Test for non-detects/missing</t>
        </is>
      </c>
      <c r="C621" t="inlineStr">
        <is>
          <t>Very Low</t>
        </is>
      </c>
      <c r="E621" t="inlineStr">
        <is>
          <t>evc3.07.16.21</t>
        </is>
      </c>
      <c r="F621" t="inlineStr">
        <is>
          <t>PMMoV:40</t>
        </is>
      </c>
      <c r="G621" s="73" t="str">
        <f>HYPERLINK("#'Main'!BN75", "'Main'!BN75")</f>
        <v>'Main'!BN75</v>
      </c>
      <c r="I621" t="inlineStr">
        <is>
          <t>Matches=!&lt;ND&gt;,!&lt;MISSING&gt;</t>
        </is>
      </c>
      <c r="K621" t="str">
        <f>'Main'!BN75</f>
        <v>&lt;MISSING&gt;</v>
      </c>
      <c r="L621">
        <f>AND(OR(TRUE),NOT(OR(K621="&lt;ND&gt;",K621="&lt;MISSING&gt;")))</f>
        <v>0</v>
      </c>
    </row>
    <row r="622">
      <c r="A622" t="inlineStr">
        <is>
          <t>Non-detect</t>
        </is>
      </c>
      <c r="B622" t="inlineStr">
        <is>
          <t>Test for non-detects/missing</t>
        </is>
      </c>
      <c r="C622" t="inlineStr">
        <is>
          <t>Very Low</t>
        </is>
      </c>
      <c r="E622" t="inlineStr">
        <is>
          <t>evc3.07.16.21</t>
        </is>
      </c>
      <c r="F622" t="inlineStr">
        <is>
          <t>PMMoV:40</t>
        </is>
      </c>
      <c r="G622" s="73" t="str">
        <f>HYPERLINK("#'Main'!BO75", "'Main'!BO75")</f>
        <v>'Main'!BO75</v>
      </c>
      <c r="I622" t="inlineStr">
        <is>
          <t>Matches=!&lt;ND&gt;,!&lt;MISSING&gt;</t>
        </is>
      </c>
      <c r="K622" t="str">
        <f>'Main'!BO75</f>
        <v>&lt;MISSING&gt;</v>
      </c>
      <c r="L622">
        <f>AND(OR(TRUE),NOT(OR(K622="&lt;ND&gt;",K622="&lt;MISSING&gt;")))</f>
        <v>0</v>
      </c>
    </row>
    <row r="623">
      <c r="A623" t="inlineStr">
        <is>
          <t>Non-detect</t>
        </is>
      </c>
      <c r="B623" t="inlineStr">
        <is>
          <t>Test for non-detects/missing</t>
        </is>
      </c>
      <c r="C623" t="inlineStr">
        <is>
          <t>Very Low</t>
        </is>
      </c>
      <c r="E623" t="inlineStr">
        <is>
          <t>biorad_sample_pmmov_b_pdf-50200.0</t>
        </is>
      </c>
      <c r="F623" t="inlineStr">
        <is>
          <t>PMMoV</t>
        </is>
      </c>
      <c r="G623" s="73" t="str">
        <f>HYPERLINK("#'Main'!D78", "'Main'!D78")</f>
        <v>'Main'!D78</v>
      </c>
      <c r="I623" t="inlineStr">
        <is>
          <t>Matches=!&lt;ND&gt;,!&lt;MISSING&gt;</t>
        </is>
      </c>
      <c r="K623">
        <f>'Main'!D78</f>
        <v>25.07</v>
      </c>
      <c r="L623">
        <f>AND(OR(TRUE),NOT(OR(K623="&lt;ND&gt;",K623="&lt;MISSING&gt;")))</f>
        <v>1</v>
      </c>
    </row>
    <row r="624">
      <c r="A624" t="inlineStr">
        <is>
          <t>Non-detect</t>
        </is>
      </c>
      <c r="B624" t="inlineStr">
        <is>
          <t>Test for non-detects/missing</t>
        </is>
      </c>
      <c r="C624" t="inlineStr">
        <is>
          <t>Very Low</t>
        </is>
      </c>
      <c r="E624" t="inlineStr">
        <is>
          <t>biorad_sample_pmmov_b_pdf-50200.0</t>
        </is>
      </c>
      <c r="F624" t="inlineStr">
        <is>
          <t>PMMoV</t>
        </is>
      </c>
      <c r="G624" s="73" t="str">
        <f>HYPERLINK("#'Main'!D79", "'Main'!D79")</f>
        <v>'Main'!D79</v>
      </c>
      <c r="I624" t="inlineStr">
        <is>
          <t>Matches=!&lt;ND&gt;,!&lt;MISSING&gt;</t>
        </is>
      </c>
      <c r="K624">
        <f>'Main'!D79</f>
        <v>24.99</v>
      </c>
      <c r="L624">
        <f>AND(OR(TRUE),NOT(OR(K624="&lt;ND&gt;",K624="&lt;MISSING&gt;")))</f>
        <v>1</v>
      </c>
    </row>
    <row r="625">
      <c r="A625" t="inlineStr">
        <is>
          <t>Non-detect</t>
        </is>
      </c>
      <c r="B625" t="inlineStr">
        <is>
          <t>Test for non-detects/missing</t>
        </is>
      </c>
      <c r="C625" t="inlineStr">
        <is>
          <t>Very Low</t>
        </is>
      </c>
      <c r="E625" t="inlineStr">
        <is>
          <t>biorad_sample_pmmov_b_pdf-50200.0</t>
        </is>
      </c>
      <c r="F625" t="inlineStr">
        <is>
          <t>PMMoV</t>
        </is>
      </c>
      <c r="G625" s="73" t="str">
        <f>HYPERLINK("#'Main'!D80", "'Main'!D80")</f>
        <v>'Main'!D80</v>
      </c>
      <c r="I625" t="inlineStr">
        <is>
          <t>Matches=!&lt;ND&gt;,!&lt;MISSING&gt;</t>
        </is>
      </c>
      <c r="K625">
        <f>'Main'!D80</f>
        <v>24.93</v>
      </c>
      <c r="L625">
        <f>AND(OR(TRUE),NOT(OR(K625="&lt;ND&gt;",K625="&lt;MISSING&gt;")))</f>
        <v>1</v>
      </c>
    </row>
    <row r="626">
      <c r="A626" t="inlineStr">
        <is>
          <t>Non-detect</t>
        </is>
      </c>
      <c r="B626" t="inlineStr">
        <is>
          <t>Test for non-detects/missing</t>
        </is>
      </c>
      <c r="C626" t="inlineStr">
        <is>
          <t>Very Low</t>
        </is>
      </c>
      <c r="E626" t="inlineStr">
        <is>
          <t>biorad_sample_pmmov_b_pdf-12550.0</t>
        </is>
      </c>
      <c r="F626" t="inlineStr">
        <is>
          <t>PMMoV</t>
        </is>
      </c>
      <c r="G626" s="73" t="str">
        <f>HYPERLINK("#'Main'!D81", "'Main'!D81")</f>
        <v>'Main'!D81</v>
      </c>
      <c r="I626" t="inlineStr">
        <is>
          <t>Matches=!&lt;ND&gt;,!&lt;MISSING&gt;</t>
        </is>
      </c>
      <c r="K626">
        <f>'Main'!D81</f>
        <v>26.69</v>
      </c>
      <c r="L626">
        <f>AND(OR(TRUE),NOT(OR(K626="&lt;ND&gt;",K626="&lt;MISSING&gt;")))</f>
        <v>1</v>
      </c>
    </row>
    <row r="627">
      <c r="A627" t="inlineStr">
        <is>
          <t>Non-detect</t>
        </is>
      </c>
      <c r="B627" t="inlineStr">
        <is>
          <t>Test for non-detects/missing</t>
        </is>
      </c>
      <c r="C627" t="inlineStr">
        <is>
          <t>Very Low</t>
        </is>
      </c>
      <c r="E627" t="inlineStr">
        <is>
          <t>biorad_sample_pmmov_b_pdf-12550.0</t>
        </is>
      </c>
      <c r="F627" t="inlineStr">
        <is>
          <t>PMMoV</t>
        </is>
      </c>
      <c r="G627" s="73" t="str">
        <f>HYPERLINK("#'Main'!D82", "'Main'!D82")</f>
        <v>'Main'!D82</v>
      </c>
      <c r="I627" t="inlineStr">
        <is>
          <t>Matches=!&lt;ND&gt;,!&lt;MISSING&gt;</t>
        </is>
      </c>
      <c r="K627">
        <f>'Main'!D82</f>
        <v>26.43</v>
      </c>
      <c r="L627">
        <f>AND(OR(TRUE),NOT(OR(K627="&lt;ND&gt;",K627="&lt;MISSING&gt;")))</f>
        <v>1</v>
      </c>
    </row>
    <row r="628">
      <c r="A628" t="inlineStr">
        <is>
          <t>Non-detect</t>
        </is>
      </c>
      <c r="B628" t="inlineStr">
        <is>
          <t>Test for non-detects/missing</t>
        </is>
      </c>
      <c r="C628" t="inlineStr">
        <is>
          <t>Very Low</t>
        </is>
      </c>
      <c r="E628" t="inlineStr">
        <is>
          <t>biorad_sample_pmmov_b_pdf-12550.0</t>
        </is>
      </c>
      <c r="F628" t="inlineStr">
        <is>
          <t>PMMoV</t>
        </is>
      </c>
      <c r="G628" s="73" t="str">
        <f>HYPERLINK("#'Main'!D83", "'Main'!D83")</f>
        <v>'Main'!D83</v>
      </c>
      <c r="I628" t="inlineStr">
        <is>
          <t>Matches=!&lt;ND&gt;,!&lt;MISSING&gt;</t>
        </is>
      </c>
      <c r="K628">
        <f>'Main'!D83</f>
        <v>26.41</v>
      </c>
      <c r="L628">
        <f>AND(OR(TRUE),NOT(OR(K628="&lt;ND&gt;",K628="&lt;MISSING&gt;")))</f>
        <v>1</v>
      </c>
    </row>
    <row r="629">
      <c r="A629" t="inlineStr">
        <is>
          <t>Non-detect</t>
        </is>
      </c>
      <c r="B629" t="inlineStr">
        <is>
          <t>Test for non-detects/missing</t>
        </is>
      </c>
      <c r="C629" t="inlineStr">
        <is>
          <t>Very Low</t>
        </is>
      </c>
      <c r="E629" t="inlineStr">
        <is>
          <t>biorad_sample_pmmov_b_pdf-3138.0</t>
        </is>
      </c>
      <c r="F629" t="inlineStr">
        <is>
          <t>PMMoV</t>
        </is>
      </c>
      <c r="G629" s="73" t="str">
        <f>HYPERLINK("#'Main'!D84", "'Main'!D84")</f>
        <v>'Main'!D84</v>
      </c>
      <c r="I629" t="inlineStr">
        <is>
          <t>Matches=!&lt;ND&gt;,!&lt;MISSING&gt;</t>
        </is>
      </c>
      <c r="K629">
        <f>'Main'!D84</f>
        <v>28.57</v>
      </c>
      <c r="L629">
        <f>AND(OR(TRUE),NOT(OR(K629="&lt;ND&gt;",K629="&lt;MISSING&gt;")))</f>
        <v>1</v>
      </c>
    </row>
    <row r="630">
      <c r="A630" t="inlineStr">
        <is>
          <t>Non-detect</t>
        </is>
      </c>
      <c r="B630" t="inlineStr">
        <is>
          <t>Test for non-detects/missing</t>
        </is>
      </c>
      <c r="C630" t="inlineStr">
        <is>
          <t>Very Low</t>
        </is>
      </c>
      <c r="E630" t="inlineStr">
        <is>
          <t>biorad_sample_pmmov_b_pdf-3138.0</t>
        </is>
      </c>
      <c r="F630" t="inlineStr">
        <is>
          <t>PMMoV</t>
        </is>
      </c>
      <c r="G630" s="73" t="str">
        <f>HYPERLINK("#'Main'!D85", "'Main'!D85")</f>
        <v>'Main'!D85</v>
      </c>
      <c r="I630" t="inlineStr">
        <is>
          <t>Matches=!&lt;ND&gt;,!&lt;MISSING&gt;</t>
        </is>
      </c>
      <c r="K630">
        <f>'Main'!D85</f>
        <v>28.48</v>
      </c>
      <c r="L630">
        <f>AND(OR(TRUE),NOT(OR(K630="&lt;ND&gt;",K630="&lt;MISSING&gt;")))</f>
        <v>1</v>
      </c>
    </row>
    <row r="631">
      <c r="A631" t="inlineStr">
        <is>
          <t>Non-detect</t>
        </is>
      </c>
      <c r="B631" t="inlineStr">
        <is>
          <t>Test for non-detects/missing</t>
        </is>
      </c>
      <c r="C631" t="inlineStr">
        <is>
          <t>Very Low</t>
        </is>
      </c>
      <c r="E631" t="inlineStr">
        <is>
          <t>biorad_sample_pmmov_b_pdf-3138.0</t>
        </is>
      </c>
      <c r="F631" t="inlineStr">
        <is>
          <t>PMMoV</t>
        </is>
      </c>
      <c r="G631" s="73" t="str">
        <f>HYPERLINK("#'Main'!D86", "'Main'!D86")</f>
        <v>'Main'!D86</v>
      </c>
      <c r="I631" t="inlineStr">
        <is>
          <t>Matches=!&lt;ND&gt;,!&lt;MISSING&gt;</t>
        </is>
      </c>
      <c r="K631">
        <f>'Main'!D86</f>
        <v>28.45</v>
      </c>
      <c r="L631">
        <f>AND(OR(TRUE),NOT(OR(K631="&lt;ND&gt;",K631="&lt;MISSING&gt;")))</f>
        <v>1</v>
      </c>
    </row>
    <row r="632">
      <c r="A632" t="inlineStr">
        <is>
          <t>Non-detect</t>
        </is>
      </c>
      <c r="B632" t="inlineStr">
        <is>
          <t>Test for non-detects/missing</t>
        </is>
      </c>
      <c r="C632" t="inlineStr">
        <is>
          <t>Very Low</t>
        </is>
      </c>
      <c r="E632" t="inlineStr">
        <is>
          <t>biorad_sample_pmmov_b_pdf-784.4</t>
        </is>
      </c>
      <c r="F632" t="inlineStr">
        <is>
          <t>PMMoV</t>
        </is>
      </c>
      <c r="G632" s="73" t="str">
        <f>HYPERLINK("#'Main'!D87", "'Main'!D87")</f>
        <v>'Main'!D87</v>
      </c>
      <c r="I632" t="inlineStr">
        <is>
          <t>Matches=!&lt;ND&gt;,!&lt;MISSING&gt;</t>
        </is>
      </c>
      <c r="K632">
        <f>'Main'!D87</f>
        <v>30.62</v>
      </c>
      <c r="L632">
        <f>AND(OR(TRUE),NOT(OR(K632="&lt;ND&gt;",K632="&lt;MISSING&gt;")))</f>
        <v>1</v>
      </c>
    </row>
    <row r="633">
      <c r="A633" t="inlineStr">
        <is>
          <t>Non-detect</t>
        </is>
      </c>
      <c r="B633" t="inlineStr">
        <is>
          <t>Test for non-detects/missing</t>
        </is>
      </c>
      <c r="C633" t="inlineStr">
        <is>
          <t>Very Low</t>
        </is>
      </c>
      <c r="E633" t="inlineStr">
        <is>
          <t>biorad_sample_pmmov_b_pdf-784.4</t>
        </is>
      </c>
      <c r="F633" t="inlineStr">
        <is>
          <t>PMMoV</t>
        </is>
      </c>
      <c r="G633" s="73" t="str">
        <f>HYPERLINK("#'Main'!D88", "'Main'!D88")</f>
        <v>'Main'!D88</v>
      </c>
      <c r="I633" t="inlineStr">
        <is>
          <t>Matches=!&lt;ND&gt;,!&lt;MISSING&gt;</t>
        </is>
      </c>
      <c r="K633">
        <f>'Main'!D88</f>
        <v>30.59</v>
      </c>
      <c r="L633">
        <f>AND(OR(TRUE),NOT(OR(K633="&lt;ND&gt;",K633="&lt;MISSING&gt;")))</f>
        <v>1</v>
      </c>
    </row>
    <row r="634">
      <c r="A634" t="inlineStr">
        <is>
          <t>Non-detect</t>
        </is>
      </c>
      <c r="B634" t="inlineStr">
        <is>
          <t>Test for non-detects/missing</t>
        </is>
      </c>
      <c r="C634" t="inlineStr">
        <is>
          <t>Very Low</t>
        </is>
      </c>
      <c r="E634" t="inlineStr">
        <is>
          <t>biorad_sample_pmmov_b_pdf-784.4</t>
        </is>
      </c>
      <c r="F634" t="inlineStr">
        <is>
          <t>PMMoV</t>
        </is>
      </c>
      <c r="G634" s="73" t="str">
        <f>HYPERLINK("#'Main'!D89", "'Main'!D89")</f>
        <v>'Main'!D89</v>
      </c>
      <c r="I634" t="inlineStr">
        <is>
          <t>Matches=!&lt;ND&gt;,!&lt;MISSING&gt;</t>
        </is>
      </c>
      <c r="K634">
        <f>'Main'!D89</f>
        <v>30.41</v>
      </c>
      <c r="L634">
        <f>AND(OR(TRUE),NOT(OR(K634="&lt;ND&gt;",K634="&lt;MISSING&gt;")))</f>
        <v>1</v>
      </c>
    </row>
    <row r="635">
      <c r="A635" t="inlineStr">
        <is>
          <t>Non-detect</t>
        </is>
      </c>
      <c r="B635" t="inlineStr">
        <is>
          <t>Test for non-detects/missing</t>
        </is>
      </c>
      <c r="C635" t="inlineStr">
        <is>
          <t>Very Low</t>
        </is>
      </c>
      <c r="E635" t="inlineStr">
        <is>
          <t>biorad_sample_pmmov_b_pdf-196.1</t>
        </is>
      </c>
      <c r="F635" t="inlineStr">
        <is>
          <t>PMMoV</t>
        </is>
      </c>
      <c r="G635" s="73" t="str">
        <f>HYPERLINK("#'Main'!D90", "'Main'!D90")</f>
        <v>'Main'!D90</v>
      </c>
      <c r="I635" t="inlineStr">
        <is>
          <t>Matches=!&lt;ND&gt;,!&lt;MISSING&gt;</t>
        </is>
      </c>
      <c r="K635">
        <f>'Main'!D90</f>
        <v>32.64</v>
      </c>
      <c r="L635">
        <f>AND(OR(TRUE),NOT(OR(K635="&lt;ND&gt;",K635="&lt;MISSING&gt;")))</f>
        <v>1</v>
      </c>
    </row>
    <row r="636">
      <c r="A636" t="inlineStr">
        <is>
          <t>Non-detect</t>
        </is>
      </c>
      <c r="B636" t="inlineStr">
        <is>
          <t>Test for non-detects/missing</t>
        </is>
      </c>
      <c r="C636" t="inlineStr">
        <is>
          <t>Very Low</t>
        </is>
      </c>
      <c r="E636" t="inlineStr">
        <is>
          <t>biorad_sample_pmmov_b_pdf-196.1</t>
        </is>
      </c>
      <c r="F636" t="inlineStr">
        <is>
          <t>PMMoV</t>
        </is>
      </c>
      <c r="G636" s="73" t="str">
        <f>HYPERLINK("#'Main'!D91", "'Main'!D91")</f>
        <v>'Main'!D91</v>
      </c>
      <c r="I636" t="inlineStr">
        <is>
          <t>Matches=!&lt;ND&gt;,!&lt;MISSING&gt;</t>
        </is>
      </c>
      <c r="K636">
        <f>'Main'!D91</f>
        <v>32.81</v>
      </c>
      <c r="L636">
        <f>AND(OR(TRUE),NOT(OR(K636="&lt;ND&gt;",K636="&lt;MISSING&gt;")))</f>
        <v>1</v>
      </c>
    </row>
    <row r="637">
      <c r="A637" t="inlineStr">
        <is>
          <t>Non-detect</t>
        </is>
      </c>
      <c r="B637" t="inlineStr">
        <is>
          <t>Test for non-detects/missing</t>
        </is>
      </c>
      <c r="C637" t="inlineStr">
        <is>
          <t>Very Low</t>
        </is>
      </c>
      <c r="E637" t="inlineStr">
        <is>
          <t>biorad_sample_pmmov_b_pdf-196.1</t>
        </is>
      </c>
      <c r="F637" t="inlineStr">
        <is>
          <t>PMMoV</t>
        </is>
      </c>
      <c r="G637" s="73" t="str">
        <f>HYPERLINK("#'Main'!D92", "'Main'!D92")</f>
        <v>'Main'!D92</v>
      </c>
      <c r="I637" t="inlineStr">
        <is>
          <t>Matches=!&lt;ND&gt;,!&lt;MISSING&gt;</t>
        </is>
      </c>
      <c r="K637">
        <f>'Main'!D92</f>
        <v>32.63</v>
      </c>
      <c r="L637">
        <f>AND(OR(TRUE),NOT(OR(K637="&lt;ND&gt;",K637="&lt;MISSING&gt;")))</f>
        <v>1</v>
      </c>
    </row>
    <row r="638">
      <c r="A638" t="inlineStr">
        <is>
          <t>Non-detect</t>
        </is>
      </c>
      <c r="B638" t="inlineStr">
        <is>
          <t>Test for non-detects/missing</t>
        </is>
      </c>
      <c r="C638" t="inlineStr">
        <is>
          <t>Very Low</t>
        </is>
      </c>
      <c r="E638" t="inlineStr">
        <is>
          <t>biorad_sample_pmmov_pdf-50200.0</t>
        </is>
      </c>
      <c r="F638" t="inlineStr">
        <is>
          <t>PMMoV</t>
        </is>
      </c>
      <c r="G638" s="73" t="str">
        <f>HYPERLINK("#'Main'!O78", "'Main'!O78")</f>
        <v>'Main'!O78</v>
      </c>
      <c r="I638" t="inlineStr">
        <is>
          <t>Matches=!&lt;ND&gt;,!&lt;MISSING&gt;</t>
        </is>
      </c>
      <c r="K638">
        <f>'Main'!O78</f>
        <v>24.5</v>
      </c>
      <c r="L638">
        <f>AND(OR(TRUE),NOT(OR(K638="&lt;ND&gt;",K638="&lt;MISSING&gt;")))</f>
        <v>1</v>
      </c>
    </row>
    <row r="639">
      <c r="A639" t="inlineStr">
        <is>
          <t>Non-detect</t>
        </is>
      </c>
      <c r="B639" t="inlineStr">
        <is>
          <t>Test for non-detects/missing</t>
        </is>
      </c>
      <c r="C639" t="inlineStr">
        <is>
          <t>Very Low</t>
        </is>
      </c>
      <c r="E639" t="inlineStr">
        <is>
          <t>biorad_sample_pmmov_pdf-50200.0</t>
        </is>
      </c>
      <c r="F639" t="inlineStr">
        <is>
          <t>PMMoV</t>
        </is>
      </c>
      <c r="G639" s="73" t="str">
        <f>HYPERLINK("#'Main'!O79", "'Main'!O79")</f>
        <v>'Main'!O79</v>
      </c>
      <c r="I639" t="inlineStr">
        <is>
          <t>Matches=!&lt;ND&gt;,!&lt;MISSING&gt;</t>
        </is>
      </c>
      <c r="K639">
        <f>'Main'!O79</f>
        <v>24.53</v>
      </c>
      <c r="L639">
        <f>AND(OR(TRUE),NOT(OR(K639="&lt;ND&gt;",K639="&lt;MISSING&gt;")))</f>
        <v>1</v>
      </c>
    </row>
    <row r="640">
      <c r="A640" t="inlineStr">
        <is>
          <t>Non-detect</t>
        </is>
      </c>
      <c r="B640" t="inlineStr">
        <is>
          <t>Test for non-detects/missing</t>
        </is>
      </c>
      <c r="C640" t="inlineStr">
        <is>
          <t>Very Low</t>
        </is>
      </c>
      <c r="E640" t="inlineStr">
        <is>
          <t>biorad_sample_pmmov_pdf-50200.0</t>
        </is>
      </c>
      <c r="F640" t="inlineStr">
        <is>
          <t>PMMoV</t>
        </is>
      </c>
      <c r="G640" s="73" t="str">
        <f>HYPERLINK("#'Main'!O80", "'Main'!O80")</f>
        <v>'Main'!O80</v>
      </c>
      <c r="I640" t="inlineStr">
        <is>
          <t>Matches=!&lt;ND&gt;,!&lt;MISSING&gt;</t>
        </is>
      </c>
      <c r="K640">
        <f>'Main'!O80</f>
        <v>24.53</v>
      </c>
      <c r="L640">
        <f>AND(OR(TRUE),NOT(OR(K640="&lt;ND&gt;",K640="&lt;MISSING&gt;")))</f>
        <v>1</v>
      </c>
    </row>
    <row r="641">
      <c r="A641" t="inlineStr">
        <is>
          <t>Non-detect</t>
        </is>
      </c>
      <c r="B641" t="inlineStr">
        <is>
          <t>Test for non-detects/missing</t>
        </is>
      </c>
      <c r="C641" t="inlineStr">
        <is>
          <t>Very Low</t>
        </is>
      </c>
      <c r="E641" t="inlineStr">
        <is>
          <t>biorad_sample_pmmov_pdf-12550.0</t>
        </is>
      </c>
      <c r="F641" t="inlineStr">
        <is>
          <t>PMMoV</t>
        </is>
      </c>
      <c r="G641" s="73" t="str">
        <f>HYPERLINK("#'Main'!O81", "'Main'!O81")</f>
        <v>'Main'!O81</v>
      </c>
      <c r="I641" t="inlineStr">
        <is>
          <t>Matches=!&lt;ND&gt;,!&lt;MISSING&gt;</t>
        </is>
      </c>
      <c r="K641">
        <f>'Main'!O81</f>
        <v>26.32</v>
      </c>
      <c r="L641">
        <f>AND(OR(TRUE),NOT(OR(K641="&lt;ND&gt;",K641="&lt;MISSING&gt;")))</f>
        <v>1</v>
      </c>
    </row>
    <row r="642">
      <c r="A642" t="inlineStr">
        <is>
          <t>Non-detect</t>
        </is>
      </c>
      <c r="B642" t="inlineStr">
        <is>
          <t>Test for non-detects/missing</t>
        </is>
      </c>
      <c r="C642" t="inlineStr">
        <is>
          <t>Very Low</t>
        </is>
      </c>
      <c r="E642" t="inlineStr">
        <is>
          <t>biorad_sample_pmmov_pdf-12550.0</t>
        </is>
      </c>
      <c r="F642" t="inlineStr">
        <is>
          <t>PMMoV</t>
        </is>
      </c>
      <c r="G642" s="73" t="str">
        <f>HYPERLINK("#'Main'!O82", "'Main'!O82")</f>
        <v>'Main'!O82</v>
      </c>
      <c r="I642" t="inlineStr">
        <is>
          <t>Matches=!&lt;ND&gt;,!&lt;MISSING&gt;</t>
        </is>
      </c>
      <c r="K642">
        <f>'Main'!O82</f>
        <v>26.23</v>
      </c>
      <c r="L642">
        <f>AND(OR(TRUE),NOT(OR(K642="&lt;ND&gt;",K642="&lt;MISSING&gt;")))</f>
        <v>1</v>
      </c>
    </row>
    <row r="643">
      <c r="A643" t="inlineStr">
        <is>
          <t>Non-detect</t>
        </is>
      </c>
      <c r="B643" t="inlineStr">
        <is>
          <t>Test for non-detects/missing</t>
        </is>
      </c>
      <c r="C643" t="inlineStr">
        <is>
          <t>Very Low</t>
        </is>
      </c>
      <c r="E643" t="inlineStr">
        <is>
          <t>biorad_sample_pmmov_pdf-12550.0</t>
        </is>
      </c>
      <c r="F643" t="inlineStr">
        <is>
          <t>PMMoV</t>
        </is>
      </c>
      <c r="G643" s="73" t="str">
        <f>HYPERLINK("#'Main'!O83", "'Main'!O83")</f>
        <v>'Main'!O83</v>
      </c>
      <c r="I643" t="inlineStr">
        <is>
          <t>Matches=!&lt;ND&gt;,!&lt;MISSING&gt;</t>
        </is>
      </c>
      <c r="K643">
        <f>'Main'!O83</f>
        <v>26.24</v>
      </c>
      <c r="L643">
        <f>AND(OR(TRUE),NOT(OR(K643="&lt;ND&gt;",K643="&lt;MISSING&gt;")))</f>
        <v>1</v>
      </c>
    </row>
    <row r="644">
      <c r="A644" t="inlineStr">
        <is>
          <t>Non-detect</t>
        </is>
      </c>
      <c r="B644" t="inlineStr">
        <is>
          <t>Test for non-detects/missing</t>
        </is>
      </c>
      <c r="C644" t="inlineStr">
        <is>
          <t>Very Low</t>
        </is>
      </c>
      <c r="E644" t="inlineStr">
        <is>
          <t>biorad_sample_pmmov_pdf-3138.0</t>
        </is>
      </c>
      <c r="F644" t="inlineStr">
        <is>
          <t>PMMoV</t>
        </is>
      </c>
      <c r="G644" s="73" t="str">
        <f>HYPERLINK("#'Main'!O84", "'Main'!O84")</f>
        <v>'Main'!O84</v>
      </c>
      <c r="I644" t="inlineStr">
        <is>
          <t>Matches=!&lt;ND&gt;,!&lt;MISSING&gt;</t>
        </is>
      </c>
      <c r="K644">
        <f>'Main'!O84</f>
        <v>28.45</v>
      </c>
      <c r="L644">
        <f>AND(OR(TRUE),NOT(OR(K644="&lt;ND&gt;",K644="&lt;MISSING&gt;")))</f>
        <v>1</v>
      </c>
    </row>
    <row r="645">
      <c r="A645" t="inlineStr">
        <is>
          <t>Non-detect</t>
        </is>
      </c>
      <c r="B645" t="inlineStr">
        <is>
          <t>Test for non-detects/missing</t>
        </is>
      </c>
      <c r="C645" t="inlineStr">
        <is>
          <t>Very Low</t>
        </is>
      </c>
      <c r="E645" t="inlineStr">
        <is>
          <t>biorad_sample_pmmov_pdf-3138.0</t>
        </is>
      </c>
      <c r="F645" t="inlineStr">
        <is>
          <t>PMMoV</t>
        </is>
      </c>
      <c r="G645" s="73" t="str">
        <f>HYPERLINK("#'Main'!O85", "'Main'!O85")</f>
        <v>'Main'!O85</v>
      </c>
      <c r="I645" t="inlineStr">
        <is>
          <t>Matches=!&lt;ND&gt;,!&lt;MISSING&gt;</t>
        </is>
      </c>
      <c r="K645">
        <f>'Main'!O85</f>
        <v>28.38</v>
      </c>
      <c r="L645">
        <f>AND(OR(TRUE),NOT(OR(K645="&lt;ND&gt;",K645="&lt;MISSING&gt;")))</f>
        <v>1</v>
      </c>
    </row>
    <row r="646">
      <c r="A646" t="inlineStr">
        <is>
          <t>Non-detect</t>
        </is>
      </c>
      <c r="B646" t="inlineStr">
        <is>
          <t>Test for non-detects/missing</t>
        </is>
      </c>
      <c r="C646" t="inlineStr">
        <is>
          <t>Very Low</t>
        </is>
      </c>
      <c r="E646" t="inlineStr">
        <is>
          <t>biorad_sample_pmmov_pdf-3138.0</t>
        </is>
      </c>
      <c r="F646" t="inlineStr">
        <is>
          <t>PMMoV</t>
        </is>
      </c>
      <c r="G646" s="73" t="str">
        <f>HYPERLINK("#'Main'!O86", "'Main'!O86")</f>
        <v>'Main'!O86</v>
      </c>
      <c r="I646" t="inlineStr">
        <is>
          <t>Matches=!&lt;ND&gt;,!&lt;MISSING&gt;</t>
        </is>
      </c>
      <c r="K646">
        <f>'Main'!O86</f>
        <v>28.35</v>
      </c>
      <c r="L646">
        <f>AND(OR(TRUE),NOT(OR(K646="&lt;ND&gt;",K646="&lt;MISSING&gt;")))</f>
        <v>1</v>
      </c>
    </row>
    <row r="647">
      <c r="A647" t="inlineStr">
        <is>
          <t>Non-detect</t>
        </is>
      </c>
      <c r="B647" t="inlineStr">
        <is>
          <t>Test for non-detects/missing</t>
        </is>
      </c>
      <c r="C647" t="inlineStr">
        <is>
          <t>Very Low</t>
        </is>
      </c>
      <c r="E647" t="inlineStr">
        <is>
          <t>biorad_sample_pmmov_pdf-784.4</t>
        </is>
      </c>
      <c r="F647" t="inlineStr">
        <is>
          <t>PMMoV</t>
        </is>
      </c>
      <c r="G647" s="73" t="str">
        <f>HYPERLINK("#'Main'!O87", "'Main'!O87")</f>
        <v>'Main'!O87</v>
      </c>
      <c r="I647" t="inlineStr">
        <is>
          <t>Matches=!&lt;ND&gt;,!&lt;MISSING&gt;</t>
        </is>
      </c>
      <c r="K647">
        <f>'Main'!O87</f>
        <v>30.38</v>
      </c>
      <c r="L647">
        <f>AND(OR(TRUE),NOT(OR(K647="&lt;ND&gt;",K647="&lt;MISSING&gt;")))</f>
        <v>1</v>
      </c>
    </row>
    <row r="648">
      <c r="A648" t="inlineStr">
        <is>
          <t>Non-detect</t>
        </is>
      </c>
      <c r="B648" t="inlineStr">
        <is>
          <t>Test for non-detects/missing</t>
        </is>
      </c>
      <c r="C648" t="inlineStr">
        <is>
          <t>Very Low</t>
        </is>
      </c>
      <c r="E648" t="inlineStr">
        <is>
          <t>biorad_sample_pmmov_pdf-784.4</t>
        </is>
      </c>
      <c r="F648" t="inlineStr">
        <is>
          <t>PMMoV</t>
        </is>
      </c>
      <c r="G648" s="73" t="str">
        <f>HYPERLINK("#'Main'!O88", "'Main'!O88")</f>
        <v>'Main'!O88</v>
      </c>
      <c r="I648" t="inlineStr">
        <is>
          <t>Matches=!&lt;ND&gt;,!&lt;MISSING&gt;</t>
        </is>
      </c>
      <c r="K648">
        <f>'Main'!O88</f>
        <v>30.28</v>
      </c>
      <c r="L648">
        <f>AND(OR(TRUE),NOT(OR(K648="&lt;ND&gt;",K648="&lt;MISSING&gt;")))</f>
        <v>1</v>
      </c>
    </row>
    <row r="649">
      <c r="A649" t="inlineStr">
        <is>
          <t>Non-detect</t>
        </is>
      </c>
      <c r="B649" t="inlineStr">
        <is>
          <t>Test for non-detects/missing</t>
        </is>
      </c>
      <c r="C649" t="inlineStr">
        <is>
          <t>Very Low</t>
        </is>
      </c>
      <c r="E649" t="inlineStr">
        <is>
          <t>biorad_sample_pmmov_pdf-784.4</t>
        </is>
      </c>
      <c r="F649" t="inlineStr">
        <is>
          <t>PMMoV</t>
        </is>
      </c>
      <c r="G649" s="73" t="str">
        <f>HYPERLINK("#'Main'!O89", "'Main'!O89")</f>
        <v>'Main'!O89</v>
      </c>
      <c r="I649" t="inlineStr">
        <is>
          <t>Matches=!&lt;ND&gt;,!&lt;MISSING&gt;</t>
        </is>
      </c>
      <c r="K649">
        <f>'Main'!O89</f>
        <v>30.32</v>
      </c>
      <c r="L649">
        <f>AND(OR(TRUE),NOT(OR(K649="&lt;ND&gt;",K649="&lt;MISSING&gt;")))</f>
        <v>1</v>
      </c>
    </row>
    <row r="650">
      <c r="A650" t="inlineStr">
        <is>
          <t>Non-detect</t>
        </is>
      </c>
      <c r="B650" t="inlineStr">
        <is>
          <t>Test for non-detects/missing</t>
        </is>
      </c>
      <c r="C650" t="inlineStr">
        <is>
          <t>Very Low</t>
        </is>
      </c>
      <c r="E650" t="inlineStr">
        <is>
          <t>biorad_sample_pmmov_pdf-196.1</t>
        </is>
      </c>
      <c r="F650" t="inlineStr">
        <is>
          <t>PMMoV</t>
        </is>
      </c>
      <c r="G650" s="73" t="str">
        <f>HYPERLINK("#'Main'!O90", "'Main'!O90")</f>
        <v>'Main'!O90</v>
      </c>
      <c r="I650" t="inlineStr">
        <is>
          <t>Matches=!&lt;ND&gt;,!&lt;MISSING&gt;</t>
        </is>
      </c>
      <c r="K650">
        <f>'Main'!O90</f>
        <v>32.61</v>
      </c>
      <c r="L650">
        <f>AND(OR(TRUE),NOT(OR(K650="&lt;ND&gt;",K650="&lt;MISSING&gt;")))</f>
        <v>1</v>
      </c>
    </row>
    <row r="651">
      <c r="A651" t="inlineStr">
        <is>
          <t>Non-detect</t>
        </is>
      </c>
      <c r="B651" t="inlineStr">
        <is>
          <t>Test for non-detects/missing</t>
        </is>
      </c>
      <c r="C651" t="inlineStr">
        <is>
          <t>Very Low</t>
        </is>
      </c>
      <c r="E651" t="inlineStr">
        <is>
          <t>biorad_sample_pmmov_pdf-196.1</t>
        </is>
      </c>
      <c r="F651" t="inlineStr">
        <is>
          <t>PMMoV</t>
        </is>
      </c>
      <c r="G651" s="73" t="str">
        <f>HYPERLINK("#'Main'!O91", "'Main'!O91")</f>
        <v>'Main'!O91</v>
      </c>
      <c r="I651" t="inlineStr">
        <is>
          <t>Matches=!&lt;ND&gt;,!&lt;MISSING&gt;</t>
        </is>
      </c>
      <c r="K651">
        <f>'Main'!O91</f>
        <v>32.5</v>
      </c>
      <c r="L651">
        <f>AND(OR(TRUE),NOT(OR(K651="&lt;ND&gt;",K651="&lt;MISSING&gt;")))</f>
        <v>1</v>
      </c>
    </row>
    <row r="652">
      <c r="A652" t="inlineStr">
        <is>
          <t>Non-detect</t>
        </is>
      </c>
      <c r="B652" t="inlineStr">
        <is>
          <t>Test for non-detects/missing</t>
        </is>
      </c>
      <c r="C652" t="inlineStr">
        <is>
          <t>Very Low</t>
        </is>
      </c>
      <c r="E652" t="inlineStr">
        <is>
          <t>biorad_sample_pmmov_pdf-196.1</t>
        </is>
      </c>
      <c r="F652" t="inlineStr">
        <is>
          <t>PMMoV</t>
        </is>
      </c>
      <c r="G652" s="73" t="str">
        <f>HYPERLINK("#'Main'!O92", "'Main'!O92")</f>
        <v>'Main'!O92</v>
      </c>
      <c r="I652" t="inlineStr">
        <is>
          <t>Matches=!&lt;ND&gt;,!&lt;MISSING&gt;</t>
        </is>
      </c>
      <c r="K652">
        <f>'Main'!O92</f>
        <v>32.53</v>
      </c>
      <c r="L652">
        <f>AND(OR(TRUE),NOT(OR(K652="&lt;ND&gt;",K652="&lt;MISSING&gt;")))</f>
        <v>1</v>
      </c>
    </row>
    <row r="653">
      <c r="A653" t="inlineStr">
        <is>
          <t>Non-detect</t>
        </is>
      </c>
      <c r="B653" t="inlineStr">
        <is>
          <t>Test for non-detects/missing</t>
        </is>
      </c>
      <c r="C653" t="inlineStr">
        <is>
          <t>Very Low</t>
        </is>
      </c>
      <c r="E653" t="inlineStr">
        <is>
          <t>biorad_sample_n1_pdf-300.0</t>
        </is>
      </c>
      <c r="F653" t="inlineStr">
        <is>
          <t>covN1</t>
        </is>
      </c>
      <c r="G653" s="73" t="str">
        <f>HYPERLINK("#'Main'!Z78", "'Main'!Z78")</f>
        <v>'Main'!Z78</v>
      </c>
      <c r="I653" t="inlineStr">
        <is>
          <t>Matches=!&lt;ND&gt;,!&lt;MISSING&gt;</t>
        </is>
      </c>
      <c r="K653">
        <f>'Main'!Z78</f>
        <v>30.85</v>
      </c>
      <c r="L653">
        <f>AND(OR(TRUE),NOT(OR(K653="&lt;ND&gt;",K653="&lt;MISSING&gt;")))</f>
        <v>1</v>
      </c>
    </row>
    <row r="654">
      <c r="A654" t="inlineStr">
        <is>
          <t>Non-detect</t>
        </is>
      </c>
      <c r="B654" t="inlineStr">
        <is>
          <t>Test for non-detects/missing</t>
        </is>
      </c>
      <c r="C654" t="inlineStr">
        <is>
          <t>Very Low</t>
        </is>
      </c>
      <c r="E654" t="inlineStr">
        <is>
          <t>biorad_sample_n1_pdf-300.0</t>
        </is>
      </c>
      <c r="F654" t="inlineStr">
        <is>
          <t>covN1</t>
        </is>
      </c>
      <c r="G654" s="73" t="str">
        <f>HYPERLINK("#'Main'!Z79", "'Main'!Z79")</f>
        <v>'Main'!Z79</v>
      </c>
      <c r="I654" t="inlineStr">
        <is>
          <t>Matches=!&lt;ND&gt;,!&lt;MISSING&gt;</t>
        </is>
      </c>
      <c r="K654">
        <f>'Main'!Z79</f>
        <v>30.83</v>
      </c>
      <c r="L654">
        <f>AND(OR(TRUE),NOT(OR(K654="&lt;ND&gt;",K654="&lt;MISSING&gt;")))</f>
        <v>1</v>
      </c>
    </row>
    <row r="655">
      <c r="A655" t="inlineStr">
        <is>
          <t>Non-detect</t>
        </is>
      </c>
      <c r="B655" t="inlineStr">
        <is>
          <t>Test for non-detects/missing</t>
        </is>
      </c>
      <c r="C655" t="inlineStr">
        <is>
          <t>Very Low</t>
        </is>
      </c>
      <c r="E655" t="inlineStr">
        <is>
          <t>biorad_sample_n1_pdf-300.0</t>
        </is>
      </c>
      <c r="F655" t="inlineStr">
        <is>
          <t>covN1</t>
        </is>
      </c>
      <c r="G655" s="73" t="str">
        <f>HYPERLINK("#'Main'!Z80", "'Main'!Z80")</f>
        <v>'Main'!Z80</v>
      </c>
      <c r="I655" t="inlineStr">
        <is>
          <t>Matches=!&lt;ND&gt;,!&lt;MISSING&gt;</t>
        </is>
      </c>
      <c r="K655">
        <f>'Main'!Z80</f>
        <v>30.85</v>
      </c>
      <c r="L655">
        <f>AND(OR(TRUE),NOT(OR(K655="&lt;ND&gt;",K655="&lt;MISSING&gt;")))</f>
        <v>1</v>
      </c>
    </row>
    <row r="656">
      <c r="A656" t="inlineStr">
        <is>
          <t>Non-detect</t>
        </is>
      </c>
      <c r="B656" t="inlineStr">
        <is>
          <t>Test for non-detects/missing</t>
        </is>
      </c>
      <c r="C656" t="inlineStr">
        <is>
          <t>Very Low</t>
        </is>
      </c>
      <c r="E656" t="inlineStr">
        <is>
          <t>biorad_sample_n1_pdf-60.0</t>
        </is>
      </c>
      <c r="F656" t="inlineStr">
        <is>
          <t>covN1</t>
        </is>
      </c>
      <c r="G656" s="73" t="str">
        <f>HYPERLINK("#'Main'!Z81", "'Main'!Z81")</f>
        <v>'Main'!Z81</v>
      </c>
      <c r="I656" t="inlineStr">
        <is>
          <t>Matches=!&lt;ND&gt;,!&lt;MISSING&gt;</t>
        </is>
      </c>
      <c r="K656">
        <f>'Main'!Z81</f>
        <v>30.07</v>
      </c>
      <c r="L656">
        <f>AND(OR(TRUE),NOT(OR(K656="&lt;ND&gt;",K656="&lt;MISSING&gt;")))</f>
        <v>1</v>
      </c>
    </row>
    <row r="657">
      <c r="A657" t="inlineStr">
        <is>
          <t>Non-detect</t>
        </is>
      </c>
      <c r="B657" t="inlineStr">
        <is>
          <t>Test for non-detects/missing</t>
        </is>
      </c>
      <c r="C657" t="inlineStr">
        <is>
          <t>Very Low</t>
        </is>
      </c>
      <c r="E657" t="inlineStr">
        <is>
          <t>biorad_sample_n1_pdf-60.0</t>
        </is>
      </c>
      <c r="F657" t="inlineStr">
        <is>
          <t>covN1</t>
        </is>
      </c>
      <c r="G657" s="73" t="str">
        <f>HYPERLINK("#'Main'!Z82", "'Main'!Z82")</f>
        <v>'Main'!Z82</v>
      </c>
      <c r="I657" t="inlineStr">
        <is>
          <t>Matches=!&lt;ND&gt;,!&lt;MISSING&gt;</t>
        </is>
      </c>
      <c r="K657">
        <f>'Main'!Z82</f>
        <v>30.06</v>
      </c>
      <c r="L657">
        <f>AND(OR(TRUE),NOT(OR(K657="&lt;ND&gt;",K657="&lt;MISSING&gt;")))</f>
        <v>1</v>
      </c>
    </row>
    <row r="658">
      <c r="A658" t="inlineStr">
        <is>
          <t>Non-detect</t>
        </is>
      </c>
      <c r="B658" t="inlineStr">
        <is>
          <t>Test for non-detects/missing</t>
        </is>
      </c>
      <c r="C658" t="inlineStr">
        <is>
          <t>Very Low</t>
        </is>
      </c>
      <c r="E658" t="inlineStr">
        <is>
          <t>biorad_sample_n1_pdf-60.0</t>
        </is>
      </c>
      <c r="F658" t="inlineStr">
        <is>
          <t>covN1</t>
        </is>
      </c>
      <c r="G658" s="73" t="str">
        <f>HYPERLINK("#'Main'!Z83", "'Main'!Z83")</f>
        <v>'Main'!Z83</v>
      </c>
      <c r="I658" t="inlineStr">
        <is>
          <t>Matches=!&lt;ND&gt;,!&lt;MISSING&gt;</t>
        </is>
      </c>
      <c r="K658">
        <f>'Main'!Z83</f>
        <v>30.11</v>
      </c>
      <c r="L658">
        <f>AND(OR(TRUE),NOT(OR(K658="&lt;ND&gt;",K658="&lt;MISSING&gt;")))</f>
        <v>1</v>
      </c>
    </row>
    <row r="659">
      <c r="A659" t="inlineStr">
        <is>
          <t>Non-detect</t>
        </is>
      </c>
      <c r="B659" t="inlineStr">
        <is>
          <t>Test for non-detects/missing</t>
        </is>
      </c>
      <c r="C659" t="inlineStr">
        <is>
          <t>Very Low</t>
        </is>
      </c>
      <c r="E659" t="inlineStr">
        <is>
          <t>biorad_sample_n1_pdf-15.0</t>
        </is>
      </c>
      <c r="F659" t="inlineStr">
        <is>
          <t>covN1</t>
        </is>
      </c>
      <c r="G659" s="73" t="str">
        <f>HYPERLINK("#'Main'!Z84", "'Main'!Z84")</f>
        <v>'Main'!Z84</v>
      </c>
      <c r="I659" t="inlineStr">
        <is>
          <t>Matches=!&lt;ND&gt;,!&lt;MISSING&gt;</t>
        </is>
      </c>
      <c r="K659">
        <f>'Main'!Z84</f>
        <v>31.73</v>
      </c>
      <c r="L659">
        <f>AND(OR(TRUE),NOT(OR(K659="&lt;ND&gt;",K659="&lt;MISSING&gt;")))</f>
        <v>1</v>
      </c>
    </row>
    <row r="660">
      <c r="A660" t="inlineStr">
        <is>
          <t>Non-detect</t>
        </is>
      </c>
      <c r="B660" t="inlineStr">
        <is>
          <t>Test for non-detects/missing</t>
        </is>
      </c>
      <c r="C660" t="inlineStr">
        <is>
          <t>Very Low</t>
        </is>
      </c>
      <c r="E660" t="inlineStr">
        <is>
          <t>biorad_sample_n1_pdf-15.0</t>
        </is>
      </c>
      <c r="F660" t="inlineStr">
        <is>
          <t>covN1</t>
        </is>
      </c>
      <c r="G660" s="73" t="str">
        <f>HYPERLINK("#'Main'!Z85", "'Main'!Z85")</f>
        <v>'Main'!Z85</v>
      </c>
      <c r="I660" t="inlineStr">
        <is>
          <t>Matches=!&lt;ND&gt;,!&lt;MISSING&gt;</t>
        </is>
      </c>
      <c r="K660">
        <f>'Main'!Z85</f>
        <v>31.61</v>
      </c>
      <c r="L660">
        <f>AND(OR(TRUE),NOT(OR(K660="&lt;ND&gt;",K660="&lt;MISSING&gt;")))</f>
        <v>1</v>
      </c>
    </row>
    <row r="661">
      <c r="A661" t="inlineStr">
        <is>
          <t>Non-detect</t>
        </is>
      </c>
      <c r="B661" t="inlineStr">
        <is>
          <t>Test for non-detects/missing</t>
        </is>
      </c>
      <c r="C661" t="inlineStr">
        <is>
          <t>Very Low</t>
        </is>
      </c>
      <c r="E661" t="inlineStr">
        <is>
          <t>biorad_sample_n1_pdf-15.0</t>
        </is>
      </c>
      <c r="F661" t="inlineStr">
        <is>
          <t>covN1</t>
        </is>
      </c>
      <c r="G661" s="73" t="str">
        <f>HYPERLINK("#'Main'!Z86", "'Main'!Z86")</f>
        <v>'Main'!Z86</v>
      </c>
      <c r="I661" t="inlineStr">
        <is>
          <t>Matches=!&lt;ND&gt;,!&lt;MISSING&gt;</t>
        </is>
      </c>
      <c r="K661">
        <f>'Main'!Z86</f>
        <v>31.71</v>
      </c>
      <c r="L661">
        <f>AND(OR(TRUE),NOT(OR(K661="&lt;ND&gt;",K661="&lt;MISSING&gt;")))</f>
        <v>1</v>
      </c>
    </row>
    <row r="662">
      <c r="A662" t="inlineStr">
        <is>
          <t>Non-detect</t>
        </is>
      </c>
      <c r="B662" t="inlineStr">
        <is>
          <t>Test for non-detects/missing</t>
        </is>
      </c>
      <c r="C662" t="inlineStr">
        <is>
          <t>Very Low</t>
        </is>
      </c>
      <c r="E662" t="inlineStr">
        <is>
          <t>biorad_sample_n1_pdf-7.5</t>
        </is>
      </c>
      <c r="F662" t="inlineStr">
        <is>
          <t>covN1</t>
        </is>
      </c>
      <c r="G662" s="73" t="str">
        <f>HYPERLINK("#'Main'!Z87", "'Main'!Z87")</f>
        <v>'Main'!Z87</v>
      </c>
      <c r="I662" t="inlineStr">
        <is>
          <t>Matches=!&lt;ND&gt;,!&lt;MISSING&gt;</t>
        </is>
      </c>
      <c r="K662">
        <f>'Main'!Z87</f>
        <v>32.9</v>
      </c>
      <c r="L662">
        <f>AND(OR(TRUE),NOT(OR(K662="&lt;ND&gt;",K662="&lt;MISSING&gt;")))</f>
        <v>1</v>
      </c>
    </row>
    <row r="663">
      <c r="A663" t="inlineStr">
        <is>
          <t>Non-detect</t>
        </is>
      </c>
      <c r="B663" t="inlineStr">
        <is>
          <t>Test for non-detects/missing</t>
        </is>
      </c>
      <c r="C663" t="inlineStr">
        <is>
          <t>Very Low</t>
        </is>
      </c>
      <c r="E663" t="inlineStr">
        <is>
          <t>biorad_sample_n1_pdf-7.5</t>
        </is>
      </c>
      <c r="F663" t="inlineStr">
        <is>
          <t>covN1</t>
        </is>
      </c>
      <c r="G663" s="73" t="str">
        <f>HYPERLINK("#'Main'!Z88", "'Main'!Z88")</f>
        <v>'Main'!Z88</v>
      </c>
      <c r="I663" t="inlineStr">
        <is>
          <t>Matches=!&lt;ND&gt;,!&lt;MISSING&gt;</t>
        </is>
      </c>
      <c r="K663">
        <f>'Main'!Z88</f>
        <v>32.64</v>
      </c>
      <c r="L663">
        <f>AND(OR(TRUE),NOT(OR(K663="&lt;ND&gt;",K663="&lt;MISSING&gt;")))</f>
        <v>1</v>
      </c>
    </row>
    <row r="664">
      <c r="A664" t="inlineStr">
        <is>
          <t>Non-detect</t>
        </is>
      </c>
      <c r="B664" t="inlineStr">
        <is>
          <t>Test for non-detects/missing</t>
        </is>
      </c>
      <c r="C664" t="inlineStr">
        <is>
          <t>Very Low</t>
        </is>
      </c>
      <c r="E664" t="inlineStr">
        <is>
          <t>biorad_sample_n1_pdf-7.5</t>
        </is>
      </c>
      <c r="F664" t="inlineStr">
        <is>
          <t>covN1</t>
        </is>
      </c>
      <c r="G664" s="73" t="str">
        <f>HYPERLINK("#'Main'!Z89", "'Main'!Z89")</f>
        <v>'Main'!Z89</v>
      </c>
      <c r="I664" t="inlineStr">
        <is>
          <t>Matches=!&lt;ND&gt;,!&lt;MISSING&gt;</t>
        </is>
      </c>
      <c r="K664">
        <f>'Main'!Z89</f>
        <v>32.73</v>
      </c>
      <c r="L664">
        <f>AND(OR(TRUE),NOT(OR(K664="&lt;ND&gt;",K664="&lt;MISSING&gt;")))</f>
        <v>1</v>
      </c>
    </row>
    <row r="665">
      <c r="A665" t="inlineStr">
        <is>
          <t>Non-detect</t>
        </is>
      </c>
      <c r="B665" t="inlineStr">
        <is>
          <t>Test for non-detects/missing</t>
        </is>
      </c>
      <c r="C665" t="inlineStr">
        <is>
          <t>Very Low</t>
        </is>
      </c>
      <c r="E665" t="inlineStr">
        <is>
          <t>biorad_sample_n1_pdf-3.75</t>
        </is>
      </c>
      <c r="F665" t="inlineStr">
        <is>
          <t>covN1</t>
        </is>
      </c>
      <c r="G665" s="73" t="str">
        <f>HYPERLINK("#'Main'!Z90", "'Main'!Z90")</f>
        <v>'Main'!Z90</v>
      </c>
      <c r="I665" t="inlineStr">
        <is>
          <t>Matches=!&lt;ND&gt;,!&lt;MISSING&gt;</t>
        </is>
      </c>
      <c r="K665">
        <f>'Main'!Z90</f>
        <v>33.38</v>
      </c>
      <c r="L665">
        <f>AND(OR(TRUE),NOT(OR(K665="&lt;ND&gt;",K665="&lt;MISSING&gt;")))</f>
        <v>1</v>
      </c>
    </row>
    <row r="666">
      <c r="A666" t="inlineStr">
        <is>
          <t>Non-detect</t>
        </is>
      </c>
      <c r="B666" t="inlineStr">
        <is>
          <t>Test for non-detects/missing</t>
        </is>
      </c>
      <c r="C666" t="inlineStr">
        <is>
          <t>Very Low</t>
        </is>
      </c>
      <c r="E666" t="inlineStr">
        <is>
          <t>biorad_sample_n1_pdf-3.75</t>
        </is>
      </c>
      <c r="F666" t="inlineStr">
        <is>
          <t>covN1</t>
        </is>
      </c>
      <c r="G666" s="73" t="str">
        <f>HYPERLINK("#'Main'!Z91", "'Main'!Z91")</f>
        <v>'Main'!Z91</v>
      </c>
      <c r="I666" t="inlineStr">
        <is>
          <t>Matches=!&lt;ND&gt;,!&lt;MISSING&gt;</t>
        </is>
      </c>
      <c r="K666">
        <f>'Main'!Z91</f>
        <v>33.81</v>
      </c>
      <c r="L666">
        <f>AND(OR(TRUE),NOT(OR(K666="&lt;ND&gt;",K666="&lt;MISSING&gt;")))</f>
        <v>1</v>
      </c>
    </row>
    <row r="667">
      <c r="A667" t="inlineStr">
        <is>
          <t>Non-detect</t>
        </is>
      </c>
      <c r="B667" t="inlineStr">
        <is>
          <t>Test for non-detects/missing</t>
        </is>
      </c>
      <c r="C667" t="inlineStr">
        <is>
          <t>Very Low</t>
        </is>
      </c>
      <c r="E667" t="inlineStr">
        <is>
          <t>biorad_sample_n1_pdf-3.75</t>
        </is>
      </c>
      <c r="F667" t="inlineStr">
        <is>
          <t>covN1</t>
        </is>
      </c>
      <c r="G667" s="73" t="str">
        <f>HYPERLINK("#'Main'!Z92", "'Main'!Z92")</f>
        <v>'Main'!Z92</v>
      </c>
      <c r="I667" t="inlineStr">
        <is>
          <t>Matches=!&lt;ND&gt;,!&lt;MISSING&gt;</t>
        </is>
      </c>
      <c r="K667">
        <f>'Main'!Z92</f>
        <v>33.04</v>
      </c>
      <c r="L667">
        <f>AND(OR(TRUE),NOT(OR(K667="&lt;ND&gt;",K667="&lt;MISSING&gt;")))</f>
        <v>1</v>
      </c>
    </row>
    <row r="668">
      <c r="A668" t="inlineStr">
        <is>
          <t>Non-detect</t>
        </is>
      </c>
      <c r="B668" t="inlineStr">
        <is>
          <t>Test for non-detects/missing</t>
        </is>
      </c>
      <c r="C668" t="inlineStr">
        <is>
          <t>Very Low</t>
        </is>
      </c>
      <c r="E668" t="inlineStr">
        <is>
          <t>biorad_sample_n1_pdf-0.626</t>
        </is>
      </c>
      <c r="F668" t="inlineStr">
        <is>
          <t>covN1</t>
        </is>
      </c>
      <c r="G668" s="73" t="str">
        <f>HYPERLINK("#'Main'!Z93", "'Main'!Z93")</f>
        <v>'Main'!Z93</v>
      </c>
      <c r="I668" t="inlineStr">
        <is>
          <t>Matches=!&lt;ND&gt;,!&lt;MISSING&gt;</t>
        </is>
      </c>
      <c r="K668">
        <f>'Main'!Z93</f>
        <v>35.28</v>
      </c>
      <c r="L668">
        <f>AND(OR(TRUE),NOT(OR(K668="&lt;ND&gt;",K668="&lt;MISSING&gt;")))</f>
        <v>1</v>
      </c>
    </row>
    <row r="669">
      <c r="A669" t="inlineStr">
        <is>
          <t>Non-detect</t>
        </is>
      </c>
      <c r="B669" t="inlineStr">
        <is>
          <t>Test for non-detects/missing</t>
        </is>
      </c>
      <c r="C669" t="inlineStr">
        <is>
          <t>Very Low</t>
        </is>
      </c>
      <c r="E669" t="inlineStr">
        <is>
          <t>biorad_sample_n1_pdf-0.626</t>
        </is>
      </c>
      <c r="F669" t="inlineStr">
        <is>
          <t>covN1</t>
        </is>
      </c>
      <c r="G669" s="73" t="str">
        <f>HYPERLINK("#'Main'!Z94", "'Main'!Z94")</f>
        <v>'Main'!Z94</v>
      </c>
      <c r="I669" t="inlineStr">
        <is>
          <t>Matches=!&lt;ND&gt;,!&lt;MISSING&gt;</t>
        </is>
      </c>
      <c r="K669">
        <f>'Main'!Z94</f>
        <v>35.65</v>
      </c>
      <c r="L669">
        <f>AND(OR(TRUE),NOT(OR(K669="&lt;ND&gt;",K669="&lt;MISSING&gt;")))</f>
        <v>1</v>
      </c>
    </row>
    <row r="670">
      <c r="A670" t="inlineStr">
        <is>
          <t>Non-detect</t>
        </is>
      </c>
      <c r="B670" t="inlineStr">
        <is>
          <t>Test for non-detects/missing</t>
        </is>
      </c>
      <c r="C670" t="inlineStr">
        <is>
          <t>Very Low</t>
        </is>
      </c>
      <c r="E670" t="inlineStr">
        <is>
          <t>biorad_sample_n1_pdf-0.626</t>
        </is>
      </c>
      <c r="F670" t="inlineStr">
        <is>
          <t>covN1</t>
        </is>
      </c>
      <c r="G670" s="73" t="str">
        <f>HYPERLINK("#'Main'!Z95", "'Main'!Z95")</f>
        <v>'Main'!Z95</v>
      </c>
      <c r="I670" t="inlineStr">
        <is>
          <t>Matches=!&lt;ND&gt;,!&lt;MISSING&gt;</t>
        </is>
      </c>
      <c r="K670" t="str">
        <f>'Main'!Z95</f>
        <v>[34.64]</v>
      </c>
      <c r="L670">
        <f>AND(OR(TRUE),NOT(OR(K670="&lt;ND&gt;",K670="&lt;MISSING&gt;")))</f>
        <v>1</v>
      </c>
    </row>
    <row r="671">
      <c r="A671" t="inlineStr">
        <is>
          <t>Non-detect</t>
        </is>
      </c>
      <c r="B671" t="inlineStr">
        <is>
          <t>Test for non-detects/missing</t>
        </is>
      </c>
      <c r="C671" t="inlineStr">
        <is>
          <t>Very Low</t>
        </is>
      </c>
      <c r="E671" t="inlineStr">
        <is>
          <t>biorad_sample_n2_pdf-300.0</t>
        </is>
      </c>
      <c r="F671" t="inlineStr">
        <is>
          <t>covN2</t>
        </is>
      </c>
      <c r="G671" s="73" t="str">
        <f>HYPERLINK("#'Main'!AK78", "'Main'!AK78")</f>
        <v>'Main'!AK78</v>
      </c>
      <c r="I671" t="inlineStr">
        <is>
          <t>Matches=!&lt;ND&gt;,!&lt;MISSING&gt;</t>
        </is>
      </c>
      <c r="K671">
        <f>'Main'!AK78</f>
        <v>30.86</v>
      </c>
      <c r="L671">
        <f>AND(OR(TRUE),NOT(OR(K671="&lt;ND&gt;",K671="&lt;MISSING&gt;")))</f>
        <v>1</v>
      </c>
    </row>
    <row r="672">
      <c r="A672" t="inlineStr">
        <is>
          <t>Non-detect</t>
        </is>
      </c>
      <c r="B672" t="inlineStr">
        <is>
          <t>Test for non-detects/missing</t>
        </is>
      </c>
      <c r="C672" t="inlineStr">
        <is>
          <t>Very Low</t>
        </is>
      </c>
      <c r="E672" t="inlineStr">
        <is>
          <t>biorad_sample_n2_pdf-300.0</t>
        </is>
      </c>
      <c r="F672" t="inlineStr">
        <is>
          <t>covN2</t>
        </is>
      </c>
      <c r="G672" s="73" t="str">
        <f>HYPERLINK("#'Main'!AK79", "'Main'!AK79")</f>
        <v>'Main'!AK79</v>
      </c>
      <c r="I672" t="inlineStr">
        <is>
          <t>Matches=!&lt;ND&gt;,!&lt;MISSING&gt;</t>
        </is>
      </c>
      <c r="K672">
        <f>'Main'!AK79</f>
        <v>30.5</v>
      </c>
      <c r="L672">
        <f>AND(OR(TRUE),NOT(OR(K672="&lt;ND&gt;",K672="&lt;MISSING&gt;")))</f>
        <v>1</v>
      </c>
    </row>
    <row r="673">
      <c r="A673" t="inlineStr">
        <is>
          <t>Non-detect</t>
        </is>
      </c>
      <c r="B673" t="inlineStr">
        <is>
          <t>Test for non-detects/missing</t>
        </is>
      </c>
      <c r="C673" t="inlineStr">
        <is>
          <t>Very Low</t>
        </is>
      </c>
      <c r="E673" t="inlineStr">
        <is>
          <t>biorad_sample_n2_pdf-300.0</t>
        </is>
      </c>
      <c r="F673" t="inlineStr">
        <is>
          <t>covN2</t>
        </is>
      </c>
      <c r="G673" s="73" t="str">
        <f>HYPERLINK("#'Main'!AK80", "'Main'!AK80")</f>
        <v>'Main'!AK80</v>
      </c>
      <c r="I673" t="inlineStr">
        <is>
          <t>Matches=!&lt;ND&gt;,!&lt;MISSING&gt;</t>
        </is>
      </c>
      <c r="K673">
        <f>'Main'!AK80</f>
        <v>30.78</v>
      </c>
      <c r="L673">
        <f>AND(OR(TRUE),NOT(OR(K673="&lt;ND&gt;",K673="&lt;MISSING&gt;")))</f>
        <v>1</v>
      </c>
    </row>
    <row r="674">
      <c r="A674" t="inlineStr">
        <is>
          <t>Non-detect</t>
        </is>
      </c>
      <c r="B674" t="inlineStr">
        <is>
          <t>Test for non-detects/missing</t>
        </is>
      </c>
      <c r="C674" t="inlineStr">
        <is>
          <t>Very Low</t>
        </is>
      </c>
      <c r="E674" t="inlineStr">
        <is>
          <t>biorad_sample_n2_pdf-60.0</t>
        </is>
      </c>
      <c r="F674" t="inlineStr">
        <is>
          <t>covN2</t>
        </is>
      </c>
      <c r="G674" s="73" t="str">
        <f>HYPERLINK("#'Main'!AK81", "'Main'!AK81")</f>
        <v>'Main'!AK81</v>
      </c>
      <c r="I674" t="inlineStr">
        <is>
          <t>Matches=!&lt;ND&gt;,!&lt;MISSING&gt;</t>
        </is>
      </c>
      <c r="K674">
        <f>'Main'!AK81</f>
        <v>30.57</v>
      </c>
      <c r="L674">
        <f>AND(OR(TRUE),NOT(OR(K674="&lt;ND&gt;",K674="&lt;MISSING&gt;")))</f>
        <v>1</v>
      </c>
    </row>
    <row r="675">
      <c r="A675" t="inlineStr">
        <is>
          <t>Non-detect</t>
        </is>
      </c>
      <c r="B675" t="inlineStr">
        <is>
          <t>Test for non-detects/missing</t>
        </is>
      </c>
      <c r="C675" t="inlineStr">
        <is>
          <t>Very Low</t>
        </is>
      </c>
      <c r="E675" t="inlineStr">
        <is>
          <t>biorad_sample_n2_pdf-60.0</t>
        </is>
      </c>
      <c r="F675" t="inlineStr">
        <is>
          <t>covN2</t>
        </is>
      </c>
      <c r="G675" s="73" t="str">
        <f>HYPERLINK("#'Main'!AK82", "'Main'!AK82")</f>
        <v>'Main'!AK82</v>
      </c>
      <c r="I675" t="inlineStr">
        <is>
          <t>Matches=!&lt;ND&gt;,!&lt;MISSING&gt;</t>
        </is>
      </c>
      <c r="K675">
        <f>'Main'!AK82</f>
        <v>30.25</v>
      </c>
      <c r="L675">
        <f>AND(OR(TRUE),NOT(OR(K675="&lt;ND&gt;",K675="&lt;MISSING&gt;")))</f>
        <v>1</v>
      </c>
    </row>
    <row r="676">
      <c r="A676" t="inlineStr">
        <is>
          <t>Non-detect</t>
        </is>
      </c>
      <c r="B676" t="inlineStr">
        <is>
          <t>Test for non-detects/missing</t>
        </is>
      </c>
      <c r="C676" t="inlineStr">
        <is>
          <t>Very Low</t>
        </is>
      </c>
      <c r="E676" t="inlineStr">
        <is>
          <t>biorad_sample_n2_pdf-60.0</t>
        </is>
      </c>
      <c r="F676" t="inlineStr">
        <is>
          <t>covN2</t>
        </is>
      </c>
      <c r="G676" s="73" t="str">
        <f>HYPERLINK("#'Main'!AK83", "'Main'!AK83")</f>
        <v>'Main'!AK83</v>
      </c>
      <c r="I676" t="inlineStr">
        <is>
          <t>Matches=!&lt;ND&gt;,!&lt;MISSING&gt;</t>
        </is>
      </c>
      <c r="K676">
        <f>'Main'!AK83</f>
        <v>30.23</v>
      </c>
      <c r="L676">
        <f>AND(OR(TRUE),NOT(OR(K676="&lt;ND&gt;",K676="&lt;MISSING&gt;")))</f>
        <v>1</v>
      </c>
    </row>
    <row r="677">
      <c r="A677" t="inlineStr">
        <is>
          <t>Non-detect</t>
        </is>
      </c>
      <c r="B677" t="inlineStr">
        <is>
          <t>Test for non-detects/missing</t>
        </is>
      </c>
      <c r="C677" t="inlineStr">
        <is>
          <t>Very Low</t>
        </is>
      </c>
      <c r="E677" t="inlineStr">
        <is>
          <t>biorad_sample_n2_pdf-15.0</t>
        </is>
      </c>
      <c r="F677" t="inlineStr">
        <is>
          <t>covN2</t>
        </is>
      </c>
      <c r="G677" s="73" t="str">
        <f>HYPERLINK("#'Main'!AK84", "'Main'!AK84")</f>
        <v>'Main'!AK84</v>
      </c>
      <c r="I677" t="inlineStr">
        <is>
          <t>Matches=!&lt;ND&gt;,!&lt;MISSING&gt;</t>
        </is>
      </c>
      <c r="K677">
        <f>'Main'!AK84</f>
        <v>31.96</v>
      </c>
      <c r="L677">
        <f>AND(OR(TRUE),NOT(OR(K677="&lt;ND&gt;",K677="&lt;MISSING&gt;")))</f>
        <v>1</v>
      </c>
    </row>
    <row r="678">
      <c r="A678" t="inlineStr">
        <is>
          <t>Non-detect</t>
        </is>
      </c>
      <c r="B678" t="inlineStr">
        <is>
          <t>Test for non-detects/missing</t>
        </is>
      </c>
      <c r="C678" t="inlineStr">
        <is>
          <t>Very Low</t>
        </is>
      </c>
      <c r="E678" t="inlineStr">
        <is>
          <t>biorad_sample_n2_pdf-15.0</t>
        </is>
      </c>
      <c r="F678" t="inlineStr">
        <is>
          <t>covN2</t>
        </is>
      </c>
      <c r="G678" s="73" t="str">
        <f>HYPERLINK("#'Main'!AK85", "'Main'!AK85")</f>
        <v>'Main'!AK85</v>
      </c>
      <c r="I678" t="inlineStr">
        <is>
          <t>Matches=!&lt;ND&gt;,!&lt;MISSING&gt;</t>
        </is>
      </c>
      <c r="K678">
        <f>'Main'!AK85</f>
        <v>32.25</v>
      </c>
      <c r="L678">
        <f>AND(OR(TRUE),NOT(OR(K678="&lt;ND&gt;",K678="&lt;MISSING&gt;")))</f>
        <v>1</v>
      </c>
    </row>
    <row r="679">
      <c r="A679" t="inlineStr">
        <is>
          <t>Non-detect</t>
        </is>
      </c>
      <c r="B679" t="inlineStr">
        <is>
          <t>Test for non-detects/missing</t>
        </is>
      </c>
      <c r="C679" t="inlineStr">
        <is>
          <t>Very Low</t>
        </is>
      </c>
      <c r="E679" t="inlineStr">
        <is>
          <t>biorad_sample_n2_pdf-15.0</t>
        </is>
      </c>
      <c r="F679" t="inlineStr">
        <is>
          <t>covN2</t>
        </is>
      </c>
      <c r="G679" s="73" t="str">
        <f>HYPERLINK("#'Main'!AK86", "'Main'!AK86")</f>
        <v>'Main'!AK86</v>
      </c>
      <c r="I679" t="inlineStr">
        <is>
          <t>Matches=!&lt;ND&gt;,!&lt;MISSING&gt;</t>
        </is>
      </c>
      <c r="K679">
        <f>'Main'!AK86</f>
        <v>32.1</v>
      </c>
      <c r="L679">
        <f>AND(OR(TRUE),NOT(OR(K679="&lt;ND&gt;",K679="&lt;MISSING&gt;")))</f>
        <v>1</v>
      </c>
    </row>
    <row r="680">
      <c r="A680" t="inlineStr">
        <is>
          <t>Non-detect</t>
        </is>
      </c>
      <c r="B680" t="inlineStr">
        <is>
          <t>Test for non-detects/missing</t>
        </is>
      </c>
      <c r="C680" t="inlineStr">
        <is>
          <t>Very Low</t>
        </is>
      </c>
      <c r="E680" t="inlineStr">
        <is>
          <t>biorad_sample_n2_pdf-7.5</t>
        </is>
      </c>
      <c r="F680" t="inlineStr">
        <is>
          <t>covN2</t>
        </is>
      </c>
      <c r="G680" s="73" t="str">
        <f>HYPERLINK("#'Main'!AK87", "'Main'!AK87")</f>
        <v>'Main'!AK87</v>
      </c>
      <c r="I680" t="inlineStr">
        <is>
          <t>Matches=!&lt;ND&gt;,!&lt;MISSING&gt;</t>
        </is>
      </c>
      <c r="K680">
        <f>'Main'!AK87</f>
        <v>33.13</v>
      </c>
      <c r="L680">
        <f>AND(OR(TRUE),NOT(OR(K680="&lt;ND&gt;",K680="&lt;MISSING&gt;")))</f>
        <v>1</v>
      </c>
    </row>
    <row r="681">
      <c r="A681" t="inlineStr">
        <is>
          <t>Non-detect</t>
        </is>
      </c>
      <c r="B681" t="inlineStr">
        <is>
          <t>Test for non-detects/missing</t>
        </is>
      </c>
      <c r="C681" t="inlineStr">
        <is>
          <t>Very Low</t>
        </is>
      </c>
      <c r="E681" t="inlineStr">
        <is>
          <t>biorad_sample_n2_pdf-7.5</t>
        </is>
      </c>
      <c r="F681" t="inlineStr">
        <is>
          <t>covN2</t>
        </is>
      </c>
      <c r="G681" s="73" t="str">
        <f>HYPERLINK("#'Main'!AK88", "'Main'!AK88")</f>
        <v>'Main'!AK88</v>
      </c>
      <c r="I681" t="inlineStr">
        <is>
          <t>Matches=!&lt;ND&gt;,!&lt;MISSING&gt;</t>
        </is>
      </c>
      <c r="K681">
        <f>'Main'!AK88</f>
        <v>33.18</v>
      </c>
      <c r="L681">
        <f>AND(OR(TRUE),NOT(OR(K681="&lt;ND&gt;",K681="&lt;MISSING&gt;")))</f>
        <v>1</v>
      </c>
    </row>
    <row r="682">
      <c r="A682" t="inlineStr">
        <is>
          <t>Non-detect</t>
        </is>
      </c>
      <c r="B682" t="inlineStr">
        <is>
          <t>Test for non-detects/missing</t>
        </is>
      </c>
      <c r="C682" t="inlineStr">
        <is>
          <t>Very Low</t>
        </is>
      </c>
      <c r="E682" t="inlineStr">
        <is>
          <t>biorad_sample_n2_pdf-7.5</t>
        </is>
      </c>
      <c r="F682" t="inlineStr">
        <is>
          <t>covN2</t>
        </is>
      </c>
      <c r="G682" s="73" t="str">
        <f>HYPERLINK("#'Main'!AK89", "'Main'!AK89")</f>
        <v>'Main'!AK89</v>
      </c>
      <c r="I682" t="inlineStr">
        <is>
          <t>Matches=!&lt;ND&gt;,!&lt;MISSING&gt;</t>
        </is>
      </c>
      <c r="K682">
        <f>'Main'!AK89</f>
        <v>33.8</v>
      </c>
      <c r="L682">
        <f>AND(OR(TRUE),NOT(OR(K682="&lt;ND&gt;",K682="&lt;MISSING&gt;")))</f>
        <v>1</v>
      </c>
    </row>
    <row r="683">
      <c r="A683" t="inlineStr">
        <is>
          <t>Non-detect</t>
        </is>
      </c>
      <c r="B683" t="inlineStr">
        <is>
          <t>Test for non-detects/missing</t>
        </is>
      </c>
      <c r="C683" t="inlineStr">
        <is>
          <t>Very Low</t>
        </is>
      </c>
      <c r="E683" t="inlineStr">
        <is>
          <t>biorad_sample_n2_pdf-3.75</t>
        </is>
      </c>
      <c r="F683" t="inlineStr">
        <is>
          <t>covN2</t>
        </is>
      </c>
      <c r="G683" s="73" t="str">
        <f>HYPERLINK("#'Main'!AK90", "'Main'!AK90")</f>
        <v>'Main'!AK90</v>
      </c>
      <c r="I683" t="inlineStr">
        <is>
          <t>Matches=!&lt;ND&gt;,!&lt;MISSING&gt;</t>
        </is>
      </c>
      <c r="K683">
        <f>'Main'!AK90</f>
        <v>34.35</v>
      </c>
      <c r="L683">
        <f>AND(OR(TRUE),NOT(OR(K683="&lt;ND&gt;",K683="&lt;MISSING&gt;")))</f>
        <v>1</v>
      </c>
    </row>
    <row r="684">
      <c r="A684" t="inlineStr">
        <is>
          <t>Non-detect</t>
        </is>
      </c>
      <c r="B684" t="inlineStr">
        <is>
          <t>Test for non-detects/missing</t>
        </is>
      </c>
      <c r="C684" t="inlineStr">
        <is>
          <t>Very Low</t>
        </is>
      </c>
      <c r="E684" t="inlineStr">
        <is>
          <t>biorad_sample_n2_pdf-3.75</t>
        </is>
      </c>
      <c r="F684" t="inlineStr">
        <is>
          <t>covN2</t>
        </is>
      </c>
      <c r="G684" s="73" t="str">
        <f>HYPERLINK("#'Main'!AK91", "'Main'!AK91")</f>
        <v>'Main'!AK91</v>
      </c>
      <c r="I684" t="inlineStr">
        <is>
          <t>Matches=!&lt;ND&gt;,!&lt;MISSING&gt;</t>
        </is>
      </c>
      <c r="K684">
        <f>'Main'!AK91</f>
        <v>34.22</v>
      </c>
      <c r="L684">
        <f>AND(OR(TRUE),NOT(OR(K684="&lt;ND&gt;",K684="&lt;MISSING&gt;")))</f>
        <v>1</v>
      </c>
    </row>
    <row r="685">
      <c r="A685" t="inlineStr">
        <is>
          <t>Non-detect</t>
        </is>
      </c>
      <c r="B685" t="inlineStr">
        <is>
          <t>Test for non-detects/missing</t>
        </is>
      </c>
      <c r="C685" t="inlineStr">
        <is>
          <t>Very Low</t>
        </is>
      </c>
      <c r="E685" t="inlineStr">
        <is>
          <t>biorad_sample_n2_pdf-3.75</t>
        </is>
      </c>
      <c r="F685" t="inlineStr">
        <is>
          <t>covN2</t>
        </is>
      </c>
      <c r="G685" s="73" t="str">
        <f>HYPERLINK("#'Main'!AK92", "'Main'!AK92")</f>
        <v>'Main'!AK92</v>
      </c>
      <c r="I685" t="inlineStr">
        <is>
          <t>Matches=!&lt;ND&gt;,!&lt;MISSING&gt;</t>
        </is>
      </c>
      <c r="K685">
        <f>'Main'!AK92</f>
        <v>33.78</v>
      </c>
      <c r="L685">
        <f>AND(OR(TRUE),NOT(OR(K685="&lt;ND&gt;",K685="&lt;MISSING&gt;")))</f>
        <v>1</v>
      </c>
    </row>
    <row r="686">
      <c r="A686" t="inlineStr">
        <is>
          <t>Non-detect</t>
        </is>
      </c>
      <c r="B686" t="inlineStr">
        <is>
          <t>Test for non-detects/missing</t>
        </is>
      </c>
      <c r="C686" t="inlineStr">
        <is>
          <t>Very Low</t>
        </is>
      </c>
      <c r="E686" t="inlineStr">
        <is>
          <t>biorad_sample_n2_pdf-0.626</t>
        </is>
      </c>
      <c r="F686" t="inlineStr">
        <is>
          <t>covN2</t>
        </is>
      </c>
      <c r="G686" s="73" t="str">
        <f>HYPERLINK("#'Main'!AK93", "'Main'!AK93")</f>
        <v>'Main'!AK93</v>
      </c>
      <c r="I686" t="inlineStr">
        <is>
          <t>Matches=!&lt;ND&gt;,!&lt;MISSING&gt;</t>
        </is>
      </c>
      <c r="K686">
        <f>'Main'!AK93</f>
        <v>35.01</v>
      </c>
      <c r="L686">
        <f>AND(OR(TRUE),NOT(OR(K686="&lt;ND&gt;",K686="&lt;MISSING&gt;")))</f>
        <v>1</v>
      </c>
    </row>
    <row r="687">
      <c r="A687" t="inlineStr">
        <is>
          <t>Non-detect</t>
        </is>
      </c>
      <c r="B687" t="inlineStr">
        <is>
          <t>Test for non-detects/missing</t>
        </is>
      </c>
      <c r="C687" t="inlineStr">
        <is>
          <t>Very Low</t>
        </is>
      </c>
      <c r="E687" t="inlineStr">
        <is>
          <t>biorad_sample_n2_pdf-0.626</t>
        </is>
      </c>
      <c r="F687" t="inlineStr">
        <is>
          <t>covN2</t>
        </is>
      </c>
      <c r="G687" s="73" t="str">
        <f>HYPERLINK("#'Main'!AK94", "'Main'!AK94")</f>
        <v>'Main'!AK94</v>
      </c>
      <c r="I687" t="inlineStr">
        <is>
          <t>Matches=!&lt;ND&gt;,!&lt;MISSING&gt;</t>
        </is>
      </c>
      <c r="K687">
        <f>'Main'!AK94</f>
        <v>35.19</v>
      </c>
      <c r="L687">
        <f>AND(OR(TRUE),NOT(OR(K687="&lt;ND&gt;",K687="&lt;MISSING&gt;")))</f>
        <v>1</v>
      </c>
    </row>
    <row r="688">
      <c r="A688" t="inlineStr">
        <is>
          <t>Non-detect</t>
        </is>
      </c>
      <c r="B688" t="inlineStr">
        <is>
          <t>Test for non-detects/missing</t>
        </is>
      </c>
      <c r="C688" t="inlineStr">
        <is>
          <t>Very Low</t>
        </is>
      </c>
      <c r="E688" t="inlineStr">
        <is>
          <t>biorad_sample_n2_pdf-0.626</t>
        </is>
      </c>
      <c r="F688" t="inlineStr">
        <is>
          <t>covN2</t>
        </is>
      </c>
      <c r="G688" s="73" t="str">
        <f>HYPERLINK("#'Main'!AK95", "'Main'!AK95")</f>
        <v>'Main'!AK95</v>
      </c>
      <c r="I688" t="inlineStr">
        <is>
          <t>Matches=!&lt;ND&gt;,!&lt;MISSING&gt;</t>
        </is>
      </c>
      <c r="K688">
        <f>'Main'!AK95</f>
        <v>35.66</v>
      </c>
      <c r="L688">
        <f>AND(OR(TRUE),NOT(OR(K688="&lt;ND&gt;",K688="&lt;MISSING&gt;")))</f>
        <v>1</v>
      </c>
    </row>
  </sheetData>
  <conditionalFormatting sqref="A2:M688">
    <cfRule type="expression" priority="1" dxfId="0" stopIfTrue="0">
      <formula>AND(NOT($L2),$C2="Highest")</formula>
    </cfRule>
    <cfRule type="expression" priority="2" dxfId="2" stopIfTrue="0">
      <formula>AND(NOT($L2),$C2="High")</formula>
    </cfRule>
    <cfRule type="expression" priority="3" dxfId="3" stopIfTrue="0">
      <formula>AND(NOT($L2),$C2="Medium")</formula>
    </cfRule>
    <cfRule type="expression" priority="4" dxfId="4" stopIfTrue="0">
      <formula>AND(NOT($L2),$C2="Medium Low")</formula>
    </cfRule>
    <cfRule type="expression" priority="5" dxfId="5" stopIfTrue="0">
      <formula>AND(NOT($L2),$C2="Low")</formula>
    </cfRule>
    <cfRule type="expression" priority="6" dxfId="6" stopIfTrue="0">
      <formula>AND(NOT($L2),$C2="Very Low")</formula>
    </cfRule>
    <cfRule type="expression" priority="7" dxfId="1" stopIfTrue="0">
      <formula>AND(NOT($L2),$C2="Good")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2022-06-10T19:33:08Z</dcterms:created>
  <dcterms:modified xsi:type="dcterms:W3CDTF">2022-06-10T19:33:08Z</dcterms:modified>
</cp:coreProperties>
</file>