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cted-my.sharepoint.com/personal/martina_vit_impact-initiatives_org/Documents/pin-calculation-app/input/"/>
    </mc:Choice>
  </mc:AlternateContent>
  <xr:revisionPtr revIDLastSave="65" documentId="13_ncr:1_{59E61301-DE0E-4AD8-9E51-0BB6543F4157}" xr6:coauthVersionLast="47" xr6:coauthVersionMax="47" xr10:uidLastSave="{C38C1C0E-C8F6-4EBB-92EA-DB26ABA8FC92}"/>
  <bookViews>
    <workbookView xWindow="-90" yWindow="-90" windowWidth="19380" windowHeight="11460" xr2:uid="{00000000-000D-0000-FFFF-FFFF00000000}"/>
  </bookViews>
  <sheets>
    <sheet name="och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2" i="1"/>
  <c r="F19" i="1"/>
  <c r="F20" i="1"/>
  <c r="F21" i="1"/>
  <c r="F18" i="1"/>
  <c r="F17" i="1"/>
  <c r="F15" i="1"/>
  <c r="F14" i="1"/>
  <c r="F10" i="1"/>
  <c r="F7" i="1"/>
  <c r="F5" i="1"/>
  <c r="F3" i="1"/>
  <c r="F4" i="1"/>
  <c r="F6" i="1"/>
  <c r="F8" i="1"/>
  <c r="F9" i="1"/>
  <c r="F11" i="1"/>
  <c r="F12" i="1"/>
  <c r="F13" i="1"/>
  <c r="F16" i="1"/>
  <c r="F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E3" i="1"/>
  <c r="D4" i="1"/>
  <c r="D5" i="1"/>
  <c r="E6" i="1"/>
  <c r="E15" i="1"/>
  <c r="E16" i="1"/>
  <c r="E18" i="1"/>
  <c r="E19" i="1"/>
  <c r="E23" i="1"/>
  <c r="E2" i="1"/>
  <c r="E17" i="1"/>
  <c r="E13" i="1"/>
  <c r="E12" i="1"/>
  <c r="D11" i="1"/>
  <c r="E24" i="1"/>
  <c r="E25" i="1"/>
  <c r="D8" i="1"/>
  <c r="E4" i="1" l="1"/>
  <c r="D6" i="1"/>
  <c r="D21" i="1"/>
  <c r="D20" i="1"/>
  <c r="D19" i="1"/>
  <c r="E20" i="1"/>
  <c r="E21" i="1"/>
  <c r="E5" i="1"/>
  <c r="D3" i="1"/>
  <c r="D7" i="1"/>
  <c r="D22" i="1"/>
  <c r="D9" i="1"/>
  <c r="E22" i="1"/>
  <c r="E7" i="1"/>
  <c r="D12" i="1"/>
  <c r="D10" i="1"/>
  <c r="D15" i="1"/>
  <c r="D16" i="1"/>
  <c r="D18" i="1"/>
  <c r="D17" i="1"/>
  <c r="D14" i="1"/>
  <c r="E10" i="1"/>
  <c r="E11" i="1"/>
  <c r="D13" i="1"/>
  <c r="E9" i="1"/>
  <c r="D25" i="1"/>
  <c r="E8" i="1"/>
  <c r="E14" i="1"/>
  <c r="D24" i="1"/>
  <c r="D2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martina.vit</author>
  </authors>
  <commentList>
    <comment ref="A1" authorId="0" shapeId="0" xr:uid="{56324F5C-D1A9-4D0C-8823-3368F6C4E332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The administrative level at which you want  calculate the PiN </t>
        </r>
      </text>
    </comment>
    <comment ref="C1" authorId="0" shapeId="0" xr:uid="{7D552B87-B493-4001-B304-1964DC070B87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Mandatory</t>
        </r>
      </text>
    </comment>
  </commentList>
</comments>
</file>

<file path=xl/sharedStrings.xml><?xml version="1.0" encoding="utf-8"?>
<sst xmlns="http://schemas.openxmlformats.org/spreadsheetml/2006/main" count="45" uniqueCount="45">
  <si>
    <t>diinsoor</t>
  </si>
  <si>
    <t>galdogob</t>
  </si>
  <si>
    <t>kismaayo</t>
  </si>
  <si>
    <t>baardheere</t>
  </si>
  <si>
    <t>gaalkacyo</t>
  </si>
  <si>
    <t>baraawe</t>
  </si>
  <si>
    <t>qoryooley</t>
  </si>
  <si>
    <t>ceel_waaq</t>
  </si>
  <si>
    <t>qansax_dheere</t>
  </si>
  <si>
    <t>xudur</t>
  </si>
  <si>
    <t>afgooye</t>
  </si>
  <si>
    <t>hobyo</t>
  </si>
  <si>
    <t>baydhaba</t>
  </si>
  <si>
    <t>banadir</t>
  </si>
  <si>
    <t>hargeysa</t>
  </si>
  <si>
    <t>wanla_weyn</t>
  </si>
  <si>
    <t>marka</t>
  </si>
  <si>
    <t>waajid</t>
  </si>
  <si>
    <t>buur_hakaba</t>
  </si>
  <si>
    <t>jariiban</t>
  </si>
  <si>
    <t>garbahaarey</t>
  </si>
  <si>
    <t>owdweyne</t>
  </si>
  <si>
    <t>gebiley</t>
  </si>
  <si>
    <t>borama</t>
  </si>
  <si>
    <t>Admin</t>
  </si>
  <si>
    <t>Admin Pcode</t>
  </si>
  <si>
    <t>Host/Hôte -- Girls/Filles (5-17)</t>
  </si>
  <si>
    <t>Host/Hôte -- Boys/Garcons (5-17)</t>
  </si>
  <si>
    <t>IDP/PDI -- Children/Enfants (5-17)</t>
  </si>
  <si>
    <t>IDP/PDI -- Girls/Filles (5-17)</t>
  </si>
  <si>
    <t>IDP/PDI -- Boys/Garcons (5-17)</t>
  </si>
  <si>
    <t>Returnees/Retournés -- Children/Enfants (5-17)</t>
  </si>
  <si>
    <t>Returnees/Retournés -- Girls/Filles (5-17)</t>
  </si>
  <si>
    <t>Returnees/Retournés -- Boys/Garcons (5-17)</t>
  </si>
  <si>
    <t>ToT -- Children/Enfants (5-17)</t>
  </si>
  <si>
    <t>ToT -- Girls/Filles (5-17)</t>
  </si>
  <si>
    <t>ToT -- Boys/Garcons (5-17)</t>
  </si>
  <si>
    <t>Host/Hôte -- Children/Enfants (5-17)</t>
  </si>
  <si>
    <t xml:space="preserve">5yo -- Children/Enfants  </t>
  </si>
  <si>
    <t>5yo -- Girls/Filles</t>
  </si>
  <si>
    <t>5yo -- Boys/Garcons</t>
  </si>
  <si>
    <t>Refugees/Refugiees -- Children/Enfants (5-17)</t>
  </si>
  <si>
    <t>Refugees/Refugiees -- Girls/Filles (5-17)</t>
  </si>
  <si>
    <t>Refugees/Refugiees -- Boys/Garcons (5-17)</t>
  </si>
  <si>
    <t>Other -- Children/Enfants (5-17)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</si>
</sst>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8" tint="-0.249977111117893"/>
        <b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" fontId="0" fillId="9" borderId="1" xfId="0" applyNumberFormat="1" applyFill="1" applyBorder="1"/>
    <xf numFmtId="1" fontId="0" fillId="0" borderId="1" xfId="0" applyNumberFormat="1" applyBorder="1"/>
    <xf numFmtId="1" fontId="0" fillId="0" borderId="2" xfId="0" applyNumberFormat="1" applyBorder="1"/>
    <xf numFmtId="0" fontId="4" fillId="10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11" borderId="1" xfId="1" applyFont="1" applyFill="1" applyBorder="1" applyAlignment="1">
      <alignment horizontal="center" vertical="center" wrapText="1"/>
    </xf>
    <xf numFmtId="0" fontId="5" fillId="8" borderId="1" xfId="1" applyFont="1" applyFill="1" applyBorder="1" applyAlignment="1">
      <alignment horizontal="center" vertical="center" wrapText="1"/>
    </xf>
    <xf numFmtId="0" fontId="7" fillId="7" borderId="0" xfId="1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2">
    <cellStyle name="Normal" xfId="0" builtinId="0"/>
    <cellStyle name="Normal 4" xfId="1" xr:uid="{BF9F7881-A297-4A2F-85E3-DF9C81A47CA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workbookViewId="0">
      <selection activeCell="E11" sqref="E11"/>
    </sheetView>
  </sheetViews>
  <sheetFormatPr defaultRowHeight="14.75" x14ac:dyDescent="0.75"/>
  <sheetData>
    <row r="1" spans="1:23" s="14" customFormat="1" ht="39.35" customHeight="1" x14ac:dyDescent="0.75">
      <c r="A1" s="9" t="s">
        <v>24</v>
      </c>
      <c r="B1" s="10" t="s">
        <v>25</v>
      </c>
      <c r="C1" s="11" t="s">
        <v>34</v>
      </c>
      <c r="D1" s="11" t="s">
        <v>35</v>
      </c>
      <c r="E1" s="11" t="s">
        <v>36</v>
      </c>
      <c r="F1" s="11" t="s">
        <v>38</v>
      </c>
      <c r="G1" s="4" t="s">
        <v>39</v>
      </c>
      <c r="H1" s="4" t="s">
        <v>40</v>
      </c>
      <c r="I1" s="11" t="s">
        <v>37</v>
      </c>
      <c r="J1" s="5" t="s">
        <v>26</v>
      </c>
      <c r="K1" s="5" t="s">
        <v>27</v>
      </c>
      <c r="L1" s="6" t="s">
        <v>28</v>
      </c>
      <c r="M1" s="6" t="s">
        <v>29</v>
      </c>
      <c r="N1" s="6" t="s">
        <v>30</v>
      </c>
      <c r="O1" s="7" t="s">
        <v>31</v>
      </c>
      <c r="P1" s="7" t="s">
        <v>32</v>
      </c>
      <c r="Q1" s="7" t="s">
        <v>33</v>
      </c>
      <c r="R1" s="8" t="s">
        <v>41</v>
      </c>
      <c r="S1" s="8" t="s">
        <v>42</v>
      </c>
      <c r="T1" s="8" t="s">
        <v>43</v>
      </c>
      <c r="U1" s="12" t="s">
        <v>44</v>
      </c>
      <c r="V1" s="13"/>
      <c r="W1" s="13"/>
    </row>
    <row r="2" spans="1:23" x14ac:dyDescent="0.75">
      <c r="A2" t="s">
        <v>0</v>
      </c>
      <c r="B2">
        <v>1</v>
      </c>
      <c r="C2" s="1">
        <v>295338.66666666669</v>
      </c>
      <c r="D2">
        <f>C2*0.4</f>
        <v>118135.46666666667</v>
      </c>
      <c r="E2">
        <f>C2*0.6</f>
        <v>177203.20000000001</v>
      </c>
      <c r="F2">
        <f>C2*0.1</f>
        <v>29533.866666666669</v>
      </c>
      <c r="I2">
        <f>C2*0.7</f>
        <v>206737.06666666668</v>
      </c>
      <c r="L2">
        <f>C2*0.3</f>
        <v>88601.600000000006</v>
      </c>
    </row>
    <row r="3" spans="1:23" x14ac:dyDescent="0.75">
      <c r="A3" t="s">
        <v>1</v>
      </c>
      <c r="B3">
        <v>2</v>
      </c>
      <c r="C3" s="2">
        <v>134467.33333333334</v>
      </c>
      <c r="D3">
        <f t="shared" ref="D3:D12" si="0">C3*0.4</f>
        <v>53786.933333333342</v>
      </c>
      <c r="E3">
        <f t="shared" ref="E3:E12" si="1">C3*0.6</f>
        <v>80680.400000000009</v>
      </c>
      <c r="F3">
        <f>C3*0.11</f>
        <v>14791.406666666668</v>
      </c>
      <c r="I3">
        <f t="shared" ref="I3:I25" si="2">C3*0.7</f>
        <v>94127.133333333331</v>
      </c>
      <c r="L3">
        <f t="shared" ref="L3:L25" si="3">C3*0.3</f>
        <v>40340.200000000004</v>
      </c>
    </row>
    <row r="4" spans="1:23" x14ac:dyDescent="0.75">
      <c r="A4" t="s">
        <v>2</v>
      </c>
      <c r="B4">
        <v>3</v>
      </c>
      <c r="C4" s="1">
        <v>121822.66666666667</v>
      </c>
      <c r="D4">
        <f t="shared" si="0"/>
        <v>48729.066666666673</v>
      </c>
      <c r="E4">
        <f t="shared" si="1"/>
        <v>73093.600000000006</v>
      </c>
      <c r="F4">
        <f t="shared" ref="F3:F25" si="4">C4*0.1</f>
        <v>12182.266666666668</v>
      </c>
      <c r="I4">
        <f t="shared" si="2"/>
        <v>85275.866666666669</v>
      </c>
      <c r="L4">
        <f t="shared" si="3"/>
        <v>36546.800000000003</v>
      </c>
    </row>
    <row r="5" spans="1:23" x14ac:dyDescent="0.75">
      <c r="A5" t="s">
        <v>4</v>
      </c>
      <c r="B5">
        <v>4</v>
      </c>
      <c r="C5" s="2">
        <v>113367.33333333333</v>
      </c>
      <c r="D5">
        <f t="shared" si="0"/>
        <v>45346.933333333334</v>
      </c>
      <c r="E5">
        <f t="shared" si="1"/>
        <v>68020.399999999994</v>
      </c>
      <c r="F5">
        <f>C5*0.12</f>
        <v>13604.079999999998</v>
      </c>
      <c r="I5">
        <f t="shared" si="2"/>
        <v>79357.133333333331</v>
      </c>
      <c r="L5">
        <f t="shared" si="3"/>
        <v>34010.199999999997</v>
      </c>
    </row>
    <row r="6" spans="1:23" x14ac:dyDescent="0.75">
      <c r="A6" t="s">
        <v>5</v>
      </c>
      <c r="B6">
        <v>5</v>
      </c>
      <c r="C6" s="1">
        <v>247962</v>
      </c>
      <c r="D6">
        <f t="shared" si="0"/>
        <v>99184.8</v>
      </c>
      <c r="E6">
        <f t="shared" si="1"/>
        <v>148777.19999999998</v>
      </c>
      <c r="F6">
        <f t="shared" si="4"/>
        <v>24796.2</v>
      </c>
      <c r="I6">
        <f t="shared" si="2"/>
        <v>173573.4</v>
      </c>
      <c r="L6">
        <f t="shared" si="3"/>
        <v>74388.599999999991</v>
      </c>
    </row>
    <row r="7" spans="1:23" x14ac:dyDescent="0.75">
      <c r="A7" t="s">
        <v>7</v>
      </c>
      <c r="B7">
        <v>6</v>
      </c>
      <c r="C7" s="2">
        <v>101572</v>
      </c>
      <c r="D7">
        <f t="shared" si="0"/>
        <v>40628.800000000003</v>
      </c>
      <c r="E7">
        <f t="shared" si="1"/>
        <v>60943.199999999997</v>
      </c>
      <c r="F7">
        <f>C7*0.08</f>
        <v>8125.76</v>
      </c>
      <c r="I7">
        <f t="shared" si="2"/>
        <v>71100.399999999994</v>
      </c>
      <c r="L7">
        <f t="shared" si="3"/>
        <v>30471.599999999999</v>
      </c>
    </row>
    <row r="8" spans="1:23" x14ac:dyDescent="0.75">
      <c r="A8" t="s">
        <v>8</v>
      </c>
      <c r="B8">
        <v>7</v>
      </c>
      <c r="C8" s="1">
        <v>147696</v>
      </c>
      <c r="D8">
        <f t="shared" si="0"/>
        <v>59078.400000000001</v>
      </c>
      <c r="E8">
        <f t="shared" si="1"/>
        <v>88617.599999999991</v>
      </c>
      <c r="F8">
        <f t="shared" si="4"/>
        <v>14769.6</v>
      </c>
      <c r="I8">
        <f t="shared" si="2"/>
        <v>103387.2</v>
      </c>
      <c r="L8">
        <f t="shared" si="3"/>
        <v>44308.799999999996</v>
      </c>
    </row>
    <row r="9" spans="1:23" x14ac:dyDescent="0.75">
      <c r="A9" t="s">
        <v>13</v>
      </c>
      <c r="B9">
        <v>8</v>
      </c>
      <c r="C9" s="2">
        <v>133947.33333333334</v>
      </c>
      <c r="D9">
        <f t="shared" si="0"/>
        <v>53578.933333333342</v>
      </c>
      <c r="E9">
        <f t="shared" si="1"/>
        <v>80368.400000000009</v>
      </c>
      <c r="F9">
        <f t="shared" si="4"/>
        <v>13394.733333333335</v>
      </c>
      <c r="I9">
        <f t="shared" si="2"/>
        <v>93763.133333333331</v>
      </c>
      <c r="L9">
        <f t="shared" si="3"/>
        <v>40184.200000000004</v>
      </c>
    </row>
    <row r="10" spans="1:23" x14ac:dyDescent="0.75">
      <c r="A10" t="s">
        <v>12</v>
      </c>
      <c r="B10">
        <v>9</v>
      </c>
      <c r="C10" s="1">
        <v>342878.66666666669</v>
      </c>
      <c r="D10">
        <f t="shared" si="0"/>
        <v>137151.46666666667</v>
      </c>
      <c r="E10">
        <f t="shared" si="1"/>
        <v>205727.2</v>
      </c>
      <c r="F10">
        <f>C10*0.07</f>
        <v>24001.506666666672</v>
      </c>
      <c r="I10">
        <f t="shared" si="2"/>
        <v>240015.06666666665</v>
      </c>
      <c r="L10">
        <f t="shared" si="3"/>
        <v>102863.6</v>
      </c>
    </row>
    <row r="11" spans="1:23" x14ac:dyDescent="0.75">
      <c r="A11" t="s">
        <v>14</v>
      </c>
      <c r="B11">
        <v>10</v>
      </c>
      <c r="C11" s="2">
        <v>70406.666666666672</v>
      </c>
      <c r="D11">
        <f t="shared" si="0"/>
        <v>28162.666666666672</v>
      </c>
      <c r="E11">
        <f t="shared" si="1"/>
        <v>42244</v>
      </c>
      <c r="F11">
        <f t="shared" si="4"/>
        <v>7040.6666666666679</v>
      </c>
      <c r="I11">
        <f t="shared" si="2"/>
        <v>49284.666666666664</v>
      </c>
      <c r="L11">
        <f t="shared" si="3"/>
        <v>21122</v>
      </c>
    </row>
    <row r="12" spans="1:23" x14ac:dyDescent="0.75">
      <c r="A12" t="s">
        <v>11</v>
      </c>
      <c r="B12">
        <v>11</v>
      </c>
      <c r="C12" s="1">
        <v>670875.33333333337</v>
      </c>
      <c r="D12">
        <f t="shared" si="0"/>
        <v>268350.13333333336</v>
      </c>
      <c r="E12">
        <f t="shared" si="1"/>
        <v>402525.2</v>
      </c>
      <c r="F12">
        <f t="shared" si="4"/>
        <v>67087.53333333334</v>
      </c>
      <c r="I12">
        <f t="shared" si="2"/>
        <v>469612.73333333334</v>
      </c>
      <c r="L12">
        <f t="shared" si="3"/>
        <v>201262.6</v>
      </c>
    </row>
    <row r="13" spans="1:23" x14ac:dyDescent="0.75">
      <c r="A13" t="s">
        <v>17</v>
      </c>
      <c r="B13">
        <v>12</v>
      </c>
      <c r="C13" s="2">
        <v>163046.66666666666</v>
      </c>
      <c r="D13">
        <f>C13*0.53</f>
        <v>86414.733333333337</v>
      </c>
      <c r="E13">
        <f>C13*0.47</f>
        <v>76631.93333333332</v>
      </c>
      <c r="F13">
        <f t="shared" si="4"/>
        <v>16304.666666666666</v>
      </c>
      <c r="I13">
        <f t="shared" si="2"/>
        <v>114132.66666666666</v>
      </c>
      <c r="L13">
        <f t="shared" si="3"/>
        <v>48913.999999999993</v>
      </c>
    </row>
    <row r="14" spans="1:23" x14ac:dyDescent="0.75">
      <c r="A14" t="s">
        <v>18</v>
      </c>
      <c r="B14">
        <v>13</v>
      </c>
      <c r="C14" s="1">
        <v>134357.33333333334</v>
      </c>
      <c r="D14">
        <f t="shared" ref="D14:D25" si="5">C14*0.53</f>
        <v>71209.386666666673</v>
      </c>
      <c r="E14">
        <f t="shared" ref="E14:E25" si="6">C14*0.47</f>
        <v>63147.94666666667</v>
      </c>
      <c r="F14">
        <f>C14*0.11</f>
        <v>14779.306666666667</v>
      </c>
      <c r="I14">
        <f t="shared" si="2"/>
        <v>94050.133333333331</v>
      </c>
      <c r="L14">
        <f t="shared" si="3"/>
        <v>40307.200000000004</v>
      </c>
    </row>
    <row r="15" spans="1:23" x14ac:dyDescent="0.75">
      <c r="A15" t="s">
        <v>16</v>
      </c>
      <c r="B15">
        <v>14</v>
      </c>
      <c r="C15" s="2">
        <v>116915.33333333333</v>
      </c>
      <c r="D15">
        <f t="shared" si="5"/>
        <v>61965.126666666671</v>
      </c>
      <c r="E15">
        <f t="shared" si="6"/>
        <v>54950.206666666658</v>
      </c>
      <c r="F15">
        <f>C15*0.11</f>
        <v>12860.686666666666</v>
      </c>
      <c r="I15">
        <f t="shared" si="2"/>
        <v>81840.733333333323</v>
      </c>
      <c r="L15">
        <f t="shared" si="3"/>
        <v>35074.6</v>
      </c>
    </row>
    <row r="16" spans="1:23" x14ac:dyDescent="0.75">
      <c r="A16" t="s">
        <v>19</v>
      </c>
      <c r="B16">
        <v>15</v>
      </c>
      <c r="C16" s="1">
        <v>111385.33333333333</v>
      </c>
      <c r="D16">
        <f t="shared" si="5"/>
        <v>59034.226666666669</v>
      </c>
      <c r="E16">
        <f t="shared" si="6"/>
        <v>52351.106666666659</v>
      </c>
      <c r="F16">
        <f t="shared" si="4"/>
        <v>11138.533333333333</v>
      </c>
      <c r="I16">
        <f t="shared" si="2"/>
        <v>77969.733333333323</v>
      </c>
      <c r="L16">
        <f t="shared" si="3"/>
        <v>33415.599999999999</v>
      </c>
    </row>
    <row r="17" spans="1:12" x14ac:dyDescent="0.75">
      <c r="A17" t="s">
        <v>20</v>
      </c>
      <c r="B17">
        <v>16</v>
      </c>
      <c r="C17" s="2">
        <v>117686.66666666667</v>
      </c>
      <c r="D17">
        <f t="shared" si="5"/>
        <v>62373.933333333342</v>
      </c>
      <c r="E17">
        <f t="shared" si="6"/>
        <v>55312.73333333333</v>
      </c>
      <c r="F17">
        <f>C17*0.1</f>
        <v>11768.666666666668</v>
      </c>
      <c r="I17">
        <f t="shared" si="2"/>
        <v>82380.666666666672</v>
      </c>
      <c r="L17">
        <f t="shared" si="3"/>
        <v>35306</v>
      </c>
    </row>
    <row r="18" spans="1:12" x14ac:dyDescent="0.75">
      <c r="A18" t="s">
        <v>15</v>
      </c>
      <c r="B18">
        <v>17</v>
      </c>
      <c r="C18" s="1">
        <v>406036.66666666669</v>
      </c>
      <c r="D18">
        <f t="shared" si="5"/>
        <v>215199.43333333335</v>
      </c>
      <c r="E18">
        <f t="shared" si="6"/>
        <v>190837.23333333334</v>
      </c>
      <c r="F18">
        <f>C18*0.13</f>
        <v>52784.76666666667</v>
      </c>
      <c r="I18">
        <f t="shared" si="2"/>
        <v>284225.66666666669</v>
      </c>
      <c r="L18">
        <f t="shared" si="3"/>
        <v>121811</v>
      </c>
    </row>
    <row r="19" spans="1:12" x14ac:dyDescent="0.75">
      <c r="A19" t="s">
        <v>6</v>
      </c>
      <c r="B19">
        <v>18</v>
      </c>
      <c r="C19" s="2">
        <v>101086.66666666667</v>
      </c>
      <c r="D19">
        <f t="shared" si="5"/>
        <v>53575.933333333342</v>
      </c>
      <c r="E19">
        <f t="shared" si="6"/>
        <v>47510.73333333333</v>
      </c>
      <c r="F19">
        <f t="shared" ref="F19:F21" si="7">C19*0.13</f>
        <v>13141.266666666668</v>
      </c>
      <c r="I19">
        <f t="shared" si="2"/>
        <v>70760.666666666672</v>
      </c>
      <c r="L19">
        <f t="shared" si="3"/>
        <v>30326</v>
      </c>
    </row>
    <row r="20" spans="1:12" x14ac:dyDescent="0.75">
      <c r="A20" t="s">
        <v>10</v>
      </c>
      <c r="B20">
        <v>19</v>
      </c>
      <c r="C20" s="1">
        <v>347286.66666666669</v>
      </c>
      <c r="D20">
        <f t="shared" si="5"/>
        <v>184061.93333333335</v>
      </c>
      <c r="E20">
        <f t="shared" si="6"/>
        <v>163224.73333333334</v>
      </c>
      <c r="F20">
        <f t="shared" si="7"/>
        <v>45147.26666666667</v>
      </c>
      <c r="I20">
        <f t="shared" si="2"/>
        <v>243100.66666666666</v>
      </c>
      <c r="L20">
        <f t="shared" si="3"/>
        <v>104186</v>
      </c>
    </row>
    <row r="21" spans="1:12" x14ac:dyDescent="0.75">
      <c r="A21" t="s">
        <v>9</v>
      </c>
      <c r="B21">
        <v>20</v>
      </c>
      <c r="C21" s="2">
        <v>141172</v>
      </c>
      <c r="D21">
        <f t="shared" si="5"/>
        <v>74821.16</v>
      </c>
      <c r="E21">
        <f t="shared" si="6"/>
        <v>66350.84</v>
      </c>
      <c r="F21">
        <f t="shared" si="7"/>
        <v>18352.36</v>
      </c>
      <c r="I21">
        <f t="shared" si="2"/>
        <v>98820.4</v>
      </c>
      <c r="L21">
        <f t="shared" si="3"/>
        <v>42351.6</v>
      </c>
    </row>
    <row r="22" spans="1:12" x14ac:dyDescent="0.75">
      <c r="A22" t="s">
        <v>21</v>
      </c>
      <c r="B22">
        <v>21</v>
      </c>
      <c r="C22" s="1">
        <v>166585.33333333334</v>
      </c>
      <c r="D22">
        <f t="shared" si="5"/>
        <v>88290.226666666669</v>
      </c>
      <c r="E22">
        <f t="shared" si="6"/>
        <v>78295.106666666674</v>
      </c>
      <c r="F22">
        <f>C22*0.85</f>
        <v>141597.53333333333</v>
      </c>
      <c r="I22">
        <f t="shared" si="2"/>
        <v>116609.73333333334</v>
      </c>
      <c r="L22">
        <f t="shared" si="3"/>
        <v>49975.6</v>
      </c>
    </row>
    <row r="23" spans="1:12" x14ac:dyDescent="0.75">
      <c r="A23" t="s">
        <v>3</v>
      </c>
      <c r="B23">
        <v>22</v>
      </c>
      <c r="C23" s="2">
        <v>165322.66666666666</v>
      </c>
      <c r="D23">
        <f t="shared" si="5"/>
        <v>87621.013333333336</v>
      </c>
      <c r="E23">
        <f t="shared" si="6"/>
        <v>77701.653333333321</v>
      </c>
      <c r="F23">
        <f t="shared" ref="F23:F25" si="8">C23*0.85</f>
        <v>140524.26666666666</v>
      </c>
      <c r="I23">
        <f t="shared" si="2"/>
        <v>115725.86666666665</v>
      </c>
      <c r="L23">
        <f t="shared" si="3"/>
        <v>49596.799999999996</v>
      </c>
    </row>
    <row r="24" spans="1:12" x14ac:dyDescent="0.75">
      <c r="A24" t="s">
        <v>22</v>
      </c>
      <c r="B24">
        <v>23</v>
      </c>
      <c r="C24" s="1">
        <v>107594.66666666667</v>
      </c>
      <c r="D24">
        <f t="shared" si="5"/>
        <v>57025.17333333334</v>
      </c>
      <c r="E24">
        <f t="shared" si="6"/>
        <v>50569.493333333332</v>
      </c>
      <c r="F24">
        <f t="shared" si="8"/>
        <v>91455.466666666674</v>
      </c>
      <c r="I24">
        <f t="shared" si="2"/>
        <v>75316.266666666663</v>
      </c>
      <c r="L24">
        <f t="shared" si="3"/>
        <v>32278.400000000001</v>
      </c>
    </row>
    <row r="25" spans="1:12" x14ac:dyDescent="0.75">
      <c r="A25" t="s">
        <v>23</v>
      </c>
      <c r="B25">
        <v>24</v>
      </c>
      <c r="C25" s="3">
        <v>116932</v>
      </c>
      <c r="D25">
        <f t="shared" si="5"/>
        <v>61973.960000000006</v>
      </c>
      <c r="E25">
        <f t="shared" si="6"/>
        <v>54958.039999999994</v>
      </c>
      <c r="F25">
        <f t="shared" si="8"/>
        <v>99392.2</v>
      </c>
      <c r="I25">
        <f t="shared" si="2"/>
        <v>81852.399999999994</v>
      </c>
      <c r="L25">
        <f t="shared" si="3"/>
        <v>35079.599999999999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D3DDBB405ED4AA6367858D626971E" ma:contentTypeVersion="14" ma:contentTypeDescription="Crée un document." ma:contentTypeScope="" ma:versionID="480f6128cb4bbd073f6326125a41424c">
  <xsd:schema xmlns:xsd="http://www.w3.org/2001/XMLSchema" xmlns:xs="http://www.w3.org/2001/XMLSchema" xmlns:p="http://schemas.microsoft.com/office/2006/metadata/properties" xmlns:ns2="7a5b9cf8-6f84-47d8-bb23-7f0863df71c6" xmlns:ns3="e7a156ab-dec1-49fa-a9cf-4ddad9eb4e7c" targetNamespace="http://schemas.microsoft.com/office/2006/metadata/properties" ma:root="true" ma:fieldsID="379a74a9217f9861f5630dd08d9dc250" ns2:_="" ns3:_="">
    <xsd:import namespace="7a5b9cf8-6f84-47d8-bb23-7f0863df71c6"/>
    <xsd:import namespace="e7a156ab-dec1-49fa-a9cf-4ddad9eb4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b9cf8-6f84-47d8-bb23-7f0863df7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156ab-dec1-49fa-a9cf-4ddad9eb4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e005071f-c08d-45d1-a0af-f0d1ecf5093e}" ma:internalName="TaxCatchAll" ma:showField="CatchAllData" ma:web="e7a156ab-dec1-49fa-a9cf-4ddad9eb4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a156ab-dec1-49fa-a9cf-4ddad9eb4e7c" xsi:nil="true"/>
    <lcf76f155ced4ddcb4097134ff3c332f xmlns="7a5b9cf8-6f84-47d8-bb23-7f0863df71c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9ABE00-1A66-40F4-8530-1F10CCD93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b9cf8-6f84-47d8-bb23-7f0863df71c6"/>
    <ds:schemaRef ds:uri="e7a156ab-dec1-49fa-a9cf-4ddad9eb4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DE1998-78A0-4AB1-AFCD-9276514F0C55}">
  <ds:schemaRefs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7a5b9cf8-6f84-47d8-bb23-7f0863df71c6"/>
    <ds:schemaRef ds:uri="http://schemas.microsoft.com/office/2006/documentManagement/types"/>
    <ds:schemaRef ds:uri="http://schemas.microsoft.com/office/2006/metadata/properties"/>
    <ds:schemaRef ds:uri="e7a156ab-dec1-49fa-a9cf-4ddad9eb4e7c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C937314-729B-4777-838C-84FB6EF264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Martina VIT</cp:lastModifiedBy>
  <cp:revision/>
  <dcterms:created xsi:type="dcterms:W3CDTF">2024-06-04T16:23:59Z</dcterms:created>
  <dcterms:modified xsi:type="dcterms:W3CDTF">2024-07-25T10:58:37Z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0x010100873D3DDBB405ED4AA6367858D626971E</vt:lpwstr>
  </property>
  <property fmtid="{D5CDD505-2E9C-101B-9397-08002B2CF9AE}" pid="3" name="MediaServiceImageTags">
    <vt:lpwstr/>
  </property>
</Properties>
</file>