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27" documentId="13_ncr:1_{59E61301-DE0E-4AD8-9E51-0BB6543F4157}" xr6:coauthVersionLast="47" xr6:coauthVersionMax="47" xr10:uidLastSave="{AC05A05E-E125-4683-BD2D-552E9DD8D3DA}"/>
  <bookViews>
    <workbookView xWindow="-120" yWindow="-120" windowWidth="29040" windowHeight="1572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" i="1"/>
  <c r="I6" i="1"/>
  <c r="F23" i="1"/>
  <c r="F24" i="1"/>
  <c r="F25" i="1"/>
  <c r="F22" i="1"/>
  <c r="F19" i="1"/>
  <c r="F20" i="1"/>
  <c r="F21" i="1"/>
  <c r="F18" i="1"/>
  <c r="F17" i="1"/>
  <c r="F15" i="1"/>
  <c r="F14" i="1"/>
  <c r="F10" i="1"/>
  <c r="F7" i="1"/>
  <c r="F5" i="1"/>
  <c r="F3" i="1"/>
  <c r="F4" i="1"/>
  <c r="F6" i="1"/>
  <c r="F8" i="1"/>
  <c r="F9" i="1"/>
  <c r="F11" i="1"/>
  <c r="F12" i="1"/>
  <c r="F13" i="1"/>
  <c r="F16" i="1"/>
  <c r="F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3" i="1"/>
  <c r="D4" i="1"/>
  <c r="D5" i="1"/>
  <c r="E6" i="1"/>
  <c r="E15" i="1"/>
  <c r="E16" i="1"/>
  <c r="E18" i="1"/>
  <c r="E19" i="1"/>
  <c r="E23" i="1"/>
  <c r="E2" i="1"/>
  <c r="E17" i="1"/>
  <c r="E13" i="1"/>
  <c r="E12" i="1"/>
  <c r="D11" i="1"/>
  <c r="E24" i="1"/>
  <c r="E25" i="1"/>
  <c r="D8" i="1"/>
  <c r="E4" i="1" l="1"/>
  <c r="D6" i="1"/>
  <c r="D21" i="1"/>
  <c r="D20" i="1"/>
  <c r="D19" i="1"/>
  <c r="E20" i="1"/>
  <c r="E21" i="1"/>
  <c r="E5" i="1"/>
  <c r="D3" i="1"/>
  <c r="D7" i="1"/>
  <c r="D22" i="1"/>
  <c r="D9" i="1"/>
  <c r="E22" i="1"/>
  <c r="E7" i="1"/>
  <c r="D12" i="1"/>
  <c r="D10" i="1"/>
  <c r="D15" i="1"/>
  <c r="D16" i="1"/>
  <c r="D18" i="1"/>
  <c r="D17" i="1"/>
  <c r="D14" i="1"/>
  <c r="E10" i="1"/>
  <c r="E11" i="1"/>
  <c r="D13" i="1"/>
  <c r="E9" i="1"/>
  <c r="D25" i="1"/>
  <c r="E8" i="1"/>
  <c r="E14" i="1"/>
  <c r="D24" i="1"/>
  <c r="D2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<sst xmlns="http://schemas.openxmlformats.org/spreadsheetml/2006/main" count="37" uniqueCount="37">
  <si>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</si>
  <si>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</si>
  <si>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</si>
  <si>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</si>
  <si>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</si>
  <si>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</si>
  <si>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</si>
  <si>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</si>
  <si>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</si>
  <si>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</si>
  <si>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</si>
  <si>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</si>
  <si>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</si>
  <si>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</si>
  <si>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</si>
  <si>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</si>
  <si>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</si>
  <si>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</si>
  <si>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</si>
  <si>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</si>
  <si>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</si>
  <si>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</si>
  <si>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</si>
  <si>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</si>
  <si>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</si>
  <si>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</si>
  <si>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IDP/PDI -- Children/Enfants (5-17)</t>
  </si>
  <si>
    <t>Returnees/Retournés -- Children/Enfants (5-17)</t>
  </si>
  <si>
    <t>ToT -- Children/Enfants (5-17)</t>
  </si>
  <si>
    <t>ToT -- Girls/Filles (5-17)</t>
  </si>
  <si>
    <t>ToT -- Boys/Garcons (5-17)</t>
  </si>
  <si>
    <t>Host/Hôte -- Children/Enfants (5-17)</t>
  </si>
  <si>
    <t>5yo -- Girls/Filles</t>
  </si>
  <si>
    <t>5yo -- Boys/Garcons</t>
  </si>
  <si>
    <t>Refugees/Refugiees -- Children/Enfants (5-17)</t>
  </si>
  <si>
    <t>Other -- Children/Enfants (5-17)</t>
  </si>
  <si>
    <t>5yo -- Children/Enfants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</si>
</sst>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11" borderId="1" xfId="0" applyNumberFormat="1" applyFill="1" applyBorder="1"/>
    <xf numFmtId="1" fontId="0" fillId="9" borderId="1" xfId="0" applyNumberFormat="1" applyFill="1" applyBorder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V27" sqref="V27"/>
    </sheetView>
  </sheetViews>
  <sheetFormatPr defaultRowHeight="14.75" x14ac:dyDescent="0.75"/>
  <cols>
    <col min="1" max="1" width="20.453125" customWidth="1"/>
    <col min="3" max="3" width="17.5" style="15" customWidth="1"/>
  </cols>
  <sheetData>
    <row r="1" spans="1:15" s="13" customFormat="1" ht="39.4" customHeight="1" x14ac:dyDescent="0.75">
      <c r="A1" s="5" t="s">
        <v>24</v>
      </c>
      <c r="B1" s="6" t="s">
        <v>25</v>
      </c>
      <c r="C1" s="14" t="s">
        <v>28</v>
      </c>
      <c r="D1" s="7" t="s">
        <v>29</v>
      </c>
      <c r="E1" s="7" t="s">
        <v>30</v>
      </c>
      <c r="F1" s="7" t="s">
        <v>36</v>
      </c>
      <c r="G1" s="4" t="s">
        <v>32</v>
      </c>
      <c r="H1" s="4" t="s">
        <v>33</v>
      </c>
      <c r="I1" s="7" t="s">
        <v>31</v>
      </c>
      <c r="J1" s="8" t="s">
        <v>26</v>
      </c>
      <c r="K1" s="9" t="s">
        <v>27</v>
      </c>
      <c r="L1" s="10" t="s">
        <v>34</v>
      </c>
      <c r="M1" s="11" t="s">
        <v>35</v>
      </c>
      <c r="N1" s="12"/>
    </row>
    <row r="2" spans="1:15" x14ac:dyDescent="0.75">
      <c r="A2" t="s">
        <v>0</v>
      </c>
      <c r="B2">
        <v>1</v>
      </c>
      <c r="C2" s="1">
        <v>295338</v>
      </c>
      <c r="D2">
        <f>C2*0.4</f>
        <v>118135.20000000001</v>
      </c>
      <c r="E2">
        <f>C2*0.6</f>
        <v>177202.8</v>
      </c>
      <c r="F2">
        <f>C2*0.1</f>
        <v>29533.800000000003</v>
      </c>
      <c r="I2">
        <f>C2*0.7</f>
        <v>206736.59999999998</v>
      </c>
      <c r="J2">
        <f>C2*0.1</f>
        <v>29533.800000000003</v>
      </c>
      <c r="M2">
        <f>C2*0.2</f>
        <v>59067.600000000006</v>
      </c>
      <c r="O2" s="16"/>
    </row>
    <row r="3" spans="1:15" x14ac:dyDescent="0.75">
      <c r="A3" t="s">
        <v>1</v>
      </c>
      <c r="B3">
        <v>2</v>
      </c>
      <c r="C3" s="2">
        <v>134467</v>
      </c>
      <c r="D3">
        <f t="shared" ref="D3:D12" si="0">C3*0.4</f>
        <v>53786.8</v>
      </c>
      <c r="E3">
        <f t="shared" ref="E3:E12" si="1">C3*0.6</f>
        <v>80680.2</v>
      </c>
      <c r="F3">
        <f>C3*0.11</f>
        <v>14791.37</v>
      </c>
      <c r="I3">
        <f t="shared" ref="I3:I25" si="2">C3*0.7</f>
        <v>94126.9</v>
      </c>
      <c r="J3">
        <f t="shared" ref="J3:J25" si="3">C3*0.1</f>
        <v>13446.7</v>
      </c>
      <c r="M3">
        <f t="shared" ref="M3:M25" si="4">C3*0.2</f>
        <v>26893.4</v>
      </c>
      <c r="O3" s="17"/>
    </row>
    <row r="4" spans="1:15" x14ac:dyDescent="0.75">
      <c r="A4" t="s">
        <v>2</v>
      </c>
      <c r="B4">
        <v>3</v>
      </c>
      <c r="C4" s="1">
        <v>121822</v>
      </c>
      <c r="D4">
        <f t="shared" si="0"/>
        <v>48728.800000000003</v>
      </c>
      <c r="E4">
        <f t="shared" si="1"/>
        <v>73093.2</v>
      </c>
      <c r="F4">
        <f t="shared" ref="F4:F16" si="5">C4*0.1</f>
        <v>12182.2</v>
      </c>
      <c r="I4">
        <f t="shared" si="2"/>
        <v>85275.4</v>
      </c>
      <c r="J4">
        <f t="shared" si="3"/>
        <v>12182.2</v>
      </c>
      <c r="M4">
        <f t="shared" si="4"/>
        <v>24364.400000000001</v>
      </c>
      <c r="O4" s="16"/>
    </row>
    <row r="5" spans="1:15" x14ac:dyDescent="0.75">
      <c r="A5" t="s">
        <v>4</v>
      </c>
      <c r="B5">
        <v>4</v>
      </c>
      <c r="C5" s="2">
        <v>113367</v>
      </c>
      <c r="D5">
        <f t="shared" si="0"/>
        <v>45346.8</v>
      </c>
      <c r="E5">
        <f t="shared" si="1"/>
        <v>68020.2</v>
      </c>
      <c r="F5">
        <f>C5*0.12</f>
        <v>13604.039999999999</v>
      </c>
      <c r="I5">
        <f t="shared" si="2"/>
        <v>79356.899999999994</v>
      </c>
      <c r="J5">
        <f t="shared" si="3"/>
        <v>11336.7</v>
      </c>
      <c r="M5">
        <f t="shared" si="4"/>
        <v>22673.4</v>
      </c>
      <c r="O5" s="17"/>
    </row>
    <row r="6" spans="1:15" x14ac:dyDescent="0.75">
      <c r="A6" t="s">
        <v>5</v>
      </c>
      <c r="B6">
        <v>5</v>
      </c>
      <c r="C6" s="1">
        <v>247962</v>
      </c>
      <c r="D6">
        <f t="shared" si="0"/>
        <v>99184.8</v>
      </c>
      <c r="E6">
        <f t="shared" si="1"/>
        <v>148777.19999999998</v>
      </c>
      <c r="F6">
        <f t="shared" si="5"/>
        <v>24796.2</v>
      </c>
      <c r="I6">
        <f t="shared" si="2"/>
        <v>173573.4</v>
      </c>
      <c r="J6">
        <f t="shared" si="3"/>
        <v>24796.2</v>
      </c>
      <c r="M6">
        <f t="shared" si="4"/>
        <v>49592.4</v>
      </c>
      <c r="O6" s="16"/>
    </row>
    <row r="7" spans="1:15" x14ac:dyDescent="0.75">
      <c r="A7" t="s">
        <v>7</v>
      </c>
      <c r="B7">
        <v>6</v>
      </c>
      <c r="C7" s="2">
        <v>101572</v>
      </c>
      <c r="D7">
        <f t="shared" si="0"/>
        <v>40628.800000000003</v>
      </c>
      <c r="E7">
        <f t="shared" si="1"/>
        <v>60943.199999999997</v>
      </c>
      <c r="F7">
        <f>C7*0.08</f>
        <v>8125.76</v>
      </c>
      <c r="I7">
        <f t="shared" si="2"/>
        <v>71100.399999999994</v>
      </c>
      <c r="J7">
        <f t="shared" si="3"/>
        <v>10157.200000000001</v>
      </c>
      <c r="M7">
        <f t="shared" si="4"/>
        <v>20314.400000000001</v>
      </c>
      <c r="O7" s="17"/>
    </row>
    <row r="8" spans="1:15" x14ac:dyDescent="0.75">
      <c r="A8" t="s">
        <v>8</v>
      </c>
      <c r="B8">
        <v>7</v>
      </c>
      <c r="C8" s="1">
        <v>147696</v>
      </c>
      <c r="D8">
        <f t="shared" si="0"/>
        <v>59078.400000000001</v>
      </c>
      <c r="E8">
        <f t="shared" si="1"/>
        <v>88617.599999999991</v>
      </c>
      <c r="F8">
        <f t="shared" si="5"/>
        <v>14769.6</v>
      </c>
      <c r="I8">
        <f t="shared" si="2"/>
        <v>103387.2</v>
      </c>
      <c r="J8">
        <f t="shared" si="3"/>
        <v>14769.6</v>
      </c>
      <c r="M8">
        <f t="shared" si="4"/>
        <v>29539.200000000001</v>
      </c>
      <c r="O8" s="16"/>
    </row>
    <row r="9" spans="1:15" x14ac:dyDescent="0.75">
      <c r="A9" t="s">
        <v>13</v>
      </c>
      <c r="B9">
        <v>8</v>
      </c>
      <c r="C9" s="2">
        <v>133947</v>
      </c>
      <c r="D9">
        <f t="shared" si="0"/>
        <v>53578.8</v>
      </c>
      <c r="E9">
        <f t="shared" si="1"/>
        <v>80368.2</v>
      </c>
      <c r="F9">
        <f t="shared" si="5"/>
        <v>13394.7</v>
      </c>
      <c r="I9">
        <f t="shared" si="2"/>
        <v>93762.9</v>
      </c>
      <c r="J9">
        <f t="shared" si="3"/>
        <v>13394.7</v>
      </c>
      <c r="M9">
        <f t="shared" si="4"/>
        <v>26789.4</v>
      </c>
      <c r="O9" s="17"/>
    </row>
    <row r="10" spans="1:15" x14ac:dyDescent="0.75">
      <c r="A10" t="s">
        <v>12</v>
      </c>
      <c r="B10">
        <v>9</v>
      </c>
      <c r="C10" s="1">
        <v>342878</v>
      </c>
      <c r="D10">
        <f t="shared" si="0"/>
        <v>137151.20000000001</v>
      </c>
      <c r="E10">
        <f t="shared" si="1"/>
        <v>205726.8</v>
      </c>
      <c r="F10">
        <f>C10*0.07</f>
        <v>24001.460000000003</v>
      </c>
      <c r="I10">
        <f t="shared" si="2"/>
        <v>240014.59999999998</v>
      </c>
      <c r="J10">
        <f t="shared" si="3"/>
        <v>34287.800000000003</v>
      </c>
      <c r="M10">
        <f t="shared" si="4"/>
        <v>68575.600000000006</v>
      </c>
      <c r="O10" s="16"/>
    </row>
    <row r="11" spans="1:15" x14ac:dyDescent="0.75">
      <c r="A11" t="s">
        <v>14</v>
      </c>
      <c r="B11">
        <v>10</v>
      </c>
      <c r="C11" s="2">
        <v>70406</v>
      </c>
      <c r="D11">
        <f t="shared" si="0"/>
        <v>28162.400000000001</v>
      </c>
      <c r="E11">
        <f t="shared" si="1"/>
        <v>42243.6</v>
      </c>
      <c r="F11">
        <f t="shared" si="5"/>
        <v>7040.6</v>
      </c>
      <c r="I11">
        <f t="shared" si="2"/>
        <v>49284.2</v>
      </c>
      <c r="J11">
        <f t="shared" si="3"/>
        <v>7040.6</v>
      </c>
      <c r="M11">
        <f t="shared" si="4"/>
        <v>14081.2</v>
      </c>
      <c r="O11" s="17"/>
    </row>
    <row r="12" spans="1:15" x14ac:dyDescent="0.75">
      <c r="A12" t="s">
        <v>11</v>
      </c>
      <c r="B12">
        <v>11</v>
      </c>
      <c r="C12" s="1">
        <v>670875</v>
      </c>
      <c r="D12">
        <f t="shared" si="0"/>
        <v>268350</v>
      </c>
      <c r="E12">
        <f t="shared" si="1"/>
        <v>402525</v>
      </c>
      <c r="F12">
        <f t="shared" si="5"/>
        <v>67087.5</v>
      </c>
      <c r="I12">
        <f t="shared" si="2"/>
        <v>469612.49999999994</v>
      </c>
      <c r="J12">
        <f t="shared" si="3"/>
        <v>67087.5</v>
      </c>
      <c r="M12">
        <f t="shared" si="4"/>
        <v>134175</v>
      </c>
      <c r="O12" s="16"/>
    </row>
    <row r="13" spans="1:15" x14ac:dyDescent="0.75">
      <c r="A13" t="s">
        <v>17</v>
      </c>
      <c r="B13">
        <v>12</v>
      </c>
      <c r="C13" s="2">
        <v>163046</v>
      </c>
      <c r="D13">
        <f>C13*0.53</f>
        <v>86414.38</v>
      </c>
      <c r="E13">
        <f>C13*0.47</f>
        <v>76631.62</v>
      </c>
      <c r="F13">
        <f t="shared" si="5"/>
        <v>16304.6</v>
      </c>
      <c r="I13">
        <f t="shared" si="2"/>
        <v>114132.2</v>
      </c>
      <c r="J13">
        <f t="shared" si="3"/>
        <v>16304.6</v>
      </c>
      <c r="M13">
        <f t="shared" si="4"/>
        <v>32609.200000000001</v>
      </c>
      <c r="O13" s="17"/>
    </row>
    <row r="14" spans="1:15" x14ac:dyDescent="0.75">
      <c r="A14" t="s">
        <v>18</v>
      </c>
      <c r="B14">
        <v>13</v>
      </c>
      <c r="C14" s="1">
        <v>134357</v>
      </c>
      <c r="D14">
        <f t="shared" ref="D14:D25" si="6">C14*0.53</f>
        <v>71209.210000000006</v>
      </c>
      <c r="E14">
        <f t="shared" ref="E14:E25" si="7">C14*0.47</f>
        <v>63147.789999999994</v>
      </c>
      <c r="F14">
        <f>C14*0.11</f>
        <v>14779.27</v>
      </c>
      <c r="I14">
        <f t="shared" si="2"/>
        <v>94049.9</v>
      </c>
      <c r="J14">
        <f t="shared" si="3"/>
        <v>13435.7</v>
      </c>
      <c r="M14">
        <f t="shared" si="4"/>
        <v>26871.4</v>
      </c>
      <c r="O14" s="16"/>
    </row>
    <row r="15" spans="1:15" x14ac:dyDescent="0.75">
      <c r="A15" t="s">
        <v>16</v>
      </c>
      <c r="B15">
        <v>14</v>
      </c>
      <c r="C15" s="2">
        <v>116915</v>
      </c>
      <c r="D15">
        <f t="shared" si="6"/>
        <v>61964.950000000004</v>
      </c>
      <c r="E15">
        <f t="shared" si="7"/>
        <v>54950.049999999996</v>
      </c>
      <c r="F15">
        <f>C15*0.11</f>
        <v>12860.65</v>
      </c>
      <c r="I15">
        <f t="shared" si="2"/>
        <v>81840.5</v>
      </c>
      <c r="J15">
        <f t="shared" si="3"/>
        <v>11691.5</v>
      </c>
      <c r="M15">
        <f t="shared" si="4"/>
        <v>23383</v>
      </c>
      <c r="O15" s="17"/>
    </row>
    <row r="16" spans="1:15" x14ac:dyDescent="0.75">
      <c r="A16" t="s">
        <v>19</v>
      </c>
      <c r="B16">
        <v>15</v>
      </c>
      <c r="C16" s="1">
        <v>111385</v>
      </c>
      <c r="D16">
        <f t="shared" si="6"/>
        <v>59034.05</v>
      </c>
      <c r="E16">
        <f t="shared" si="7"/>
        <v>52350.95</v>
      </c>
      <c r="F16">
        <f t="shared" si="5"/>
        <v>11138.5</v>
      </c>
      <c r="I16">
        <f t="shared" si="2"/>
        <v>77969.5</v>
      </c>
      <c r="J16">
        <f t="shared" si="3"/>
        <v>11138.5</v>
      </c>
      <c r="M16">
        <f t="shared" si="4"/>
        <v>22277</v>
      </c>
      <c r="O16" s="16"/>
    </row>
    <row r="17" spans="1:15" x14ac:dyDescent="0.75">
      <c r="A17" t="s">
        <v>20</v>
      </c>
      <c r="B17">
        <v>16</v>
      </c>
      <c r="C17" s="2">
        <v>117686</v>
      </c>
      <c r="D17">
        <f t="shared" si="6"/>
        <v>62373.58</v>
      </c>
      <c r="E17">
        <f t="shared" si="7"/>
        <v>55312.42</v>
      </c>
      <c r="F17">
        <f>C17*0.1</f>
        <v>11768.6</v>
      </c>
      <c r="I17">
        <f t="shared" si="2"/>
        <v>82380.2</v>
      </c>
      <c r="J17">
        <f t="shared" si="3"/>
        <v>11768.6</v>
      </c>
      <c r="M17">
        <f t="shared" si="4"/>
        <v>23537.200000000001</v>
      </c>
      <c r="O17" s="17"/>
    </row>
    <row r="18" spans="1:15" x14ac:dyDescent="0.75">
      <c r="A18" t="s">
        <v>15</v>
      </c>
      <c r="B18">
        <v>17</v>
      </c>
      <c r="C18" s="1">
        <v>406036</v>
      </c>
      <c r="D18">
        <f t="shared" si="6"/>
        <v>215199.08000000002</v>
      </c>
      <c r="E18">
        <f t="shared" si="7"/>
        <v>190836.91999999998</v>
      </c>
      <c r="F18">
        <f>C18*0.13</f>
        <v>52784.68</v>
      </c>
      <c r="I18">
        <f t="shared" si="2"/>
        <v>284225.19999999995</v>
      </c>
      <c r="J18">
        <f t="shared" si="3"/>
        <v>40603.600000000006</v>
      </c>
      <c r="M18">
        <f t="shared" si="4"/>
        <v>81207.200000000012</v>
      </c>
      <c r="O18" s="16"/>
    </row>
    <row r="19" spans="1:15" x14ac:dyDescent="0.75">
      <c r="A19" t="s">
        <v>6</v>
      </c>
      <c r="B19">
        <v>18</v>
      </c>
      <c r="C19" s="2">
        <v>101086</v>
      </c>
      <c r="D19">
        <f t="shared" si="6"/>
        <v>53575.58</v>
      </c>
      <c r="E19">
        <f t="shared" si="7"/>
        <v>47510.42</v>
      </c>
      <c r="F19">
        <f t="shared" ref="F19:F21" si="8">C19*0.13</f>
        <v>13141.18</v>
      </c>
      <c r="I19">
        <f t="shared" si="2"/>
        <v>70760.2</v>
      </c>
      <c r="J19">
        <f t="shared" si="3"/>
        <v>10108.6</v>
      </c>
      <c r="M19">
        <f t="shared" si="4"/>
        <v>20217.2</v>
      </c>
      <c r="O19" s="17"/>
    </row>
    <row r="20" spans="1:15" x14ac:dyDescent="0.75">
      <c r="A20" t="s">
        <v>10</v>
      </c>
      <c r="B20">
        <v>19</v>
      </c>
      <c r="C20" s="1">
        <v>347286</v>
      </c>
      <c r="D20">
        <f t="shared" si="6"/>
        <v>184061.58000000002</v>
      </c>
      <c r="E20">
        <f t="shared" si="7"/>
        <v>163224.41999999998</v>
      </c>
      <c r="F20">
        <f t="shared" si="8"/>
        <v>45147.18</v>
      </c>
      <c r="I20">
        <f t="shared" si="2"/>
        <v>243100.19999999998</v>
      </c>
      <c r="J20">
        <f t="shared" si="3"/>
        <v>34728.6</v>
      </c>
      <c r="M20">
        <f t="shared" si="4"/>
        <v>69457.2</v>
      </c>
      <c r="O20" s="16"/>
    </row>
    <row r="21" spans="1:15" x14ac:dyDescent="0.75">
      <c r="A21" t="s">
        <v>9</v>
      </c>
      <c r="B21">
        <v>20</v>
      </c>
      <c r="C21" s="2">
        <v>141172</v>
      </c>
      <c r="D21">
        <f t="shared" si="6"/>
        <v>74821.16</v>
      </c>
      <c r="E21">
        <f t="shared" si="7"/>
        <v>66350.84</v>
      </c>
      <c r="F21">
        <f t="shared" si="8"/>
        <v>18352.36</v>
      </c>
      <c r="I21">
        <f t="shared" si="2"/>
        <v>98820.4</v>
      </c>
      <c r="J21">
        <f t="shared" si="3"/>
        <v>14117.2</v>
      </c>
      <c r="M21">
        <f t="shared" si="4"/>
        <v>28234.400000000001</v>
      </c>
      <c r="O21" s="17"/>
    </row>
    <row r="22" spans="1:15" x14ac:dyDescent="0.75">
      <c r="A22" t="s">
        <v>21</v>
      </c>
      <c r="B22">
        <v>21</v>
      </c>
      <c r="C22" s="1">
        <v>166585</v>
      </c>
      <c r="D22">
        <f t="shared" si="6"/>
        <v>88290.05</v>
      </c>
      <c r="E22">
        <f t="shared" si="7"/>
        <v>78294.95</v>
      </c>
      <c r="F22">
        <f>C22*0.85</f>
        <v>141597.25</v>
      </c>
      <c r="I22">
        <f t="shared" si="2"/>
        <v>116609.49999999999</v>
      </c>
      <c r="J22">
        <f t="shared" si="3"/>
        <v>16658.5</v>
      </c>
      <c r="M22">
        <f t="shared" si="4"/>
        <v>33317</v>
      </c>
      <c r="O22" s="16"/>
    </row>
    <row r="23" spans="1:15" x14ac:dyDescent="0.75">
      <c r="A23" t="s">
        <v>3</v>
      </c>
      <c r="B23">
        <v>22</v>
      </c>
      <c r="C23" s="2">
        <v>165322</v>
      </c>
      <c r="D23">
        <f t="shared" si="6"/>
        <v>87620.66</v>
      </c>
      <c r="E23">
        <f t="shared" si="7"/>
        <v>77701.34</v>
      </c>
      <c r="F23">
        <f t="shared" ref="F23:F25" si="9">C23*0.85</f>
        <v>140523.69999999998</v>
      </c>
      <c r="I23">
        <f t="shared" si="2"/>
        <v>115725.4</v>
      </c>
      <c r="J23">
        <f t="shared" si="3"/>
        <v>16532.2</v>
      </c>
      <c r="M23">
        <f t="shared" si="4"/>
        <v>33064.400000000001</v>
      </c>
      <c r="O23" s="17"/>
    </row>
    <row r="24" spans="1:15" x14ac:dyDescent="0.75">
      <c r="A24" t="s">
        <v>22</v>
      </c>
      <c r="B24">
        <v>23</v>
      </c>
      <c r="C24" s="1">
        <v>107594</v>
      </c>
      <c r="D24">
        <f t="shared" si="6"/>
        <v>57024.82</v>
      </c>
      <c r="E24">
        <f t="shared" si="7"/>
        <v>50569.18</v>
      </c>
      <c r="F24">
        <f t="shared" si="9"/>
        <v>91454.9</v>
      </c>
      <c r="I24">
        <f t="shared" si="2"/>
        <v>75315.799999999988</v>
      </c>
      <c r="J24">
        <f t="shared" si="3"/>
        <v>10759.400000000001</v>
      </c>
      <c r="M24">
        <f t="shared" si="4"/>
        <v>21518.800000000003</v>
      </c>
      <c r="O24" s="16"/>
    </row>
    <row r="25" spans="1:15" x14ac:dyDescent="0.75">
      <c r="A25" t="s">
        <v>23</v>
      </c>
      <c r="B25">
        <v>24</v>
      </c>
      <c r="C25" s="3">
        <v>116932</v>
      </c>
      <c r="D25">
        <f t="shared" si="6"/>
        <v>61973.960000000006</v>
      </c>
      <c r="E25">
        <f t="shared" si="7"/>
        <v>54958.039999999994</v>
      </c>
      <c r="F25">
        <f t="shared" si="9"/>
        <v>99392.2</v>
      </c>
      <c r="I25">
        <f t="shared" si="2"/>
        <v>81852.399999999994</v>
      </c>
      <c r="J25">
        <f t="shared" si="3"/>
        <v>11693.2</v>
      </c>
      <c r="M25">
        <f t="shared" si="4"/>
        <v>23386.400000000001</v>
      </c>
      <c r="O25" s="17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2024-08-07T09:11:25Z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