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2040D92-4623-4CDC-ACAD-027182021D6C}" xr6:coauthVersionLast="47" xr6:coauthVersionMax="47" xr10:uidLastSave="{00000000-0000-0000-0000-000000000000}"/>
  <bookViews>
    <workbookView xWindow="-120" yWindow="-120" windowWidth="29040" windowHeight="15840" tabRatio="583" firstSheet="1" activeTab="5" xr2:uid="{1C52BFB8-83B2-4D8C-A142-35346EC896F1}"/>
  </bookViews>
  <sheets>
    <sheet name="Agenda" sheetId="11" r:id="rId1"/>
    <sheet name="IF()" sheetId="17" r:id="rId2"/>
    <sheet name="=(V|H|X)LOOKUP()" sheetId="12" r:id="rId3"/>
    <sheet name="Sumifs &amp; Pivot Table" sheetId="5" r:id="rId4"/>
    <sheet name="Split and Join" sheetId="14" r:id="rId5"/>
    <sheet name="Chess" sheetId="18" r:id="rId6"/>
    <sheet name="Text" sheetId="15" state="hidden" r:id="rId7"/>
    <sheet name="Must know shortcuts" sheetId="16" r:id="rId8"/>
    <sheet name="   " sheetId="19" r:id="rId9"/>
    <sheet name="Payroll report" sheetId="20" r:id="rId10"/>
    <sheet name="Consolidated" sheetId="21" r:id="rId11"/>
    <sheet name="Bookings" sheetId="22" r:id="rId12"/>
    <sheet name="Mapping" sheetId="24" r:id="rId13"/>
    <sheet name="Pivot" sheetId="23" r:id="rId14"/>
    <sheet name="Q&amp;A" sheetId="25" r:id="rId15"/>
    <sheet name="Feedback" sheetId="26" r:id="rId16"/>
    <sheet name="Links" sheetId="27" r:id="rId17"/>
  </sheets>
  <definedNames>
    <definedName name="_xlnm._FilterDatabase" localSheetId="3" hidden="1">'Sumifs &amp; Pivot Table'!$B$1:$D$24</definedName>
  </definedNames>
  <calcPr calcId="191029"/>
  <pivotCaches>
    <pivotCache cacheId="4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8" l="1"/>
  <c r="C3" i="18"/>
  <c r="D3" i="18"/>
  <c r="E3" i="18"/>
  <c r="F3" i="18"/>
  <c r="G3" i="18"/>
  <c r="H3" i="18"/>
  <c r="I3" i="18"/>
  <c r="J3" i="18"/>
  <c r="K3" i="18"/>
  <c r="B4" i="18"/>
  <c r="C4" i="18"/>
  <c r="D4" i="18"/>
  <c r="E4" i="18"/>
  <c r="F4" i="18"/>
  <c r="G4" i="18"/>
  <c r="H4" i="18"/>
  <c r="I4" i="18"/>
  <c r="J4" i="18"/>
  <c r="K4" i="18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B7" i="18"/>
  <c r="C7" i="18"/>
  <c r="D7" i="18"/>
  <c r="E7" i="18"/>
  <c r="F7" i="18"/>
  <c r="G7" i="18"/>
  <c r="H7" i="18"/>
  <c r="I7" i="18"/>
  <c r="J7" i="18"/>
  <c r="K7" i="18"/>
  <c r="B8" i="18"/>
  <c r="C8" i="18"/>
  <c r="D8" i="18"/>
  <c r="E8" i="18"/>
  <c r="F8" i="18"/>
  <c r="G8" i="18"/>
  <c r="H8" i="18"/>
  <c r="I8" i="18"/>
  <c r="J8" i="18"/>
  <c r="K8" i="18"/>
  <c r="B9" i="18"/>
  <c r="C9" i="18"/>
  <c r="D9" i="18"/>
  <c r="E9" i="18"/>
  <c r="F9" i="18"/>
  <c r="G9" i="18"/>
  <c r="H9" i="18"/>
  <c r="I9" i="18"/>
  <c r="J9" i="18"/>
  <c r="K9" i="18"/>
  <c r="B10" i="18"/>
  <c r="C10" i="18"/>
  <c r="D10" i="18"/>
  <c r="E10" i="18"/>
  <c r="F10" i="18"/>
  <c r="G10" i="18"/>
  <c r="H10" i="18"/>
  <c r="I10" i="18"/>
  <c r="J10" i="18"/>
  <c r="K10" i="18"/>
  <c r="B11" i="18"/>
  <c r="C11" i="18"/>
  <c r="D11" i="18"/>
  <c r="E11" i="18"/>
  <c r="F11" i="18"/>
  <c r="G11" i="18"/>
  <c r="H11" i="18"/>
  <c r="I11" i="18"/>
  <c r="J11" i="18"/>
  <c r="K11" i="18"/>
  <c r="C2" i="18"/>
  <c r="D2" i="18"/>
  <c r="E2" i="18"/>
  <c r="F2" i="18"/>
  <c r="G2" i="18"/>
  <c r="H2" i="18"/>
  <c r="I2" i="18"/>
  <c r="J2" i="18"/>
  <c r="K2" i="18"/>
  <c r="B2" i="18"/>
  <c r="M17" i="5"/>
  <c r="M18" i="5"/>
  <c r="M19" i="5"/>
  <c r="M20" i="5"/>
  <c r="M21" i="5"/>
  <c r="M16" i="5"/>
  <c r="K17" i="5"/>
  <c r="K18" i="5"/>
  <c r="K19" i="5"/>
  <c r="K20" i="5"/>
  <c r="K21" i="5"/>
  <c r="K16" i="5"/>
  <c r="K2" i="5"/>
  <c r="K3" i="5"/>
  <c r="M3" i="5" s="1"/>
  <c r="K4" i="5"/>
  <c r="M4" i="5" s="1"/>
  <c r="K5" i="5"/>
  <c r="M5" i="5" s="1"/>
  <c r="K6" i="5"/>
  <c r="M6" i="5" s="1"/>
  <c r="K7" i="5"/>
  <c r="M7" i="5" s="1"/>
  <c r="M2" i="5"/>
  <c r="L16" i="5" a="1"/>
  <c r="L16" i="5" s="1"/>
  <c r="L2" i="5" a="1"/>
  <c r="L2" i="5" s="1"/>
  <c r="G2" i="5" a="1"/>
  <c r="G2" i="5" s="1"/>
  <c r="H2" i="5" s="1"/>
  <c r="H17" i="5"/>
  <c r="H18" i="5"/>
  <c r="H19" i="5"/>
  <c r="H20" i="5"/>
  <c r="H21" i="5"/>
  <c r="H16" i="5"/>
  <c r="G16" i="5" a="1"/>
  <c r="G16" i="5" s="1"/>
  <c r="N18" i="12"/>
  <c r="H3" i="5"/>
  <c r="H4" i="5"/>
  <c r="H5" i="5"/>
  <c r="H6" i="5"/>
  <c r="H7" i="5"/>
  <c r="N19" i="12"/>
  <c r="N17" i="12" a="1"/>
  <c r="N17" i="12" s="1"/>
  <c r="N11" i="12" a="1"/>
  <c r="N11" i="12" s="1"/>
  <c r="P7" i="12"/>
  <c r="O7" i="12"/>
  <c r="O2" i="12"/>
  <c r="F3" i="12"/>
  <c r="F18" i="12"/>
  <c r="F19" i="12"/>
  <c r="F20" i="12"/>
  <c r="F21" i="12"/>
  <c r="F4" i="12"/>
  <c r="F5" i="12"/>
  <c r="F6" i="12"/>
  <c r="M3" i="17"/>
  <c r="M4" i="17"/>
  <c r="M5" i="17"/>
  <c r="M6" i="17"/>
  <c r="M7" i="17"/>
  <c r="M8" i="17"/>
  <c r="M9" i="17"/>
  <c r="M2" i="17"/>
  <c r="C2" i="17"/>
  <c r="H16" i="17"/>
  <c r="H11" i="17"/>
  <c r="H12" i="17"/>
  <c r="H13" i="17"/>
  <c r="H14" i="17"/>
  <c r="H15" i="17"/>
  <c r="H10" i="17"/>
  <c r="D4" i="17"/>
  <c r="D5" i="17"/>
  <c r="D6" i="17"/>
  <c r="D7" i="17"/>
  <c r="D8" i="17"/>
  <c r="D2" i="17"/>
  <c r="D3" i="17"/>
  <c r="H3" i="17"/>
  <c r="H4" i="17"/>
  <c r="H5" i="17"/>
  <c r="H6" i="17"/>
  <c r="H7" i="17"/>
  <c r="H8" i="17"/>
  <c r="H2" i="17"/>
  <c r="C3" i="17"/>
  <c r="C4" i="17"/>
  <c r="C5" i="17"/>
  <c r="C6" i="17"/>
  <c r="C7" i="17"/>
  <c r="C8" i="17"/>
  <c r="G45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<sst xmlns="http://schemas.openxmlformats.org/spreadsheetml/2006/main" count="1483" uniqueCount="291">
  <si>
    <t>Amount</t>
  </si>
  <si>
    <t>Agenda</t>
  </si>
  <si>
    <t>1.</t>
  </si>
  <si>
    <t>2.</t>
  </si>
  <si>
    <t>3.</t>
  </si>
  <si>
    <t>4.</t>
  </si>
  <si>
    <t>5.</t>
  </si>
  <si>
    <t>6.</t>
  </si>
  <si>
    <t>*Note that all data provided in file are dummy</t>
  </si>
  <si>
    <t>Date</t>
  </si>
  <si>
    <t>Bonus</t>
  </si>
  <si>
    <t>Employee</t>
  </si>
  <si>
    <t>First bonus</t>
  </si>
  <si>
    <t>Last bonus</t>
  </si>
  <si>
    <t>Marysia</t>
  </si>
  <si>
    <t>Wojtek</t>
  </si>
  <si>
    <t>Michal</t>
  </si>
  <si>
    <t>John</t>
  </si>
  <si>
    <t>Grazyna</t>
  </si>
  <si>
    <t>Sobieslaw</t>
  </si>
  <si>
    <t>Bozydar</t>
  </si>
  <si>
    <t>All Marysia's bonuses:</t>
  </si>
  <si>
    <t>Barbara</t>
  </si>
  <si>
    <t>Sum of Marysia's bonuses</t>
  </si>
  <si>
    <t>SUM(FILTER())</t>
  </si>
  <si>
    <t>SUMIF()</t>
  </si>
  <si>
    <t>SUM()</t>
  </si>
  <si>
    <t xml:space="preserve"> </t>
  </si>
  <si>
    <t>561.000.00000.1012000.0000.000.0000.0000</t>
  </si>
  <si>
    <t>561.123.57585.5062010.0000.000.0000.0000</t>
  </si>
  <si>
    <t>001.123|002.200|003.333|004.454</t>
  </si>
  <si>
    <t>123.123,123/123</t>
  </si>
  <si>
    <t>email</t>
  </si>
  <si>
    <t>Login</t>
  </si>
  <si>
    <t>Company</t>
  </si>
  <si>
    <t>Wojciech Backi</t>
  </si>
  <si>
    <t>wbacki@akamai.com</t>
  </si>
  <si>
    <t>John Smith</t>
  </si>
  <si>
    <t>jsmith@company1.com</t>
  </si>
  <si>
    <t>Olivia Johnson</t>
  </si>
  <si>
    <t>ojohnson@example.com</t>
  </si>
  <si>
    <t>Charlotte Williams</t>
  </si>
  <si>
    <t>Liam Brown</t>
  </si>
  <si>
    <t>lbrown@test.com</t>
  </si>
  <si>
    <t>Shortcut</t>
  </si>
  <si>
    <t>Description</t>
  </si>
  <si>
    <t>Tax</t>
  </si>
  <si>
    <t>Tax more than 2000?</t>
  </si>
  <si>
    <t>Total</t>
  </si>
  <si>
    <t>ctrl+arrows</t>
  </si>
  <si>
    <t>Go to the last cell with value</t>
  </si>
  <si>
    <t>ctrl+d</t>
  </si>
  <si>
    <t>Autofill formulas/values</t>
  </si>
  <si>
    <t>ctrl+shift+arrows</t>
  </si>
  <si>
    <t>shift+arrows</t>
  </si>
  <si>
    <t>ctrl+end</t>
  </si>
  <si>
    <t>Go to the end of data</t>
  </si>
  <si>
    <t>End of data</t>
  </si>
  <si>
    <t>Higher than 200?</t>
  </si>
  <si>
    <t>ctrl+home</t>
  </si>
  <si>
    <t>Go to the beginning of data</t>
  </si>
  <si>
    <t>Ctrl + space / Shift + space</t>
  </si>
  <si>
    <t>Select entire column / row</t>
  </si>
  <si>
    <t>Ctrl + Shift + L</t>
  </si>
  <si>
    <t>Alt + A + C</t>
  </si>
  <si>
    <t>Clear the filter</t>
  </si>
  <si>
    <t>Ctrl + N</t>
  </si>
  <si>
    <t>Create new workbook</t>
  </si>
  <si>
    <t>Ctrl + S</t>
  </si>
  <si>
    <t>Save</t>
  </si>
  <si>
    <t>F12</t>
  </si>
  <si>
    <t>Save as</t>
  </si>
  <si>
    <t>F4</t>
  </si>
  <si>
    <t>Block cell (add $) / Repeat previous action</t>
  </si>
  <si>
    <t>Ctrl  +  F</t>
  </si>
  <si>
    <t>Find &amp; Replace</t>
  </si>
  <si>
    <t>Ctrl + Tab</t>
  </si>
  <si>
    <t>Switch between workbooks</t>
  </si>
  <si>
    <t>Ctrl + Pg Dn / Pg Up</t>
  </si>
  <si>
    <t>Go to next / previous sheet</t>
  </si>
  <si>
    <t>Alt + tab</t>
  </si>
  <si>
    <t>Activate other application</t>
  </si>
  <si>
    <t>Ctrl + G</t>
  </si>
  <si>
    <t>Pg Dn / Pg Up</t>
  </si>
  <si>
    <t>Move one screen up / down</t>
  </si>
  <si>
    <t>Alt +Pg Dn / Pg Up</t>
  </si>
  <si>
    <t>Move one screen left / right</t>
  </si>
  <si>
    <t>Select cells</t>
  </si>
  <si>
    <t>F2</t>
  </si>
  <si>
    <t xml:space="preserve">Edit cell / name - shortcut works also outside excel </t>
  </si>
  <si>
    <t>Alt + enter</t>
  </si>
  <si>
    <t>Alt + any letter</t>
  </si>
  <si>
    <t>More shortcuts: press Alt and navigate trough ribbon</t>
  </si>
  <si>
    <t>Ctrl + mouse scroll</t>
  </si>
  <si>
    <t>Zoom in / out</t>
  </si>
  <si>
    <t>Ctrl + -/+</t>
  </si>
  <si>
    <t>Delete/insert cells, row or column</t>
  </si>
  <si>
    <t>Turn on/off filtering</t>
  </si>
  <si>
    <t>Select cells till the last cell with value</t>
  </si>
  <si>
    <t>insert new text line (line break)</t>
  </si>
  <si>
    <t>Go to source range</t>
  </si>
  <si>
    <t>Go to…</t>
  </si>
  <si>
    <t>Ctrl + [</t>
  </si>
  <si>
    <t>XLOOKUP</t>
  </si>
  <si>
    <t>View -&gt; FREEZE PANES</t>
  </si>
  <si>
    <t>Vendor</t>
  </si>
  <si>
    <t>Biedronka</t>
  </si>
  <si>
    <t>Lidl</t>
  </si>
  <si>
    <t>Netto</t>
  </si>
  <si>
    <t>Lewiatan</t>
  </si>
  <si>
    <t>Invoice number</t>
  </si>
  <si>
    <t>637419</t>
  </si>
  <si>
    <t>079062</t>
  </si>
  <si>
    <t>356095</t>
  </si>
  <si>
    <t>410818</t>
  </si>
  <si>
    <t>515202</t>
  </si>
  <si>
    <t>114732</t>
  </si>
  <si>
    <t>561520</t>
  </si>
  <si>
    <t>142747</t>
  </si>
  <si>
    <t>906077</t>
  </si>
  <si>
    <t>279395</t>
  </si>
  <si>
    <t>503153</t>
  </si>
  <si>
    <t>732421</t>
  </si>
  <si>
    <t>081914</t>
  </si>
  <si>
    <t>050902</t>
  </si>
  <si>
    <t>610141</t>
  </si>
  <si>
    <t>022653</t>
  </si>
  <si>
    <t>739740</t>
  </si>
  <si>
    <t>373168</t>
  </si>
  <si>
    <t>601285</t>
  </si>
  <si>
    <t>853187</t>
  </si>
  <si>
    <t>020230</t>
  </si>
  <si>
    <t>593256</t>
  </si>
  <si>
    <t>277208</t>
  </si>
  <si>
    <t>Category</t>
  </si>
  <si>
    <t>Supermarket</t>
  </si>
  <si>
    <t>AGD Shop</t>
  </si>
  <si>
    <t>Media Expert</t>
  </si>
  <si>
    <t>Media Markt</t>
  </si>
  <si>
    <t>337072</t>
  </si>
  <si>
    <t>884403</t>
  </si>
  <si>
    <t>388548</t>
  </si>
  <si>
    <t>776242</t>
  </si>
  <si>
    <t>956516</t>
  </si>
  <si>
    <t>731386</t>
  </si>
  <si>
    <t>180224</t>
  </si>
  <si>
    <t>Sumif</t>
  </si>
  <si>
    <t>Sumifs</t>
  </si>
  <si>
    <t>Vendors</t>
  </si>
  <si>
    <t>Pivot Table:</t>
  </si>
  <si>
    <t>Countif</t>
  </si>
  <si>
    <t>Countifs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</si>
  <si>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</si>
  <si>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</si>
  <si>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</si>
  <si>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</si>
  <si>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</si>
  <si>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</si>
  <si>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</si>
  <si>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</si>
  <si>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</si>
  <si>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</si>
  <si>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Gender</t>
  </si>
  <si>
    <t>Bozena</t>
  </si>
  <si>
    <t>More than 500?</t>
  </si>
  <si>
    <t>More than average?</t>
  </si>
  <si>
    <t>Country</t>
  </si>
  <si>
    <t>UE or non UE</t>
  </si>
  <si>
    <t>Poland</t>
  </si>
  <si>
    <t>US</t>
  </si>
  <si>
    <t>Tax amount</t>
  </si>
  <si>
    <t>Germany</t>
  </si>
  <si>
    <t>France</t>
  </si>
  <si>
    <t>Spain</t>
  </si>
  <si>
    <t>Bonus (hlookup)</t>
  </si>
  <si>
    <t>Bonus (vlookup)</t>
  </si>
  <si>
    <t>Transpose -&gt;</t>
  </si>
  <si>
    <t>Split</t>
  </si>
  <si>
    <t>Join</t>
  </si>
  <si>
    <t>cwilliams@something.com</t>
  </si>
  <si>
    <t>Employee ID</t>
  </si>
  <si>
    <t>Employee Name</t>
  </si>
  <si>
    <t>Hire Date</t>
  </si>
  <si>
    <t>Termination Date</t>
  </si>
  <si>
    <t>Location</t>
  </si>
  <si>
    <t>Pay code</t>
  </si>
  <si>
    <t/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</si>
  <si>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</si>
  <si>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</si>
  <si>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</si>
  <si>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</si>
  <si>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</si>
  <si>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</si>
  <si>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</si>
  <si>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</si>
  <si>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</si>
  <si>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</si>
  <si>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</si>
  <si>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</si>
  <si>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</si>
  <si>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</si>
  <si>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</si>
  <si>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</si>
  <si>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</si>
  <si>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</si>
  <si>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</si>
  <si>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</si>
  <si>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</si>
  <si>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</si>
  <si>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</si>
  <si>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</si>
  <si>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</si>
  <si>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</si>
  <si>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</si>
  <si>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</si>
  <si>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</si>
  <si>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</si>
  <si>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</si>
  <si>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</si>
  <si>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</si>
  <si>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</si>
  <si>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</si>
  <si>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</si>
  <si>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</si>
  <si>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</si>
  <si>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</si>
  <si>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</si>
  <si>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</si>
  <si>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</si>
  <si>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Cost Center ID</t>
  </si>
  <si>
    <t>Basic Salary</t>
  </si>
  <si>
    <t>Tax Amount</t>
  </si>
  <si>
    <t>Creative Costs</t>
  </si>
  <si>
    <t>Item name</t>
  </si>
  <si>
    <t>DT</t>
  </si>
  <si>
    <t>CT</t>
  </si>
  <si>
    <t>Tax paid by employer</t>
  </si>
  <si>
    <t>50% creative work cost</t>
  </si>
  <si>
    <t>Account</t>
  </si>
  <si>
    <t>ICO</t>
  </si>
  <si>
    <t>Debit</t>
  </si>
  <si>
    <t>Credit</t>
  </si>
  <si>
    <t>(without zero values)</t>
  </si>
  <si>
    <t>Cost Center</t>
  </si>
  <si>
    <t>What is IF() formula?</t>
  </si>
  <si>
    <t>Vertical and Horizontal lookup.</t>
  </si>
  <si>
    <t>Sumifs, Countifs and Pivot Table.</t>
  </si>
  <si>
    <t>Text Splitting.</t>
  </si>
  <si>
    <t>7.</t>
  </si>
  <si>
    <t>Let's play chess!</t>
  </si>
  <si>
    <t>8.</t>
  </si>
  <si>
    <t>Q&amp;A session.</t>
  </si>
  <si>
    <t>Q&amp;A</t>
  </si>
  <si>
    <t>https://forms.gle/yEq3zsrQkGdfPVZm7</t>
  </si>
  <si>
    <t>Must know shortcuts.</t>
  </si>
  <si>
    <t>Login (flash fill)</t>
  </si>
  <si>
    <t>Login (text)</t>
  </si>
  <si>
    <t>https://www.linkedin.com/in/wojciech-b-excel/</t>
  </si>
  <si>
    <t>The Companies Expert:</t>
  </si>
  <si>
    <t>https://www.youtube.com/@TheCompaniesExpert</t>
  </si>
  <si>
    <t>https://www.youtube.com/@LeilaGharani</t>
  </si>
  <si>
    <t>Leila Gharani</t>
  </si>
  <si>
    <t>Mój Linkedin:</t>
  </si>
  <si>
    <t>Real corporate GL payroll process</t>
  </si>
  <si>
    <t>Excel 365 Essentials Training</t>
  </si>
  <si>
    <t>VLOOKUP - wyszukaj pionowo</t>
  </si>
  <si>
    <t>E3</t>
  </si>
  <si>
    <t>szukany parametr</t>
  </si>
  <si>
    <t>A:C</t>
  </si>
  <si>
    <t>Zakres całej tabelki</t>
  </si>
  <si>
    <t>indeks kolumny w ktorej</t>
  </si>
  <si>
    <t>dokładny match</t>
  </si>
  <si>
    <t>Wyszukanie pionowo / VLOOKUP</t>
  </si>
  <si>
    <t>E18</t>
  </si>
  <si>
    <t>A:A</t>
  </si>
  <si>
    <t>W której kolumnie szukamy</t>
  </si>
  <si>
    <t>X.Wyszukaj - XLOOKUP</t>
  </si>
  <si>
    <t>C:C</t>
  </si>
  <si>
    <t>kolumna z której wartosc chcemy</t>
  </si>
  <si>
    <t>Wartość szukana musi być na początku danych</t>
  </si>
  <si>
    <t>w xlookup można wybrac czy pierwsze czy ostatnie wystapienie</t>
  </si>
  <si>
    <t>Funkcja FILTER( czego szukamy; szukanie match)</t>
  </si>
  <si>
    <t>Kopia filter</t>
  </si>
  <si>
    <t>reczna suma</t>
  </si>
  <si>
    <t>Jeżeli w kolumnie B; znajdziemy to; to chce sume kol D</t>
  </si>
  <si>
    <t>Licz w B; wystapienie tego</t>
  </si>
  <si>
    <t>wiele kryteria</t>
  </si>
  <si>
    <t>Row Labels</t>
  </si>
  <si>
    <t>Grand Total</t>
  </si>
  <si>
    <t>Sum of Amount</t>
  </si>
  <si>
    <t>Ćwiczenie na to co należy przyblokować i łącznie za pomoca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</si>
</sst>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_(* #,##0.00_);_(* \(#,##0.00\);_(* &quot;-&quot;??_);_(@_)"/>
    <numFmt numFmtId="165" formatCode="[$-10809]yyyy\/mm\/dd"/>
    <numFmt numFmtId="166" formatCode="[$-1083B]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0"/>
      <name val="Aptos Narrow"/>
      <family val="2"/>
      <scheme val="minor"/>
    </font>
    <font>
      <b/>
      <i/>
      <sz val="9"/>
      <name val="Arial"/>
      <family val="2"/>
    </font>
    <font>
      <sz val="409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CC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164" fontId="0" fillId="0" borderId="0" xfId="1" applyFont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15" fontId="0" fillId="0" borderId="1" xfId="0" applyNumberFormat="1" applyBorder="1"/>
    <xf numFmtId="0" fontId="0" fillId="0" borderId="1" xfId="0" applyBorder="1"/>
    <xf numFmtId="0" fontId="0" fillId="3" borderId="5" xfId="0" applyFill="1" applyBorder="1"/>
    <xf numFmtId="164" fontId="0" fillId="0" borderId="1" xfId="1" applyFont="1" applyBorder="1"/>
    <xf numFmtId="164" fontId="0" fillId="3" borderId="1" xfId="1" applyFont="1" applyFill="1" applyBorder="1"/>
    <xf numFmtId="164" fontId="0" fillId="3" borderId="1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0" xfId="0" applyFill="1"/>
    <xf numFmtId="0" fontId="0" fillId="2" borderId="3" xfId="0" applyFill="1" applyBorder="1"/>
    <xf numFmtId="0" fontId="0" fillId="2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7" xfId="0" applyFill="1" applyBorder="1"/>
    <xf numFmtId="0" fontId="4" fillId="0" borderId="0" xfId="2"/>
    <xf numFmtId="0" fontId="0" fillId="5" borderId="1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6" xfId="0" applyFill="1" applyBorder="1"/>
    <xf numFmtId="0" fontId="0" fillId="6" borderId="14" xfId="0" applyFill="1" applyBorder="1"/>
    <xf numFmtId="0" fontId="0" fillId="6" borderId="17" xfId="0" applyFill="1" applyBorder="1"/>
    <xf numFmtId="0" fontId="2" fillId="4" borderId="0" xfId="0" applyFont="1" applyFill="1"/>
    <xf numFmtId="0" fontId="0" fillId="3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" xfId="0" applyBorder="1" applyAlignment="1">
      <alignment horizontal="center"/>
    </xf>
    <xf numFmtId="164" fontId="0" fillId="3" borderId="18" xfId="1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3" borderId="18" xfId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6" borderId="22" xfId="0" applyFill="1" applyBorder="1"/>
    <xf numFmtId="0" fontId="6" fillId="7" borderId="23" xfId="0" applyFont="1" applyFill="1" applyBorder="1" applyAlignment="1">
      <alignment horizontal="center" vertical="top" wrapText="1" readingOrder="1"/>
    </xf>
    <xf numFmtId="0" fontId="7" fillId="0" borderId="23" xfId="0" applyFont="1" applyBorder="1" applyAlignment="1">
      <alignment vertical="top" wrapText="1" readingOrder="1"/>
    </xf>
    <xf numFmtId="165" fontId="7" fillId="0" borderId="23" xfId="0" applyNumberFormat="1" applyFont="1" applyBorder="1" applyAlignment="1">
      <alignment vertical="top" wrapText="1" readingOrder="1"/>
    </xf>
    <xf numFmtId="166" fontId="7" fillId="0" borderId="23" xfId="0" applyNumberFormat="1" applyFont="1" applyBorder="1" applyAlignment="1">
      <alignment horizontal="right" vertical="top" wrapText="1" readingOrder="1"/>
    </xf>
    <xf numFmtId="0" fontId="8" fillId="0" borderId="23" xfId="0" applyFont="1" applyBorder="1" applyAlignment="1">
      <alignment vertical="top" wrapText="1" readingOrder="1"/>
    </xf>
    <xf numFmtId="166" fontId="8" fillId="0" borderId="23" xfId="0" applyNumberFormat="1" applyFont="1" applyBorder="1" applyAlignment="1">
      <alignment horizontal="right" vertical="top" wrapText="1" readingOrder="1"/>
    </xf>
    <xf numFmtId="0" fontId="6" fillId="7" borderId="23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 readingOrder="1"/>
    </xf>
    <xf numFmtId="0" fontId="10" fillId="5" borderId="0" xfId="0" applyFont="1" applyFill="1" applyAlignment="1">
      <alignment horizontal="left" vertical="center"/>
    </xf>
    <xf numFmtId="164" fontId="10" fillId="5" borderId="0" xfId="1" applyFont="1" applyFill="1" applyAlignment="1">
      <alignment horizontal="left" vertical="center"/>
    </xf>
    <xf numFmtId="0" fontId="0" fillId="0" borderId="0" xfId="0" quotePrefix="1"/>
    <xf numFmtId="164" fontId="0" fillId="0" borderId="0" xfId="0" applyNumberFormat="1"/>
    <xf numFmtId="0" fontId="4" fillId="0" borderId="0" xfId="2" applyAlignment="1"/>
    <xf numFmtId="164" fontId="0" fillId="3" borderId="0" xfId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0" fillId="0" borderId="0" xfId="0" applyBorder="1"/>
    <xf numFmtId="0" fontId="0" fillId="0" borderId="28" xfId="0" applyBorder="1"/>
    <xf numFmtId="0" fontId="0" fillId="3" borderId="18" xfId="1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1">
    <dxf>
      <numFmt numFmtId="34" formatCode="_-* #,##0.00\ &quot;zł&quot;_-;\-* #,##0.00\ &quot;zł&quot;_-;_-* &quot;-&quot;??\ &quot;zł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hyperlink" Target="https://forms.gle/yEq3zsrQkGdfPVZm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495552</xdr:colOff>
      <xdr:row>0</xdr:row>
      <xdr:rowOff>76200</xdr:rowOff>
    </xdr:from>
    <xdr:to>
      <xdr:col>15</xdr:col>
      <xdr:colOff>245746</xdr:colOff>
      <xdr:row>8</xdr:row>
      <xdr:rowOff>152400</xdr:rowOff>
    </xdr:to>
    <xdr:pic>
      <xdr:nvPicPr>
        <xdr:cNvPr id="2" name="Picture 1" descr="Download Microsoft Excel Logo in SVG Vector or PNG File Format - Logo.wine">
          <a:extLst>
            <a:ext uri="{FF2B5EF4-FFF2-40B4-BE49-F238E27FC236}">
              <a16:creationId xmlns:a16="http://schemas.microsoft.com/office/drawing/2014/main" id="{447BFC43-B23C-4145-A7A4-82E4EEE5D68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21" t="12500" r="24680" b="13214"/>
        <a:stretch/>
      </xdr:blipFill>
      <xdr:spPr bwMode="auto">
        <a:xfrm>
          <a:off x="7382127" y="76200"/>
          <a:ext cx="1578994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26082</xdr:colOff>
      <xdr:row>0</xdr:row>
      <xdr:rowOff>47625</xdr:rowOff>
    </xdr:from>
    <xdr:to>
      <xdr:col>12</xdr:col>
      <xdr:colOff>396875</xdr:colOff>
      <xdr:row>8</xdr:row>
      <xdr:rowOff>171450</xdr:rowOff>
    </xdr:to>
    <xdr:pic>
      <xdr:nvPicPr>
        <xdr:cNvPr id="8" name="Picture 7" descr="Akamai logo - Social media &amp; Logos Icons">
          <a:extLst>
            <a:ext uri="{FF2B5EF4-FFF2-40B4-BE49-F238E27FC236}">
              <a16:creationId xmlns:a16="http://schemas.microsoft.com/office/drawing/2014/main" id="{77F5B093-430A-3B24-2A46-0FF8237F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3457" y="47625"/>
          <a:ext cx="1589993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15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8DF4C-5C4B-4D8C-8467-67F53478E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0875" cy="27146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426.603649305558" createdVersion="7" refreshedVersion="7" minRefreshableVersion="3" recordCount="30" xr:uid="{C22DF52A-92AB-4009-B0C7-B9912F85715E}">
  <cacheSource type="worksheet">
    <worksheetSource ref="A1:D31" sheet="Sumifs &amp; Pivot Table"/>
  </cacheSource>
  <cacheFields count="4">
    <cacheField name="Category" numFmtId="0">
      <sharedItems count="2">
        <s v="Supermarket"/>
        <s v="AGD Shop"/>
      </sharedItems>
    </cacheField>
    <cacheField name="Vendor" numFmtId="0">
      <sharedItems count="6">
        <s v="Lewiatan"/>
        <s v="Netto"/>
        <s v="Biedronka"/>
        <s v="Lidl"/>
        <s v="Media Expert"/>
        <s v="Media Markt"/>
      </sharedItems>
    </cacheField>
    <cacheField name="Invoice number" numFmtId="0">
      <sharedItems count="30">
        <s v="020230"/>
        <s v="022653"/>
        <s v="050902"/>
        <s v="079062"/>
        <s v="081914"/>
        <s v="114732"/>
        <s v="142747"/>
        <s v="277208"/>
        <s v="279395"/>
        <s v="356095"/>
        <s v="373168"/>
        <s v="410818"/>
        <s v="503153"/>
        <s v="515202"/>
        <s v="561520"/>
        <s v="593256"/>
        <s v="601285"/>
        <s v="610141"/>
        <s v="637419"/>
        <s v="732421"/>
        <s v="739740"/>
        <s v="853187"/>
        <s v="906077"/>
        <s v="337072"/>
        <s v="884403"/>
        <s v="388548"/>
        <s v="776242"/>
        <s v="956516"/>
        <s v="731386"/>
        <s v="180224"/>
      </sharedItems>
    </cacheField>
    <cacheField name="Amount" numFmtId="0">
      <sharedItems containsSemiMixedTypes="0" containsString="0" containsNumber="1" containsInteger="1" minValue="165" maxValue="195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9633"/>
  </r>
  <r>
    <x v="0"/>
    <x v="1"/>
    <x v="1"/>
    <n v="354"/>
  </r>
  <r>
    <x v="0"/>
    <x v="1"/>
    <x v="2"/>
    <n v="6926"/>
  </r>
  <r>
    <x v="0"/>
    <x v="2"/>
    <x v="3"/>
    <n v="4136"/>
  </r>
  <r>
    <x v="0"/>
    <x v="3"/>
    <x v="4"/>
    <n v="165"/>
  </r>
  <r>
    <x v="0"/>
    <x v="2"/>
    <x v="5"/>
    <n v="3963"/>
  </r>
  <r>
    <x v="0"/>
    <x v="3"/>
    <x v="6"/>
    <n v="5823"/>
  </r>
  <r>
    <x v="0"/>
    <x v="0"/>
    <x v="7"/>
    <n v="4450"/>
  </r>
  <r>
    <x v="0"/>
    <x v="3"/>
    <x v="8"/>
    <n v="1423"/>
  </r>
  <r>
    <x v="0"/>
    <x v="2"/>
    <x v="9"/>
    <n v="4188"/>
  </r>
  <r>
    <x v="0"/>
    <x v="1"/>
    <x v="10"/>
    <n v="6256"/>
  </r>
  <r>
    <x v="0"/>
    <x v="2"/>
    <x v="11"/>
    <n v="8010"/>
  </r>
  <r>
    <x v="0"/>
    <x v="3"/>
    <x v="12"/>
    <n v="6737"/>
  </r>
  <r>
    <x v="0"/>
    <x v="2"/>
    <x v="13"/>
    <n v="8199"/>
  </r>
  <r>
    <x v="0"/>
    <x v="3"/>
    <x v="14"/>
    <n v="5426"/>
  </r>
  <r>
    <x v="0"/>
    <x v="0"/>
    <x v="15"/>
    <n v="9086"/>
  </r>
  <r>
    <x v="0"/>
    <x v="0"/>
    <x v="16"/>
    <n v="1014"/>
  </r>
  <r>
    <x v="0"/>
    <x v="1"/>
    <x v="17"/>
    <n v="246"/>
  </r>
  <r>
    <x v="0"/>
    <x v="2"/>
    <x v="18"/>
    <n v="1608"/>
  </r>
  <r>
    <x v="0"/>
    <x v="3"/>
    <x v="19"/>
    <n v="4740"/>
  </r>
  <r>
    <x v="0"/>
    <x v="1"/>
    <x v="20"/>
    <n v="4953"/>
  </r>
  <r>
    <x v="0"/>
    <x v="0"/>
    <x v="21"/>
    <n v="3256"/>
  </r>
  <r>
    <x v="0"/>
    <x v="3"/>
    <x v="22"/>
    <n v="3217"/>
  </r>
  <r>
    <x v="1"/>
    <x v="4"/>
    <x v="23"/>
    <n v="6615"/>
  </r>
  <r>
    <x v="1"/>
    <x v="4"/>
    <x v="24"/>
    <n v="8274"/>
  </r>
  <r>
    <x v="1"/>
    <x v="4"/>
    <x v="25"/>
    <n v="19599"/>
  </r>
  <r>
    <x v="1"/>
    <x v="4"/>
    <x v="26"/>
    <n v="17300"/>
  </r>
  <r>
    <x v="1"/>
    <x v="5"/>
    <x v="27"/>
    <n v="6248"/>
  </r>
  <r>
    <x v="1"/>
    <x v="5"/>
    <x v="28"/>
    <n v="12458"/>
  </r>
  <r>
    <x v="1"/>
    <x v="5"/>
    <x v="29"/>
    <n v="7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327CB-7952-42AD-AF49-0822E84E81C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2:Q11" firstHeaderRow="1" firstDataRow="1" firstDataCol="1"/>
  <pivotFields count="4">
    <pivotField axis="axisRow" showAll="0">
      <items count="3">
        <item x="1"/>
        <item x="0"/>
        <item t="default"/>
      </items>
    </pivotField>
    <pivotField axis="axisRow" showAll="0">
      <items count="7">
        <item x="2"/>
        <item x="0"/>
        <item x="3"/>
        <item x="4"/>
        <item x="5"/>
        <item x="1"/>
        <item t="default"/>
      </items>
    </pivotField>
    <pivotField showAll="0">
      <items count="31">
        <item x="0"/>
        <item x="1"/>
        <item x="2"/>
        <item x="3"/>
        <item x="4"/>
        <item x="5"/>
        <item x="6"/>
        <item x="29"/>
        <item x="7"/>
        <item x="8"/>
        <item x="23"/>
        <item x="9"/>
        <item x="10"/>
        <item x="25"/>
        <item x="11"/>
        <item x="12"/>
        <item x="13"/>
        <item x="14"/>
        <item x="15"/>
        <item x="16"/>
        <item x="17"/>
        <item x="18"/>
        <item x="28"/>
        <item x="19"/>
        <item x="20"/>
        <item x="26"/>
        <item x="21"/>
        <item x="24"/>
        <item x="22"/>
        <item x="27"/>
        <item t="default"/>
      </items>
    </pivotField>
    <pivotField dataField="1" showAll="0"/>
  </pivotFields>
  <rowFields count="2">
    <field x="0"/>
    <field x="1"/>
  </rowFields>
  <rowItems count="9">
    <i>
      <x/>
    </i>
    <i r="1">
      <x v="3"/>
    </i>
    <i r="1">
      <x v="4"/>
    </i>
    <i>
      <x v="1"/>
    </i>
    <i r="1">
      <x/>
    </i>
    <i r="1">
      <x v="1"/>
    </i>
    <i r="1">
      <x v="2"/>
    </i>
    <i r="1">
      <x v="5"/>
    </i>
    <i t="grand">
      <x/>
    </i>
  </rowItems>
  <colItems count="1">
    <i/>
  </colItems>
  <dataFields count="1">
    <dataField name="Sum of Amount" fld="3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ojohnson@example.com" TargetMode="External"/><Relationship Id="rId2" Type="http://schemas.openxmlformats.org/officeDocument/2006/relationships/hyperlink" Target="mailto:jsmith@company1.com" TargetMode="External"/><Relationship Id="rId1" Type="http://schemas.openxmlformats.org/officeDocument/2006/relationships/hyperlink" Target="mailto:wbacki@akamai.com" TargetMode="External"/><Relationship Id="rId5" Type="http://schemas.openxmlformats.org/officeDocument/2006/relationships/hyperlink" Target="mailto:lbrown@test.com" TargetMode="External"/><Relationship Id="rId4" Type="http://schemas.openxmlformats.org/officeDocument/2006/relationships/hyperlink" Target="mailto:cwilliams@something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orms.gle/yEq3zsrQkGdfPVZm7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LeilaGharani" TargetMode="External"/><Relationship Id="rId2" Type="http://schemas.openxmlformats.org/officeDocument/2006/relationships/hyperlink" Target="https://www.youtube.com/@TheCompaniesExpert" TargetMode="External"/><Relationship Id="rId1" Type="http://schemas.openxmlformats.org/officeDocument/2006/relationships/hyperlink" Target="https://www.linkedin.com/in/wojciech-b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7EE5-AB2C-4C6B-A208-2B977C1CC073}">
  <dimension ref="A1:J13"/>
  <sheetViews>
    <sheetView showGridLines="0" workbookViewId="0">
      <selection activeCell="A3" sqref="A3:J3"/>
    </sheetView>
  </sheetViews>
  <sheetFormatPr defaultRowHeight="14.25" x14ac:dyDescent="0.2"/>
  <cols>
    <col min="1" max="1" width="2.5" bestFit="1" customWidth="1"/>
    <col min="2" max="20" width="8.75" customWidth="1"/>
  </cols>
  <sheetData>
    <row r="1" spans="1:10" x14ac:dyDescent="0.2">
      <c r="A1" s="64" t="s">
        <v>264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">
      <c r="A2" s="65"/>
      <c r="B2" s="65"/>
      <c r="C2" s="65"/>
      <c r="D2" s="65"/>
      <c r="E2" s="65"/>
      <c r="F2" s="65"/>
      <c r="G2" s="65"/>
      <c r="H2" s="65"/>
      <c r="I2" s="65"/>
      <c r="J2" s="65"/>
    </row>
    <row r="3" spans="1:10" x14ac:dyDescent="0.2">
      <c r="A3" s="66" t="s">
        <v>1</v>
      </c>
      <c r="B3" s="66"/>
      <c r="C3" s="66"/>
      <c r="D3" s="66"/>
      <c r="E3" s="66"/>
      <c r="F3" s="66"/>
      <c r="G3" s="66"/>
      <c r="H3" s="66"/>
      <c r="I3" s="66"/>
      <c r="J3" s="66"/>
    </row>
    <row r="4" spans="1:10" x14ac:dyDescent="0.2">
      <c r="A4" s="2" t="s">
        <v>2</v>
      </c>
      <c r="B4" s="67" t="s">
        <v>244</v>
      </c>
      <c r="C4" s="67"/>
      <c r="D4" s="67"/>
      <c r="E4" s="67"/>
      <c r="F4" s="67"/>
      <c r="G4" s="67"/>
      <c r="H4" s="67"/>
      <c r="I4" s="67"/>
      <c r="J4" s="67"/>
    </row>
    <row r="5" spans="1:10" x14ac:dyDescent="0.2">
      <c r="A5" s="2" t="s">
        <v>3</v>
      </c>
      <c r="B5" s="62" t="s">
        <v>245</v>
      </c>
      <c r="C5" s="62"/>
      <c r="D5" s="62"/>
      <c r="E5" s="62"/>
      <c r="F5" s="62"/>
      <c r="G5" s="62"/>
      <c r="H5" s="62"/>
      <c r="I5" s="62"/>
      <c r="J5" s="62"/>
    </row>
    <row r="6" spans="1:10" x14ac:dyDescent="0.2">
      <c r="A6" s="2" t="s">
        <v>4</v>
      </c>
      <c r="B6" s="62" t="s">
        <v>246</v>
      </c>
      <c r="C6" s="62"/>
      <c r="D6" s="62"/>
      <c r="E6" s="62"/>
      <c r="F6" s="62"/>
      <c r="G6" s="62"/>
      <c r="H6" s="62"/>
      <c r="I6" s="62"/>
      <c r="J6" s="62"/>
    </row>
    <row r="7" spans="1:10" x14ac:dyDescent="0.2">
      <c r="A7" s="2" t="s">
        <v>5</v>
      </c>
      <c r="B7" s="62" t="s">
        <v>247</v>
      </c>
      <c r="C7" s="62"/>
      <c r="D7" s="62"/>
      <c r="E7" s="62"/>
      <c r="F7" s="62"/>
      <c r="G7" s="62"/>
      <c r="H7" s="62"/>
      <c r="I7" s="62"/>
      <c r="J7" s="62"/>
    </row>
    <row r="8" spans="1:10" x14ac:dyDescent="0.2">
      <c r="A8" s="2" t="s">
        <v>6</v>
      </c>
      <c r="B8" s="62" t="s">
        <v>249</v>
      </c>
      <c r="C8" s="62"/>
      <c r="D8" s="62"/>
      <c r="E8" s="62"/>
      <c r="F8" s="62"/>
      <c r="G8" s="62"/>
      <c r="H8" s="62"/>
      <c r="I8" s="62"/>
      <c r="J8" s="62"/>
    </row>
    <row r="9" spans="1:10" x14ac:dyDescent="0.2">
      <c r="A9" s="2" t="s">
        <v>7</v>
      </c>
      <c r="B9" s="62" t="s">
        <v>254</v>
      </c>
      <c r="C9" s="62"/>
      <c r="D9" s="62"/>
      <c r="E9" s="62"/>
      <c r="F9" s="62"/>
      <c r="G9" s="62"/>
      <c r="H9" s="62"/>
      <c r="I9" s="62"/>
      <c r="J9" s="62"/>
    </row>
    <row r="10" spans="1:10" x14ac:dyDescent="0.2">
      <c r="A10" s="2" t="s">
        <v>248</v>
      </c>
      <c r="B10" s="62" t="s">
        <v>263</v>
      </c>
      <c r="C10" s="62"/>
      <c r="D10" s="62"/>
      <c r="E10" s="62"/>
      <c r="F10" s="62"/>
      <c r="G10" s="62"/>
      <c r="H10" s="62"/>
      <c r="I10" s="62"/>
      <c r="J10" s="62"/>
    </row>
    <row r="11" spans="1:10" x14ac:dyDescent="0.2">
      <c r="A11" s="2" t="s">
        <v>250</v>
      </c>
      <c r="B11" s="62" t="s">
        <v>251</v>
      </c>
      <c r="C11" s="62"/>
      <c r="D11" s="62"/>
      <c r="E11" s="62"/>
      <c r="F11" s="62"/>
      <c r="G11" s="62"/>
      <c r="H11" s="62"/>
      <c r="I11" s="62"/>
      <c r="J11" s="62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63" t="s">
        <v>8</v>
      </c>
      <c r="B13" s="63"/>
      <c r="C13" s="63"/>
      <c r="D13" s="63"/>
      <c r="E13" s="63"/>
      <c r="F13" s="63"/>
      <c r="G13" s="63"/>
      <c r="H13" s="63"/>
      <c r="I13" s="63"/>
      <c r="J13" s="63"/>
    </row>
  </sheetData>
  <mergeCells count="11">
    <mergeCell ref="B8:J8"/>
    <mergeCell ref="B11:J11"/>
    <mergeCell ref="A13:J13"/>
    <mergeCell ref="A1:J2"/>
    <mergeCell ref="A3:J3"/>
    <mergeCell ref="B4:J4"/>
    <mergeCell ref="B5:J5"/>
    <mergeCell ref="B6:J6"/>
    <mergeCell ref="B7:J7"/>
    <mergeCell ref="B9:J9"/>
    <mergeCell ref="B10:J10"/>
  </mergeCells>
  <pageMargins left="0.7" right="0.7" top="0.75" bottom="0.75" header="0.3" footer="0.3"/>
  <pageSetup orientation="portrait" r:id="rId1"/>
  <ignoredErrors>
    <ignoredError sqref="A4:A9 A10:A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D75-CA8C-49B6-8AAA-63F1A0C74094}">
  <sheetPr>
    <tabColor theme="5" tint="0.39997558519241921"/>
  </sheetPr>
  <dimension ref="A1:M16"/>
  <sheetViews>
    <sheetView topLeftCell="B1" zoomScale="172" zoomScaleNormal="172" workbookViewId="0">
      <selection activeCell="M15" sqref="M15"/>
    </sheetView>
  </sheetViews>
  <sheetFormatPr defaultRowHeight="14.25" x14ac:dyDescent="0.2"/>
  <cols>
    <col min="1" max="1" width="9.5" bestFit="1" customWidth="1"/>
    <col min="3" max="3" width="16.5" bestFit="1" customWidth="1"/>
    <col min="4" max="4" width="18" bestFit="1" customWidth="1"/>
    <col min="7" max="7" width="9.5" bestFit="1" customWidth="1"/>
    <col min="8" max="8" width="11.125" bestFit="1" customWidth="1"/>
    <col min="10" max="10" width="9.5" bestFit="1" customWidth="1"/>
    <col min="12" max="12" width="10.75" bestFit="1" customWidth="1"/>
    <col min="13" max="13" width="11.875" bestFit="1" customWidth="1"/>
  </cols>
  <sheetData>
    <row r="1" spans="1:13" x14ac:dyDescent="0.2">
      <c r="A1" s="4" t="s">
        <v>161</v>
      </c>
      <c r="B1" s="4" t="s">
        <v>10</v>
      </c>
      <c r="C1" s="4" t="s">
        <v>164</v>
      </c>
      <c r="D1" s="4" t="s">
        <v>165</v>
      </c>
      <c r="G1" s="4" t="s">
        <v>161</v>
      </c>
      <c r="H1" s="4" t="s">
        <v>162</v>
      </c>
      <c r="K1" s="4" t="s">
        <v>166</v>
      </c>
      <c r="L1" s="4" t="s">
        <v>170</v>
      </c>
      <c r="M1" s="4" t="s">
        <v>167</v>
      </c>
    </row>
    <row r="2" spans="1:13" x14ac:dyDescent="0.2">
      <c r="A2" s="8" t="s">
        <v>14</v>
      </c>
      <c r="B2" s="8">
        <v>1000</v>
      </c>
      <c r="C2" s="12" t="str">
        <f t="shared" ref="C2:C8" si="0">IF(B2&gt;500,"wieksze","mniejsze")</f>
        <v>wieksze</v>
      </c>
      <c r="D2" s="12" t="str">
        <f>IF(B2&gt;AVERAGE(B$2:B$8),"tak","nie lub rowne")</f>
        <v>tak</v>
      </c>
      <c r="G2" s="8" t="s">
        <v>14</v>
      </c>
      <c r="H2" s="12" t="str">
        <f>IF(MID(G2,LEN(G2),1) = "a","K","M")</f>
        <v>K</v>
      </c>
      <c r="K2" s="8" t="s">
        <v>168</v>
      </c>
      <c r="L2" s="10">
        <v>3511</v>
      </c>
      <c r="M2" s="12" t="str">
        <f>IF(K2 = "US", "not UE"," UE")</f>
        <v xml:space="preserve"> UE</v>
      </c>
    </row>
    <row r="3" spans="1:13" x14ac:dyDescent="0.2">
      <c r="A3" s="8" t="s">
        <v>15</v>
      </c>
      <c r="B3" s="8">
        <v>500</v>
      </c>
      <c r="C3" s="12" t="str">
        <f t="shared" si="0"/>
        <v>mniejsze</v>
      </c>
      <c r="D3" s="12" t="str">
        <f>IF(B3&gt;AVERAGE(B$2:B$8),"tak","nie lub rowne")</f>
        <v>nie lub rowne</v>
      </c>
      <c r="G3" s="8" t="s">
        <v>15</v>
      </c>
      <c r="H3" s="12" t="str">
        <f t="shared" ref="H3:H8" si="1">IF(MID(G3,LEN(G3),1) = "a","K","M")</f>
        <v>M</v>
      </c>
      <c r="K3" s="8" t="s">
        <v>169</v>
      </c>
      <c r="L3" s="10">
        <v>4389</v>
      </c>
      <c r="M3" s="12" t="str">
        <f t="shared" ref="M3:M9" si="2">IF(K3 = "US", "not UE"," UE")</f>
        <v>not UE</v>
      </c>
    </row>
    <row r="4" spans="1:13" x14ac:dyDescent="0.2">
      <c r="A4" s="8" t="s">
        <v>16</v>
      </c>
      <c r="B4" s="8">
        <v>600</v>
      </c>
      <c r="C4" s="12" t="str">
        <f t="shared" si="0"/>
        <v>wieksze</v>
      </c>
      <c r="D4" s="12" t="str">
        <f t="shared" ref="D4:D8" si="3">IF(B4&gt;AVERAGE(B$2:B$8),"tak","nie lub rowne")</f>
        <v>tak</v>
      </c>
      <c r="G4" s="8" t="s">
        <v>16</v>
      </c>
      <c r="H4" s="12" t="str">
        <f t="shared" si="1"/>
        <v>M</v>
      </c>
      <c r="K4" s="8" t="s">
        <v>171</v>
      </c>
      <c r="L4" s="10">
        <v>4752</v>
      </c>
      <c r="M4" s="12" t="str">
        <f t="shared" si="2"/>
        <v xml:space="preserve"> UE</v>
      </c>
    </row>
    <row r="5" spans="1:13" x14ac:dyDescent="0.2">
      <c r="A5" s="8" t="s">
        <v>163</v>
      </c>
      <c r="B5" s="8">
        <v>300</v>
      </c>
      <c r="C5" s="12" t="str">
        <f t="shared" si="0"/>
        <v>mniejsze</v>
      </c>
      <c r="D5" s="12" t="str">
        <f t="shared" si="3"/>
        <v>nie lub rowne</v>
      </c>
      <c r="G5" s="8" t="s">
        <v>163</v>
      </c>
      <c r="H5" s="12" t="str">
        <f t="shared" si="1"/>
        <v>K</v>
      </c>
      <c r="K5" s="8" t="s">
        <v>172</v>
      </c>
      <c r="L5" s="10">
        <v>1736</v>
      </c>
      <c r="M5" s="12" t="str">
        <f t="shared" si="2"/>
        <v xml:space="preserve"> UE</v>
      </c>
    </row>
    <row r="6" spans="1:13" x14ac:dyDescent="0.2">
      <c r="A6" s="8" t="s">
        <v>18</v>
      </c>
      <c r="B6" s="8">
        <v>900</v>
      </c>
      <c r="C6" s="12" t="str">
        <f t="shared" si="0"/>
        <v>wieksze</v>
      </c>
      <c r="D6" s="12" t="str">
        <f t="shared" si="3"/>
        <v>tak</v>
      </c>
      <c r="G6" s="8" t="s">
        <v>18</v>
      </c>
      <c r="H6" s="12" t="str">
        <f t="shared" si="1"/>
        <v>K</v>
      </c>
      <c r="K6" s="8" t="s">
        <v>171</v>
      </c>
      <c r="L6" s="10">
        <v>4278</v>
      </c>
      <c r="M6" s="12" t="str">
        <f t="shared" si="2"/>
        <v xml:space="preserve"> UE</v>
      </c>
    </row>
    <row r="7" spans="1:13" x14ac:dyDescent="0.2">
      <c r="A7" s="8" t="s">
        <v>19</v>
      </c>
      <c r="B7" s="8">
        <v>100</v>
      </c>
      <c r="C7" s="12" t="str">
        <f t="shared" si="0"/>
        <v>mniejsze</v>
      </c>
      <c r="D7" s="12" t="str">
        <f t="shared" si="3"/>
        <v>nie lub rowne</v>
      </c>
      <c r="G7" s="8" t="s">
        <v>19</v>
      </c>
      <c r="H7" s="12" t="str">
        <f t="shared" si="1"/>
        <v>M</v>
      </c>
      <c r="K7" s="8" t="s">
        <v>168</v>
      </c>
      <c r="L7" s="10">
        <v>1455</v>
      </c>
      <c r="M7" s="12" t="str">
        <f t="shared" si="2"/>
        <v xml:space="preserve"> UE</v>
      </c>
    </row>
    <row r="8" spans="1:13" x14ac:dyDescent="0.2">
      <c r="A8" s="8" t="s">
        <v>20</v>
      </c>
      <c r="B8" s="8">
        <v>200</v>
      </c>
      <c r="C8" s="12" t="str">
        <f t="shared" si="0"/>
        <v>mniejsze</v>
      </c>
      <c r="D8" s="12" t="str">
        <f t="shared" si="3"/>
        <v>nie lub rowne</v>
      </c>
      <c r="G8" s="8" t="s">
        <v>20</v>
      </c>
      <c r="H8" s="12" t="str">
        <f t="shared" si="1"/>
        <v>M</v>
      </c>
      <c r="K8" s="8" t="s">
        <v>169</v>
      </c>
      <c r="L8" s="10">
        <v>4536</v>
      </c>
      <c r="M8" s="12" t="str">
        <f t="shared" si="2"/>
        <v>not UE</v>
      </c>
    </row>
    <row r="9" spans="1:13" x14ac:dyDescent="0.2">
      <c r="K9" s="8" t="s">
        <v>173</v>
      </c>
      <c r="L9" s="10">
        <v>6236</v>
      </c>
      <c r="M9" s="12" t="str">
        <f t="shared" si="2"/>
        <v xml:space="preserve"> UE</v>
      </c>
    </row>
    <row r="10" spans="1:13" x14ac:dyDescent="0.2">
      <c r="H10" s="61" t="str">
        <f>RIGHT(G2,1)</f>
        <v>a</v>
      </c>
    </row>
    <row r="11" spans="1:13" x14ac:dyDescent="0.2">
      <c r="H11" s="61" t="str">
        <f t="shared" ref="H11:H15" si="4">RIGHT(G3,1)</f>
        <v>k</v>
      </c>
    </row>
    <row r="12" spans="1:13" x14ac:dyDescent="0.2">
      <c r="H12" s="61" t="str">
        <f t="shared" si="4"/>
        <v>l</v>
      </c>
    </row>
    <row r="13" spans="1:13" x14ac:dyDescent="0.2">
      <c r="H13" s="61" t="str">
        <f t="shared" si="4"/>
        <v>a</v>
      </c>
    </row>
    <row r="14" spans="1:13" x14ac:dyDescent="0.2">
      <c r="H14" s="61" t="str">
        <f t="shared" si="4"/>
        <v>a</v>
      </c>
    </row>
    <row r="15" spans="1:13" x14ac:dyDescent="0.2">
      <c r="H15" s="61" t="str">
        <f t="shared" si="4"/>
        <v>w</v>
      </c>
    </row>
    <row r="16" spans="1:13" x14ac:dyDescent="0.2">
      <c r="H16" s="61" t="str">
        <f>RIGHT(G8,1)</f>
        <v>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D26A-58B7-474F-9CD9-9C9C1872324F}">
  <sheetPr>
    <tabColor theme="4" tint="0.39997558519241921"/>
  </sheetPr>
  <dimension ref="A1:AC26"/>
  <sheetViews>
    <sheetView topLeftCell="H1" zoomScale="190" zoomScaleNormal="190" workbookViewId="0">
      <selection activeCell="N19" sqref="N19"/>
    </sheetView>
  </sheetViews>
  <sheetFormatPr defaultRowHeight="14.25" x14ac:dyDescent="0.2"/>
  <cols>
    <col min="1" max="1" width="10" bestFit="1" customWidth="1"/>
    <col min="2" max="2" width="9.25" bestFit="1" customWidth="1"/>
    <col min="3" max="3" width="9.5" bestFit="1" customWidth="1"/>
    <col min="5" max="5" width="8" bestFit="1" customWidth="1"/>
    <col min="6" max="6" width="23.125" customWidth="1"/>
    <col min="8" max="8" width="2.125" style="9" customWidth="1"/>
    <col min="9" max="9" width="10" bestFit="1" customWidth="1"/>
    <col min="10" max="10" width="10.125" bestFit="1" customWidth="1"/>
    <col min="11" max="11" width="9.5" bestFit="1" customWidth="1"/>
    <col min="13" max="13" width="13.5" bestFit="1" customWidth="1"/>
    <col min="14" max="14" width="24" bestFit="1" customWidth="1"/>
    <col min="15" max="15" width="14.875" bestFit="1" customWidth="1"/>
    <col min="16" max="16" width="10.25" bestFit="1" customWidth="1"/>
    <col min="18" max="18" width="2.125" style="9" customWidth="1"/>
    <col min="20" max="20" width="20.75" bestFit="1" customWidth="1"/>
    <col min="21" max="21" width="15" bestFit="1" customWidth="1"/>
    <col min="22" max="22" width="10.25" bestFit="1" customWidth="1"/>
    <col min="23" max="24" width="8.25" bestFit="1" customWidth="1"/>
    <col min="25" max="25" width="9.25" bestFit="1" customWidth="1"/>
    <col min="26" max="26" width="10" bestFit="1" customWidth="1"/>
    <col min="27" max="28" width="9.25" bestFit="1" customWidth="1"/>
    <col min="29" max="29" width="10.125" bestFit="1" customWidth="1"/>
  </cols>
  <sheetData>
    <row r="1" spans="1:29" ht="15" thickBot="1" x14ac:dyDescent="0.25">
      <c r="A1" s="4" t="s">
        <v>11</v>
      </c>
      <c r="B1" s="4" t="s">
        <v>9</v>
      </c>
      <c r="C1" s="4" t="s">
        <v>10</v>
      </c>
      <c r="F1" s="5" t="s">
        <v>265</v>
      </c>
      <c r="H1" s="6"/>
      <c r="I1" s="4" t="s">
        <v>11</v>
      </c>
      <c r="J1" s="4" t="s">
        <v>9</v>
      </c>
      <c r="K1" s="4" t="s">
        <v>10</v>
      </c>
      <c r="O1" s="4" t="s">
        <v>175</v>
      </c>
      <c r="R1" s="6"/>
      <c r="T1" s="4" t="s">
        <v>9</v>
      </c>
      <c r="U1" s="7">
        <v>43466</v>
      </c>
      <c r="V1" s="7">
        <v>43472</v>
      </c>
      <c r="W1" s="7">
        <v>43470</v>
      </c>
      <c r="X1" s="7">
        <v>43469</v>
      </c>
      <c r="Y1" s="7">
        <v>43490</v>
      </c>
      <c r="Z1" s="7">
        <v>43495</v>
      </c>
      <c r="AA1" s="7">
        <v>43486</v>
      </c>
      <c r="AB1" s="7">
        <v>43496</v>
      </c>
      <c r="AC1" s="7">
        <v>43616</v>
      </c>
    </row>
    <row r="2" spans="1:29" x14ac:dyDescent="0.2">
      <c r="A2" s="8" t="s">
        <v>14</v>
      </c>
      <c r="B2" s="7">
        <v>43466</v>
      </c>
      <c r="C2" s="8">
        <v>1000</v>
      </c>
      <c r="F2" s="13" t="s">
        <v>10</v>
      </c>
      <c r="I2" s="8" t="s">
        <v>14</v>
      </c>
      <c r="J2" s="7">
        <v>43466</v>
      </c>
      <c r="K2" s="10">
        <v>1000</v>
      </c>
      <c r="N2" s="4" t="s">
        <v>14</v>
      </c>
      <c r="O2" s="11">
        <f>VLOOKUP(N2,I:K,3,0)</f>
        <v>1000</v>
      </c>
      <c r="T2" s="4" t="s">
        <v>10</v>
      </c>
      <c r="U2" s="10">
        <v>1000</v>
      </c>
      <c r="V2" s="10">
        <v>500</v>
      </c>
      <c r="W2" s="10">
        <v>600</v>
      </c>
      <c r="X2" s="10">
        <v>300</v>
      </c>
      <c r="Y2" s="10">
        <v>900</v>
      </c>
      <c r="Z2" s="10">
        <v>100</v>
      </c>
      <c r="AA2" s="10">
        <v>200</v>
      </c>
      <c r="AB2" s="10">
        <v>500</v>
      </c>
      <c r="AC2" s="10">
        <v>400</v>
      </c>
    </row>
    <row r="3" spans="1:29" x14ac:dyDescent="0.2">
      <c r="A3" s="8" t="s">
        <v>15</v>
      </c>
      <c r="B3" s="7">
        <v>43472</v>
      </c>
      <c r="C3" s="8">
        <v>500</v>
      </c>
      <c r="E3" s="8" t="s">
        <v>14</v>
      </c>
      <c r="F3" s="12">
        <f>IFERROR(VLOOKUP(E3,A:C,3,0),"nie znaleziono")</f>
        <v>1000</v>
      </c>
      <c r="I3" s="8" t="s">
        <v>15</v>
      </c>
      <c r="J3" s="7">
        <v>43472</v>
      </c>
      <c r="K3" s="10">
        <v>500</v>
      </c>
      <c r="N3" t="s">
        <v>279</v>
      </c>
      <c r="T3" s="4" t="s">
        <v>11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14</v>
      </c>
      <c r="AC3" s="8" t="s">
        <v>14</v>
      </c>
    </row>
    <row r="4" spans="1:29" x14ac:dyDescent="0.2">
      <c r="A4" s="8" t="s">
        <v>16</v>
      </c>
      <c r="B4" s="7">
        <v>43470</v>
      </c>
      <c r="C4" s="8">
        <v>600</v>
      </c>
      <c r="E4" s="8" t="s">
        <v>15</v>
      </c>
      <c r="F4" s="12">
        <f t="shared" ref="F4:F6" si="0">IFERROR(VLOOKUP(E4,A:C,3,0),"nie znaleziono")</f>
        <v>500</v>
      </c>
      <c r="I4" s="8" t="s">
        <v>16</v>
      </c>
      <c r="J4" s="7">
        <v>43470</v>
      </c>
      <c r="K4" s="10">
        <v>600</v>
      </c>
    </row>
    <row r="5" spans="1:29" x14ac:dyDescent="0.2">
      <c r="A5" s="8" t="s">
        <v>17</v>
      </c>
      <c r="B5" s="7">
        <v>43469</v>
      </c>
      <c r="C5" s="8">
        <v>300</v>
      </c>
      <c r="E5" s="8" t="s">
        <v>20</v>
      </c>
      <c r="F5" s="12">
        <f t="shared" si="0"/>
        <v>200</v>
      </c>
      <c r="I5" s="8" t="s">
        <v>17</v>
      </c>
      <c r="J5" s="7">
        <v>43469</v>
      </c>
      <c r="K5" s="10">
        <v>300</v>
      </c>
    </row>
    <row r="6" spans="1:29" x14ac:dyDescent="0.2">
      <c r="A6" s="8" t="s">
        <v>18</v>
      </c>
      <c r="B6" s="7">
        <v>43490</v>
      </c>
      <c r="C6" s="8">
        <v>900</v>
      </c>
      <c r="E6" s="8" t="s">
        <v>22</v>
      </c>
      <c r="F6" s="12" t="str">
        <f t="shared" si="0"/>
        <v>nie znaleziono</v>
      </c>
      <c r="I6" s="8" t="s">
        <v>18</v>
      </c>
      <c r="J6" s="7">
        <v>43490</v>
      </c>
      <c r="K6" s="10">
        <v>900</v>
      </c>
      <c r="O6" s="4" t="s">
        <v>12</v>
      </c>
      <c r="P6" s="4" t="s">
        <v>13</v>
      </c>
      <c r="U6" s="4" t="s">
        <v>174</v>
      </c>
    </row>
    <row r="7" spans="1:29" ht="15" thickBot="1" x14ac:dyDescent="0.25">
      <c r="A7" s="8" t="s">
        <v>19</v>
      </c>
      <c r="B7" s="7">
        <v>43495</v>
      </c>
      <c r="C7" s="8">
        <v>100</v>
      </c>
      <c r="I7" s="8" t="s">
        <v>19</v>
      </c>
      <c r="J7" s="7">
        <v>43495</v>
      </c>
      <c r="K7" s="10">
        <v>100</v>
      </c>
      <c r="N7" s="4" t="s">
        <v>14</v>
      </c>
      <c r="O7" s="11">
        <f>_xlfn.XLOOKUP(N7,I:I,K:K)</f>
        <v>1000</v>
      </c>
      <c r="P7" s="11">
        <f>_xlfn.XLOOKUP(N7,I:I,K:K,,,-1)</f>
        <v>400</v>
      </c>
      <c r="T7" s="4" t="s">
        <v>14</v>
      </c>
      <c r="U7" s="11"/>
    </row>
    <row r="8" spans="1:29" ht="15" thickBot="1" x14ac:dyDescent="0.25">
      <c r="A8" s="8" t="s">
        <v>20</v>
      </c>
      <c r="B8" s="7">
        <v>43486</v>
      </c>
      <c r="C8" s="8">
        <v>200</v>
      </c>
      <c r="E8" s="69" t="s">
        <v>272</v>
      </c>
      <c r="F8" s="70"/>
      <c r="I8" s="8" t="s">
        <v>20</v>
      </c>
      <c r="J8" s="7">
        <v>43486</v>
      </c>
      <c r="K8" s="10">
        <v>200</v>
      </c>
      <c r="N8" t="s">
        <v>280</v>
      </c>
    </row>
    <row r="9" spans="1:29" x14ac:dyDescent="0.2">
      <c r="E9" s="69" t="s">
        <v>266</v>
      </c>
      <c r="F9" s="70" t="s">
        <v>267</v>
      </c>
      <c r="I9" s="8" t="s">
        <v>14</v>
      </c>
      <c r="J9" s="7">
        <v>43496</v>
      </c>
      <c r="K9" s="10">
        <v>500</v>
      </c>
    </row>
    <row r="10" spans="1:29" x14ac:dyDescent="0.2">
      <c r="E10" s="71" t="s">
        <v>268</v>
      </c>
      <c r="F10" s="72" t="s">
        <v>269</v>
      </c>
      <c r="I10" s="8" t="s">
        <v>14</v>
      </c>
      <c r="J10" s="7">
        <v>43616</v>
      </c>
      <c r="K10" s="10">
        <v>400</v>
      </c>
      <c r="N10" s="4" t="s">
        <v>21</v>
      </c>
      <c r="U10" s="4" t="s">
        <v>12</v>
      </c>
      <c r="V10" s="4" t="s">
        <v>13</v>
      </c>
    </row>
    <row r="11" spans="1:29" x14ac:dyDescent="0.2">
      <c r="E11" s="71">
        <v>3</v>
      </c>
      <c r="F11" s="72" t="s">
        <v>270</v>
      </c>
      <c r="N11" s="11" cm="1">
        <f t="array" ref="N11:N13">_xlfn._xlws.FILTER(K2:K10,I2:I10="Marysia")</f>
        <v>1000</v>
      </c>
      <c r="T11" s="4" t="s">
        <v>14</v>
      </c>
      <c r="U11" s="11"/>
      <c r="V11" s="11"/>
    </row>
    <row r="12" spans="1:29" ht="15" thickBot="1" x14ac:dyDescent="0.25">
      <c r="E12" s="73">
        <v>0</v>
      </c>
      <c r="F12" s="74" t="s">
        <v>271</v>
      </c>
      <c r="N12" s="11">
        <v>500</v>
      </c>
    </row>
    <row r="13" spans="1:29" x14ac:dyDescent="0.2">
      <c r="N13" s="11">
        <v>400</v>
      </c>
    </row>
    <row r="14" spans="1:29" x14ac:dyDescent="0.2">
      <c r="M14" t="s">
        <v>281</v>
      </c>
    </row>
    <row r="15" spans="1:29" ht="15" thickBot="1" x14ac:dyDescent="0.25">
      <c r="E15" s="1"/>
    </row>
    <row r="16" spans="1:29" ht="15" thickBot="1" x14ac:dyDescent="0.25">
      <c r="F16" s="5" t="s">
        <v>103</v>
      </c>
      <c r="N16" s="4" t="s">
        <v>23</v>
      </c>
    </row>
    <row r="17" spans="5:15" x14ac:dyDescent="0.2">
      <c r="F17" s="39" t="s">
        <v>10</v>
      </c>
      <c r="M17" t="s">
        <v>24</v>
      </c>
      <c r="N17" s="12" cm="1">
        <f t="array" ref="N17">SUM(_xlfn._xlws.FILTER(K2:K10,I2:I10="Marysia"))</f>
        <v>1900</v>
      </c>
      <c r="O17" t="s">
        <v>282</v>
      </c>
    </row>
    <row r="18" spans="5:15" x14ac:dyDescent="0.2">
      <c r="E18" s="8" t="s">
        <v>14</v>
      </c>
      <c r="F18" s="12">
        <f>_xlfn.XLOOKUP(E18,A:A,C:C,"nie ma")</f>
        <v>1000</v>
      </c>
      <c r="M18" t="s">
        <v>25</v>
      </c>
      <c r="N18" s="12">
        <f>SUMIF(I:I,"Marysia",K:K)</f>
        <v>1900</v>
      </c>
    </row>
    <row r="19" spans="5:15" x14ac:dyDescent="0.2">
      <c r="E19" s="8" t="s">
        <v>15</v>
      </c>
      <c r="F19" s="12">
        <f t="shared" ref="F19:F21" si="1">_xlfn.XLOOKUP(E19,A:A,C:C,"nie ma")</f>
        <v>500</v>
      </c>
      <c r="M19" t="s">
        <v>26</v>
      </c>
      <c r="N19" s="12">
        <f>SUM(K2,K9:K10)</f>
        <v>1900</v>
      </c>
      <c r="O19" t="s">
        <v>283</v>
      </c>
    </row>
    <row r="20" spans="5:15" x14ac:dyDescent="0.2">
      <c r="E20" s="8" t="s">
        <v>20</v>
      </c>
      <c r="F20" s="12">
        <f t="shared" si="1"/>
        <v>200</v>
      </c>
    </row>
    <row r="21" spans="5:15" x14ac:dyDescent="0.2">
      <c r="E21" s="8" t="s">
        <v>22</v>
      </c>
      <c r="F21" s="12" t="str">
        <f t="shared" si="1"/>
        <v>nie ma</v>
      </c>
    </row>
    <row r="22" spans="5:15" ht="15" thickBot="1" x14ac:dyDescent="0.25"/>
    <row r="23" spans="5:15" x14ac:dyDescent="0.2">
      <c r="E23" s="69"/>
      <c r="F23" s="75" t="s">
        <v>276</v>
      </c>
      <c r="G23" s="70"/>
    </row>
    <row r="24" spans="5:15" x14ac:dyDescent="0.2">
      <c r="E24" s="71" t="s">
        <v>273</v>
      </c>
      <c r="F24" s="76" t="s">
        <v>267</v>
      </c>
      <c r="G24" s="72"/>
    </row>
    <row r="25" spans="5:15" x14ac:dyDescent="0.2">
      <c r="E25" s="71" t="s">
        <v>274</v>
      </c>
      <c r="F25" s="76" t="s">
        <v>275</v>
      </c>
      <c r="G25" s="72"/>
    </row>
    <row r="26" spans="5:15" ht="15" thickBot="1" x14ac:dyDescent="0.25">
      <c r="E26" s="73" t="s">
        <v>277</v>
      </c>
      <c r="F26" s="77" t="s">
        <v>278</v>
      </c>
      <c r="G26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DDE4-63AC-4299-8194-B819C4D08961}">
  <sheetPr>
    <tabColor theme="6" tint="0.79998168889431442"/>
  </sheetPr>
  <dimension ref="A1:Q31"/>
  <sheetViews>
    <sheetView zoomScale="115" zoomScaleNormal="115" workbookViewId="0">
      <selection activeCell="L27" sqref="L27"/>
    </sheetView>
  </sheetViews>
  <sheetFormatPr defaultRowHeight="14.25" x14ac:dyDescent="0.2"/>
  <cols>
    <col min="1" max="1" width="11.875" customWidth="1"/>
    <col min="2" max="2" width="12.125" bestFit="1" customWidth="1"/>
    <col min="3" max="3" width="14.25" bestFit="1" customWidth="1"/>
    <col min="4" max="4" width="9.125" customWidth="1"/>
    <col min="7" max="7" width="13.625" bestFit="1" customWidth="1"/>
    <col min="8" max="8" width="10.25" bestFit="1" customWidth="1"/>
    <col min="9" max="9" width="8.75" customWidth="1"/>
    <col min="11" max="11" width="12.625" bestFit="1" customWidth="1"/>
    <col min="12" max="12" width="13.625" bestFit="1" customWidth="1"/>
    <col min="13" max="13" width="10.25" bestFit="1" customWidth="1"/>
    <col min="16" max="16" width="15.75" bestFit="1" customWidth="1"/>
    <col min="17" max="17" width="14.25" bestFit="1" customWidth="1"/>
    <col min="18" max="18" width="14.125" bestFit="1" customWidth="1"/>
  </cols>
  <sheetData>
    <row r="1" spans="1:17" ht="15" thickBot="1" x14ac:dyDescent="0.25">
      <c r="A1" s="4" t="s">
        <v>134</v>
      </c>
      <c r="B1" s="4" t="s">
        <v>105</v>
      </c>
      <c r="C1" s="4" t="s">
        <v>110</v>
      </c>
      <c r="D1" s="4" t="s">
        <v>0</v>
      </c>
      <c r="G1" s="41" t="s">
        <v>148</v>
      </c>
      <c r="H1" s="43" t="s">
        <v>146</v>
      </c>
      <c r="K1" s="41" t="s">
        <v>134</v>
      </c>
      <c r="L1" s="42" t="s">
        <v>148</v>
      </c>
      <c r="M1" s="43" t="s">
        <v>147</v>
      </c>
      <c r="P1" t="s">
        <v>149</v>
      </c>
    </row>
    <row r="2" spans="1:17" x14ac:dyDescent="0.2">
      <c r="A2" s="8" t="s">
        <v>135</v>
      </c>
      <c r="B2" s="8" t="s">
        <v>109</v>
      </c>
      <c r="C2" s="8" t="s">
        <v>131</v>
      </c>
      <c r="D2" s="8">
        <v>9633</v>
      </c>
      <c r="G2" s="40" t="str" cm="1">
        <f t="array" ref="G2:G7">_xlfn.UNIQUE(B2:B31)</f>
        <v>Lewiatan</v>
      </c>
      <c r="H2" s="40">
        <f>SUMIF(B:B,G2,D:D)</f>
        <v>27439</v>
      </c>
      <c r="K2" s="40" t="str">
        <f>_xlfn.XLOOKUP(L2,B:B,A:A)</f>
        <v>Supermarket</v>
      </c>
      <c r="L2" s="44" t="str" cm="1">
        <f t="array" ref="L2:L7">_xlfn.UNIQUE(B2:B31)</f>
        <v>Lewiatan</v>
      </c>
      <c r="M2" s="40">
        <f>SUMIFS(D:D,A:A,K2,B:B,L2)</f>
        <v>27439</v>
      </c>
      <c r="P2" s="79" t="s">
        <v>287</v>
      </c>
      <c r="Q2" t="s">
        <v>289</v>
      </c>
    </row>
    <row r="3" spans="1:17" x14ac:dyDescent="0.2">
      <c r="A3" s="8" t="s">
        <v>135</v>
      </c>
      <c r="B3" s="8" t="s">
        <v>108</v>
      </c>
      <c r="C3" s="8" t="s">
        <v>126</v>
      </c>
      <c r="D3" s="8">
        <v>354</v>
      </c>
      <c r="G3" s="10" t="str">
        <v>Netto</v>
      </c>
      <c r="H3" s="40">
        <f t="shared" ref="H3:H8" si="0">SUMIF(B:B,G3,D:D)</f>
        <v>18735</v>
      </c>
      <c r="K3" s="40" t="str">
        <f t="shared" ref="K3:K7" si="1">_xlfn.XLOOKUP(L3,B:B,A:A)</f>
        <v>Supermarket</v>
      </c>
      <c r="L3" s="10" t="str">
        <v>Netto</v>
      </c>
      <c r="M3" s="40">
        <f t="shared" ref="M3:M7" si="2">SUMIFS(D:D,A:A,K3,B:B,L3)</f>
        <v>18735</v>
      </c>
      <c r="P3" s="80" t="s">
        <v>136</v>
      </c>
      <c r="Q3" s="82">
        <v>78461</v>
      </c>
    </row>
    <row r="4" spans="1:17" x14ac:dyDescent="0.2">
      <c r="A4" s="8" t="s">
        <v>135</v>
      </c>
      <c r="B4" s="8" t="s">
        <v>108</v>
      </c>
      <c r="C4" s="8" t="s">
        <v>124</v>
      </c>
      <c r="D4" s="8">
        <v>6926</v>
      </c>
      <c r="G4" s="10" t="str">
        <v>Biedronka</v>
      </c>
      <c r="H4" s="40">
        <f t="shared" si="0"/>
        <v>30104</v>
      </c>
      <c r="K4" s="40" t="str">
        <f t="shared" si="1"/>
        <v>Supermarket</v>
      </c>
      <c r="L4" s="10" t="str">
        <v>Biedronka</v>
      </c>
      <c r="M4" s="40">
        <f t="shared" si="2"/>
        <v>30104</v>
      </c>
      <c r="P4" s="81" t="s">
        <v>137</v>
      </c>
      <c r="Q4" s="82">
        <v>51788</v>
      </c>
    </row>
    <row r="5" spans="1:17" x14ac:dyDescent="0.2">
      <c r="A5" s="8" t="s">
        <v>135</v>
      </c>
      <c r="B5" s="8" t="s">
        <v>106</v>
      </c>
      <c r="C5" s="8" t="s">
        <v>112</v>
      </c>
      <c r="D5" s="8">
        <v>4136</v>
      </c>
      <c r="G5" s="10" t="str">
        <v>Lidl</v>
      </c>
      <c r="H5" s="40">
        <f t="shared" si="0"/>
        <v>27531</v>
      </c>
      <c r="K5" s="40" t="str">
        <f t="shared" si="1"/>
        <v>Supermarket</v>
      </c>
      <c r="L5" s="10" t="str">
        <v>Lidl</v>
      </c>
      <c r="M5" s="40">
        <f t="shared" si="2"/>
        <v>27531</v>
      </c>
      <c r="P5" s="81" t="s">
        <v>138</v>
      </c>
      <c r="Q5" s="82">
        <v>26673</v>
      </c>
    </row>
    <row r="6" spans="1:17" x14ac:dyDescent="0.2">
      <c r="A6" s="8" t="s">
        <v>135</v>
      </c>
      <c r="B6" s="8" t="s">
        <v>107</v>
      </c>
      <c r="C6" s="8" t="s">
        <v>123</v>
      </c>
      <c r="D6" s="8">
        <v>165</v>
      </c>
      <c r="G6" s="10" t="str">
        <v>Media Expert</v>
      </c>
      <c r="H6" s="40">
        <f t="shared" si="0"/>
        <v>51788</v>
      </c>
      <c r="K6" s="40" t="str">
        <f t="shared" si="1"/>
        <v>AGD Shop</v>
      </c>
      <c r="L6" s="10" t="str">
        <v>Media Expert</v>
      </c>
      <c r="M6" s="40">
        <f t="shared" si="2"/>
        <v>51788</v>
      </c>
      <c r="P6" s="80" t="s">
        <v>135</v>
      </c>
      <c r="Q6" s="82">
        <v>103809</v>
      </c>
    </row>
    <row r="7" spans="1:17" x14ac:dyDescent="0.2">
      <c r="A7" s="8" t="s">
        <v>135</v>
      </c>
      <c r="B7" s="8" t="s">
        <v>106</v>
      </c>
      <c r="C7" s="8" t="s">
        <v>116</v>
      </c>
      <c r="D7" s="8">
        <v>3963</v>
      </c>
      <c r="G7" s="10" t="str">
        <v>Media Markt</v>
      </c>
      <c r="H7" s="40">
        <f t="shared" si="0"/>
        <v>26673</v>
      </c>
      <c r="K7" s="40" t="str">
        <f t="shared" si="1"/>
        <v>AGD Shop</v>
      </c>
      <c r="L7" s="10" t="str">
        <v>Media Markt</v>
      </c>
      <c r="M7" s="40">
        <f t="shared" si="2"/>
        <v>26673</v>
      </c>
      <c r="P7" s="81" t="s">
        <v>106</v>
      </c>
      <c r="Q7" s="82">
        <v>30104</v>
      </c>
    </row>
    <row r="8" spans="1:17" x14ac:dyDescent="0.2">
      <c r="A8" s="8" t="s">
        <v>135</v>
      </c>
      <c r="B8" s="8" t="s">
        <v>107</v>
      </c>
      <c r="C8" s="8" t="s">
        <v>118</v>
      </c>
      <c r="D8" s="8">
        <v>5823</v>
      </c>
      <c r="G8" t="s">
        <v>284</v>
      </c>
      <c r="M8" t="s">
        <v>286</v>
      </c>
      <c r="P8" s="81" t="s">
        <v>109</v>
      </c>
      <c r="Q8" s="82">
        <v>27439</v>
      </c>
    </row>
    <row r="9" spans="1:17" x14ac:dyDescent="0.2">
      <c r="A9" s="8" t="s">
        <v>135</v>
      </c>
      <c r="B9" s="8" t="s">
        <v>109</v>
      </c>
      <c r="C9" s="8" t="s">
        <v>133</v>
      </c>
      <c r="D9" s="8">
        <v>4450</v>
      </c>
      <c r="P9" s="81" t="s">
        <v>107</v>
      </c>
      <c r="Q9" s="82">
        <v>27531</v>
      </c>
    </row>
    <row r="10" spans="1:17" x14ac:dyDescent="0.2">
      <c r="A10" s="8" t="s">
        <v>135</v>
      </c>
      <c r="B10" s="8" t="s">
        <v>107</v>
      </c>
      <c r="C10" s="8" t="s">
        <v>120</v>
      </c>
      <c r="D10" s="8">
        <v>1423</v>
      </c>
      <c r="P10" s="81" t="s">
        <v>108</v>
      </c>
      <c r="Q10" s="82">
        <v>18735</v>
      </c>
    </row>
    <row r="11" spans="1:17" x14ac:dyDescent="0.2">
      <c r="A11" s="8" t="s">
        <v>135</v>
      </c>
      <c r="B11" s="8" t="s">
        <v>106</v>
      </c>
      <c r="C11" s="8" t="s">
        <v>113</v>
      </c>
      <c r="D11" s="8">
        <v>4188</v>
      </c>
      <c r="P11" s="80" t="s">
        <v>288</v>
      </c>
      <c r="Q11" s="82">
        <v>182270</v>
      </c>
    </row>
    <row r="12" spans="1:17" x14ac:dyDescent="0.2">
      <c r="A12" s="8" t="s">
        <v>135</v>
      </c>
      <c r="B12" s="8" t="s">
        <v>108</v>
      </c>
      <c r="C12" s="8" t="s">
        <v>128</v>
      </c>
      <c r="D12" s="8">
        <v>6256</v>
      </c>
    </row>
    <row r="13" spans="1:17" x14ac:dyDescent="0.2">
      <c r="A13" s="8" t="s">
        <v>135</v>
      </c>
      <c r="B13" s="8" t="s">
        <v>106</v>
      </c>
      <c r="C13" s="8" t="s">
        <v>114</v>
      </c>
      <c r="D13" s="8">
        <v>8010</v>
      </c>
    </row>
    <row r="14" spans="1:17" ht="15" thickBot="1" x14ac:dyDescent="0.25">
      <c r="A14" s="8" t="s">
        <v>135</v>
      </c>
      <c r="B14" s="8" t="s">
        <v>107</v>
      </c>
      <c r="C14" s="8" t="s">
        <v>121</v>
      </c>
      <c r="D14" s="8">
        <v>6737</v>
      </c>
    </row>
    <row r="15" spans="1:17" ht="15" thickBot="1" x14ac:dyDescent="0.25">
      <c r="A15" s="8" t="s">
        <v>135</v>
      </c>
      <c r="B15" s="8" t="s">
        <v>106</v>
      </c>
      <c r="C15" s="8" t="s">
        <v>115</v>
      </c>
      <c r="D15" s="8">
        <v>8199</v>
      </c>
      <c r="G15" s="41" t="s">
        <v>148</v>
      </c>
      <c r="H15" s="43" t="s">
        <v>150</v>
      </c>
      <c r="K15" s="41" t="s">
        <v>134</v>
      </c>
      <c r="L15" s="42" t="s">
        <v>148</v>
      </c>
      <c r="M15" s="43" t="s">
        <v>151</v>
      </c>
    </row>
    <row r="16" spans="1:17" x14ac:dyDescent="0.2">
      <c r="A16" s="8" t="s">
        <v>135</v>
      </c>
      <c r="B16" s="8" t="s">
        <v>107</v>
      </c>
      <c r="C16" s="8" t="s">
        <v>117</v>
      </c>
      <c r="D16" s="8">
        <v>5426</v>
      </c>
      <c r="G16" s="40" t="str" cm="1">
        <f t="array" ref="G16:G21">_xlfn.UNIQUE(B2:B31)</f>
        <v>Lewiatan</v>
      </c>
      <c r="H16" s="78">
        <f>COUNTIF(B:B,G16)</f>
        <v>5</v>
      </c>
      <c r="K16" s="40" t="str">
        <f>_xlfn.XLOOKUP(L16,B:B,A:A)</f>
        <v>Supermarket</v>
      </c>
      <c r="L16" s="44" t="str" cm="1">
        <f t="array" ref="L16:L21">_xlfn.UNIQUE(B2:B31)</f>
        <v>Lewiatan</v>
      </c>
      <c r="M16" s="78">
        <f>COUNTIFS(A:A,K16,B:B,L16)</f>
        <v>5</v>
      </c>
    </row>
    <row r="17" spans="1:13" x14ac:dyDescent="0.2">
      <c r="A17" s="8" t="s">
        <v>135</v>
      </c>
      <c r="B17" s="8" t="s">
        <v>109</v>
      </c>
      <c r="C17" s="8" t="s">
        <v>132</v>
      </c>
      <c r="D17" s="8">
        <v>9086</v>
      </c>
      <c r="G17" s="10" t="str">
        <v>Netto</v>
      </c>
      <c r="H17" s="78">
        <f t="shared" ref="H17:H22" si="3">COUNTIF(B:B,G17)</f>
        <v>5</v>
      </c>
      <c r="K17" s="40" t="str">
        <f t="shared" ref="K17:K21" si="4">_xlfn.XLOOKUP(L17,B:B,A:A)</f>
        <v>Supermarket</v>
      </c>
      <c r="L17" s="10" t="str">
        <v>Netto</v>
      </c>
      <c r="M17" s="78">
        <f t="shared" ref="M17:M21" si="5">COUNTIFS(A:A,K17,B:B,L17)</f>
        <v>5</v>
      </c>
    </row>
    <row r="18" spans="1:13" x14ac:dyDescent="0.2">
      <c r="A18" s="8" t="s">
        <v>135</v>
      </c>
      <c r="B18" s="8" t="s">
        <v>109</v>
      </c>
      <c r="C18" s="8" t="s">
        <v>129</v>
      </c>
      <c r="D18" s="8">
        <v>1014</v>
      </c>
      <c r="G18" s="10" t="str">
        <v>Biedronka</v>
      </c>
      <c r="H18" s="78">
        <f t="shared" si="3"/>
        <v>6</v>
      </c>
      <c r="K18" s="40" t="str">
        <f t="shared" si="4"/>
        <v>Supermarket</v>
      </c>
      <c r="L18" s="10" t="str">
        <v>Biedronka</v>
      </c>
      <c r="M18" s="78">
        <f t="shared" si="5"/>
        <v>6</v>
      </c>
    </row>
    <row r="19" spans="1:13" x14ac:dyDescent="0.2">
      <c r="A19" s="8" t="s">
        <v>135</v>
      </c>
      <c r="B19" s="8" t="s">
        <v>108</v>
      </c>
      <c r="C19" s="8" t="s">
        <v>125</v>
      </c>
      <c r="D19" s="8">
        <v>246</v>
      </c>
      <c r="G19" s="10" t="str">
        <v>Lidl</v>
      </c>
      <c r="H19" s="78">
        <f t="shared" si="3"/>
        <v>7</v>
      </c>
      <c r="K19" s="40" t="str">
        <f t="shared" si="4"/>
        <v>Supermarket</v>
      </c>
      <c r="L19" s="10" t="str">
        <v>Lidl</v>
      </c>
      <c r="M19" s="78">
        <f t="shared" si="5"/>
        <v>7</v>
      </c>
    </row>
    <row r="20" spans="1:13" x14ac:dyDescent="0.2">
      <c r="A20" s="8" t="s">
        <v>135</v>
      </c>
      <c r="B20" s="8" t="s">
        <v>106</v>
      </c>
      <c r="C20" s="8" t="s">
        <v>111</v>
      </c>
      <c r="D20" s="8">
        <v>1608</v>
      </c>
      <c r="G20" s="10" t="str">
        <v>Media Expert</v>
      </c>
      <c r="H20" s="78">
        <f t="shared" si="3"/>
        <v>4</v>
      </c>
      <c r="K20" s="40" t="str">
        <f t="shared" si="4"/>
        <v>AGD Shop</v>
      </c>
      <c r="L20" s="10" t="str">
        <v>Media Expert</v>
      </c>
      <c r="M20" s="78">
        <f t="shared" si="5"/>
        <v>4</v>
      </c>
    </row>
    <row r="21" spans="1:13" x14ac:dyDescent="0.2">
      <c r="A21" s="8" t="s">
        <v>135</v>
      </c>
      <c r="B21" s="8" t="s">
        <v>107</v>
      </c>
      <c r="C21" s="8" t="s">
        <v>122</v>
      </c>
      <c r="D21" s="8">
        <v>4740</v>
      </c>
      <c r="G21" s="10" t="str">
        <v>Media Markt</v>
      </c>
      <c r="H21" s="78">
        <f t="shared" si="3"/>
        <v>3</v>
      </c>
      <c r="K21" s="40" t="str">
        <f t="shared" si="4"/>
        <v>AGD Shop</v>
      </c>
      <c r="L21" s="10" t="str">
        <v>Media Markt</v>
      </c>
      <c r="M21" s="78">
        <f t="shared" si="5"/>
        <v>3</v>
      </c>
    </row>
    <row r="22" spans="1:13" x14ac:dyDescent="0.2">
      <c r="A22" s="8" t="s">
        <v>135</v>
      </c>
      <c r="B22" s="8" t="s">
        <v>108</v>
      </c>
      <c r="C22" s="8" t="s">
        <v>127</v>
      </c>
      <c r="D22" s="8">
        <v>4953</v>
      </c>
      <c r="G22" t="s">
        <v>285</v>
      </c>
    </row>
    <row r="23" spans="1:13" x14ac:dyDescent="0.2">
      <c r="A23" s="8" t="s">
        <v>135</v>
      </c>
      <c r="B23" s="8" t="s">
        <v>109</v>
      </c>
      <c r="C23" s="8" t="s">
        <v>130</v>
      </c>
      <c r="D23" s="8">
        <v>3256</v>
      </c>
    </row>
    <row r="24" spans="1:13" x14ac:dyDescent="0.2">
      <c r="A24" s="8" t="s">
        <v>135</v>
      </c>
      <c r="B24" s="8" t="s">
        <v>107</v>
      </c>
      <c r="C24" s="8" t="s">
        <v>119</v>
      </c>
      <c r="D24" s="8">
        <v>3217</v>
      </c>
    </row>
    <row r="25" spans="1:13" x14ac:dyDescent="0.2">
      <c r="A25" s="8" t="s">
        <v>136</v>
      </c>
      <c r="B25" s="8" t="s">
        <v>137</v>
      </c>
      <c r="C25" s="8" t="s">
        <v>139</v>
      </c>
      <c r="D25" s="8">
        <v>6615</v>
      </c>
    </row>
    <row r="26" spans="1:13" x14ac:dyDescent="0.2">
      <c r="A26" s="8" t="s">
        <v>136</v>
      </c>
      <c r="B26" s="8" t="s">
        <v>137</v>
      </c>
      <c r="C26" s="8" t="s">
        <v>140</v>
      </c>
      <c r="D26" s="8">
        <v>8274</v>
      </c>
    </row>
    <row r="27" spans="1:13" x14ac:dyDescent="0.2">
      <c r="A27" s="8" t="s">
        <v>136</v>
      </c>
      <c r="B27" s="8" t="s">
        <v>137</v>
      </c>
      <c r="C27" s="8" t="s">
        <v>141</v>
      </c>
      <c r="D27" s="8">
        <v>19599</v>
      </c>
    </row>
    <row r="28" spans="1:13" x14ac:dyDescent="0.2">
      <c r="A28" s="8" t="s">
        <v>136</v>
      </c>
      <c r="B28" s="8" t="s">
        <v>137</v>
      </c>
      <c r="C28" s="8" t="s">
        <v>142</v>
      </c>
      <c r="D28" s="8">
        <v>17300</v>
      </c>
    </row>
    <row r="29" spans="1:13" x14ac:dyDescent="0.2">
      <c r="A29" s="8" t="s">
        <v>136</v>
      </c>
      <c r="B29" s="8" t="s">
        <v>138</v>
      </c>
      <c r="C29" s="8" t="s">
        <v>143</v>
      </c>
      <c r="D29" s="8">
        <v>6248</v>
      </c>
    </row>
    <row r="30" spans="1:13" x14ac:dyDescent="0.2">
      <c r="A30" s="8" t="s">
        <v>136</v>
      </c>
      <c r="B30" s="8" t="s">
        <v>138</v>
      </c>
      <c r="C30" s="8" t="s">
        <v>144</v>
      </c>
      <c r="D30" s="8">
        <v>12458</v>
      </c>
    </row>
    <row r="31" spans="1:13" x14ac:dyDescent="0.2">
      <c r="A31" s="8" t="s">
        <v>136</v>
      </c>
      <c r="B31" s="8" t="s">
        <v>138</v>
      </c>
      <c r="C31" s="8" t="s">
        <v>145</v>
      </c>
      <c r="D31" s="8">
        <v>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5342-0B87-4D87-A889-55B981EA5334}">
  <sheetPr>
    <tabColor rgb="FF7030A0"/>
  </sheetPr>
  <dimension ref="A1:N15"/>
  <sheetViews>
    <sheetView workbookViewId="0">
      <selection activeCell="L15" sqref="L15"/>
    </sheetView>
  </sheetViews>
  <sheetFormatPr defaultRowHeight="14.25" x14ac:dyDescent="0.2"/>
  <cols>
    <col min="1" max="1" width="39" bestFit="1" customWidth="1"/>
    <col min="6" max="6" width="11.5" bestFit="1" customWidth="1"/>
    <col min="14" max="14" width="38.25" bestFit="1" customWidth="1"/>
  </cols>
  <sheetData>
    <row r="1" spans="1:14" ht="15" thickBot="1" x14ac:dyDescent="0.25">
      <c r="D1" t="s">
        <v>177</v>
      </c>
      <c r="N1" t="s">
        <v>178</v>
      </c>
    </row>
    <row r="2" spans="1:14" x14ac:dyDescent="0.2">
      <c r="A2" s="15" t="s">
        <v>28</v>
      </c>
      <c r="D2" s="6"/>
      <c r="E2" s="14"/>
      <c r="F2" s="14"/>
      <c r="G2" s="14"/>
      <c r="H2" s="14"/>
      <c r="I2" s="14"/>
      <c r="J2" s="14"/>
      <c r="K2" s="14"/>
      <c r="N2" s="6"/>
    </row>
    <row r="3" spans="1:14" ht="15" thickBot="1" x14ac:dyDescent="0.25">
      <c r="A3" s="16" t="s">
        <v>29</v>
      </c>
      <c r="D3" s="17"/>
      <c r="E3" s="14"/>
      <c r="F3" s="14"/>
      <c r="G3" s="14"/>
      <c r="H3" s="14"/>
      <c r="I3" s="14"/>
      <c r="J3" s="14"/>
      <c r="K3" s="14"/>
      <c r="N3" s="17"/>
    </row>
    <row r="6" spans="1:14" ht="15" thickBot="1" x14ac:dyDescent="0.25"/>
    <row r="7" spans="1:14" ht="15" thickBot="1" x14ac:dyDescent="0.25">
      <c r="A7" s="18" t="s">
        <v>30</v>
      </c>
      <c r="D7" s="19"/>
      <c r="E7" s="14"/>
      <c r="F7" t="s">
        <v>176</v>
      </c>
      <c r="G7" s="19"/>
      <c r="H7" s="14"/>
      <c r="I7" s="14"/>
      <c r="J7" s="14"/>
    </row>
    <row r="8" spans="1:14" x14ac:dyDescent="0.2">
      <c r="D8" s="14"/>
      <c r="E8" s="14"/>
      <c r="G8" s="14"/>
      <c r="H8" s="14"/>
      <c r="I8" s="14"/>
      <c r="J8" s="14"/>
    </row>
    <row r="9" spans="1:14" x14ac:dyDescent="0.2">
      <c r="D9" s="14"/>
      <c r="E9" s="14"/>
    </row>
    <row r="10" spans="1:14" x14ac:dyDescent="0.2">
      <c r="D10" s="14"/>
      <c r="E10" s="14"/>
    </row>
    <row r="14" spans="1:14" ht="15" thickBot="1" x14ac:dyDescent="0.25"/>
    <row r="15" spans="1:14" ht="15" thickBot="1" x14ac:dyDescent="0.25">
      <c r="A15" s="18" t="s">
        <v>31</v>
      </c>
      <c r="D15" s="19"/>
      <c r="E15" s="14"/>
      <c r="F15" s="14"/>
      <c r="G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5433-D5B2-401B-9D80-313EAF65EDBD}">
  <sheetPr>
    <tabColor rgb="FF92D050"/>
  </sheetPr>
  <dimension ref="A1:K13"/>
  <sheetViews>
    <sheetView tabSelected="1" zoomScale="160" zoomScaleNormal="160" workbookViewId="0">
      <selection activeCell="H7" sqref="H7"/>
    </sheetView>
  </sheetViews>
  <sheetFormatPr defaultRowHeight="14.25" x14ac:dyDescent="0.2"/>
  <cols>
    <col min="1" max="1" width="5.75" customWidth="1"/>
    <col min="2" max="11" width="5.125" customWidth="1"/>
  </cols>
  <sheetData>
    <row r="1" spans="1:11" ht="27.95" customHeight="1" x14ac:dyDescent="0.2">
      <c r="B1" s="45" t="s">
        <v>152</v>
      </c>
      <c r="C1" s="45" t="s">
        <v>153</v>
      </c>
      <c r="D1" s="45" t="s">
        <v>154</v>
      </c>
      <c r="E1" s="45" t="s">
        <v>155</v>
      </c>
      <c r="F1" s="45" t="s">
        <v>156</v>
      </c>
      <c r="G1" s="45" t="s">
        <v>157</v>
      </c>
      <c r="H1" s="45" t="s">
        <v>158</v>
      </c>
      <c r="I1" s="45" t="s">
        <v>159</v>
      </c>
      <c r="J1" s="45" t="s">
        <v>160</v>
      </c>
      <c r="K1" s="45" t="s">
        <v>157</v>
      </c>
    </row>
    <row r="2" spans="1:11" ht="29.45" customHeight="1" x14ac:dyDescent="0.2">
      <c r="A2" s="45">
        <v>1</v>
      </c>
      <c r="B2" s="12" t="str">
        <f>B$1&amp;$A2</f>
        <v>A1</v>
      </c>
      <c r="C2" s="12" t="str">
        <f t="shared" ref="C2:K11" si="0">C$1&amp;$A2</f>
        <v>B1</v>
      </c>
      <c r="D2" s="12" t="str">
        <f t="shared" si="0"/>
        <v>C1</v>
      </c>
      <c r="E2" s="12" t="str">
        <f t="shared" si="0"/>
        <v>D1</v>
      </c>
      <c r="F2" s="12" t="str">
        <f t="shared" si="0"/>
        <v>E1</v>
      </c>
      <c r="G2" s="12" t="str">
        <f t="shared" si="0"/>
        <v>F1</v>
      </c>
      <c r="H2" s="12" t="str">
        <f t="shared" si="0"/>
        <v>G1</v>
      </c>
      <c r="I2" s="12" t="str">
        <f t="shared" si="0"/>
        <v>H1</v>
      </c>
      <c r="J2" s="12" t="str">
        <f t="shared" si="0"/>
        <v>I1</v>
      </c>
      <c r="K2" s="12" t="str">
        <f t="shared" si="0"/>
        <v>F1</v>
      </c>
    </row>
    <row r="3" spans="1:11" ht="29.45" customHeight="1" x14ac:dyDescent="0.2">
      <c r="A3" s="45">
        <v>2</v>
      </c>
      <c r="B3" s="12" t="str">
        <f t="shared" ref="B3:B11" si="1">B$1&amp;$A3</f>
        <v>A2</v>
      </c>
      <c r="C3" s="12" t="str">
        <f t="shared" si="0"/>
        <v>B2</v>
      </c>
      <c r="D3" s="12" t="str">
        <f t="shared" si="0"/>
        <v>C2</v>
      </c>
      <c r="E3" s="12" t="str">
        <f t="shared" si="0"/>
        <v>D2</v>
      </c>
      <c r="F3" s="12" t="str">
        <f t="shared" si="0"/>
        <v>E2</v>
      </c>
      <c r="G3" s="12" t="str">
        <f t="shared" si="0"/>
        <v>F2</v>
      </c>
      <c r="H3" s="12" t="str">
        <f t="shared" si="0"/>
        <v>G2</v>
      </c>
      <c r="I3" s="12" t="str">
        <f t="shared" si="0"/>
        <v>H2</v>
      </c>
      <c r="J3" s="12" t="str">
        <f t="shared" si="0"/>
        <v>I2</v>
      </c>
      <c r="K3" s="12" t="str">
        <f t="shared" si="0"/>
        <v>F2</v>
      </c>
    </row>
    <row r="4" spans="1:11" ht="29.45" customHeight="1" x14ac:dyDescent="0.2">
      <c r="A4" s="45">
        <v>3</v>
      </c>
      <c r="B4" s="12" t="str">
        <f t="shared" si="1"/>
        <v>A3</v>
      </c>
      <c r="C4" s="12" t="str">
        <f t="shared" si="0"/>
        <v>B3</v>
      </c>
      <c r="D4" s="12" t="str">
        <f t="shared" si="0"/>
        <v>C3</v>
      </c>
      <c r="E4" s="12" t="str">
        <f t="shared" si="0"/>
        <v>D3</v>
      </c>
      <c r="F4" s="12" t="str">
        <f t="shared" si="0"/>
        <v>E3</v>
      </c>
      <c r="G4" s="12" t="str">
        <f t="shared" si="0"/>
        <v>F3</v>
      </c>
      <c r="H4" s="12" t="str">
        <f t="shared" si="0"/>
        <v>G3</v>
      </c>
      <c r="I4" s="12" t="str">
        <f t="shared" si="0"/>
        <v>H3</v>
      </c>
      <c r="J4" s="12" t="str">
        <f t="shared" si="0"/>
        <v>I3</v>
      </c>
      <c r="K4" s="12" t="str">
        <f t="shared" si="0"/>
        <v>F3</v>
      </c>
    </row>
    <row r="5" spans="1:11" ht="29.45" customHeight="1" x14ac:dyDescent="0.2">
      <c r="A5" s="45">
        <v>4</v>
      </c>
      <c r="B5" s="12" t="str">
        <f t="shared" si="1"/>
        <v>A4</v>
      </c>
      <c r="C5" s="12" t="str">
        <f t="shared" si="0"/>
        <v>B4</v>
      </c>
      <c r="D5" s="12" t="str">
        <f t="shared" si="0"/>
        <v>C4</v>
      </c>
      <c r="E5" s="12" t="str">
        <f t="shared" si="0"/>
        <v>D4</v>
      </c>
      <c r="F5" s="12" t="str">
        <f t="shared" si="0"/>
        <v>E4</v>
      </c>
      <c r="G5" s="12" t="str">
        <f t="shared" si="0"/>
        <v>F4</v>
      </c>
      <c r="H5" s="12" t="str">
        <f t="shared" si="0"/>
        <v>G4</v>
      </c>
      <c r="I5" s="12" t="str">
        <f t="shared" si="0"/>
        <v>H4</v>
      </c>
      <c r="J5" s="12" t="str">
        <f t="shared" si="0"/>
        <v>I4</v>
      </c>
      <c r="K5" s="12" t="str">
        <f t="shared" si="0"/>
        <v>F4</v>
      </c>
    </row>
    <row r="6" spans="1:11" ht="29.45" customHeight="1" x14ac:dyDescent="0.2">
      <c r="A6" s="45">
        <v>5</v>
      </c>
      <c r="B6" s="12" t="str">
        <f t="shared" si="1"/>
        <v>A5</v>
      </c>
      <c r="C6" s="12" t="str">
        <f t="shared" si="0"/>
        <v>B5</v>
      </c>
      <c r="D6" s="12" t="str">
        <f t="shared" si="0"/>
        <v>C5</v>
      </c>
      <c r="E6" s="12" t="str">
        <f t="shared" si="0"/>
        <v>D5</v>
      </c>
      <c r="F6" s="12" t="str">
        <f t="shared" si="0"/>
        <v>E5</v>
      </c>
      <c r="G6" s="12" t="str">
        <f t="shared" si="0"/>
        <v>F5</v>
      </c>
      <c r="H6" s="12" t="str">
        <f t="shared" si="0"/>
        <v>G5</v>
      </c>
      <c r="I6" s="12" t="str">
        <f t="shared" si="0"/>
        <v>H5</v>
      </c>
      <c r="J6" s="12" t="str">
        <f t="shared" si="0"/>
        <v>I5</v>
      </c>
      <c r="K6" s="12" t="str">
        <f t="shared" si="0"/>
        <v>F5</v>
      </c>
    </row>
    <row r="7" spans="1:11" ht="29.45" customHeight="1" x14ac:dyDescent="0.2">
      <c r="A7" s="45">
        <v>6</v>
      </c>
      <c r="B7" s="12" t="str">
        <f t="shared" si="1"/>
        <v>A6</v>
      </c>
      <c r="C7" s="12" t="str">
        <f t="shared" si="0"/>
        <v>B6</v>
      </c>
      <c r="D7" s="12" t="str">
        <f t="shared" si="0"/>
        <v>C6</v>
      </c>
      <c r="E7" s="12" t="str">
        <f t="shared" si="0"/>
        <v>D6</v>
      </c>
      <c r="F7" s="12" t="str">
        <f t="shared" si="0"/>
        <v>E6</v>
      </c>
      <c r="G7" s="12" t="str">
        <f t="shared" si="0"/>
        <v>F6</v>
      </c>
      <c r="H7" s="12" t="str">
        <f t="shared" si="0"/>
        <v>G6</v>
      </c>
      <c r="I7" s="12" t="str">
        <f t="shared" si="0"/>
        <v>H6</v>
      </c>
      <c r="J7" s="12" t="str">
        <f t="shared" si="0"/>
        <v>I6</v>
      </c>
      <c r="K7" s="12" t="str">
        <f t="shared" si="0"/>
        <v>F6</v>
      </c>
    </row>
    <row r="8" spans="1:11" ht="29.45" customHeight="1" x14ac:dyDescent="0.2">
      <c r="A8" s="45">
        <v>7</v>
      </c>
      <c r="B8" s="12" t="str">
        <f t="shared" si="1"/>
        <v>A7</v>
      </c>
      <c r="C8" s="12" t="str">
        <f t="shared" si="0"/>
        <v>B7</v>
      </c>
      <c r="D8" s="12" t="str">
        <f t="shared" si="0"/>
        <v>C7</v>
      </c>
      <c r="E8" s="12" t="str">
        <f t="shared" si="0"/>
        <v>D7</v>
      </c>
      <c r="F8" s="12" t="str">
        <f t="shared" si="0"/>
        <v>E7</v>
      </c>
      <c r="G8" s="12" t="str">
        <f t="shared" si="0"/>
        <v>F7</v>
      </c>
      <c r="H8" s="12" t="str">
        <f t="shared" si="0"/>
        <v>G7</v>
      </c>
      <c r="I8" s="12" t="str">
        <f t="shared" si="0"/>
        <v>H7</v>
      </c>
      <c r="J8" s="12" t="str">
        <f t="shared" si="0"/>
        <v>I7</v>
      </c>
      <c r="K8" s="12" t="str">
        <f t="shared" si="0"/>
        <v>F7</v>
      </c>
    </row>
    <row r="9" spans="1:11" ht="29.45" customHeight="1" x14ac:dyDescent="0.2">
      <c r="A9" s="45">
        <v>8</v>
      </c>
      <c r="B9" s="12" t="str">
        <f t="shared" si="1"/>
        <v>A8</v>
      </c>
      <c r="C9" s="12" t="str">
        <f t="shared" si="0"/>
        <v>B8</v>
      </c>
      <c r="D9" s="12" t="str">
        <f t="shared" si="0"/>
        <v>C8</v>
      </c>
      <c r="E9" s="12" t="str">
        <f t="shared" si="0"/>
        <v>D8</v>
      </c>
      <c r="F9" s="12" t="str">
        <f t="shared" si="0"/>
        <v>E8</v>
      </c>
      <c r="G9" s="12" t="str">
        <f t="shared" si="0"/>
        <v>F8</v>
      </c>
      <c r="H9" s="12" t="str">
        <f t="shared" si="0"/>
        <v>G8</v>
      </c>
      <c r="I9" s="12" t="str">
        <f t="shared" si="0"/>
        <v>H8</v>
      </c>
      <c r="J9" s="12" t="str">
        <f t="shared" si="0"/>
        <v>I8</v>
      </c>
      <c r="K9" s="12" t="str">
        <f t="shared" si="0"/>
        <v>F8</v>
      </c>
    </row>
    <row r="10" spans="1:11" ht="29.45" customHeight="1" x14ac:dyDescent="0.2">
      <c r="A10" s="45">
        <v>9</v>
      </c>
      <c r="B10" s="12" t="str">
        <f t="shared" si="1"/>
        <v>A9</v>
      </c>
      <c r="C10" s="12" t="str">
        <f t="shared" si="0"/>
        <v>B9</v>
      </c>
      <c r="D10" s="12" t="str">
        <f t="shared" si="0"/>
        <v>C9</v>
      </c>
      <c r="E10" s="12" t="str">
        <f t="shared" si="0"/>
        <v>D9</v>
      </c>
      <c r="F10" s="12" t="str">
        <f t="shared" si="0"/>
        <v>E9</v>
      </c>
      <c r="G10" s="12" t="str">
        <f t="shared" si="0"/>
        <v>F9</v>
      </c>
      <c r="H10" s="12" t="str">
        <f t="shared" si="0"/>
        <v>G9</v>
      </c>
      <c r="I10" s="12" t="str">
        <f t="shared" si="0"/>
        <v>H9</v>
      </c>
      <c r="J10" s="12" t="str">
        <f t="shared" si="0"/>
        <v>I9</v>
      </c>
      <c r="K10" s="12" t="str">
        <f t="shared" si="0"/>
        <v>F9</v>
      </c>
    </row>
    <row r="11" spans="1:11" ht="29.45" customHeight="1" x14ac:dyDescent="0.2">
      <c r="A11" s="45">
        <v>10</v>
      </c>
      <c r="B11" s="12" t="str">
        <f t="shared" si="1"/>
        <v>A10</v>
      </c>
      <c r="C11" s="12" t="str">
        <f t="shared" si="0"/>
        <v>B10</v>
      </c>
      <c r="D11" s="12" t="str">
        <f t="shared" si="0"/>
        <v>C10</v>
      </c>
      <c r="E11" s="12" t="str">
        <f t="shared" si="0"/>
        <v>D10</v>
      </c>
      <c r="F11" s="12" t="str">
        <f t="shared" si="0"/>
        <v>E10</v>
      </c>
      <c r="G11" s="12" t="str">
        <f t="shared" si="0"/>
        <v>F10</v>
      </c>
      <c r="H11" s="12" t="str">
        <f t="shared" si="0"/>
        <v>G10</v>
      </c>
      <c r="I11" s="12" t="str">
        <f t="shared" si="0"/>
        <v>H10</v>
      </c>
      <c r="J11" s="12" t="str">
        <f t="shared" si="0"/>
        <v>I10</v>
      </c>
      <c r="K11" s="12" t="str">
        <f t="shared" si="0"/>
        <v>F10</v>
      </c>
    </row>
    <row r="13" spans="1:11" x14ac:dyDescent="0.2">
      <c r="B1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0EC9-A03A-42E6-B63D-04F19FFE1036}">
  <sheetPr>
    <tabColor rgb="FF002060"/>
  </sheetPr>
  <dimension ref="A1:H6"/>
  <sheetViews>
    <sheetView workbookViewId="0">
      <selection activeCell="H11" sqref="H11"/>
    </sheetView>
  </sheetViews>
  <sheetFormatPr defaultRowHeight="14.25" x14ac:dyDescent="0.2"/>
  <cols>
    <col min="1" max="1" width="17.75" bestFit="1" customWidth="1"/>
    <col min="2" max="2" width="23.5" bestFit="1" customWidth="1"/>
    <col min="3" max="3" width="14.5" bestFit="1" customWidth="1"/>
    <col min="4" max="4" width="10.625" bestFit="1" customWidth="1"/>
    <col min="5" max="6" width="14.5" bestFit="1" customWidth="1"/>
    <col min="7" max="7" width="9.25" customWidth="1"/>
    <col min="8" max="8" width="14.5" bestFit="1" customWidth="1"/>
  </cols>
  <sheetData>
    <row r="1" spans="1:8" x14ac:dyDescent="0.2">
      <c r="A1" t="s">
        <v>11</v>
      </c>
      <c r="B1" t="s">
        <v>32</v>
      </c>
      <c r="C1" t="s">
        <v>255</v>
      </c>
      <c r="D1" t="s">
        <v>256</v>
      </c>
      <c r="E1" t="s">
        <v>34</v>
      </c>
      <c r="F1" t="s">
        <v>34</v>
      </c>
      <c r="G1" t="s">
        <v>33</v>
      </c>
      <c r="H1" t="s">
        <v>34</v>
      </c>
    </row>
    <row r="2" spans="1:8" x14ac:dyDescent="0.2">
      <c r="A2" t="s">
        <v>35</v>
      </c>
      <c r="B2" s="20" t="s">
        <v>36</v>
      </c>
      <c r="C2" s="21"/>
      <c r="D2" s="21"/>
      <c r="E2" s="21"/>
      <c r="F2" s="21"/>
      <c r="G2" s="21"/>
      <c r="H2" s="10"/>
    </row>
    <row r="3" spans="1:8" x14ac:dyDescent="0.2">
      <c r="A3" t="s">
        <v>37</v>
      </c>
      <c r="B3" s="20" t="s">
        <v>38</v>
      </c>
      <c r="C3" s="21"/>
      <c r="D3" s="21"/>
      <c r="E3" s="21"/>
      <c r="F3" s="21"/>
      <c r="G3" s="21"/>
      <c r="H3" s="10"/>
    </row>
    <row r="4" spans="1:8" x14ac:dyDescent="0.2">
      <c r="A4" t="s">
        <v>39</v>
      </c>
      <c r="B4" s="20" t="s">
        <v>40</v>
      </c>
      <c r="C4" s="21"/>
      <c r="D4" s="21"/>
      <c r="E4" s="21"/>
      <c r="F4" s="21"/>
      <c r="G4" s="21"/>
      <c r="H4" s="10"/>
    </row>
    <row r="5" spans="1:8" x14ac:dyDescent="0.2">
      <c r="A5" t="s">
        <v>41</v>
      </c>
      <c r="B5" s="20" t="s">
        <v>179</v>
      </c>
      <c r="C5" s="21"/>
      <c r="D5" s="21"/>
      <c r="E5" s="21"/>
      <c r="F5" s="21"/>
      <c r="G5" s="21"/>
      <c r="H5" s="10"/>
    </row>
    <row r="6" spans="1:8" x14ac:dyDescent="0.2">
      <c r="A6" t="s">
        <v>42</v>
      </c>
      <c r="B6" s="20" t="s">
        <v>43</v>
      </c>
      <c r="C6" s="21"/>
      <c r="D6" s="21"/>
      <c r="E6" s="21"/>
      <c r="F6" s="21"/>
      <c r="G6" s="21"/>
      <c r="H6" s="10"/>
    </row>
  </sheetData>
  <phoneticPr fontId="5" type="noConversion"/>
  <hyperlinks>
    <hyperlink ref="B2" r:id="rId1" xr:uid="{B3A46A1E-0047-4286-872F-18E8EA617403}"/>
    <hyperlink ref="B3" r:id="rId2" xr:uid="{8F87854B-0E61-4D15-8B86-452CE7F6ADDA}"/>
    <hyperlink ref="B4" r:id="rId3" xr:uid="{869FE4BF-42F9-4CE1-BEE3-8C813B224AFE}"/>
    <hyperlink ref="B5" r:id="rId4" xr:uid="{620C6BD6-6C35-47DF-AA0D-621F56FD4081}"/>
    <hyperlink ref="B6" r:id="rId5" xr:uid="{CCE5162D-FED2-48DC-9CDA-DF9739D9738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6FA8-918A-44F5-AB6F-61E3956AEAE0}">
  <sheetPr>
    <tabColor theme="9" tint="0.39997558519241921"/>
  </sheetPr>
  <dimension ref="A1:N1041"/>
  <sheetViews>
    <sheetView zoomScaleNormal="100" workbookViewId="0">
      <pane ySplit="1" topLeftCell="A2" activePane="bottomLeft" state="frozen"/>
      <selection pane="bottomLeft" activeCell="B31" sqref="B31"/>
    </sheetView>
  </sheetViews>
  <sheetFormatPr defaultRowHeight="14.25" x14ac:dyDescent="0.2"/>
  <cols>
    <col min="1" max="1" width="23" bestFit="1" customWidth="1"/>
    <col min="2" max="2" width="47.25" customWidth="1"/>
    <col min="7" max="7" width="19.25" bestFit="1" customWidth="1"/>
    <col min="13" max="13" width="7.75" bestFit="1" customWidth="1"/>
    <col min="14" max="14" width="15.125" bestFit="1" customWidth="1"/>
  </cols>
  <sheetData>
    <row r="1" spans="1:14" x14ac:dyDescent="0.2">
      <c r="A1" s="22" t="s">
        <v>44</v>
      </c>
      <c r="B1" s="23" t="s">
        <v>45</v>
      </c>
      <c r="E1" s="22" t="s">
        <v>0</v>
      </c>
      <c r="F1" s="24" t="s">
        <v>46</v>
      </c>
      <c r="G1" s="24" t="s">
        <v>47</v>
      </c>
      <c r="H1" s="23" t="s">
        <v>48</v>
      </c>
      <c r="M1" s="22" t="s">
        <v>0</v>
      </c>
      <c r="N1" s="23" t="s">
        <v>58</v>
      </c>
    </row>
    <row r="2" spans="1:14" x14ac:dyDescent="0.2">
      <c r="A2" s="37" t="s">
        <v>49</v>
      </c>
      <c r="B2" s="38" t="s">
        <v>50</v>
      </c>
      <c r="D2" t="s">
        <v>27</v>
      </c>
      <c r="E2" s="27">
        <v>6758.2</v>
      </c>
      <c r="F2" s="28">
        <v>4696.25</v>
      </c>
      <c r="G2" s="29"/>
      <c r="H2" s="26"/>
      <c r="M2" s="8">
        <v>100</v>
      </c>
      <c r="N2" s="36"/>
    </row>
    <row r="3" spans="1:14" ht="18" x14ac:dyDescent="0.25">
      <c r="A3" s="37" t="s">
        <v>53</v>
      </c>
      <c r="B3" s="38" t="s">
        <v>98</v>
      </c>
      <c r="D3" t="s">
        <v>27</v>
      </c>
      <c r="E3" s="27">
        <v>3275.01</v>
      </c>
      <c r="F3" s="28">
        <v>2456.27</v>
      </c>
      <c r="G3" s="29"/>
      <c r="H3" s="26"/>
      <c r="J3" s="35" t="s">
        <v>104</v>
      </c>
      <c r="M3" s="8">
        <v>500</v>
      </c>
      <c r="N3" s="36"/>
    </row>
    <row r="4" spans="1:14" x14ac:dyDescent="0.2">
      <c r="A4" s="37" t="s">
        <v>54</v>
      </c>
      <c r="B4" s="38" t="s">
        <v>87</v>
      </c>
      <c r="D4" t="s">
        <v>27</v>
      </c>
      <c r="E4" s="27">
        <v>5779.95</v>
      </c>
      <c r="F4" s="28">
        <v>3715.21</v>
      </c>
      <c r="G4" s="29"/>
      <c r="H4" s="26"/>
      <c r="M4" s="8">
        <v>3000</v>
      </c>
      <c r="N4" s="36"/>
    </row>
    <row r="5" spans="1:14" x14ac:dyDescent="0.2">
      <c r="A5" s="25" t="s">
        <v>51</v>
      </c>
      <c r="B5" s="26" t="s">
        <v>52</v>
      </c>
      <c r="D5" t="s">
        <v>27</v>
      </c>
      <c r="E5" s="27">
        <v>4217.41</v>
      </c>
      <c r="F5" s="28">
        <v>147.94</v>
      </c>
      <c r="G5" s="29"/>
      <c r="H5" s="26"/>
      <c r="M5" s="8"/>
      <c r="N5" s="36"/>
    </row>
    <row r="6" spans="1:14" x14ac:dyDescent="0.2">
      <c r="A6" s="25" t="s">
        <v>59</v>
      </c>
      <c r="B6" s="26" t="s">
        <v>60</v>
      </c>
      <c r="D6" t="s">
        <v>27</v>
      </c>
      <c r="E6" s="27">
        <v>4217.01</v>
      </c>
      <c r="F6" s="28">
        <v>2159.69</v>
      </c>
      <c r="G6" s="29"/>
      <c r="H6" s="26"/>
      <c r="M6" s="8">
        <v>500</v>
      </c>
      <c r="N6" s="36"/>
    </row>
    <row r="7" spans="1:14" x14ac:dyDescent="0.2">
      <c r="A7" s="25" t="s">
        <v>55</v>
      </c>
      <c r="B7" s="26" t="s">
        <v>56</v>
      </c>
      <c r="D7" t="s">
        <v>27</v>
      </c>
      <c r="E7" s="27">
        <v>1678.3</v>
      </c>
      <c r="F7" s="28">
        <v>481.95</v>
      </c>
      <c r="G7" s="29"/>
      <c r="H7" s="26"/>
      <c r="M7" s="8">
        <v>300</v>
      </c>
      <c r="N7" s="36"/>
    </row>
    <row r="8" spans="1:14" x14ac:dyDescent="0.2">
      <c r="A8" s="25" t="s">
        <v>61</v>
      </c>
      <c r="B8" s="26" t="s">
        <v>62</v>
      </c>
      <c r="D8" t="s">
        <v>27</v>
      </c>
      <c r="E8" s="27">
        <v>2502.0100000000002</v>
      </c>
      <c r="F8" s="28">
        <v>1500.04</v>
      </c>
      <c r="G8" s="29"/>
      <c r="H8" s="26"/>
      <c r="M8" s="8">
        <v>123</v>
      </c>
      <c r="N8" s="36"/>
    </row>
    <row r="9" spans="1:14" x14ac:dyDescent="0.2">
      <c r="A9" s="25" t="s">
        <v>63</v>
      </c>
      <c r="B9" s="26" t="s">
        <v>97</v>
      </c>
      <c r="D9" t="s">
        <v>27</v>
      </c>
      <c r="E9" s="27">
        <v>4218.62</v>
      </c>
      <c r="F9" s="28">
        <v>960.27</v>
      </c>
      <c r="G9" s="29"/>
      <c r="H9" s="26"/>
      <c r="M9" s="8">
        <v>122</v>
      </c>
      <c r="N9" s="36"/>
    </row>
    <row r="10" spans="1:14" x14ac:dyDescent="0.2">
      <c r="A10" s="25" t="s">
        <v>64</v>
      </c>
      <c r="B10" s="26" t="s">
        <v>65</v>
      </c>
      <c r="D10" t="s">
        <v>27</v>
      </c>
      <c r="E10" s="27">
        <v>2055.48</v>
      </c>
      <c r="F10" s="28">
        <v>191.22</v>
      </c>
      <c r="G10" s="29"/>
      <c r="H10" s="26"/>
      <c r="M10" s="8"/>
      <c r="N10" s="36"/>
    </row>
    <row r="11" spans="1:14" x14ac:dyDescent="0.2">
      <c r="A11" s="25" t="s">
        <v>66</v>
      </c>
      <c r="B11" s="26" t="s">
        <v>67</v>
      </c>
      <c r="D11" t="s">
        <v>27</v>
      </c>
      <c r="E11" s="27">
        <v>1059.0999999999999</v>
      </c>
      <c r="F11" s="28">
        <v>82.47</v>
      </c>
      <c r="G11" s="29"/>
      <c r="H11" s="26"/>
      <c r="M11" s="8"/>
      <c r="N11" s="36"/>
    </row>
    <row r="12" spans="1:14" x14ac:dyDescent="0.2">
      <c r="A12" s="25" t="s">
        <v>68</v>
      </c>
      <c r="B12" s="26" t="s">
        <v>69</v>
      </c>
      <c r="D12" t="s">
        <v>27</v>
      </c>
      <c r="E12" s="27">
        <v>9480.77</v>
      </c>
      <c r="F12" s="28">
        <v>7886.9</v>
      </c>
      <c r="G12" s="29"/>
      <c r="H12" s="26"/>
      <c r="M12" s="8"/>
      <c r="N12" s="36"/>
    </row>
    <row r="13" spans="1:14" x14ac:dyDescent="0.2">
      <c r="A13" s="25" t="s">
        <v>70</v>
      </c>
      <c r="B13" s="26" t="s">
        <v>71</v>
      </c>
      <c r="D13" t="s">
        <v>27</v>
      </c>
      <c r="E13" s="27">
        <v>2012.71</v>
      </c>
      <c r="F13" s="28">
        <v>1435.62</v>
      </c>
      <c r="G13" s="29"/>
      <c r="H13" s="26"/>
      <c r="M13" s="8"/>
      <c r="N13" s="36"/>
    </row>
    <row r="14" spans="1:14" x14ac:dyDescent="0.2">
      <c r="A14" s="25" t="s">
        <v>72</v>
      </c>
      <c r="B14" s="26" t="s">
        <v>73</v>
      </c>
      <c r="D14" t="s">
        <v>27</v>
      </c>
      <c r="E14" s="27">
        <v>6199.31</v>
      </c>
      <c r="F14" s="28">
        <v>2277.13</v>
      </c>
      <c r="G14" s="29"/>
      <c r="H14" s="26"/>
      <c r="M14" s="8">
        <v>222</v>
      </c>
      <c r="N14" s="36"/>
    </row>
    <row r="15" spans="1:14" x14ac:dyDescent="0.2">
      <c r="A15" s="25" t="s">
        <v>74</v>
      </c>
      <c r="B15" s="26" t="s">
        <v>75</v>
      </c>
      <c r="D15" t="s">
        <v>27</v>
      </c>
      <c r="E15" s="27">
        <v>6622.83</v>
      </c>
      <c r="F15" s="28">
        <v>2575.1</v>
      </c>
      <c r="G15" s="29"/>
      <c r="H15" s="26"/>
    </row>
    <row r="16" spans="1:14" x14ac:dyDescent="0.2">
      <c r="A16" s="25" t="s">
        <v>76</v>
      </c>
      <c r="B16" s="26" t="s">
        <v>77</v>
      </c>
      <c r="D16" t="s">
        <v>27</v>
      </c>
      <c r="E16" s="27">
        <v>3464.71</v>
      </c>
      <c r="F16" s="28">
        <v>1157.1300000000001</v>
      </c>
      <c r="G16" s="29"/>
      <c r="H16" s="26"/>
    </row>
    <row r="17" spans="1:8" x14ac:dyDescent="0.2">
      <c r="A17" s="25" t="s">
        <v>78</v>
      </c>
      <c r="B17" s="26" t="s">
        <v>79</v>
      </c>
      <c r="D17" t="s">
        <v>27</v>
      </c>
      <c r="E17" s="27">
        <v>4464.7</v>
      </c>
      <c r="F17" s="28">
        <v>514.1</v>
      </c>
      <c r="G17" s="29"/>
      <c r="H17" s="26"/>
    </row>
    <row r="18" spans="1:8" x14ac:dyDescent="0.2">
      <c r="A18" s="25" t="s">
        <v>80</v>
      </c>
      <c r="B18" s="26" t="s">
        <v>81</v>
      </c>
      <c r="D18" t="s">
        <v>27</v>
      </c>
      <c r="E18" s="27">
        <v>8071.81</v>
      </c>
      <c r="F18" s="28">
        <v>4586.67</v>
      </c>
      <c r="G18" s="29"/>
      <c r="H18" s="26"/>
    </row>
    <row r="19" spans="1:8" x14ac:dyDescent="0.2">
      <c r="A19" s="25" t="s">
        <v>102</v>
      </c>
      <c r="B19" s="26" t="s">
        <v>100</v>
      </c>
      <c r="D19" t="s">
        <v>27</v>
      </c>
      <c r="E19" s="27">
        <v>6410.24</v>
      </c>
      <c r="F19" s="28">
        <v>6106.68</v>
      </c>
      <c r="G19" s="29"/>
      <c r="H19" s="26"/>
    </row>
    <row r="20" spans="1:8" x14ac:dyDescent="0.2">
      <c r="A20" s="25" t="s">
        <v>82</v>
      </c>
      <c r="B20" s="26" t="s">
        <v>101</v>
      </c>
      <c r="D20" t="s">
        <v>27</v>
      </c>
      <c r="E20" s="27">
        <v>9273.49</v>
      </c>
      <c r="F20" s="28">
        <v>8302</v>
      </c>
      <c r="G20" s="29"/>
      <c r="H20" s="26"/>
    </row>
    <row r="21" spans="1:8" x14ac:dyDescent="0.2">
      <c r="A21" s="25" t="s">
        <v>83</v>
      </c>
      <c r="B21" s="26" t="s">
        <v>84</v>
      </c>
      <c r="D21" t="s">
        <v>27</v>
      </c>
      <c r="E21" s="27">
        <v>5357.32</v>
      </c>
      <c r="F21" s="32">
        <v>123</v>
      </c>
      <c r="G21" s="29"/>
      <c r="H21" s="26"/>
    </row>
    <row r="22" spans="1:8" x14ac:dyDescent="0.2">
      <c r="A22" s="25" t="s">
        <v>85</v>
      </c>
      <c r="B22" s="26" t="s">
        <v>86</v>
      </c>
      <c r="D22" t="s">
        <v>27</v>
      </c>
      <c r="E22" s="27">
        <v>9984.99</v>
      </c>
      <c r="F22" s="28">
        <v>8407.58</v>
      </c>
      <c r="G22" s="29"/>
      <c r="H22" s="26"/>
    </row>
    <row r="23" spans="1:8" x14ac:dyDescent="0.2">
      <c r="A23" s="25" t="s">
        <v>88</v>
      </c>
      <c r="B23" s="26" t="s">
        <v>89</v>
      </c>
      <c r="D23" t="s">
        <v>27</v>
      </c>
      <c r="E23" s="27">
        <v>5982.95</v>
      </c>
      <c r="F23" s="28">
        <v>4782.42</v>
      </c>
      <c r="G23" s="29"/>
      <c r="H23" s="26"/>
    </row>
    <row r="24" spans="1:8" x14ac:dyDescent="0.2">
      <c r="A24" s="25" t="s">
        <v>90</v>
      </c>
      <c r="B24" s="26" t="s">
        <v>99</v>
      </c>
      <c r="D24" t="s">
        <v>27</v>
      </c>
      <c r="E24" s="27">
        <v>9464.69</v>
      </c>
      <c r="F24" s="28">
        <v>2797.06</v>
      </c>
      <c r="G24" s="29"/>
      <c r="H24" s="26"/>
    </row>
    <row r="25" spans="1:8" x14ac:dyDescent="0.2">
      <c r="A25" s="25" t="s">
        <v>91</v>
      </c>
      <c r="B25" s="26" t="s">
        <v>92</v>
      </c>
      <c r="D25" t="s">
        <v>27</v>
      </c>
      <c r="E25" s="27">
        <v>2845.4</v>
      </c>
      <c r="F25" s="28">
        <v>2476.4699999999998</v>
      </c>
      <c r="G25" s="29"/>
      <c r="H25" s="26"/>
    </row>
    <row r="26" spans="1:8" x14ac:dyDescent="0.2">
      <c r="A26" s="25" t="s">
        <v>93</v>
      </c>
      <c r="B26" s="26" t="s">
        <v>94</v>
      </c>
      <c r="D26" t="s">
        <v>27</v>
      </c>
      <c r="E26" s="27">
        <v>3345.86</v>
      </c>
      <c r="F26" s="28">
        <v>6.88</v>
      </c>
      <c r="G26" s="29"/>
      <c r="H26" s="26"/>
    </row>
    <row r="27" spans="1:8" ht="15" thickBot="1" x14ac:dyDescent="0.25">
      <c r="A27" s="30" t="s">
        <v>95</v>
      </c>
      <c r="B27" s="31" t="s">
        <v>96</v>
      </c>
      <c r="D27" t="s">
        <v>27</v>
      </c>
      <c r="E27" s="27">
        <v>6945.53</v>
      </c>
      <c r="F27" s="28">
        <v>2686.21</v>
      </c>
      <c r="G27" s="29"/>
      <c r="H27" s="26"/>
    </row>
    <row r="28" spans="1:8" x14ac:dyDescent="0.2">
      <c r="D28" t="s">
        <v>27</v>
      </c>
      <c r="E28" s="27">
        <v>5294.9</v>
      </c>
      <c r="F28" s="28">
        <v>1520.83</v>
      </c>
      <c r="G28" s="29"/>
      <c r="H28" s="26"/>
    </row>
    <row r="29" spans="1:8" x14ac:dyDescent="0.2">
      <c r="D29" t="s">
        <v>27</v>
      </c>
      <c r="E29" s="27">
        <v>8228.75</v>
      </c>
      <c r="F29" s="28">
        <v>6907.76</v>
      </c>
      <c r="G29" s="29"/>
      <c r="H29" s="26"/>
    </row>
    <row r="30" spans="1:8" x14ac:dyDescent="0.2">
      <c r="D30" t="s">
        <v>27</v>
      </c>
      <c r="E30" s="27">
        <v>1818.93</v>
      </c>
      <c r="F30" s="28">
        <v>107.34</v>
      </c>
      <c r="G30" s="29"/>
      <c r="H30" s="26"/>
    </row>
    <row r="31" spans="1:8" x14ac:dyDescent="0.2">
      <c r="D31" t="s">
        <v>27</v>
      </c>
      <c r="E31" s="27">
        <v>4276.71</v>
      </c>
      <c r="F31" s="28">
        <v>2689.25</v>
      </c>
      <c r="G31" s="29"/>
      <c r="H31" s="26"/>
    </row>
    <row r="32" spans="1:8" x14ac:dyDescent="0.2">
      <c r="D32" t="s">
        <v>27</v>
      </c>
      <c r="E32" s="27">
        <v>1998.39</v>
      </c>
      <c r="F32" s="28">
        <v>62.85</v>
      </c>
      <c r="G32" s="29"/>
      <c r="H32" s="26"/>
    </row>
    <row r="33" spans="4:8" x14ac:dyDescent="0.2">
      <c r="D33" t="s">
        <v>27</v>
      </c>
      <c r="E33" s="27">
        <v>1739.28</v>
      </c>
      <c r="F33" s="28">
        <v>1739</v>
      </c>
      <c r="G33" s="29"/>
      <c r="H33" s="26"/>
    </row>
    <row r="34" spans="4:8" x14ac:dyDescent="0.2">
      <c r="D34" t="s">
        <v>27</v>
      </c>
      <c r="E34" s="27">
        <v>9523.25</v>
      </c>
      <c r="F34" s="28">
        <v>5166.8</v>
      </c>
      <c r="G34" s="29"/>
      <c r="H34" s="26"/>
    </row>
    <row r="35" spans="4:8" x14ac:dyDescent="0.2">
      <c r="D35" t="s">
        <v>27</v>
      </c>
      <c r="E35" s="27">
        <v>8499.7999999999993</v>
      </c>
      <c r="F35" s="28">
        <v>3374.49</v>
      </c>
      <c r="G35" s="29"/>
      <c r="H35" s="26"/>
    </row>
    <row r="36" spans="4:8" x14ac:dyDescent="0.2">
      <c r="D36" t="s">
        <v>27</v>
      </c>
      <c r="E36" s="27">
        <v>7580.74</v>
      </c>
      <c r="F36" s="28">
        <v>2714.13</v>
      </c>
      <c r="G36" s="29"/>
      <c r="H36" s="26"/>
    </row>
    <row r="37" spans="4:8" x14ac:dyDescent="0.2">
      <c r="D37" t="s">
        <v>27</v>
      </c>
      <c r="E37" s="27">
        <v>1806.87</v>
      </c>
      <c r="F37" s="28">
        <v>258.60000000000002</v>
      </c>
      <c r="G37" s="29"/>
      <c r="H37" s="26"/>
    </row>
    <row r="38" spans="4:8" x14ac:dyDescent="0.2">
      <c r="D38" t="s">
        <v>27</v>
      </c>
      <c r="E38" s="27">
        <v>7139.04</v>
      </c>
      <c r="F38" s="28">
        <v>2268.29</v>
      </c>
      <c r="G38" s="29"/>
      <c r="H38" s="26"/>
    </row>
    <row r="39" spans="4:8" x14ac:dyDescent="0.2">
      <c r="D39" t="s">
        <v>27</v>
      </c>
      <c r="E39" s="27">
        <v>4209.17</v>
      </c>
      <c r="F39" s="28">
        <v>865.39</v>
      </c>
      <c r="G39" s="29"/>
      <c r="H39" s="26"/>
    </row>
    <row r="40" spans="4:8" x14ac:dyDescent="0.2">
      <c r="D40" t="s">
        <v>27</v>
      </c>
      <c r="E40" s="27">
        <v>8374.15</v>
      </c>
      <c r="F40" s="28">
        <v>6027</v>
      </c>
      <c r="G40" s="29"/>
      <c r="H40" s="26"/>
    </row>
    <row r="41" spans="4:8" x14ac:dyDescent="0.2">
      <c r="D41" t="s">
        <v>27</v>
      </c>
      <c r="E41" s="27">
        <v>6982.92</v>
      </c>
      <c r="F41" s="28">
        <v>2347.6</v>
      </c>
      <c r="G41" s="29"/>
      <c r="H41" s="26"/>
    </row>
    <row r="42" spans="4:8" x14ac:dyDescent="0.2">
      <c r="D42" t="s">
        <v>27</v>
      </c>
      <c r="E42" s="27">
        <v>3327.22</v>
      </c>
      <c r="F42" s="28">
        <v>2551.9</v>
      </c>
      <c r="G42" s="29"/>
      <c r="H42" s="26"/>
    </row>
    <row r="43" spans="4:8" x14ac:dyDescent="0.2">
      <c r="D43" t="s">
        <v>27</v>
      </c>
      <c r="E43" s="27">
        <v>9678.0499999999993</v>
      </c>
      <c r="F43" s="28">
        <v>6414.77</v>
      </c>
      <c r="G43" s="29"/>
      <c r="H43" s="26"/>
    </row>
    <row r="44" spans="4:8" x14ac:dyDescent="0.2">
      <c r="D44" t="s">
        <v>27</v>
      </c>
      <c r="E44" s="27">
        <v>3979.33</v>
      </c>
      <c r="F44" s="28">
        <v>559.49</v>
      </c>
      <c r="G44" s="29"/>
      <c r="H44" s="26"/>
    </row>
    <row r="45" spans="4:8" x14ac:dyDescent="0.2">
      <c r="D45" t="s">
        <v>27</v>
      </c>
      <c r="E45" s="27">
        <v>1996.95</v>
      </c>
      <c r="F45" s="28">
        <v>308.93</v>
      </c>
      <c r="G45" s="29"/>
      <c r="H45" s="26"/>
    </row>
    <row r="46" spans="4:8" x14ac:dyDescent="0.2">
      <c r="D46" t="s">
        <v>27</v>
      </c>
      <c r="E46" s="27">
        <v>3151.77</v>
      </c>
      <c r="F46" s="28">
        <v>1220.3699999999999</v>
      </c>
      <c r="G46" s="29"/>
      <c r="H46" s="26"/>
    </row>
    <row r="47" spans="4:8" x14ac:dyDescent="0.2">
      <c r="D47" t="s">
        <v>27</v>
      </c>
      <c r="E47" s="27">
        <v>4154.88</v>
      </c>
      <c r="F47" s="28">
        <v>3559.04</v>
      </c>
      <c r="G47" s="29"/>
      <c r="H47" s="26"/>
    </row>
    <row r="48" spans="4:8" x14ac:dyDescent="0.2">
      <c r="D48" t="s">
        <v>27</v>
      </c>
      <c r="E48" s="27">
        <v>4728.79</v>
      </c>
      <c r="F48" s="28">
        <v>2224.9699999999998</v>
      </c>
      <c r="G48" s="29"/>
      <c r="H48" s="26"/>
    </row>
    <row r="49" spans="4:8" x14ac:dyDescent="0.2">
      <c r="D49" t="s">
        <v>27</v>
      </c>
      <c r="E49" s="27">
        <v>4076.27</v>
      </c>
      <c r="F49" s="28">
        <v>793.93</v>
      </c>
      <c r="G49" s="29"/>
      <c r="H49" s="26"/>
    </row>
    <row r="50" spans="4:8" x14ac:dyDescent="0.2">
      <c r="D50" t="s">
        <v>27</v>
      </c>
      <c r="E50" s="27">
        <v>5170.8599999999997</v>
      </c>
      <c r="F50" s="28">
        <v>1801.28</v>
      </c>
      <c r="G50" s="29"/>
      <c r="H50" s="26"/>
    </row>
    <row r="51" spans="4:8" x14ac:dyDescent="0.2">
      <c r="D51" t="s">
        <v>27</v>
      </c>
      <c r="E51" s="27">
        <v>5649.83</v>
      </c>
      <c r="F51" s="28">
        <v>814.65</v>
      </c>
      <c r="G51" s="29"/>
      <c r="H51" s="26"/>
    </row>
    <row r="52" spans="4:8" x14ac:dyDescent="0.2">
      <c r="D52" t="s">
        <v>27</v>
      </c>
      <c r="E52" s="27">
        <v>9183.15</v>
      </c>
      <c r="F52" s="28">
        <v>7106.55</v>
      </c>
      <c r="G52" s="29"/>
      <c r="H52" s="26"/>
    </row>
    <row r="53" spans="4:8" x14ac:dyDescent="0.2">
      <c r="D53" t="s">
        <v>27</v>
      </c>
      <c r="E53" s="27">
        <v>8232.0300000000007</v>
      </c>
      <c r="F53" s="28">
        <v>1089.5</v>
      </c>
      <c r="G53" s="29"/>
      <c r="H53" s="26"/>
    </row>
    <row r="54" spans="4:8" x14ac:dyDescent="0.2">
      <c r="D54" t="s">
        <v>27</v>
      </c>
      <c r="E54" s="27">
        <v>6672.96</v>
      </c>
      <c r="F54" s="28">
        <v>664.5</v>
      </c>
      <c r="G54" s="29"/>
      <c r="H54" s="26"/>
    </row>
    <row r="55" spans="4:8" x14ac:dyDescent="0.2">
      <c r="D55" t="s">
        <v>27</v>
      </c>
      <c r="E55" s="27">
        <v>1093.45</v>
      </c>
      <c r="F55" s="28">
        <v>138.13999999999999</v>
      </c>
      <c r="G55" s="29"/>
      <c r="H55" s="26"/>
    </row>
    <row r="56" spans="4:8" x14ac:dyDescent="0.2">
      <c r="D56" t="s">
        <v>27</v>
      </c>
      <c r="E56" s="27">
        <v>4172.91</v>
      </c>
      <c r="F56" s="28">
        <v>1483.13</v>
      </c>
      <c r="G56" s="29"/>
      <c r="H56" s="26"/>
    </row>
    <row r="57" spans="4:8" x14ac:dyDescent="0.2">
      <c r="D57" t="s">
        <v>27</v>
      </c>
      <c r="E57" s="27">
        <v>6090.6</v>
      </c>
      <c r="F57" s="28">
        <v>1198.6400000000001</v>
      </c>
      <c r="G57" s="29"/>
      <c r="H57" s="26"/>
    </row>
    <row r="58" spans="4:8" x14ac:dyDescent="0.2">
      <c r="D58" t="s">
        <v>27</v>
      </c>
      <c r="E58" s="27">
        <v>1539.93</v>
      </c>
      <c r="F58" s="28">
        <v>521.02</v>
      </c>
      <c r="G58" s="29"/>
      <c r="H58" s="26"/>
    </row>
    <row r="59" spans="4:8" x14ac:dyDescent="0.2">
      <c r="D59" t="s">
        <v>27</v>
      </c>
      <c r="E59" s="27">
        <v>1472.26</v>
      </c>
      <c r="F59" s="28">
        <v>345.29</v>
      </c>
      <c r="G59" s="29"/>
      <c r="H59" s="26"/>
    </row>
    <row r="60" spans="4:8" x14ac:dyDescent="0.2">
      <c r="D60" t="s">
        <v>27</v>
      </c>
      <c r="E60" s="27">
        <v>7347.32</v>
      </c>
      <c r="F60" s="28">
        <v>1601.47</v>
      </c>
      <c r="G60" s="29"/>
      <c r="H60" s="26"/>
    </row>
    <row r="61" spans="4:8" x14ac:dyDescent="0.2">
      <c r="D61" t="s">
        <v>27</v>
      </c>
      <c r="E61" s="27">
        <v>4181.3900000000003</v>
      </c>
      <c r="F61" s="28">
        <v>1850.67</v>
      </c>
      <c r="G61" s="29"/>
      <c r="H61" s="26"/>
    </row>
    <row r="62" spans="4:8" x14ac:dyDescent="0.2">
      <c r="D62" t="s">
        <v>27</v>
      </c>
      <c r="E62" s="27">
        <v>6747.45</v>
      </c>
      <c r="F62" s="28">
        <v>85.74</v>
      </c>
      <c r="G62" s="29"/>
      <c r="H62" s="26"/>
    </row>
    <row r="63" spans="4:8" x14ac:dyDescent="0.2">
      <c r="D63" t="s">
        <v>27</v>
      </c>
      <c r="E63" s="27">
        <v>9815.68</v>
      </c>
      <c r="F63" s="28">
        <v>4252.1499999999996</v>
      </c>
      <c r="G63" s="29"/>
      <c r="H63" s="26"/>
    </row>
    <row r="64" spans="4:8" x14ac:dyDescent="0.2">
      <c r="D64" t="s">
        <v>27</v>
      </c>
      <c r="E64" s="27">
        <v>1225.25</v>
      </c>
      <c r="F64" s="28">
        <v>348.91</v>
      </c>
      <c r="G64" s="29"/>
      <c r="H64" s="26"/>
    </row>
    <row r="65" spans="4:8" x14ac:dyDescent="0.2">
      <c r="D65" t="s">
        <v>27</v>
      </c>
      <c r="E65" s="27">
        <v>6076.85</v>
      </c>
      <c r="F65" s="28">
        <v>4812.0600000000004</v>
      </c>
      <c r="G65" s="29"/>
      <c r="H65" s="26"/>
    </row>
    <row r="66" spans="4:8" x14ac:dyDescent="0.2">
      <c r="D66" t="s">
        <v>27</v>
      </c>
      <c r="E66" s="27">
        <v>4194.0200000000004</v>
      </c>
      <c r="F66" s="28">
        <v>1997.1</v>
      </c>
      <c r="G66" s="29"/>
      <c r="H66" s="26"/>
    </row>
    <row r="67" spans="4:8" x14ac:dyDescent="0.2">
      <c r="D67" t="s">
        <v>27</v>
      </c>
      <c r="E67" s="27">
        <v>2280.11</v>
      </c>
      <c r="F67" s="28">
        <v>615.82000000000005</v>
      </c>
      <c r="G67" s="29"/>
      <c r="H67" s="26"/>
    </row>
    <row r="68" spans="4:8" x14ac:dyDescent="0.2">
      <c r="D68" t="s">
        <v>27</v>
      </c>
      <c r="E68" s="27">
        <v>7813.07</v>
      </c>
      <c r="F68" s="28">
        <v>3485.74</v>
      </c>
      <c r="G68" s="29"/>
      <c r="H68" s="26"/>
    </row>
    <row r="69" spans="4:8" x14ac:dyDescent="0.2">
      <c r="D69" t="s">
        <v>27</v>
      </c>
      <c r="E69" s="27">
        <v>4277.6899999999996</v>
      </c>
      <c r="F69" s="28">
        <v>3455.62</v>
      </c>
      <c r="G69" s="29"/>
      <c r="H69" s="26"/>
    </row>
    <row r="70" spans="4:8" x14ac:dyDescent="0.2">
      <c r="D70" t="s">
        <v>27</v>
      </c>
      <c r="E70" s="27">
        <v>7296.37</v>
      </c>
      <c r="F70" s="28">
        <v>6068.54</v>
      </c>
      <c r="G70" s="29"/>
      <c r="H70" s="26"/>
    </row>
    <row r="71" spans="4:8" x14ac:dyDescent="0.2">
      <c r="D71" t="s">
        <v>27</v>
      </c>
      <c r="E71" s="27">
        <v>1809.84</v>
      </c>
      <c r="F71" s="28">
        <v>666.2</v>
      </c>
      <c r="G71" s="29"/>
      <c r="H71" s="26"/>
    </row>
    <row r="72" spans="4:8" x14ac:dyDescent="0.2">
      <c r="D72" t="s">
        <v>27</v>
      </c>
      <c r="E72" s="27">
        <v>1566.42</v>
      </c>
      <c r="F72" s="28">
        <v>1120.21</v>
      </c>
      <c r="G72" s="29"/>
      <c r="H72" s="26"/>
    </row>
    <row r="73" spans="4:8" x14ac:dyDescent="0.2">
      <c r="D73" t="s">
        <v>27</v>
      </c>
      <c r="E73" s="27">
        <v>8891.2800000000007</v>
      </c>
      <c r="F73" s="28">
        <v>5727.78</v>
      </c>
      <c r="G73" s="29"/>
      <c r="H73" s="26"/>
    </row>
    <row r="74" spans="4:8" x14ac:dyDescent="0.2">
      <c r="D74" t="s">
        <v>27</v>
      </c>
      <c r="E74" s="27">
        <v>6673.66</v>
      </c>
      <c r="F74" s="28">
        <v>26.19</v>
      </c>
      <c r="G74" s="29"/>
      <c r="H74" s="26"/>
    </row>
    <row r="75" spans="4:8" x14ac:dyDescent="0.2">
      <c r="D75" t="s">
        <v>27</v>
      </c>
      <c r="E75" s="27">
        <v>3240.65</v>
      </c>
      <c r="F75" s="28">
        <v>645.15</v>
      </c>
      <c r="G75" s="29"/>
      <c r="H75" s="26"/>
    </row>
    <row r="76" spans="4:8" x14ac:dyDescent="0.2">
      <c r="D76" t="s">
        <v>27</v>
      </c>
      <c r="E76" s="27">
        <v>9861.6200000000008</v>
      </c>
      <c r="F76" s="28">
        <v>9212.94</v>
      </c>
      <c r="G76" s="29"/>
      <c r="H76" s="26"/>
    </row>
    <row r="77" spans="4:8" x14ac:dyDescent="0.2">
      <c r="D77" t="s">
        <v>27</v>
      </c>
      <c r="E77" s="27">
        <v>1441.47</v>
      </c>
      <c r="F77" s="28">
        <v>961.14</v>
      </c>
      <c r="G77" s="29"/>
      <c r="H77" s="26"/>
    </row>
    <row r="78" spans="4:8" x14ac:dyDescent="0.2">
      <c r="D78" t="s">
        <v>27</v>
      </c>
      <c r="E78" s="27">
        <v>1680.31</v>
      </c>
      <c r="F78" s="28">
        <v>10.62</v>
      </c>
      <c r="G78" s="29"/>
      <c r="H78" s="26"/>
    </row>
    <row r="79" spans="4:8" x14ac:dyDescent="0.2">
      <c r="D79" t="s">
        <v>27</v>
      </c>
      <c r="E79" s="27">
        <v>9951.51</v>
      </c>
      <c r="F79" s="28">
        <v>2423.52</v>
      </c>
      <c r="G79" s="29"/>
      <c r="H79" s="26"/>
    </row>
    <row r="80" spans="4:8" x14ac:dyDescent="0.2">
      <c r="D80" t="s">
        <v>27</v>
      </c>
      <c r="E80" s="27">
        <v>9239.66</v>
      </c>
      <c r="F80" s="28">
        <v>8104.19</v>
      </c>
      <c r="G80" s="29"/>
      <c r="H80" s="26"/>
    </row>
    <row r="81" spans="4:8" x14ac:dyDescent="0.2">
      <c r="D81" t="s">
        <v>27</v>
      </c>
      <c r="E81" s="27">
        <v>7311.53</v>
      </c>
      <c r="F81" s="28">
        <v>3374.09</v>
      </c>
      <c r="G81" s="29"/>
      <c r="H81" s="26"/>
    </row>
    <row r="82" spans="4:8" x14ac:dyDescent="0.2">
      <c r="D82" t="s">
        <v>27</v>
      </c>
      <c r="E82" s="27">
        <v>9762.9599999999991</v>
      </c>
      <c r="F82" s="28">
        <v>49.62</v>
      </c>
      <c r="G82" s="29"/>
      <c r="H82" s="26"/>
    </row>
    <row r="83" spans="4:8" x14ac:dyDescent="0.2">
      <c r="D83" t="s">
        <v>27</v>
      </c>
      <c r="E83" s="27">
        <v>4964.08</v>
      </c>
      <c r="F83" s="28">
        <v>2971.58</v>
      </c>
      <c r="G83" s="29"/>
      <c r="H83" s="26"/>
    </row>
    <row r="84" spans="4:8" x14ac:dyDescent="0.2">
      <c r="D84" t="s">
        <v>27</v>
      </c>
      <c r="E84" s="27">
        <v>3902.2</v>
      </c>
      <c r="F84" s="28">
        <v>3091.77</v>
      </c>
      <c r="G84" s="29"/>
      <c r="H84" s="26"/>
    </row>
    <row r="85" spans="4:8" x14ac:dyDescent="0.2">
      <c r="D85" t="s">
        <v>27</v>
      </c>
      <c r="E85" s="27">
        <v>9519.6299999999992</v>
      </c>
      <c r="F85" s="28">
        <v>1315.31</v>
      </c>
      <c r="G85" s="29"/>
      <c r="H85" s="26"/>
    </row>
    <row r="86" spans="4:8" x14ac:dyDescent="0.2">
      <c r="D86" t="s">
        <v>27</v>
      </c>
      <c r="E86" s="27">
        <v>7904.6</v>
      </c>
      <c r="F86" s="28">
        <v>6256.36</v>
      </c>
      <c r="G86" s="29"/>
      <c r="H86" s="26"/>
    </row>
    <row r="87" spans="4:8" x14ac:dyDescent="0.2">
      <c r="D87" t="s">
        <v>27</v>
      </c>
      <c r="E87" s="27">
        <v>9291.4</v>
      </c>
      <c r="F87" s="28">
        <v>3286</v>
      </c>
      <c r="G87" s="29"/>
      <c r="H87" s="26"/>
    </row>
    <row r="88" spans="4:8" x14ac:dyDescent="0.2">
      <c r="D88" t="s">
        <v>27</v>
      </c>
      <c r="E88" s="27">
        <v>8485.2999999999993</v>
      </c>
      <c r="F88" s="28">
        <v>1114.5</v>
      </c>
      <c r="G88" s="29"/>
      <c r="H88" s="26"/>
    </row>
    <row r="89" spans="4:8" x14ac:dyDescent="0.2">
      <c r="D89" t="s">
        <v>27</v>
      </c>
      <c r="E89" s="27">
        <v>9592.76</v>
      </c>
      <c r="F89" s="28">
        <v>7524.96</v>
      </c>
      <c r="G89" s="29"/>
      <c r="H89" s="26"/>
    </row>
    <row r="90" spans="4:8" x14ac:dyDescent="0.2">
      <c r="D90" t="s">
        <v>27</v>
      </c>
      <c r="E90" s="27">
        <v>6143.33</v>
      </c>
      <c r="F90" s="28">
        <v>5087.18</v>
      </c>
      <c r="G90" s="29"/>
      <c r="H90" s="26"/>
    </row>
    <row r="91" spans="4:8" x14ac:dyDescent="0.2">
      <c r="D91" t="s">
        <v>27</v>
      </c>
      <c r="E91" s="27">
        <v>4100.8</v>
      </c>
      <c r="F91" s="28">
        <v>771.51</v>
      </c>
      <c r="G91" s="29"/>
      <c r="H91" s="26"/>
    </row>
    <row r="92" spans="4:8" x14ac:dyDescent="0.2">
      <c r="D92" t="s">
        <v>27</v>
      </c>
      <c r="E92" s="27">
        <v>5217</v>
      </c>
      <c r="F92" s="28">
        <v>3807.04</v>
      </c>
      <c r="G92" s="29"/>
      <c r="H92" s="26"/>
    </row>
    <row r="93" spans="4:8" x14ac:dyDescent="0.2">
      <c r="D93" t="s">
        <v>27</v>
      </c>
      <c r="E93" s="27">
        <v>7849.46</v>
      </c>
      <c r="F93" s="28">
        <v>3967.43</v>
      </c>
      <c r="G93" s="29"/>
      <c r="H93" s="26"/>
    </row>
    <row r="94" spans="4:8" x14ac:dyDescent="0.2">
      <c r="D94" t="s">
        <v>27</v>
      </c>
      <c r="E94" s="27">
        <v>3702.69</v>
      </c>
      <c r="F94" s="28">
        <v>2350.41</v>
      </c>
      <c r="G94" s="29"/>
      <c r="H94" s="26"/>
    </row>
    <row r="95" spans="4:8" x14ac:dyDescent="0.2">
      <c r="D95" t="s">
        <v>27</v>
      </c>
      <c r="E95" s="27">
        <v>9790.3799999999992</v>
      </c>
      <c r="F95" s="28">
        <v>1659.83</v>
      </c>
      <c r="G95" s="29"/>
      <c r="H95" s="26"/>
    </row>
    <row r="96" spans="4:8" x14ac:dyDescent="0.2">
      <c r="D96" t="s">
        <v>27</v>
      </c>
      <c r="E96" s="27">
        <v>2420.34</v>
      </c>
      <c r="F96" s="28">
        <v>1148.19</v>
      </c>
      <c r="G96" s="29"/>
      <c r="H96" s="26"/>
    </row>
    <row r="97" spans="4:8" x14ac:dyDescent="0.2">
      <c r="D97" t="s">
        <v>27</v>
      </c>
      <c r="E97" s="27">
        <v>7787.31</v>
      </c>
      <c r="F97" s="28">
        <v>5163.53</v>
      </c>
      <c r="G97" s="29"/>
      <c r="H97" s="26"/>
    </row>
    <row r="98" spans="4:8" x14ac:dyDescent="0.2">
      <c r="D98" t="s">
        <v>27</v>
      </c>
      <c r="E98" s="27">
        <v>9083.92</v>
      </c>
      <c r="F98" s="28">
        <v>8900.35</v>
      </c>
      <c r="G98" s="29"/>
      <c r="H98" s="26"/>
    </row>
    <row r="99" spans="4:8" x14ac:dyDescent="0.2">
      <c r="D99" t="s">
        <v>27</v>
      </c>
      <c r="E99" s="27">
        <v>5688.6</v>
      </c>
      <c r="F99" s="28">
        <v>1343.19</v>
      </c>
      <c r="G99" s="29"/>
      <c r="H99" s="26"/>
    </row>
    <row r="100" spans="4:8" x14ac:dyDescent="0.2">
      <c r="D100" t="s">
        <v>27</v>
      </c>
      <c r="E100" s="27">
        <v>1495.35</v>
      </c>
      <c r="F100" s="28">
        <v>535.79</v>
      </c>
      <c r="G100" s="29"/>
      <c r="H100" s="26"/>
    </row>
    <row r="101" spans="4:8" x14ac:dyDescent="0.2">
      <c r="D101" t="s">
        <v>27</v>
      </c>
      <c r="E101" s="27">
        <v>7826.14</v>
      </c>
      <c r="F101" s="28">
        <v>7299.36</v>
      </c>
      <c r="G101" s="29"/>
      <c r="H101" s="26"/>
    </row>
    <row r="102" spans="4:8" x14ac:dyDescent="0.2">
      <c r="D102" t="s">
        <v>27</v>
      </c>
      <c r="E102" s="27">
        <v>1613.07</v>
      </c>
      <c r="F102" s="28">
        <v>402.4</v>
      </c>
      <c r="G102" s="29"/>
      <c r="H102" s="26"/>
    </row>
    <row r="103" spans="4:8" x14ac:dyDescent="0.2">
      <c r="D103" t="s">
        <v>27</v>
      </c>
      <c r="E103" s="27">
        <v>2126.9899999999998</v>
      </c>
      <c r="F103" s="28">
        <v>952.04</v>
      </c>
      <c r="G103" s="29"/>
      <c r="H103" s="26"/>
    </row>
    <row r="104" spans="4:8" x14ac:dyDescent="0.2">
      <c r="D104" t="s">
        <v>27</v>
      </c>
      <c r="E104" s="27">
        <v>2077.19</v>
      </c>
      <c r="F104" s="28">
        <v>643.97</v>
      </c>
      <c r="G104" s="29"/>
      <c r="H104" s="26"/>
    </row>
    <row r="105" spans="4:8" x14ac:dyDescent="0.2">
      <c r="D105" t="s">
        <v>27</v>
      </c>
      <c r="E105" s="27">
        <v>9802.9599999999991</v>
      </c>
      <c r="F105" s="28">
        <v>7014.35</v>
      </c>
      <c r="G105" s="29"/>
      <c r="H105" s="26"/>
    </row>
    <row r="106" spans="4:8" x14ac:dyDescent="0.2">
      <c r="D106" t="s">
        <v>27</v>
      </c>
      <c r="E106" s="27">
        <v>7520.57</v>
      </c>
      <c r="F106" s="28">
        <v>1635.97</v>
      </c>
      <c r="G106" s="29"/>
      <c r="H106" s="26"/>
    </row>
    <row r="107" spans="4:8" x14ac:dyDescent="0.2">
      <c r="D107" t="s">
        <v>27</v>
      </c>
      <c r="E107" s="27">
        <v>9251</v>
      </c>
      <c r="F107" s="28">
        <v>2809.62</v>
      </c>
      <c r="G107" s="29"/>
      <c r="H107" s="26"/>
    </row>
    <row r="108" spans="4:8" x14ac:dyDescent="0.2">
      <c r="D108" t="s">
        <v>27</v>
      </c>
      <c r="E108" s="27">
        <v>1030.98</v>
      </c>
      <c r="F108" s="28">
        <v>599.09</v>
      </c>
      <c r="G108" s="29"/>
      <c r="H108" s="26"/>
    </row>
    <row r="109" spans="4:8" x14ac:dyDescent="0.2">
      <c r="D109" t="s">
        <v>27</v>
      </c>
      <c r="E109" s="27">
        <v>4127.6400000000003</v>
      </c>
      <c r="F109" s="28">
        <v>1592.89</v>
      </c>
      <c r="G109" s="29"/>
      <c r="H109" s="26"/>
    </row>
    <row r="110" spans="4:8" x14ac:dyDescent="0.2">
      <c r="D110" t="s">
        <v>27</v>
      </c>
      <c r="E110" s="27">
        <v>8643.5499999999993</v>
      </c>
      <c r="F110" s="28">
        <v>6607.96</v>
      </c>
      <c r="G110" s="29"/>
      <c r="H110" s="26"/>
    </row>
    <row r="111" spans="4:8" x14ac:dyDescent="0.2">
      <c r="D111" t="s">
        <v>27</v>
      </c>
      <c r="E111" s="27">
        <v>1828.51</v>
      </c>
      <c r="F111" s="28">
        <v>206.04</v>
      </c>
      <c r="G111" s="29"/>
      <c r="H111" s="26"/>
    </row>
    <row r="112" spans="4:8" x14ac:dyDescent="0.2">
      <c r="D112" t="s">
        <v>27</v>
      </c>
      <c r="E112" s="27">
        <v>4940.34</v>
      </c>
      <c r="F112" s="28">
        <v>2829.73</v>
      </c>
      <c r="G112" s="29"/>
      <c r="H112" s="26"/>
    </row>
    <row r="113" spans="4:8" x14ac:dyDescent="0.2">
      <c r="D113" t="s">
        <v>27</v>
      </c>
      <c r="E113" s="27">
        <v>9213.41</v>
      </c>
      <c r="F113" s="28">
        <v>5510.92</v>
      </c>
      <c r="G113" s="29"/>
      <c r="H113" s="26"/>
    </row>
    <row r="114" spans="4:8" x14ac:dyDescent="0.2">
      <c r="D114" t="s">
        <v>27</v>
      </c>
      <c r="E114" s="27">
        <v>6865.42</v>
      </c>
      <c r="F114" s="28">
        <v>5254.04</v>
      </c>
      <c r="G114" s="29"/>
      <c r="H114" s="26"/>
    </row>
    <row r="115" spans="4:8" x14ac:dyDescent="0.2">
      <c r="D115" t="s">
        <v>27</v>
      </c>
      <c r="E115" s="27">
        <v>8053.55</v>
      </c>
      <c r="F115" s="28">
        <v>4982.51</v>
      </c>
      <c r="G115" s="29"/>
      <c r="H115" s="26"/>
    </row>
    <row r="116" spans="4:8" x14ac:dyDescent="0.2">
      <c r="D116" t="s">
        <v>27</v>
      </c>
      <c r="E116" s="27">
        <v>2613.12</v>
      </c>
      <c r="F116" s="28">
        <v>1109.78</v>
      </c>
      <c r="G116" s="29"/>
      <c r="H116" s="26"/>
    </row>
    <row r="117" spans="4:8" x14ac:dyDescent="0.2">
      <c r="D117" t="s">
        <v>27</v>
      </c>
      <c r="E117" s="27">
        <v>8701.2800000000007</v>
      </c>
      <c r="F117" s="28">
        <v>6646.89</v>
      </c>
      <c r="G117" s="29"/>
      <c r="H117" s="26"/>
    </row>
    <row r="118" spans="4:8" x14ac:dyDescent="0.2">
      <c r="D118" t="s">
        <v>27</v>
      </c>
      <c r="E118" s="27">
        <v>6128.35</v>
      </c>
      <c r="F118" s="28">
        <v>5973.76</v>
      </c>
      <c r="G118" s="29"/>
      <c r="H118" s="26"/>
    </row>
    <row r="119" spans="4:8" x14ac:dyDescent="0.2">
      <c r="D119" t="s">
        <v>27</v>
      </c>
      <c r="E119" s="27">
        <v>6583.39</v>
      </c>
      <c r="F119" s="28">
        <v>5696.13</v>
      </c>
      <c r="G119" s="29"/>
      <c r="H119" s="26"/>
    </row>
    <row r="120" spans="4:8" x14ac:dyDescent="0.2">
      <c r="D120" t="s">
        <v>27</v>
      </c>
      <c r="E120" s="27">
        <v>1869.74</v>
      </c>
      <c r="F120" s="28">
        <v>453.14</v>
      </c>
      <c r="G120" s="29"/>
      <c r="H120" s="26"/>
    </row>
    <row r="121" spans="4:8" x14ac:dyDescent="0.2">
      <c r="D121" t="s">
        <v>27</v>
      </c>
      <c r="E121" s="27">
        <v>2782.9</v>
      </c>
      <c r="F121" s="28">
        <v>722.39</v>
      </c>
      <c r="G121" s="29"/>
      <c r="H121" s="26"/>
    </row>
    <row r="122" spans="4:8" x14ac:dyDescent="0.2">
      <c r="D122" t="s">
        <v>27</v>
      </c>
      <c r="E122" s="27">
        <v>3971.17</v>
      </c>
      <c r="F122" s="28">
        <v>3449.96</v>
      </c>
      <c r="G122" s="29"/>
      <c r="H122" s="26"/>
    </row>
    <row r="123" spans="4:8" x14ac:dyDescent="0.2">
      <c r="D123" t="s">
        <v>27</v>
      </c>
      <c r="E123" s="27">
        <v>4694.5600000000004</v>
      </c>
      <c r="F123" s="28">
        <v>2576.0700000000002</v>
      </c>
      <c r="G123" s="29"/>
      <c r="H123" s="26"/>
    </row>
    <row r="124" spans="4:8" x14ac:dyDescent="0.2">
      <c r="D124" t="s">
        <v>27</v>
      </c>
      <c r="E124" s="27">
        <v>6096.44</v>
      </c>
      <c r="F124" s="28">
        <v>506.17</v>
      </c>
      <c r="G124" s="29"/>
      <c r="H124" s="26"/>
    </row>
    <row r="125" spans="4:8" x14ac:dyDescent="0.2">
      <c r="D125" t="s">
        <v>27</v>
      </c>
      <c r="E125" s="27">
        <v>8523.3799999999992</v>
      </c>
      <c r="F125" s="28">
        <v>7630.37</v>
      </c>
      <c r="G125" s="29"/>
      <c r="H125" s="26"/>
    </row>
    <row r="126" spans="4:8" x14ac:dyDescent="0.2">
      <c r="D126" t="s">
        <v>27</v>
      </c>
      <c r="E126" s="27">
        <v>9039.56</v>
      </c>
      <c r="F126" s="28">
        <v>882.96</v>
      </c>
      <c r="G126" s="29"/>
      <c r="H126" s="26"/>
    </row>
    <row r="127" spans="4:8" x14ac:dyDescent="0.2">
      <c r="D127" t="s">
        <v>27</v>
      </c>
      <c r="E127" s="27">
        <v>1573.4</v>
      </c>
      <c r="F127" s="28">
        <v>523.58000000000004</v>
      </c>
      <c r="G127" s="29"/>
      <c r="H127" s="26"/>
    </row>
    <row r="128" spans="4:8" x14ac:dyDescent="0.2">
      <c r="D128" t="s">
        <v>27</v>
      </c>
      <c r="E128" s="27">
        <v>6542.43</v>
      </c>
      <c r="F128" s="28">
        <v>732.37</v>
      </c>
      <c r="G128" s="29"/>
      <c r="H128" s="26"/>
    </row>
    <row r="129" spans="4:8" x14ac:dyDescent="0.2">
      <c r="D129" t="s">
        <v>27</v>
      </c>
      <c r="E129" s="27">
        <v>8959.81</v>
      </c>
      <c r="F129" s="28">
        <v>4322.8599999999997</v>
      </c>
      <c r="G129" s="29"/>
      <c r="H129" s="26"/>
    </row>
    <row r="130" spans="4:8" x14ac:dyDescent="0.2">
      <c r="D130" t="s">
        <v>27</v>
      </c>
      <c r="E130" s="27">
        <v>1668.28</v>
      </c>
      <c r="F130" s="28">
        <v>1153.98</v>
      </c>
      <c r="G130" s="29"/>
      <c r="H130" s="26"/>
    </row>
    <row r="131" spans="4:8" x14ac:dyDescent="0.2">
      <c r="D131" t="s">
        <v>27</v>
      </c>
      <c r="E131" s="27">
        <v>2561.16</v>
      </c>
      <c r="F131" s="28">
        <v>1063.43</v>
      </c>
      <c r="G131" s="29"/>
      <c r="H131" s="26"/>
    </row>
    <row r="132" spans="4:8" x14ac:dyDescent="0.2">
      <c r="D132" t="s">
        <v>27</v>
      </c>
      <c r="E132" s="27">
        <v>3364.67</v>
      </c>
      <c r="F132" s="28">
        <v>2292.39</v>
      </c>
      <c r="G132" s="29"/>
      <c r="H132" s="26"/>
    </row>
    <row r="133" spans="4:8" x14ac:dyDescent="0.2">
      <c r="D133" t="s">
        <v>27</v>
      </c>
      <c r="E133" s="27">
        <v>7307.12</v>
      </c>
      <c r="F133" s="28">
        <v>5622.22</v>
      </c>
      <c r="G133" s="29"/>
      <c r="H133" s="26"/>
    </row>
    <row r="134" spans="4:8" x14ac:dyDescent="0.2">
      <c r="D134" t="s">
        <v>27</v>
      </c>
      <c r="E134" s="27">
        <v>1481.47</v>
      </c>
      <c r="F134" s="28">
        <v>22.49</v>
      </c>
      <c r="G134" s="29"/>
      <c r="H134" s="26"/>
    </row>
    <row r="135" spans="4:8" x14ac:dyDescent="0.2">
      <c r="D135" t="s">
        <v>27</v>
      </c>
      <c r="E135" s="27">
        <v>2437.42</v>
      </c>
      <c r="F135" s="28">
        <v>661.8</v>
      </c>
      <c r="G135" s="29"/>
      <c r="H135" s="26"/>
    </row>
    <row r="136" spans="4:8" x14ac:dyDescent="0.2">
      <c r="D136" t="s">
        <v>27</v>
      </c>
      <c r="E136" s="27">
        <v>1220.8800000000001</v>
      </c>
      <c r="F136" s="28">
        <v>15.52</v>
      </c>
      <c r="G136" s="29"/>
      <c r="H136" s="26"/>
    </row>
    <row r="137" spans="4:8" x14ac:dyDescent="0.2">
      <c r="D137" t="s">
        <v>27</v>
      </c>
      <c r="E137" s="27">
        <v>4657.3100000000004</v>
      </c>
      <c r="F137" s="28">
        <v>2563.27</v>
      </c>
      <c r="G137" s="29"/>
      <c r="H137" s="26"/>
    </row>
    <row r="138" spans="4:8" x14ac:dyDescent="0.2">
      <c r="D138" t="s">
        <v>27</v>
      </c>
      <c r="E138" s="27">
        <v>8607.3799999999992</v>
      </c>
      <c r="F138" s="28">
        <v>5857.28</v>
      </c>
      <c r="G138" s="29"/>
      <c r="H138" s="26"/>
    </row>
    <row r="139" spans="4:8" x14ac:dyDescent="0.2">
      <c r="D139" t="s">
        <v>27</v>
      </c>
      <c r="E139" s="27">
        <v>3323.8</v>
      </c>
      <c r="F139" s="28">
        <v>502.37</v>
      </c>
      <c r="G139" s="29"/>
      <c r="H139" s="26"/>
    </row>
    <row r="140" spans="4:8" x14ac:dyDescent="0.2">
      <c r="D140" t="s">
        <v>27</v>
      </c>
      <c r="E140" s="27">
        <v>2359.3000000000002</v>
      </c>
      <c r="F140" s="28">
        <v>1377.19</v>
      </c>
      <c r="G140" s="29"/>
      <c r="H140" s="26"/>
    </row>
    <row r="141" spans="4:8" x14ac:dyDescent="0.2">
      <c r="D141" t="s">
        <v>27</v>
      </c>
      <c r="E141" s="27">
        <v>4070.25</v>
      </c>
      <c r="F141" s="28">
        <v>3989</v>
      </c>
      <c r="G141" s="29"/>
      <c r="H141" s="26"/>
    </row>
    <row r="142" spans="4:8" x14ac:dyDescent="0.2">
      <c r="D142" t="s">
        <v>27</v>
      </c>
      <c r="E142" s="27">
        <v>8250.0300000000007</v>
      </c>
      <c r="F142" s="28">
        <v>5020.2</v>
      </c>
      <c r="G142" s="29"/>
      <c r="H142" s="26"/>
    </row>
    <row r="143" spans="4:8" x14ac:dyDescent="0.2">
      <c r="D143" t="s">
        <v>27</v>
      </c>
      <c r="E143" s="27">
        <v>1783.04</v>
      </c>
      <c r="F143" s="28">
        <v>1719.88</v>
      </c>
      <c r="G143" s="29"/>
      <c r="H143" s="26"/>
    </row>
    <row r="144" spans="4:8" x14ac:dyDescent="0.2">
      <c r="D144" t="s">
        <v>27</v>
      </c>
      <c r="E144" s="27">
        <v>7073.04</v>
      </c>
      <c r="F144" s="28">
        <v>527.33000000000004</v>
      </c>
      <c r="G144" s="29"/>
      <c r="H144" s="26"/>
    </row>
    <row r="145" spans="4:8" x14ac:dyDescent="0.2">
      <c r="D145" t="s">
        <v>27</v>
      </c>
      <c r="E145" s="27">
        <v>5540.71</v>
      </c>
      <c r="F145" s="28">
        <v>2579.09</v>
      </c>
      <c r="G145" s="29"/>
      <c r="H145" s="26"/>
    </row>
    <row r="146" spans="4:8" x14ac:dyDescent="0.2">
      <c r="D146" t="s">
        <v>27</v>
      </c>
      <c r="E146" s="27">
        <v>9773.0300000000007</v>
      </c>
      <c r="F146" s="28">
        <v>5606.04</v>
      </c>
      <c r="G146" s="29"/>
      <c r="H146" s="26"/>
    </row>
    <row r="147" spans="4:8" x14ac:dyDescent="0.2">
      <c r="D147" t="s">
        <v>27</v>
      </c>
      <c r="E147" s="27">
        <v>7059.47</v>
      </c>
      <c r="F147" s="28">
        <v>2113.75</v>
      </c>
      <c r="G147" s="29"/>
      <c r="H147" s="26"/>
    </row>
    <row r="148" spans="4:8" x14ac:dyDescent="0.2">
      <c r="D148" t="s">
        <v>27</v>
      </c>
      <c r="E148" s="27">
        <v>7282.83</v>
      </c>
      <c r="F148" s="28">
        <v>2342.6</v>
      </c>
      <c r="G148" s="29"/>
      <c r="H148" s="26"/>
    </row>
    <row r="149" spans="4:8" x14ac:dyDescent="0.2">
      <c r="D149" t="s">
        <v>27</v>
      </c>
      <c r="E149" s="27">
        <v>8193.61</v>
      </c>
      <c r="F149" s="28">
        <v>4863.16</v>
      </c>
      <c r="G149" s="29"/>
      <c r="H149" s="26"/>
    </row>
    <row r="150" spans="4:8" x14ac:dyDescent="0.2">
      <c r="D150" t="s">
        <v>27</v>
      </c>
      <c r="E150" s="27">
        <v>1937.4</v>
      </c>
      <c r="F150" s="28">
        <v>557.27</v>
      </c>
      <c r="G150" s="29"/>
      <c r="H150" s="26"/>
    </row>
    <row r="151" spans="4:8" x14ac:dyDescent="0.2">
      <c r="D151" t="s">
        <v>27</v>
      </c>
      <c r="E151" s="27">
        <v>9539.77</v>
      </c>
      <c r="F151" s="28">
        <v>1171.9100000000001</v>
      </c>
      <c r="G151" s="29"/>
      <c r="H151" s="26"/>
    </row>
    <row r="152" spans="4:8" x14ac:dyDescent="0.2">
      <c r="D152" t="s">
        <v>27</v>
      </c>
      <c r="E152" s="27">
        <v>8105.6</v>
      </c>
      <c r="F152" s="28">
        <v>4999.54</v>
      </c>
      <c r="G152" s="29"/>
      <c r="H152" s="26"/>
    </row>
    <row r="153" spans="4:8" x14ac:dyDescent="0.2">
      <c r="D153" t="s">
        <v>27</v>
      </c>
      <c r="E153" s="27">
        <v>4130.72</v>
      </c>
      <c r="F153" s="28">
        <v>2815</v>
      </c>
      <c r="G153" s="29"/>
      <c r="H153" s="26"/>
    </row>
    <row r="154" spans="4:8" x14ac:dyDescent="0.2">
      <c r="D154" t="s">
        <v>27</v>
      </c>
      <c r="E154" s="27">
        <v>5485.11</v>
      </c>
      <c r="F154" s="28">
        <v>144.94</v>
      </c>
      <c r="G154" s="29"/>
      <c r="H154" s="26"/>
    </row>
    <row r="155" spans="4:8" x14ac:dyDescent="0.2">
      <c r="D155" t="s">
        <v>27</v>
      </c>
      <c r="E155" s="27">
        <v>4679.28</v>
      </c>
      <c r="F155" s="28">
        <v>3454.24</v>
      </c>
      <c r="G155" s="29"/>
      <c r="H155" s="26"/>
    </row>
    <row r="156" spans="4:8" x14ac:dyDescent="0.2">
      <c r="D156" t="s">
        <v>27</v>
      </c>
      <c r="E156" s="27">
        <v>8333.39</v>
      </c>
      <c r="F156" s="28">
        <v>3456.95</v>
      </c>
      <c r="G156" s="29"/>
      <c r="H156" s="26"/>
    </row>
    <row r="157" spans="4:8" x14ac:dyDescent="0.2">
      <c r="D157" t="s">
        <v>27</v>
      </c>
      <c r="E157" s="27">
        <v>7642.63</v>
      </c>
      <c r="F157" s="28">
        <v>23.32</v>
      </c>
      <c r="G157" s="29"/>
      <c r="H157" s="26"/>
    </row>
    <row r="158" spans="4:8" x14ac:dyDescent="0.2">
      <c r="D158" t="s">
        <v>27</v>
      </c>
      <c r="E158" s="27">
        <v>1203.32</v>
      </c>
      <c r="F158" s="28">
        <v>120.05</v>
      </c>
      <c r="G158" s="29"/>
      <c r="H158" s="26"/>
    </row>
    <row r="159" spans="4:8" x14ac:dyDescent="0.2">
      <c r="D159" t="s">
        <v>27</v>
      </c>
      <c r="E159" s="27">
        <v>6678.73</v>
      </c>
      <c r="F159" s="28">
        <v>985.54</v>
      </c>
      <c r="G159" s="29"/>
      <c r="H159" s="26"/>
    </row>
    <row r="160" spans="4:8" x14ac:dyDescent="0.2">
      <c r="D160" t="s">
        <v>27</v>
      </c>
      <c r="E160" s="27">
        <v>7117.23</v>
      </c>
      <c r="F160" s="28">
        <v>6969.3</v>
      </c>
      <c r="G160" s="29"/>
      <c r="H160" s="26"/>
    </row>
    <row r="161" spans="4:8" x14ac:dyDescent="0.2">
      <c r="D161" t="s">
        <v>27</v>
      </c>
      <c r="E161" s="27">
        <v>6921.6</v>
      </c>
      <c r="F161" s="28">
        <v>3458.83</v>
      </c>
      <c r="G161" s="29"/>
      <c r="H161" s="26"/>
    </row>
    <row r="162" spans="4:8" x14ac:dyDescent="0.2">
      <c r="D162" t="s">
        <v>27</v>
      </c>
      <c r="E162" s="27">
        <v>4098.12</v>
      </c>
      <c r="F162" s="28">
        <v>3637.71</v>
      </c>
      <c r="G162" s="29"/>
      <c r="H162" s="26"/>
    </row>
    <row r="163" spans="4:8" x14ac:dyDescent="0.2">
      <c r="D163" t="s">
        <v>27</v>
      </c>
      <c r="E163" s="27">
        <v>1850.36</v>
      </c>
      <c r="F163" s="28">
        <v>1104.1500000000001</v>
      </c>
      <c r="G163" s="29"/>
      <c r="H163" s="26"/>
    </row>
    <row r="164" spans="4:8" x14ac:dyDescent="0.2">
      <c r="D164" t="s">
        <v>27</v>
      </c>
      <c r="E164" s="27">
        <v>1760.62</v>
      </c>
      <c r="F164" s="28">
        <v>352.21</v>
      </c>
      <c r="G164" s="29"/>
      <c r="H164" s="26"/>
    </row>
    <row r="165" spans="4:8" x14ac:dyDescent="0.2">
      <c r="D165" t="s">
        <v>27</v>
      </c>
      <c r="E165" s="27">
        <v>6097.17</v>
      </c>
      <c r="F165" s="28">
        <v>893.29</v>
      </c>
      <c r="G165" s="29"/>
      <c r="H165" s="26"/>
    </row>
    <row r="166" spans="4:8" x14ac:dyDescent="0.2">
      <c r="D166" t="s">
        <v>27</v>
      </c>
      <c r="E166" s="27">
        <v>9104.3799999999992</v>
      </c>
      <c r="F166" s="28">
        <v>2606.5</v>
      </c>
      <c r="G166" s="29"/>
      <c r="H166" s="26"/>
    </row>
    <row r="167" spans="4:8" x14ac:dyDescent="0.2">
      <c r="D167" t="s">
        <v>27</v>
      </c>
      <c r="E167" s="27">
        <v>6749.08</v>
      </c>
      <c r="F167" s="28">
        <v>4152.74</v>
      </c>
      <c r="G167" s="29"/>
      <c r="H167" s="26"/>
    </row>
    <row r="168" spans="4:8" x14ac:dyDescent="0.2">
      <c r="D168" t="s">
        <v>27</v>
      </c>
      <c r="E168" s="27">
        <v>1124.42</v>
      </c>
      <c r="F168" s="28">
        <v>3.86</v>
      </c>
      <c r="G168" s="29"/>
      <c r="H168" s="26"/>
    </row>
    <row r="169" spans="4:8" x14ac:dyDescent="0.2">
      <c r="D169" t="s">
        <v>27</v>
      </c>
      <c r="E169" s="27">
        <v>5966.86</v>
      </c>
      <c r="F169" s="28">
        <v>2443.15</v>
      </c>
      <c r="G169" s="29"/>
      <c r="H169" s="26"/>
    </row>
    <row r="170" spans="4:8" x14ac:dyDescent="0.2">
      <c r="D170" t="s">
        <v>27</v>
      </c>
      <c r="E170" s="27">
        <v>1525.04</v>
      </c>
      <c r="F170" s="28">
        <v>185.25</v>
      </c>
      <c r="G170" s="29"/>
      <c r="H170" s="26"/>
    </row>
    <row r="171" spans="4:8" x14ac:dyDescent="0.2">
      <c r="D171" t="s">
        <v>27</v>
      </c>
      <c r="E171" s="27">
        <v>5241.99</v>
      </c>
      <c r="F171" s="28">
        <v>4188.75</v>
      </c>
      <c r="G171" s="29"/>
      <c r="H171" s="26"/>
    </row>
    <row r="172" spans="4:8" x14ac:dyDescent="0.2">
      <c r="D172" t="s">
        <v>27</v>
      </c>
      <c r="E172" s="27">
        <v>2828.02</v>
      </c>
      <c r="F172" s="28">
        <v>2791.64</v>
      </c>
      <c r="G172" s="29"/>
      <c r="H172" s="26"/>
    </row>
    <row r="173" spans="4:8" x14ac:dyDescent="0.2">
      <c r="D173" t="s">
        <v>27</v>
      </c>
      <c r="E173" s="27">
        <v>7599.11</v>
      </c>
      <c r="F173" s="28">
        <v>7053.15</v>
      </c>
      <c r="G173" s="29"/>
      <c r="H173" s="26"/>
    </row>
    <row r="174" spans="4:8" x14ac:dyDescent="0.2">
      <c r="D174" t="s">
        <v>27</v>
      </c>
      <c r="E174" s="27">
        <v>2871.95</v>
      </c>
      <c r="F174" s="28">
        <v>2018.04</v>
      </c>
      <c r="G174" s="29"/>
      <c r="H174" s="26"/>
    </row>
    <row r="175" spans="4:8" x14ac:dyDescent="0.2">
      <c r="D175" t="s">
        <v>27</v>
      </c>
      <c r="E175" s="27">
        <v>3923.56</v>
      </c>
      <c r="F175" s="28">
        <v>3214.07</v>
      </c>
      <c r="G175" s="29"/>
      <c r="H175" s="26"/>
    </row>
    <row r="176" spans="4:8" x14ac:dyDescent="0.2">
      <c r="D176" t="s">
        <v>27</v>
      </c>
      <c r="E176" s="27">
        <v>7487.15</v>
      </c>
      <c r="F176" s="28">
        <v>6766.63</v>
      </c>
      <c r="G176" s="29"/>
      <c r="H176" s="26"/>
    </row>
    <row r="177" spans="4:8" x14ac:dyDescent="0.2">
      <c r="D177" t="s">
        <v>27</v>
      </c>
      <c r="E177" s="27">
        <v>5626.06</v>
      </c>
      <c r="F177" s="28">
        <v>715.16</v>
      </c>
      <c r="G177" s="29"/>
      <c r="H177" s="26"/>
    </row>
    <row r="178" spans="4:8" x14ac:dyDescent="0.2">
      <c r="D178" t="s">
        <v>27</v>
      </c>
      <c r="E178" s="27">
        <v>3579.05</v>
      </c>
      <c r="F178" s="28">
        <v>255.28</v>
      </c>
      <c r="G178" s="29"/>
      <c r="H178" s="26"/>
    </row>
    <row r="179" spans="4:8" x14ac:dyDescent="0.2">
      <c r="D179" t="s">
        <v>27</v>
      </c>
      <c r="E179" s="27">
        <v>4234.33</v>
      </c>
      <c r="F179" s="28">
        <v>1468.22</v>
      </c>
      <c r="G179" s="29"/>
      <c r="H179" s="26"/>
    </row>
    <row r="180" spans="4:8" x14ac:dyDescent="0.2">
      <c r="D180" t="s">
        <v>27</v>
      </c>
      <c r="E180" s="27">
        <v>8854.16</v>
      </c>
      <c r="F180" s="28">
        <v>8567.2199999999993</v>
      </c>
      <c r="G180" s="29"/>
      <c r="H180" s="26"/>
    </row>
    <row r="181" spans="4:8" x14ac:dyDescent="0.2">
      <c r="D181" t="s">
        <v>27</v>
      </c>
      <c r="E181" s="27">
        <v>2053.4</v>
      </c>
      <c r="F181" s="28">
        <v>915.82</v>
      </c>
      <c r="G181" s="29"/>
      <c r="H181" s="26"/>
    </row>
    <row r="182" spans="4:8" x14ac:dyDescent="0.2">
      <c r="D182" t="s">
        <v>27</v>
      </c>
      <c r="E182" s="27">
        <v>4219.51</v>
      </c>
      <c r="F182" s="28">
        <v>1242.17</v>
      </c>
      <c r="G182" s="29"/>
      <c r="H182" s="26"/>
    </row>
    <row r="183" spans="4:8" x14ac:dyDescent="0.2">
      <c r="D183" t="s">
        <v>27</v>
      </c>
      <c r="E183" s="27">
        <v>2192.75</v>
      </c>
      <c r="F183" s="28">
        <v>1266.23</v>
      </c>
      <c r="G183" s="29"/>
      <c r="H183" s="26"/>
    </row>
    <row r="184" spans="4:8" x14ac:dyDescent="0.2">
      <c r="D184" t="s">
        <v>27</v>
      </c>
      <c r="E184" s="27">
        <v>5718.29</v>
      </c>
      <c r="F184" s="28">
        <v>1860.44</v>
      </c>
      <c r="G184" s="29"/>
      <c r="H184" s="26"/>
    </row>
    <row r="185" spans="4:8" x14ac:dyDescent="0.2">
      <c r="D185" t="s">
        <v>27</v>
      </c>
      <c r="E185" s="27">
        <v>3532.84</v>
      </c>
      <c r="F185" s="28">
        <v>1807.18</v>
      </c>
      <c r="G185" s="29"/>
      <c r="H185" s="26"/>
    </row>
    <row r="186" spans="4:8" x14ac:dyDescent="0.2">
      <c r="D186" t="s">
        <v>27</v>
      </c>
      <c r="E186" s="27">
        <v>7912.7</v>
      </c>
      <c r="F186" s="28">
        <v>3355.85</v>
      </c>
      <c r="G186" s="29"/>
      <c r="H186" s="26"/>
    </row>
    <row r="187" spans="4:8" x14ac:dyDescent="0.2">
      <c r="D187" t="s">
        <v>27</v>
      </c>
      <c r="E187" s="27">
        <v>6954.4</v>
      </c>
      <c r="F187" s="28">
        <v>1745.12</v>
      </c>
      <c r="G187" s="29"/>
      <c r="H187" s="26"/>
    </row>
    <row r="188" spans="4:8" x14ac:dyDescent="0.2">
      <c r="D188" t="s">
        <v>27</v>
      </c>
      <c r="E188" s="27">
        <v>9114.7999999999993</v>
      </c>
      <c r="F188" s="28">
        <v>4928.5200000000004</v>
      </c>
      <c r="G188" s="29"/>
      <c r="H188" s="26"/>
    </row>
    <row r="189" spans="4:8" x14ac:dyDescent="0.2">
      <c r="D189" t="s">
        <v>27</v>
      </c>
      <c r="E189" s="27">
        <v>5040.5600000000004</v>
      </c>
      <c r="F189" s="28">
        <v>290.18</v>
      </c>
      <c r="G189" s="29"/>
      <c r="H189" s="26"/>
    </row>
    <row r="190" spans="4:8" x14ac:dyDescent="0.2">
      <c r="D190" t="s">
        <v>27</v>
      </c>
      <c r="E190" s="27">
        <v>3866.46</v>
      </c>
      <c r="F190" s="28">
        <v>1898.65</v>
      </c>
      <c r="G190" s="29"/>
      <c r="H190" s="26"/>
    </row>
    <row r="191" spans="4:8" x14ac:dyDescent="0.2">
      <c r="D191" t="s">
        <v>27</v>
      </c>
      <c r="E191" s="27">
        <v>8609.68</v>
      </c>
      <c r="F191" s="28">
        <v>2820.26</v>
      </c>
      <c r="G191" s="29"/>
      <c r="H191" s="26"/>
    </row>
    <row r="192" spans="4:8" x14ac:dyDescent="0.2">
      <c r="D192" t="s">
        <v>27</v>
      </c>
      <c r="E192" s="27">
        <v>1838.6</v>
      </c>
      <c r="F192" s="28">
        <v>76.45</v>
      </c>
      <c r="G192" s="29"/>
      <c r="H192" s="26"/>
    </row>
    <row r="193" spans="4:8" x14ac:dyDescent="0.2">
      <c r="D193" t="s">
        <v>27</v>
      </c>
      <c r="E193" s="27">
        <v>6245.47</v>
      </c>
      <c r="F193" s="28">
        <v>5676.86</v>
      </c>
      <c r="G193" s="29"/>
      <c r="H193" s="26"/>
    </row>
    <row r="194" spans="4:8" x14ac:dyDescent="0.2">
      <c r="D194" t="s">
        <v>27</v>
      </c>
      <c r="E194" s="27">
        <v>6434.2</v>
      </c>
      <c r="F194" s="28">
        <v>5063.83</v>
      </c>
      <c r="G194" s="29"/>
      <c r="H194" s="26"/>
    </row>
    <row r="195" spans="4:8" x14ac:dyDescent="0.2">
      <c r="D195" t="s">
        <v>27</v>
      </c>
      <c r="E195" s="27">
        <v>3313.79</v>
      </c>
      <c r="F195" s="28">
        <v>615.67999999999995</v>
      </c>
      <c r="G195" s="29"/>
      <c r="H195" s="26"/>
    </row>
    <row r="196" spans="4:8" x14ac:dyDescent="0.2">
      <c r="D196" t="s">
        <v>27</v>
      </c>
      <c r="E196" s="27">
        <v>2511.44</v>
      </c>
      <c r="F196" s="28">
        <v>1142.5</v>
      </c>
      <c r="G196" s="29"/>
      <c r="H196" s="26"/>
    </row>
    <row r="197" spans="4:8" x14ac:dyDescent="0.2">
      <c r="D197" t="s">
        <v>27</v>
      </c>
      <c r="E197" s="27">
        <v>6861.23</v>
      </c>
      <c r="F197" s="28">
        <v>5895.71</v>
      </c>
      <c r="G197" s="29"/>
      <c r="H197" s="26"/>
    </row>
    <row r="198" spans="4:8" x14ac:dyDescent="0.2">
      <c r="D198" t="s">
        <v>27</v>
      </c>
      <c r="E198" s="27">
        <v>9415.09</v>
      </c>
      <c r="F198" s="28">
        <v>7795.65</v>
      </c>
      <c r="G198" s="29"/>
      <c r="H198" s="26"/>
    </row>
    <row r="199" spans="4:8" x14ac:dyDescent="0.2">
      <c r="D199" t="s">
        <v>27</v>
      </c>
      <c r="E199" s="27">
        <v>4303.87</v>
      </c>
      <c r="F199" s="28">
        <v>1127.19</v>
      </c>
      <c r="G199" s="29"/>
      <c r="H199" s="26"/>
    </row>
    <row r="200" spans="4:8" x14ac:dyDescent="0.2">
      <c r="D200" t="s">
        <v>27</v>
      </c>
      <c r="E200" s="27">
        <v>1336.09</v>
      </c>
      <c r="F200" s="28">
        <v>623.55999999999995</v>
      </c>
      <c r="G200" s="29"/>
      <c r="H200" s="26"/>
    </row>
    <row r="201" spans="4:8" x14ac:dyDescent="0.2">
      <c r="D201" t="s">
        <v>27</v>
      </c>
      <c r="E201" s="27">
        <v>9884.43</v>
      </c>
      <c r="F201" s="28">
        <v>5854.26</v>
      </c>
      <c r="G201" s="29"/>
      <c r="H201" s="26"/>
    </row>
    <row r="202" spans="4:8" x14ac:dyDescent="0.2">
      <c r="D202" t="s">
        <v>27</v>
      </c>
      <c r="E202" s="27">
        <v>3227.07</v>
      </c>
      <c r="F202" s="28">
        <v>2195.75</v>
      </c>
      <c r="G202" s="29"/>
      <c r="H202" s="26"/>
    </row>
    <row r="203" spans="4:8" x14ac:dyDescent="0.2">
      <c r="D203" t="s">
        <v>27</v>
      </c>
      <c r="E203" s="27">
        <v>8944.09</v>
      </c>
      <c r="F203" s="28">
        <v>5948.02</v>
      </c>
      <c r="G203" s="29"/>
      <c r="H203" s="26"/>
    </row>
    <row r="204" spans="4:8" x14ac:dyDescent="0.2">
      <c r="D204" t="s">
        <v>27</v>
      </c>
      <c r="E204" s="27">
        <v>5686.3</v>
      </c>
      <c r="F204" s="28">
        <v>823.58</v>
      </c>
      <c r="G204" s="29"/>
      <c r="H204" s="26"/>
    </row>
    <row r="205" spans="4:8" x14ac:dyDescent="0.2">
      <c r="D205" t="s">
        <v>27</v>
      </c>
      <c r="E205" s="27">
        <v>4696.03</v>
      </c>
      <c r="F205" s="28">
        <v>2252.1799999999998</v>
      </c>
      <c r="G205" s="29"/>
      <c r="H205" s="26"/>
    </row>
    <row r="206" spans="4:8" x14ac:dyDescent="0.2">
      <c r="D206" t="s">
        <v>27</v>
      </c>
      <c r="E206" s="27">
        <v>6664.67</v>
      </c>
      <c r="F206" s="28">
        <v>2110.1</v>
      </c>
      <c r="G206" s="29"/>
      <c r="H206" s="26"/>
    </row>
    <row r="207" spans="4:8" x14ac:dyDescent="0.2">
      <c r="D207" t="s">
        <v>27</v>
      </c>
      <c r="E207" s="27">
        <v>8664.2999999999993</v>
      </c>
      <c r="F207" s="28">
        <v>752.07</v>
      </c>
      <c r="G207" s="29"/>
      <c r="H207" s="26"/>
    </row>
    <row r="208" spans="4:8" x14ac:dyDescent="0.2">
      <c r="D208" t="s">
        <v>27</v>
      </c>
      <c r="E208" s="27">
        <v>1303.75</v>
      </c>
      <c r="F208" s="28">
        <v>79.97</v>
      </c>
      <c r="G208" s="29"/>
      <c r="H208" s="26"/>
    </row>
    <row r="209" spans="4:8" x14ac:dyDescent="0.2">
      <c r="D209" t="s">
        <v>27</v>
      </c>
      <c r="E209" s="27">
        <v>5769.21</v>
      </c>
      <c r="F209" s="28">
        <v>5679.04</v>
      </c>
      <c r="G209" s="29"/>
      <c r="H209" s="26"/>
    </row>
    <row r="210" spans="4:8" x14ac:dyDescent="0.2">
      <c r="D210" t="s">
        <v>27</v>
      </c>
      <c r="E210" s="27">
        <v>4787.16</v>
      </c>
      <c r="F210" s="28">
        <v>2449.19</v>
      </c>
      <c r="G210" s="29"/>
      <c r="H210" s="26"/>
    </row>
    <row r="211" spans="4:8" x14ac:dyDescent="0.2">
      <c r="D211" t="s">
        <v>27</v>
      </c>
      <c r="E211" s="27">
        <v>6324.96</v>
      </c>
      <c r="F211" s="28">
        <v>2093.4299999999998</v>
      </c>
      <c r="G211" s="29"/>
      <c r="H211" s="26"/>
    </row>
    <row r="212" spans="4:8" x14ac:dyDescent="0.2">
      <c r="D212" t="s">
        <v>27</v>
      </c>
      <c r="E212" s="27">
        <v>2166.91</v>
      </c>
      <c r="F212" s="28">
        <v>739.08</v>
      </c>
      <c r="G212" s="29"/>
      <c r="H212" s="26"/>
    </row>
    <row r="213" spans="4:8" x14ac:dyDescent="0.2">
      <c r="D213" t="s">
        <v>27</v>
      </c>
      <c r="E213" s="27">
        <v>6297.92</v>
      </c>
      <c r="F213" s="28">
        <v>3961.93</v>
      </c>
      <c r="G213" s="29"/>
      <c r="H213" s="26"/>
    </row>
    <row r="214" spans="4:8" x14ac:dyDescent="0.2">
      <c r="D214" t="s">
        <v>27</v>
      </c>
      <c r="E214" s="27">
        <v>5818.37</v>
      </c>
      <c r="F214" s="28">
        <v>3135.67</v>
      </c>
      <c r="G214" s="29"/>
      <c r="H214" s="26"/>
    </row>
    <row r="215" spans="4:8" x14ac:dyDescent="0.2">
      <c r="D215" t="s">
        <v>27</v>
      </c>
      <c r="E215" s="27">
        <v>1580.63</v>
      </c>
      <c r="F215" s="28">
        <v>1239.17</v>
      </c>
      <c r="G215" s="29"/>
      <c r="H215" s="26"/>
    </row>
    <row r="216" spans="4:8" x14ac:dyDescent="0.2">
      <c r="D216" t="s">
        <v>27</v>
      </c>
      <c r="E216" s="27">
        <v>3109.93</v>
      </c>
      <c r="F216" s="28">
        <v>8.44</v>
      </c>
      <c r="G216" s="29"/>
      <c r="H216" s="26"/>
    </row>
    <row r="217" spans="4:8" x14ac:dyDescent="0.2">
      <c r="D217" t="s">
        <v>27</v>
      </c>
      <c r="E217" s="27">
        <v>3564.63</v>
      </c>
      <c r="F217" s="28">
        <v>1068.1500000000001</v>
      </c>
      <c r="G217" s="29"/>
      <c r="H217" s="26"/>
    </row>
    <row r="218" spans="4:8" x14ac:dyDescent="0.2">
      <c r="D218" t="s">
        <v>27</v>
      </c>
      <c r="E218" s="27">
        <v>5371.04</v>
      </c>
      <c r="F218" s="28">
        <v>2188.19</v>
      </c>
      <c r="G218" s="29"/>
      <c r="H218" s="26"/>
    </row>
    <row r="219" spans="4:8" x14ac:dyDescent="0.2">
      <c r="D219" t="s">
        <v>27</v>
      </c>
      <c r="E219" s="27">
        <v>1756.12</v>
      </c>
      <c r="F219" s="28">
        <v>288.48</v>
      </c>
      <c r="G219" s="29"/>
      <c r="H219" s="26"/>
    </row>
    <row r="220" spans="4:8" x14ac:dyDescent="0.2">
      <c r="D220" t="s">
        <v>27</v>
      </c>
      <c r="E220" s="27">
        <v>7935.12</v>
      </c>
      <c r="F220" s="28">
        <v>1441.1</v>
      </c>
      <c r="G220" s="29"/>
      <c r="H220" s="26"/>
    </row>
    <row r="221" spans="4:8" x14ac:dyDescent="0.2">
      <c r="D221" t="s">
        <v>27</v>
      </c>
      <c r="E221" s="27">
        <v>3571.58</v>
      </c>
      <c r="F221" s="28">
        <v>1599.27</v>
      </c>
      <c r="G221" s="29"/>
      <c r="H221" s="26"/>
    </row>
    <row r="222" spans="4:8" x14ac:dyDescent="0.2">
      <c r="D222" t="s">
        <v>27</v>
      </c>
      <c r="E222" s="27">
        <v>1455.51</v>
      </c>
      <c r="F222" s="28">
        <v>643.26</v>
      </c>
      <c r="G222" s="29"/>
      <c r="H222" s="26"/>
    </row>
    <row r="223" spans="4:8" x14ac:dyDescent="0.2">
      <c r="D223" t="s">
        <v>27</v>
      </c>
      <c r="E223" s="27">
        <v>3429.79</v>
      </c>
      <c r="F223" s="28">
        <v>2883.93</v>
      </c>
      <c r="G223" s="29"/>
      <c r="H223" s="26"/>
    </row>
    <row r="224" spans="4:8" x14ac:dyDescent="0.2">
      <c r="D224" t="s">
        <v>27</v>
      </c>
      <c r="E224" s="27">
        <v>6136.25</v>
      </c>
      <c r="F224" s="28">
        <v>274.07</v>
      </c>
      <c r="G224" s="29"/>
      <c r="H224" s="26"/>
    </row>
    <row r="225" spans="4:8" x14ac:dyDescent="0.2">
      <c r="D225" t="s">
        <v>27</v>
      </c>
      <c r="E225" s="27">
        <v>7440.77</v>
      </c>
      <c r="F225" s="28">
        <v>53.31</v>
      </c>
      <c r="G225" s="29"/>
      <c r="H225" s="26"/>
    </row>
    <row r="226" spans="4:8" x14ac:dyDescent="0.2">
      <c r="D226" t="s">
        <v>27</v>
      </c>
      <c r="E226" s="27">
        <v>1991.92</v>
      </c>
      <c r="F226" s="28">
        <v>1173.23</v>
      </c>
      <c r="G226" s="29"/>
      <c r="H226" s="26"/>
    </row>
    <row r="227" spans="4:8" x14ac:dyDescent="0.2">
      <c r="D227" t="s">
        <v>27</v>
      </c>
      <c r="E227" s="27">
        <v>4820.87</v>
      </c>
      <c r="F227" s="28">
        <v>1578.18</v>
      </c>
      <c r="G227" s="29"/>
      <c r="H227" s="26"/>
    </row>
    <row r="228" spans="4:8" x14ac:dyDescent="0.2">
      <c r="D228" t="s">
        <v>27</v>
      </c>
      <c r="E228" s="27">
        <v>9681.1299999999992</v>
      </c>
      <c r="F228" s="28">
        <v>7249.91</v>
      </c>
      <c r="G228" s="29"/>
      <c r="H228" s="26"/>
    </row>
    <row r="229" spans="4:8" x14ac:dyDescent="0.2">
      <c r="D229" t="s">
        <v>27</v>
      </c>
      <c r="E229" s="27">
        <v>2612.87</v>
      </c>
      <c r="F229" s="28">
        <v>1046.77</v>
      </c>
      <c r="G229" s="29"/>
      <c r="H229" s="26"/>
    </row>
    <row r="230" spans="4:8" x14ac:dyDescent="0.2">
      <c r="D230" t="s">
        <v>27</v>
      </c>
      <c r="E230" s="27">
        <v>8241.75</v>
      </c>
      <c r="F230" s="28">
        <v>1496.8</v>
      </c>
      <c r="G230" s="29"/>
      <c r="H230" s="26"/>
    </row>
    <row r="231" spans="4:8" x14ac:dyDescent="0.2">
      <c r="D231" t="s">
        <v>27</v>
      </c>
      <c r="E231" s="27">
        <v>2389.09</v>
      </c>
      <c r="F231" s="28">
        <v>567.59</v>
      </c>
      <c r="G231" s="29"/>
      <c r="H231" s="26"/>
    </row>
    <row r="232" spans="4:8" x14ac:dyDescent="0.2">
      <c r="D232" t="s">
        <v>27</v>
      </c>
      <c r="E232" s="27">
        <v>3666.95</v>
      </c>
      <c r="F232" s="28">
        <v>2514.73</v>
      </c>
      <c r="G232" s="29"/>
      <c r="H232" s="26"/>
    </row>
    <row r="233" spans="4:8" x14ac:dyDescent="0.2">
      <c r="D233" t="s">
        <v>27</v>
      </c>
      <c r="E233" s="27">
        <v>7163.01</v>
      </c>
      <c r="F233" s="28">
        <v>5422.26</v>
      </c>
      <c r="G233" s="29"/>
      <c r="H233" s="26"/>
    </row>
    <row r="234" spans="4:8" x14ac:dyDescent="0.2">
      <c r="D234" t="s">
        <v>27</v>
      </c>
      <c r="E234" s="27">
        <v>1227.79</v>
      </c>
      <c r="F234" s="28">
        <v>3.01</v>
      </c>
      <c r="G234" s="29"/>
      <c r="H234" s="26"/>
    </row>
    <row r="235" spans="4:8" x14ac:dyDescent="0.2">
      <c r="D235" t="s">
        <v>27</v>
      </c>
      <c r="E235" s="27">
        <v>7167.1</v>
      </c>
      <c r="F235" s="28">
        <v>5933.51</v>
      </c>
      <c r="G235" s="29"/>
      <c r="H235" s="26"/>
    </row>
    <row r="236" spans="4:8" x14ac:dyDescent="0.2">
      <c r="D236" t="s">
        <v>27</v>
      </c>
      <c r="E236" s="27">
        <v>7903.11</v>
      </c>
      <c r="F236" s="28">
        <v>5059.74</v>
      </c>
      <c r="G236" s="29"/>
      <c r="H236" s="26"/>
    </row>
    <row r="237" spans="4:8" x14ac:dyDescent="0.2">
      <c r="D237" t="s">
        <v>27</v>
      </c>
      <c r="E237" s="27">
        <v>7636.18</v>
      </c>
      <c r="F237" s="28">
        <v>5924.55</v>
      </c>
      <c r="G237" s="29"/>
      <c r="H237" s="26"/>
    </row>
    <row r="238" spans="4:8" x14ac:dyDescent="0.2">
      <c r="D238" t="s">
        <v>27</v>
      </c>
      <c r="E238" s="27">
        <v>5399.12</v>
      </c>
      <c r="F238" s="28">
        <v>1908.2</v>
      </c>
      <c r="G238" s="29"/>
      <c r="H238" s="26"/>
    </row>
    <row r="239" spans="4:8" x14ac:dyDescent="0.2">
      <c r="D239" t="s">
        <v>27</v>
      </c>
      <c r="E239" s="27">
        <v>1066.74</v>
      </c>
      <c r="F239" s="28">
        <v>29.4</v>
      </c>
      <c r="G239" s="29"/>
      <c r="H239" s="26"/>
    </row>
    <row r="240" spans="4:8" x14ac:dyDescent="0.2">
      <c r="D240" t="s">
        <v>27</v>
      </c>
      <c r="E240" s="27">
        <v>3759.63</v>
      </c>
      <c r="F240" s="28">
        <v>3256.86</v>
      </c>
      <c r="G240" s="29"/>
      <c r="H240" s="26"/>
    </row>
    <row r="241" spans="4:8" x14ac:dyDescent="0.2">
      <c r="D241" t="s">
        <v>27</v>
      </c>
      <c r="E241" s="27">
        <v>4800.99</v>
      </c>
      <c r="F241" s="28">
        <v>9.15</v>
      </c>
      <c r="G241" s="29"/>
      <c r="H241" s="26"/>
    </row>
    <row r="242" spans="4:8" x14ac:dyDescent="0.2">
      <c r="D242" t="s">
        <v>27</v>
      </c>
      <c r="E242" s="27">
        <v>5840.61</v>
      </c>
      <c r="F242" s="28">
        <v>3591.72</v>
      </c>
      <c r="G242" s="29"/>
      <c r="H242" s="26"/>
    </row>
    <row r="243" spans="4:8" x14ac:dyDescent="0.2">
      <c r="D243" t="s">
        <v>27</v>
      </c>
      <c r="E243" s="27">
        <v>6746.92</v>
      </c>
      <c r="F243" s="28">
        <v>3819.44</v>
      </c>
      <c r="G243" s="29"/>
      <c r="H243" s="26"/>
    </row>
    <row r="244" spans="4:8" x14ac:dyDescent="0.2">
      <c r="D244" t="s">
        <v>27</v>
      </c>
      <c r="E244" s="27">
        <v>9714.48</v>
      </c>
      <c r="F244" s="28">
        <v>5879.91</v>
      </c>
      <c r="G244" s="29"/>
      <c r="H244" s="26"/>
    </row>
    <row r="245" spans="4:8" x14ac:dyDescent="0.2">
      <c r="D245" t="s">
        <v>27</v>
      </c>
      <c r="E245" s="27">
        <v>1959.07</v>
      </c>
      <c r="F245" s="28">
        <v>684.28</v>
      </c>
      <c r="G245" s="29"/>
      <c r="H245" s="26"/>
    </row>
    <row r="246" spans="4:8" x14ac:dyDescent="0.2">
      <c r="D246" t="s">
        <v>27</v>
      </c>
      <c r="E246" s="27">
        <v>8730.0300000000007</v>
      </c>
      <c r="F246" s="28">
        <v>5916.37</v>
      </c>
      <c r="G246" s="29"/>
      <c r="H246" s="26"/>
    </row>
    <row r="247" spans="4:8" x14ac:dyDescent="0.2">
      <c r="D247" t="s">
        <v>27</v>
      </c>
      <c r="E247" s="27">
        <v>2136.88</v>
      </c>
      <c r="F247" s="28">
        <v>1719.2</v>
      </c>
      <c r="G247" s="29"/>
      <c r="H247" s="26"/>
    </row>
    <row r="248" spans="4:8" x14ac:dyDescent="0.2">
      <c r="D248" t="s">
        <v>27</v>
      </c>
      <c r="E248" s="27">
        <v>8393.0300000000007</v>
      </c>
      <c r="F248" s="28">
        <v>4144.55</v>
      </c>
      <c r="G248" s="29"/>
      <c r="H248" s="26"/>
    </row>
    <row r="249" spans="4:8" x14ac:dyDescent="0.2">
      <c r="D249" t="s">
        <v>27</v>
      </c>
      <c r="E249" s="27">
        <v>4894.9399999999996</v>
      </c>
      <c r="F249" s="28">
        <v>2879.85</v>
      </c>
      <c r="G249" s="29"/>
      <c r="H249" s="26"/>
    </row>
    <row r="250" spans="4:8" x14ac:dyDescent="0.2">
      <c r="D250" t="s">
        <v>27</v>
      </c>
      <c r="E250" s="27">
        <v>3130.62</v>
      </c>
      <c r="F250" s="28">
        <v>1427.38</v>
      </c>
      <c r="G250" s="29"/>
      <c r="H250" s="26"/>
    </row>
    <row r="251" spans="4:8" x14ac:dyDescent="0.2">
      <c r="D251" t="s">
        <v>27</v>
      </c>
      <c r="E251" s="27">
        <v>5777.22</v>
      </c>
      <c r="F251" s="28">
        <v>5206.17</v>
      </c>
      <c r="G251" s="29"/>
      <c r="H251" s="26"/>
    </row>
    <row r="252" spans="4:8" x14ac:dyDescent="0.2">
      <c r="D252" t="s">
        <v>27</v>
      </c>
      <c r="E252" s="27">
        <v>2163.73</v>
      </c>
      <c r="F252" s="28">
        <v>2108.89</v>
      </c>
      <c r="G252" s="29"/>
      <c r="H252" s="26"/>
    </row>
    <row r="253" spans="4:8" x14ac:dyDescent="0.2">
      <c r="D253" t="s">
        <v>27</v>
      </c>
      <c r="E253" s="27">
        <v>6992.81</v>
      </c>
      <c r="F253" s="28">
        <v>5741.93</v>
      </c>
      <c r="G253" s="29"/>
      <c r="H253" s="26"/>
    </row>
    <row r="254" spans="4:8" x14ac:dyDescent="0.2">
      <c r="D254" t="s">
        <v>27</v>
      </c>
      <c r="E254" s="27">
        <v>4773.58</v>
      </c>
      <c r="F254" s="28">
        <v>1427.15</v>
      </c>
      <c r="G254" s="29"/>
      <c r="H254" s="26"/>
    </row>
    <row r="255" spans="4:8" x14ac:dyDescent="0.2">
      <c r="D255" t="s">
        <v>27</v>
      </c>
      <c r="E255" s="27">
        <v>1666.57</v>
      </c>
      <c r="F255" s="28">
        <v>789.55</v>
      </c>
      <c r="G255" s="29"/>
      <c r="H255" s="26"/>
    </row>
    <row r="256" spans="4:8" x14ac:dyDescent="0.2">
      <c r="D256" t="s">
        <v>27</v>
      </c>
      <c r="E256" s="27">
        <v>5884.24</v>
      </c>
      <c r="F256" s="28">
        <v>1619.53</v>
      </c>
      <c r="G256" s="29"/>
      <c r="H256" s="26"/>
    </row>
    <row r="257" spans="4:8" x14ac:dyDescent="0.2">
      <c r="D257" t="s">
        <v>27</v>
      </c>
      <c r="E257" s="27">
        <v>6816.78</v>
      </c>
      <c r="F257" s="28">
        <v>2329.7199999999998</v>
      </c>
      <c r="G257" s="29"/>
      <c r="H257" s="26"/>
    </row>
    <row r="258" spans="4:8" x14ac:dyDescent="0.2">
      <c r="D258" t="s">
        <v>27</v>
      </c>
      <c r="E258" s="27">
        <v>2663.36</v>
      </c>
      <c r="F258" s="28">
        <v>2125.12</v>
      </c>
      <c r="G258" s="29"/>
      <c r="H258" s="26"/>
    </row>
    <row r="259" spans="4:8" x14ac:dyDescent="0.2">
      <c r="D259" t="s">
        <v>27</v>
      </c>
      <c r="E259" s="27">
        <v>5354.59</v>
      </c>
      <c r="F259" s="28">
        <v>215.73</v>
      </c>
      <c r="G259" s="29"/>
      <c r="H259" s="26"/>
    </row>
    <row r="260" spans="4:8" x14ac:dyDescent="0.2">
      <c r="D260" t="s">
        <v>27</v>
      </c>
      <c r="E260" s="27">
        <v>6286.67</v>
      </c>
      <c r="F260" s="28">
        <v>5870.58</v>
      </c>
      <c r="G260" s="29"/>
      <c r="H260" s="26"/>
    </row>
    <row r="261" spans="4:8" x14ac:dyDescent="0.2">
      <c r="D261" t="s">
        <v>27</v>
      </c>
      <c r="E261" s="27">
        <v>4280.3</v>
      </c>
      <c r="F261" s="28">
        <v>2594.21</v>
      </c>
      <c r="G261" s="29"/>
      <c r="H261" s="26"/>
    </row>
    <row r="262" spans="4:8" x14ac:dyDescent="0.2">
      <c r="D262" t="s">
        <v>27</v>
      </c>
      <c r="E262" s="27">
        <v>5449.71</v>
      </c>
      <c r="F262" s="28">
        <v>4081.4</v>
      </c>
      <c r="G262" s="29"/>
      <c r="H262" s="26"/>
    </row>
    <row r="263" spans="4:8" x14ac:dyDescent="0.2">
      <c r="D263" t="s">
        <v>27</v>
      </c>
      <c r="E263" s="27">
        <v>4928.58</v>
      </c>
      <c r="F263" s="28">
        <v>393.5</v>
      </c>
      <c r="G263" s="29"/>
      <c r="H263" s="26"/>
    </row>
    <row r="264" spans="4:8" x14ac:dyDescent="0.2">
      <c r="D264" t="s">
        <v>27</v>
      </c>
      <c r="E264" s="27">
        <v>7996.89</v>
      </c>
      <c r="F264" s="28">
        <v>6345.76</v>
      </c>
      <c r="G264" s="29"/>
      <c r="H264" s="26"/>
    </row>
    <row r="265" spans="4:8" x14ac:dyDescent="0.2">
      <c r="D265" t="s">
        <v>27</v>
      </c>
      <c r="E265" s="27">
        <v>5570.66</v>
      </c>
      <c r="F265" s="28">
        <v>1634.86</v>
      </c>
      <c r="G265" s="29"/>
      <c r="H265" s="26"/>
    </row>
    <row r="266" spans="4:8" x14ac:dyDescent="0.2">
      <c r="D266" t="s">
        <v>27</v>
      </c>
      <c r="E266" s="27">
        <v>2153.87</v>
      </c>
      <c r="F266" s="28">
        <v>783.92</v>
      </c>
      <c r="G266" s="29"/>
      <c r="H266" s="26"/>
    </row>
    <row r="267" spans="4:8" x14ac:dyDescent="0.2">
      <c r="D267" t="s">
        <v>27</v>
      </c>
      <c r="E267" s="27">
        <v>4826.24</v>
      </c>
      <c r="F267" s="28">
        <v>3219.89</v>
      </c>
      <c r="G267" s="29"/>
      <c r="H267" s="26"/>
    </row>
    <row r="268" spans="4:8" x14ac:dyDescent="0.2">
      <c r="D268" t="s">
        <v>27</v>
      </c>
      <c r="E268" s="27">
        <v>9731.0300000000007</v>
      </c>
      <c r="F268" s="28">
        <v>3006.99</v>
      </c>
      <c r="G268" s="29"/>
      <c r="H268" s="26"/>
    </row>
    <row r="269" spans="4:8" x14ac:dyDescent="0.2">
      <c r="D269" t="s">
        <v>27</v>
      </c>
      <c r="E269" s="27">
        <v>9869.7199999999993</v>
      </c>
      <c r="F269" s="28">
        <v>288.10000000000002</v>
      </c>
      <c r="G269" s="29"/>
      <c r="H269" s="26"/>
    </row>
    <row r="270" spans="4:8" x14ac:dyDescent="0.2">
      <c r="D270" t="s">
        <v>27</v>
      </c>
      <c r="E270" s="27">
        <v>5127.26</v>
      </c>
      <c r="F270" s="28">
        <v>3660.17</v>
      </c>
      <c r="G270" s="29"/>
      <c r="H270" s="26"/>
    </row>
    <row r="271" spans="4:8" x14ac:dyDescent="0.2">
      <c r="D271" t="s">
        <v>27</v>
      </c>
      <c r="E271" s="27">
        <v>8845.09</v>
      </c>
      <c r="F271" s="28">
        <v>6412.3</v>
      </c>
      <c r="G271" s="29"/>
      <c r="H271" s="26"/>
    </row>
    <row r="272" spans="4:8" x14ac:dyDescent="0.2">
      <c r="D272" t="s">
        <v>27</v>
      </c>
      <c r="E272" s="27">
        <v>7128.87</v>
      </c>
      <c r="F272" s="28">
        <v>1915.14</v>
      </c>
      <c r="G272" s="29"/>
      <c r="H272" s="26"/>
    </row>
    <row r="273" spans="4:8" x14ac:dyDescent="0.2">
      <c r="D273" t="s">
        <v>27</v>
      </c>
      <c r="E273" s="27">
        <v>7459.39</v>
      </c>
      <c r="F273" s="28">
        <v>3574.29</v>
      </c>
      <c r="G273" s="29"/>
      <c r="H273" s="26"/>
    </row>
    <row r="274" spans="4:8" x14ac:dyDescent="0.2">
      <c r="D274" t="s">
        <v>27</v>
      </c>
      <c r="E274" s="27">
        <v>7105.22</v>
      </c>
      <c r="F274" s="28">
        <v>3553.97</v>
      </c>
      <c r="G274" s="29"/>
      <c r="H274" s="26"/>
    </row>
    <row r="275" spans="4:8" x14ac:dyDescent="0.2">
      <c r="D275" t="s">
        <v>27</v>
      </c>
      <c r="E275" s="27">
        <v>4930.9399999999996</v>
      </c>
      <c r="F275" s="28">
        <v>1998.49</v>
      </c>
      <c r="G275" s="29"/>
      <c r="H275" s="26"/>
    </row>
    <row r="276" spans="4:8" x14ac:dyDescent="0.2">
      <c r="D276" t="s">
        <v>27</v>
      </c>
      <c r="E276" s="27">
        <v>7076.32</v>
      </c>
      <c r="F276" s="28">
        <v>6763.99</v>
      </c>
      <c r="G276" s="29"/>
      <c r="H276" s="26"/>
    </row>
    <row r="277" spans="4:8" x14ac:dyDescent="0.2">
      <c r="D277" t="s">
        <v>27</v>
      </c>
      <c r="E277" s="27">
        <v>3632.91</v>
      </c>
      <c r="F277" s="28">
        <v>81.37</v>
      </c>
      <c r="G277" s="29"/>
      <c r="H277" s="26"/>
    </row>
    <row r="278" spans="4:8" x14ac:dyDescent="0.2">
      <c r="D278" t="s">
        <v>27</v>
      </c>
      <c r="E278" s="27">
        <v>1164.99</v>
      </c>
      <c r="F278" s="28">
        <v>269.63</v>
      </c>
      <c r="G278" s="29"/>
      <c r="H278" s="26"/>
    </row>
    <row r="279" spans="4:8" x14ac:dyDescent="0.2">
      <c r="D279" t="s">
        <v>27</v>
      </c>
      <c r="E279" s="27">
        <v>9937.84</v>
      </c>
      <c r="F279" s="28">
        <v>1253.33</v>
      </c>
      <c r="G279" s="29"/>
      <c r="H279" s="26"/>
    </row>
    <row r="280" spans="4:8" x14ac:dyDescent="0.2">
      <c r="D280" t="s">
        <v>27</v>
      </c>
      <c r="E280" s="27">
        <v>7285.46</v>
      </c>
      <c r="F280" s="28">
        <v>3556.65</v>
      </c>
      <c r="G280" s="29"/>
      <c r="H280" s="26"/>
    </row>
    <row r="281" spans="4:8" x14ac:dyDescent="0.2">
      <c r="D281" t="s">
        <v>27</v>
      </c>
      <c r="E281" s="27">
        <v>2659.31</v>
      </c>
      <c r="F281" s="28">
        <v>1599.15</v>
      </c>
      <c r="G281" s="29"/>
      <c r="H281" s="26"/>
    </row>
    <row r="282" spans="4:8" x14ac:dyDescent="0.2">
      <c r="D282" t="s">
        <v>27</v>
      </c>
      <c r="E282" s="27">
        <v>2804.14</v>
      </c>
      <c r="F282" s="28">
        <v>1576.59</v>
      </c>
      <c r="G282" s="29"/>
      <c r="H282" s="26"/>
    </row>
    <row r="283" spans="4:8" x14ac:dyDescent="0.2">
      <c r="D283" t="s">
        <v>27</v>
      </c>
      <c r="E283" s="27">
        <v>9289.3700000000008</v>
      </c>
      <c r="F283" s="28">
        <v>7355.15</v>
      </c>
      <c r="G283" s="29"/>
      <c r="H283" s="26"/>
    </row>
    <row r="284" spans="4:8" x14ac:dyDescent="0.2">
      <c r="D284" t="s">
        <v>27</v>
      </c>
      <c r="E284" s="27">
        <v>3292.84</v>
      </c>
      <c r="F284" s="28">
        <v>860.46</v>
      </c>
      <c r="G284" s="29"/>
      <c r="H284" s="26"/>
    </row>
    <row r="285" spans="4:8" x14ac:dyDescent="0.2">
      <c r="D285" t="s">
        <v>27</v>
      </c>
      <c r="E285" s="27">
        <v>5090.74</v>
      </c>
      <c r="F285" s="28">
        <v>330.17</v>
      </c>
      <c r="G285" s="29"/>
      <c r="H285" s="26"/>
    </row>
    <row r="286" spans="4:8" x14ac:dyDescent="0.2">
      <c r="D286" t="s">
        <v>27</v>
      </c>
      <c r="E286" s="27">
        <v>1230.51</v>
      </c>
      <c r="F286" s="28">
        <v>722.31</v>
      </c>
      <c r="G286" s="29"/>
      <c r="H286" s="26"/>
    </row>
    <row r="287" spans="4:8" x14ac:dyDescent="0.2">
      <c r="D287" t="s">
        <v>27</v>
      </c>
      <c r="E287" s="27">
        <v>1970.8</v>
      </c>
      <c r="F287" s="28">
        <v>52.55</v>
      </c>
      <c r="G287" s="29"/>
      <c r="H287" s="26"/>
    </row>
    <row r="288" spans="4:8" x14ac:dyDescent="0.2">
      <c r="D288" t="s">
        <v>27</v>
      </c>
      <c r="E288" s="27">
        <v>2019.49</v>
      </c>
      <c r="F288" s="28">
        <v>1126.55</v>
      </c>
      <c r="G288" s="29"/>
      <c r="H288" s="26"/>
    </row>
    <row r="289" spans="4:8" x14ac:dyDescent="0.2">
      <c r="D289" t="s">
        <v>27</v>
      </c>
      <c r="E289" s="27">
        <v>9231.2800000000007</v>
      </c>
      <c r="F289" s="28">
        <v>2371.4</v>
      </c>
      <c r="G289" s="29"/>
      <c r="H289" s="26"/>
    </row>
    <row r="290" spans="4:8" x14ac:dyDescent="0.2">
      <c r="D290" t="s">
        <v>27</v>
      </c>
      <c r="E290" s="27">
        <v>2897.82</v>
      </c>
      <c r="F290" s="28">
        <v>2791.81</v>
      </c>
      <c r="G290" s="29"/>
      <c r="H290" s="26"/>
    </row>
    <row r="291" spans="4:8" x14ac:dyDescent="0.2">
      <c r="D291" t="s">
        <v>27</v>
      </c>
      <c r="E291" s="27">
        <v>6272.57</v>
      </c>
      <c r="F291" s="28">
        <v>3046.77</v>
      </c>
      <c r="G291" s="29"/>
      <c r="H291" s="26"/>
    </row>
    <row r="292" spans="4:8" x14ac:dyDescent="0.2">
      <c r="D292" t="s">
        <v>27</v>
      </c>
      <c r="E292" s="27">
        <v>9153.15</v>
      </c>
      <c r="F292" s="28">
        <v>7651.63</v>
      </c>
      <c r="G292" s="29"/>
      <c r="H292" s="26"/>
    </row>
    <row r="293" spans="4:8" x14ac:dyDescent="0.2">
      <c r="D293" t="s">
        <v>27</v>
      </c>
      <c r="E293" s="27">
        <v>9569.58</v>
      </c>
      <c r="F293" s="28">
        <v>1950.55</v>
      </c>
      <c r="G293" s="29"/>
      <c r="H293" s="26"/>
    </row>
    <row r="294" spans="4:8" x14ac:dyDescent="0.2">
      <c r="D294" t="s">
        <v>27</v>
      </c>
      <c r="E294" s="27">
        <v>6586.42</v>
      </c>
      <c r="F294" s="28">
        <v>951.55</v>
      </c>
      <c r="G294" s="29"/>
      <c r="H294" s="26"/>
    </row>
    <row r="295" spans="4:8" x14ac:dyDescent="0.2">
      <c r="D295" t="s">
        <v>27</v>
      </c>
      <c r="E295" s="27">
        <v>3454.36</v>
      </c>
      <c r="F295" s="28">
        <v>2511.69</v>
      </c>
      <c r="G295" s="29"/>
      <c r="H295" s="26"/>
    </row>
    <row r="296" spans="4:8" x14ac:dyDescent="0.2">
      <c r="D296" t="s">
        <v>27</v>
      </c>
      <c r="E296" s="27">
        <v>6544.7</v>
      </c>
      <c r="F296" s="28">
        <v>2018.06</v>
      </c>
      <c r="G296" s="29"/>
      <c r="H296" s="26"/>
    </row>
    <row r="297" spans="4:8" x14ac:dyDescent="0.2">
      <c r="D297" t="s">
        <v>27</v>
      </c>
      <c r="E297" s="27">
        <v>9540.58</v>
      </c>
      <c r="F297" s="28">
        <v>7325.74</v>
      </c>
      <c r="G297" s="29"/>
      <c r="H297" s="26"/>
    </row>
    <row r="298" spans="4:8" x14ac:dyDescent="0.2">
      <c r="D298" t="s">
        <v>27</v>
      </c>
      <c r="E298" s="27">
        <v>9375.41</v>
      </c>
      <c r="F298" s="28">
        <v>6528.79</v>
      </c>
      <c r="G298" s="29"/>
      <c r="H298" s="26"/>
    </row>
    <row r="299" spans="4:8" x14ac:dyDescent="0.2">
      <c r="D299" t="s">
        <v>27</v>
      </c>
      <c r="E299" s="27">
        <v>1842.62</v>
      </c>
      <c r="F299" s="28">
        <v>1309.9100000000001</v>
      </c>
      <c r="G299" s="29"/>
      <c r="H299" s="26"/>
    </row>
    <row r="300" spans="4:8" x14ac:dyDescent="0.2">
      <c r="D300" t="s">
        <v>27</v>
      </c>
      <c r="E300" s="27">
        <v>2678.1</v>
      </c>
      <c r="F300" s="28">
        <v>1324.75</v>
      </c>
      <c r="G300" s="29"/>
      <c r="H300" s="26"/>
    </row>
    <row r="301" spans="4:8" x14ac:dyDescent="0.2">
      <c r="D301" t="s">
        <v>27</v>
      </c>
      <c r="E301" s="27">
        <v>2640.82</v>
      </c>
      <c r="F301" s="28">
        <v>260.12</v>
      </c>
      <c r="G301" s="29"/>
      <c r="H301" s="26"/>
    </row>
    <row r="302" spans="4:8" x14ac:dyDescent="0.2">
      <c r="D302" t="s">
        <v>27</v>
      </c>
      <c r="E302" s="27">
        <v>7572.28</v>
      </c>
      <c r="F302" s="28">
        <v>1599.77</v>
      </c>
      <c r="G302" s="29"/>
      <c r="H302" s="26"/>
    </row>
    <row r="303" spans="4:8" x14ac:dyDescent="0.2">
      <c r="D303" t="s">
        <v>27</v>
      </c>
      <c r="E303" s="27">
        <v>3245.44</v>
      </c>
      <c r="F303" s="28">
        <v>2583.1999999999998</v>
      </c>
      <c r="G303" s="29"/>
      <c r="H303" s="26"/>
    </row>
    <row r="304" spans="4:8" x14ac:dyDescent="0.2">
      <c r="D304" t="s">
        <v>27</v>
      </c>
      <c r="E304" s="27">
        <v>2863.87</v>
      </c>
      <c r="F304" s="28">
        <v>2418.44</v>
      </c>
      <c r="G304" s="29"/>
      <c r="H304" s="26"/>
    </row>
    <row r="305" spans="4:8" x14ac:dyDescent="0.2">
      <c r="D305" t="s">
        <v>27</v>
      </c>
      <c r="E305" s="27">
        <v>4878.42</v>
      </c>
      <c r="F305" s="28">
        <v>2793.31</v>
      </c>
      <c r="G305" s="29"/>
      <c r="H305" s="26"/>
    </row>
    <row r="306" spans="4:8" x14ac:dyDescent="0.2">
      <c r="D306" t="s">
        <v>27</v>
      </c>
      <c r="E306" s="27">
        <v>3577.12</v>
      </c>
      <c r="F306" s="28">
        <v>3432.29</v>
      </c>
      <c r="G306" s="29"/>
      <c r="H306" s="26"/>
    </row>
    <row r="307" spans="4:8" x14ac:dyDescent="0.2">
      <c r="D307" t="s">
        <v>27</v>
      </c>
      <c r="E307" s="27">
        <v>7610.9</v>
      </c>
      <c r="F307" s="28">
        <v>6022.74</v>
      </c>
      <c r="G307" s="29"/>
      <c r="H307" s="26"/>
    </row>
    <row r="308" spans="4:8" x14ac:dyDescent="0.2">
      <c r="D308" t="s">
        <v>27</v>
      </c>
      <c r="E308" s="27">
        <v>7117.76</v>
      </c>
      <c r="F308" s="28">
        <v>5936.6</v>
      </c>
      <c r="G308" s="29"/>
      <c r="H308" s="26"/>
    </row>
    <row r="309" spans="4:8" x14ac:dyDescent="0.2">
      <c r="D309" t="s">
        <v>27</v>
      </c>
      <c r="E309" s="27">
        <v>8295.0499999999993</v>
      </c>
      <c r="F309" s="28">
        <v>308.63</v>
      </c>
      <c r="G309" s="29"/>
      <c r="H309" s="26"/>
    </row>
    <row r="310" spans="4:8" x14ac:dyDescent="0.2">
      <c r="D310" t="s">
        <v>27</v>
      </c>
      <c r="E310" s="27">
        <v>1972.66</v>
      </c>
      <c r="F310" s="28">
        <v>10.93</v>
      </c>
      <c r="G310" s="29"/>
      <c r="H310" s="26"/>
    </row>
    <row r="311" spans="4:8" x14ac:dyDescent="0.2">
      <c r="D311" t="s">
        <v>27</v>
      </c>
      <c r="E311" s="27">
        <v>9559.98</v>
      </c>
      <c r="F311" s="28">
        <v>1533.13</v>
      </c>
      <c r="G311" s="29"/>
      <c r="H311" s="26"/>
    </row>
    <row r="312" spans="4:8" x14ac:dyDescent="0.2">
      <c r="D312" t="s">
        <v>27</v>
      </c>
      <c r="E312" s="27">
        <v>8531.19</v>
      </c>
      <c r="F312" s="28">
        <v>8496.5300000000007</v>
      </c>
      <c r="G312" s="29"/>
      <c r="H312" s="26"/>
    </row>
    <row r="313" spans="4:8" x14ac:dyDescent="0.2">
      <c r="D313" t="s">
        <v>27</v>
      </c>
      <c r="E313" s="27">
        <v>3130.36</v>
      </c>
      <c r="F313" s="28">
        <v>398.21</v>
      </c>
      <c r="G313" s="29"/>
      <c r="H313" s="26"/>
    </row>
    <row r="314" spans="4:8" x14ac:dyDescent="0.2">
      <c r="D314" t="s">
        <v>27</v>
      </c>
      <c r="E314" s="27">
        <v>8712.7900000000009</v>
      </c>
      <c r="F314" s="28">
        <v>5229.3500000000004</v>
      </c>
      <c r="G314" s="29"/>
      <c r="H314" s="26"/>
    </row>
    <row r="315" spans="4:8" x14ac:dyDescent="0.2">
      <c r="D315" t="s">
        <v>27</v>
      </c>
      <c r="E315" s="27">
        <v>8071.02</v>
      </c>
      <c r="F315" s="28">
        <v>1442.83</v>
      </c>
      <c r="G315" s="29"/>
      <c r="H315" s="26"/>
    </row>
    <row r="316" spans="4:8" x14ac:dyDescent="0.2">
      <c r="D316" t="s">
        <v>27</v>
      </c>
      <c r="E316" s="27">
        <v>6536.18</v>
      </c>
      <c r="F316" s="28">
        <v>2460.08</v>
      </c>
      <c r="G316" s="29"/>
      <c r="H316" s="26"/>
    </row>
    <row r="317" spans="4:8" x14ac:dyDescent="0.2">
      <c r="D317" t="s">
        <v>27</v>
      </c>
      <c r="E317" s="27">
        <v>5444.81</v>
      </c>
      <c r="F317" s="28">
        <v>2738.94</v>
      </c>
      <c r="G317" s="29"/>
      <c r="H317" s="26"/>
    </row>
    <row r="318" spans="4:8" x14ac:dyDescent="0.2">
      <c r="D318" t="s">
        <v>27</v>
      </c>
      <c r="E318" s="27">
        <v>6543.21</v>
      </c>
      <c r="F318" s="28">
        <v>2165.16</v>
      </c>
      <c r="G318" s="29"/>
      <c r="H318" s="26"/>
    </row>
    <row r="319" spans="4:8" x14ac:dyDescent="0.2">
      <c r="D319" t="s">
        <v>27</v>
      </c>
      <c r="E319" s="27">
        <v>5341.07</v>
      </c>
      <c r="F319" s="28">
        <v>3633.96</v>
      </c>
      <c r="G319" s="29"/>
      <c r="H319" s="26"/>
    </row>
    <row r="320" spans="4:8" x14ac:dyDescent="0.2">
      <c r="D320" t="s">
        <v>27</v>
      </c>
      <c r="E320" s="27">
        <v>7182.52</v>
      </c>
      <c r="F320" s="28">
        <v>3992.55</v>
      </c>
      <c r="G320" s="29"/>
      <c r="H320" s="26"/>
    </row>
    <row r="321" spans="4:8" x14ac:dyDescent="0.2">
      <c r="D321" t="s">
        <v>27</v>
      </c>
      <c r="E321" s="27">
        <v>1973.05</v>
      </c>
      <c r="F321" s="28">
        <v>443.04</v>
      </c>
      <c r="G321" s="29"/>
      <c r="H321" s="26"/>
    </row>
    <row r="322" spans="4:8" x14ac:dyDescent="0.2">
      <c r="D322" t="s">
        <v>27</v>
      </c>
      <c r="E322" s="27">
        <v>5772.72</v>
      </c>
      <c r="F322" s="28">
        <v>4060.91</v>
      </c>
      <c r="G322" s="29"/>
      <c r="H322" s="26"/>
    </row>
    <row r="323" spans="4:8" x14ac:dyDescent="0.2">
      <c r="D323" t="s">
        <v>27</v>
      </c>
      <c r="E323" s="27">
        <v>6790.54</v>
      </c>
      <c r="F323" s="28">
        <v>1150.26</v>
      </c>
      <c r="G323" s="29"/>
      <c r="H323" s="26"/>
    </row>
    <row r="324" spans="4:8" x14ac:dyDescent="0.2">
      <c r="D324" t="s">
        <v>27</v>
      </c>
      <c r="E324" s="27">
        <v>4240.83</v>
      </c>
      <c r="F324" s="28">
        <v>3101.21</v>
      </c>
      <c r="G324" s="29"/>
      <c r="H324" s="26"/>
    </row>
    <row r="325" spans="4:8" x14ac:dyDescent="0.2">
      <c r="D325" t="s">
        <v>27</v>
      </c>
      <c r="E325" s="27">
        <v>4638.99</v>
      </c>
      <c r="F325" s="28">
        <v>88.37</v>
      </c>
      <c r="G325" s="29"/>
      <c r="H325" s="26"/>
    </row>
    <row r="326" spans="4:8" x14ac:dyDescent="0.2">
      <c r="D326" t="s">
        <v>27</v>
      </c>
      <c r="E326" s="27">
        <v>7835.37</v>
      </c>
      <c r="F326" s="28">
        <v>1746.29</v>
      </c>
      <c r="G326" s="29"/>
      <c r="H326" s="26"/>
    </row>
    <row r="327" spans="4:8" x14ac:dyDescent="0.2">
      <c r="D327" t="s">
        <v>27</v>
      </c>
      <c r="E327" s="27">
        <v>8005.66</v>
      </c>
      <c r="F327" s="28">
        <v>2520.85</v>
      </c>
      <c r="G327" s="29"/>
      <c r="H327" s="26"/>
    </row>
    <row r="328" spans="4:8" x14ac:dyDescent="0.2">
      <c r="D328" t="s">
        <v>27</v>
      </c>
      <c r="E328" s="27">
        <v>8175.04</v>
      </c>
      <c r="F328" s="28">
        <v>5343.32</v>
      </c>
      <c r="G328" s="29"/>
      <c r="H328" s="26"/>
    </row>
    <row r="329" spans="4:8" x14ac:dyDescent="0.2">
      <c r="D329" t="s">
        <v>27</v>
      </c>
      <c r="E329" s="27">
        <v>2173.75</v>
      </c>
      <c r="F329" s="28">
        <v>1362.76</v>
      </c>
      <c r="G329" s="29"/>
      <c r="H329" s="26"/>
    </row>
    <row r="330" spans="4:8" x14ac:dyDescent="0.2">
      <c r="D330" t="s">
        <v>27</v>
      </c>
      <c r="E330" s="27">
        <v>8357.74</v>
      </c>
      <c r="F330" s="28">
        <v>804.28</v>
      </c>
      <c r="G330" s="29"/>
      <c r="H330" s="26"/>
    </row>
    <row r="331" spans="4:8" x14ac:dyDescent="0.2">
      <c r="D331" t="s">
        <v>27</v>
      </c>
      <c r="E331" s="27">
        <v>6463.42</v>
      </c>
      <c r="F331" s="28">
        <v>1066.81</v>
      </c>
      <c r="G331" s="29"/>
      <c r="H331" s="26"/>
    </row>
    <row r="332" spans="4:8" x14ac:dyDescent="0.2">
      <c r="D332" t="s">
        <v>27</v>
      </c>
      <c r="E332" s="27">
        <v>9532.9500000000007</v>
      </c>
      <c r="F332" s="28">
        <v>2854.92</v>
      </c>
      <c r="G332" s="29"/>
      <c r="H332" s="26"/>
    </row>
    <row r="333" spans="4:8" x14ac:dyDescent="0.2">
      <c r="D333" t="s">
        <v>27</v>
      </c>
      <c r="E333" s="27">
        <v>4686.47</v>
      </c>
      <c r="F333" s="28">
        <v>1611.36</v>
      </c>
      <c r="G333" s="29"/>
      <c r="H333" s="26"/>
    </row>
    <row r="334" spans="4:8" x14ac:dyDescent="0.2">
      <c r="D334" t="s">
        <v>27</v>
      </c>
      <c r="E334" s="27">
        <v>9516.44</v>
      </c>
      <c r="F334" s="28">
        <v>7557.33</v>
      </c>
      <c r="G334" s="29"/>
      <c r="H334" s="26"/>
    </row>
    <row r="335" spans="4:8" x14ac:dyDescent="0.2">
      <c r="D335" t="s">
        <v>27</v>
      </c>
      <c r="E335" s="27">
        <v>7873.86</v>
      </c>
      <c r="F335" s="28">
        <v>403.45</v>
      </c>
      <c r="G335" s="29"/>
      <c r="H335" s="26"/>
    </row>
    <row r="336" spans="4:8" x14ac:dyDescent="0.2">
      <c r="D336" t="s">
        <v>27</v>
      </c>
      <c r="E336" s="27">
        <v>4028.99</v>
      </c>
      <c r="F336" s="28">
        <v>3944.62</v>
      </c>
      <c r="G336" s="29"/>
      <c r="H336" s="26"/>
    </row>
    <row r="337" spans="4:8" x14ac:dyDescent="0.2">
      <c r="D337" t="s">
        <v>27</v>
      </c>
      <c r="E337" s="27">
        <v>7545.17</v>
      </c>
      <c r="F337" s="28">
        <v>7358.78</v>
      </c>
      <c r="G337" s="29"/>
      <c r="H337" s="26"/>
    </row>
    <row r="338" spans="4:8" x14ac:dyDescent="0.2">
      <c r="D338" t="s">
        <v>27</v>
      </c>
      <c r="E338" s="27">
        <v>6868.12</v>
      </c>
      <c r="F338" s="28">
        <v>4677.37</v>
      </c>
      <c r="G338" s="29"/>
      <c r="H338" s="26"/>
    </row>
    <row r="339" spans="4:8" x14ac:dyDescent="0.2">
      <c r="D339" t="s">
        <v>27</v>
      </c>
      <c r="E339" s="27">
        <v>7960.25</v>
      </c>
      <c r="F339" s="28">
        <v>6855.09</v>
      </c>
      <c r="G339" s="29"/>
      <c r="H339" s="26"/>
    </row>
    <row r="340" spans="4:8" x14ac:dyDescent="0.2">
      <c r="D340" t="s">
        <v>27</v>
      </c>
      <c r="E340" s="27">
        <v>9784.41</v>
      </c>
      <c r="F340" s="28">
        <v>1927.95</v>
      </c>
      <c r="G340" s="29"/>
      <c r="H340" s="26"/>
    </row>
    <row r="341" spans="4:8" x14ac:dyDescent="0.2">
      <c r="D341" t="s">
        <v>27</v>
      </c>
      <c r="E341" s="27">
        <v>6881.03</v>
      </c>
      <c r="F341" s="28">
        <v>5328.28</v>
      </c>
      <c r="G341" s="29"/>
      <c r="H341" s="26"/>
    </row>
    <row r="342" spans="4:8" x14ac:dyDescent="0.2">
      <c r="D342" t="s">
        <v>27</v>
      </c>
      <c r="E342" s="27">
        <v>9770.2099999999991</v>
      </c>
      <c r="F342" s="28">
        <v>8777.86</v>
      </c>
      <c r="G342" s="29"/>
      <c r="H342" s="26"/>
    </row>
    <row r="343" spans="4:8" x14ac:dyDescent="0.2">
      <c r="D343" t="s">
        <v>27</v>
      </c>
      <c r="E343" s="27">
        <v>9026.99</v>
      </c>
      <c r="F343" s="28">
        <v>7420.7</v>
      </c>
      <c r="G343" s="29"/>
      <c r="H343" s="26"/>
    </row>
    <row r="344" spans="4:8" x14ac:dyDescent="0.2">
      <c r="D344" t="s">
        <v>27</v>
      </c>
      <c r="E344" s="27">
        <v>2192.73</v>
      </c>
      <c r="F344" s="28">
        <v>876.77</v>
      </c>
      <c r="G344" s="29"/>
      <c r="H344" s="26"/>
    </row>
    <row r="345" spans="4:8" x14ac:dyDescent="0.2">
      <c r="D345" t="s">
        <v>27</v>
      </c>
      <c r="E345" s="27">
        <v>3141.15</v>
      </c>
      <c r="F345" s="28">
        <v>1678.1</v>
      </c>
      <c r="G345" s="29"/>
      <c r="H345" s="26"/>
    </row>
    <row r="346" spans="4:8" x14ac:dyDescent="0.2">
      <c r="D346" t="s">
        <v>27</v>
      </c>
      <c r="E346" s="27">
        <v>5545.27</v>
      </c>
      <c r="F346" s="28">
        <v>4972.18</v>
      </c>
      <c r="G346" s="29"/>
      <c r="H346" s="26"/>
    </row>
    <row r="347" spans="4:8" x14ac:dyDescent="0.2">
      <c r="D347" t="s">
        <v>27</v>
      </c>
      <c r="E347" s="27">
        <v>8114</v>
      </c>
      <c r="F347" s="28">
        <v>6168.98</v>
      </c>
      <c r="G347" s="29"/>
      <c r="H347" s="26"/>
    </row>
    <row r="348" spans="4:8" x14ac:dyDescent="0.2">
      <c r="D348" t="s">
        <v>27</v>
      </c>
      <c r="E348" s="27">
        <v>6769.45</v>
      </c>
      <c r="F348" s="28">
        <v>3048.74</v>
      </c>
      <c r="G348" s="29"/>
      <c r="H348" s="26"/>
    </row>
    <row r="349" spans="4:8" x14ac:dyDescent="0.2">
      <c r="D349" t="s">
        <v>27</v>
      </c>
      <c r="E349" s="27">
        <v>9864.66</v>
      </c>
      <c r="F349" s="28">
        <v>6370.01</v>
      </c>
      <c r="G349" s="29"/>
      <c r="H349" s="26"/>
    </row>
    <row r="350" spans="4:8" x14ac:dyDescent="0.2">
      <c r="D350" t="s">
        <v>27</v>
      </c>
      <c r="E350" s="27">
        <v>2568.27</v>
      </c>
      <c r="F350" s="28">
        <v>2235.38</v>
      </c>
      <c r="G350" s="29"/>
      <c r="H350" s="26"/>
    </row>
    <row r="351" spans="4:8" x14ac:dyDescent="0.2">
      <c r="D351" t="s">
        <v>27</v>
      </c>
      <c r="E351" s="27">
        <v>1408.56</v>
      </c>
      <c r="F351" s="28">
        <v>1051.28</v>
      </c>
      <c r="G351" s="29"/>
      <c r="H351" s="26"/>
    </row>
    <row r="352" spans="4:8" x14ac:dyDescent="0.2">
      <c r="D352" t="s">
        <v>27</v>
      </c>
      <c r="E352" s="27">
        <v>3665</v>
      </c>
      <c r="F352" s="28">
        <v>2209.0100000000002</v>
      </c>
      <c r="G352" s="29"/>
      <c r="H352" s="26"/>
    </row>
    <row r="353" spans="4:8" x14ac:dyDescent="0.2">
      <c r="D353" t="s">
        <v>27</v>
      </c>
      <c r="E353" s="27">
        <v>5961.06</v>
      </c>
      <c r="F353" s="28">
        <v>4183.88</v>
      </c>
      <c r="G353" s="29"/>
      <c r="H353" s="26"/>
    </row>
    <row r="354" spans="4:8" x14ac:dyDescent="0.2">
      <c r="D354" t="s">
        <v>27</v>
      </c>
      <c r="E354" s="27">
        <v>9908.9599999999991</v>
      </c>
      <c r="F354" s="28">
        <v>965.43</v>
      </c>
      <c r="G354" s="29"/>
      <c r="H354" s="26"/>
    </row>
    <row r="355" spans="4:8" x14ac:dyDescent="0.2">
      <c r="D355" t="s">
        <v>27</v>
      </c>
      <c r="E355" s="27">
        <v>6395.69</v>
      </c>
      <c r="F355" s="28">
        <v>1231.25</v>
      </c>
      <c r="G355" s="29"/>
      <c r="H355" s="26"/>
    </row>
    <row r="356" spans="4:8" x14ac:dyDescent="0.2">
      <c r="D356" t="s">
        <v>27</v>
      </c>
      <c r="E356" s="27">
        <v>9325.68</v>
      </c>
      <c r="F356" s="28">
        <v>1400.51</v>
      </c>
      <c r="G356" s="29"/>
      <c r="H356" s="26"/>
    </row>
    <row r="357" spans="4:8" x14ac:dyDescent="0.2">
      <c r="D357" t="s">
        <v>27</v>
      </c>
      <c r="E357" s="27">
        <v>3237.72</v>
      </c>
      <c r="F357" s="28">
        <v>161.05000000000001</v>
      </c>
      <c r="G357" s="29"/>
      <c r="H357" s="26"/>
    </row>
    <row r="358" spans="4:8" x14ac:dyDescent="0.2">
      <c r="D358" t="s">
        <v>27</v>
      </c>
      <c r="E358" s="27">
        <v>1853.77</v>
      </c>
      <c r="F358" s="28">
        <v>376.14</v>
      </c>
      <c r="G358" s="29"/>
      <c r="H358" s="26"/>
    </row>
    <row r="359" spans="4:8" x14ac:dyDescent="0.2">
      <c r="D359" t="s">
        <v>27</v>
      </c>
      <c r="E359" s="27">
        <v>1190.07</v>
      </c>
      <c r="F359" s="28">
        <v>1095.1099999999999</v>
      </c>
      <c r="G359" s="29"/>
      <c r="H359" s="26"/>
    </row>
    <row r="360" spans="4:8" x14ac:dyDescent="0.2">
      <c r="D360" t="s">
        <v>27</v>
      </c>
      <c r="E360" s="27">
        <v>3199.69</v>
      </c>
      <c r="F360" s="28">
        <v>1406.11</v>
      </c>
      <c r="G360" s="29"/>
      <c r="H360" s="26"/>
    </row>
    <row r="361" spans="4:8" x14ac:dyDescent="0.2">
      <c r="D361" t="s">
        <v>27</v>
      </c>
      <c r="E361" s="27">
        <v>1686.17</v>
      </c>
      <c r="F361" s="28">
        <v>1033.68</v>
      </c>
      <c r="G361" s="29"/>
      <c r="H361" s="26"/>
    </row>
    <row r="362" spans="4:8" x14ac:dyDescent="0.2">
      <c r="D362" t="s">
        <v>27</v>
      </c>
      <c r="E362" s="27">
        <v>9727.99</v>
      </c>
      <c r="F362" s="28">
        <v>8801.4599999999991</v>
      </c>
      <c r="G362" s="29"/>
      <c r="H362" s="26"/>
    </row>
    <row r="363" spans="4:8" x14ac:dyDescent="0.2">
      <c r="D363" t="s">
        <v>27</v>
      </c>
      <c r="E363" s="27">
        <v>2927.62</v>
      </c>
      <c r="F363" s="28">
        <v>328.27</v>
      </c>
      <c r="G363" s="29"/>
      <c r="H363" s="26"/>
    </row>
    <row r="364" spans="4:8" x14ac:dyDescent="0.2">
      <c r="D364" t="s">
        <v>27</v>
      </c>
      <c r="E364" s="27">
        <v>5552.38</v>
      </c>
      <c r="F364" s="28">
        <v>4047.58</v>
      </c>
      <c r="G364" s="29"/>
      <c r="H364" s="26"/>
    </row>
    <row r="365" spans="4:8" x14ac:dyDescent="0.2">
      <c r="D365" t="s">
        <v>27</v>
      </c>
      <c r="E365" s="27">
        <v>5422.75</v>
      </c>
      <c r="F365" s="28">
        <v>3829.69</v>
      </c>
      <c r="G365" s="29"/>
      <c r="H365" s="26"/>
    </row>
    <row r="366" spans="4:8" x14ac:dyDescent="0.2">
      <c r="D366" t="s">
        <v>27</v>
      </c>
      <c r="E366" s="27">
        <v>6913.47</v>
      </c>
      <c r="F366" s="28">
        <v>1804.31</v>
      </c>
      <c r="G366" s="29"/>
      <c r="H366" s="26"/>
    </row>
    <row r="367" spans="4:8" x14ac:dyDescent="0.2">
      <c r="D367" t="s">
        <v>27</v>
      </c>
      <c r="E367" s="27">
        <v>8672.7199999999993</v>
      </c>
      <c r="F367" s="28">
        <v>6543.61</v>
      </c>
      <c r="G367" s="29"/>
      <c r="H367" s="26"/>
    </row>
    <row r="368" spans="4:8" x14ac:dyDescent="0.2">
      <c r="D368" t="s">
        <v>27</v>
      </c>
      <c r="E368" s="27">
        <v>6686.37</v>
      </c>
      <c r="F368" s="28">
        <v>5575.86</v>
      </c>
      <c r="G368" s="29"/>
      <c r="H368" s="26"/>
    </row>
    <row r="369" spans="4:8" x14ac:dyDescent="0.2">
      <c r="D369" t="s">
        <v>27</v>
      </c>
      <c r="E369" s="27">
        <v>8085.35</v>
      </c>
      <c r="F369" s="28">
        <v>6039.69</v>
      </c>
      <c r="G369" s="29"/>
      <c r="H369" s="26"/>
    </row>
    <row r="370" spans="4:8" x14ac:dyDescent="0.2">
      <c r="D370" t="s">
        <v>27</v>
      </c>
      <c r="E370" s="27">
        <v>6050.91</v>
      </c>
      <c r="F370" s="28">
        <v>1046.54</v>
      </c>
      <c r="G370" s="29"/>
      <c r="H370" s="26"/>
    </row>
    <row r="371" spans="4:8" x14ac:dyDescent="0.2">
      <c r="D371" t="s">
        <v>27</v>
      </c>
      <c r="E371" s="27">
        <v>3388.45</v>
      </c>
      <c r="F371" s="28">
        <v>529.83000000000004</v>
      </c>
      <c r="G371" s="29"/>
      <c r="H371" s="26"/>
    </row>
    <row r="372" spans="4:8" x14ac:dyDescent="0.2">
      <c r="D372" t="s">
        <v>27</v>
      </c>
      <c r="E372" s="27">
        <v>7174.68</v>
      </c>
      <c r="F372" s="28">
        <v>1634.65</v>
      </c>
      <c r="G372" s="29"/>
      <c r="H372" s="26"/>
    </row>
    <row r="373" spans="4:8" x14ac:dyDescent="0.2">
      <c r="D373" t="s">
        <v>27</v>
      </c>
      <c r="E373" s="27">
        <v>3680.34</v>
      </c>
      <c r="F373" s="28">
        <v>3496.34</v>
      </c>
      <c r="G373" s="29"/>
      <c r="H373" s="26"/>
    </row>
    <row r="374" spans="4:8" x14ac:dyDescent="0.2">
      <c r="D374" t="s">
        <v>27</v>
      </c>
      <c r="E374" s="27">
        <v>2904.48</v>
      </c>
      <c r="F374" s="28">
        <v>2059.6</v>
      </c>
      <c r="G374" s="29"/>
      <c r="H374" s="26"/>
    </row>
    <row r="375" spans="4:8" x14ac:dyDescent="0.2">
      <c r="D375" t="s">
        <v>27</v>
      </c>
      <c r="E375" s="27">
        <v>7472.96</v>
      </c>
      <c r="F375" s="28">
        <v>5674.02</v>
      </c>
      <c r="G375" s="29"/>
      <c r="H375" s="26"/>
    </row>
    <row r="376" spans="4:8" x14ac:dyDescent="0.2">
      <c r="D376" t="s">
        <v>27</v>
      </c>
      <c r="E376" s="27">
        <v>4123.47</v>
      </c>
      <c r="F376" s="28">
        <v>381.47</v>
      </c>
      <c r="G376" s="29"/>
      <c r="H376" s="26"/>
    </row>
    <row r="377" spans="4:8" x14ac:dyDescent="0.2">
      <c r="D377" t="s">
        <v>27</v>
      </c>
      <c r="E377" s="27">
        <v>5659.18</v>
      </c>
      <c r="F377" s="28">
        <v>2005.75</v>
      </c>
      <c r="G377" s="29"/>
      <c r="H377" s="26"/>
    </row>
    <row r="378" spans="4:8" x14ac:dyDescent="0.2">
      <c r="D378" t="s">
        <v>27</v>
      </c>
      <c r="E378" s="27">
        <v>9006.32</v>
      </c>
      <c r="F378" s="28">
        <v>316.19</v>
      </c>
      <c r="G378" s="29"/>
      <c r="H378" s="26"/>
    </row>
    <row r="379" spans="4:8" x14ac:dyDescent="0.2">
      <c r="D379" t="s">
        <v>27</v>
      </c>
      <c r="E379" s="27">
        <v>8998.34</v>
      </c>
      <c r="F379" s="28">
        <v>8525.67</v>
      </c>
      <c r="G379" s="29"/>
      <c r="H379" s="26"/>
    </row>
    <row r="380" spans="4:8" x14ac:dyDescent="0.2">
      <c r="D380" t="s">
        <v>27</v>
      </c>
      <c r="E380" s="27">
        <v>2132.6999999999998</v>
      </c>
      <c r="F380" s="28">
        <v>377.56</v>
      </c>
      <c r="G380" s="29"/>
      <c r="H380" s="26"/>
    </row>
    <row r="381" spans="4:8" x14ac:dyDescent="0.2">
      <c r="D381" t="s">
        <v>27</v>
      </c>
      <c r="E381" s="27">
        <v>7259.14</v>
      </c>
      <c r="F381" s="28">
        <v>2467.9299999999998</v>
      </c>
      <c r="G381" s="29"/>
      <c r="H381" s="26"/>
    </row>
    <row r="382" spans="4:8" x14ac:dyDescent="0.2">
      <c r="D382" t="s">
        <v>27</v>
      </c>
      <c r="E382" s="27">
        <v>6435.89</v>
      </c>
      <c r="F382" s="28">
        <v>3670.56</v>
      </c>
      <c r="G382" s="29"/>
      <c r="H382" s="26"/>
    </row>
    <row r="383" spans="4:8" x14ac:dyDescent="0.2">
      <c r="D383" t="s">
        <v>27</v>
      </c>
      <c r="E383" s="27">
        <v>9934.69</v>
      </c>
      <c r="F383" s="28">
        <v>4799.01</v>
      </c>
      <c r="G383" s="29"/>
      <c r="H383" s="26"/>
    </row>
    <row r="384" spans="4:8" x14ac:dyDescent="0.2">
      <c r="D384" t="s">
        <v>27</v>
      </c>
      <c r="E384" s="27">
        <v>2570.9699999999998</v>
      </c>
      <c r="F384" s="28">
        <v>841.7</v>
      </c>
      <c r="G384" s="29"/>
      <c r="H384" s="26"/>
    </row>
    <row r="385" spans="4:8" x14ac:dyDescent="0.2">
      <c r="D385" t="s">
        <v>27</v>
      </c>
      <c r="E385" s="27">
        <v>2020.61</v>
      </c>
      <c r="F385" s="28">
        <v>77.14</v>
      </c>
      <c r="G385" s="29"/>
      <c r="H385" s="26"/>
    </row>
    <row r="386" spans="4:8" x14ac:dyDescent="0.2">
      <c r="D386" t="s">
        <v>27</v>
      </c>
      <c r="E386" s="27">
        <v>1498.39</v>
      </c>
      <c r="F386" s="28">
        <v>1123.8800000000001</v>
      </c>
      <c r="G386" s="29"/>
      <c r="H386" s="26"/>
    </row>
    <row r="387" spans="4:8" x14ac:dyDescent="0.2">
      <c r="D387" t="s">
        <v>27</v>
      </c>
      <c r="E387" s="27">
        <v>6328.15</v>
      </c>
      <c r="F387" s="28">
        <v>4223.1899999999996</v>
      </c>
      <c r="G387" s="29"/>
      <c r="H387" s="26"/>
    </row>
    <row r="388" spans="4:8" x14ac:dyDescent="0.2">
      <c r="D388" t="s">
        <v>27</v>
      </c>
      <c r="E388" s="27">
        <v>7065.66</v>
      </c>
      <c r="F388" s="28">
        <v>2793.59</v>
      </c>
      <c r="G388" s="29"/>
      <c r="H388" s="26"/>
    </row>
    <row r="389" spans="4:8" x14ac:dyDescent="0.2">
      <c r="D389" t="s">
        <v>27</v>
      </c>
      <c r="E389" s="27">
        <v>6709.42</v>
      </c>
      <c r="F389" s="28">
        <v>5638.64</v>
      </c>
      <c r="G389" s="29"/>
      <c r="H389" s="26"/>
    </row>
    <row r="390" spans="4:8" x14ac:dyDescent="0.2">
      <c r="D390" t="s">
        <v>27</v>
      </c>
      <c r="E390" s="27">
        <v>3994.85</v>
      </c>
      <c r="F390" s="28">
        <v>3869.81</v>
      </c>
      <c r="G390" s="29"/>
      <c r="H390" s="26"/>
    </row>
    <row r="391" spans="4:8" x14ac:dyDescent="0.2">
      <c r="D391" t="s">
        <v>27</v>
      </c>
      <c r="E391" s="27">
        <v>9757.8799999999992</v>
      </c>
      <c r="F391" s="28">
        <v>1463.7</v>
      </c>
      <c r="G391" s="29"/>
      <c r="H391" s="26"/>
    </row>
    <row r="392" spans="4:8" x14ac:dyDescent="0.2">
      <c r="D392" t="s">
        <v>27</v>
      </c>
      <c r="E392" s="27">
        <v>1022.35</v>
      </c>
      <c r="F392" s="28">
        <v>24.12</v>
      </c>
      <c r="G392" s="29"/>
      <c r="H392" s="26"/>
    </row>
    <row r="393" spans="4:8" x14ac:dyDescent="0.2">
      <c r="D393" t="s">
        <v>27</v>
      </c>
      <c r="E393" s="27">
        <v>1328.82</v>
      </c>
      <c r="F393" s="28">
        <v>554.62</v>
      </c>
      <c r="G393" s="29"/>
      <c r="H393" s="26"/>
    </row>
    <row r="394" spans="4:8" x14ac:dyDescent="0.2">
      <c r="D394" t="s">
        <v>27</v>
      </c>
      <c r="E394" s="27">
        <v>5424.2</v>
      </c>
      <c r="F394" s="28">
        <v>2537.08</v>
      </c>
      <c r="G394" s="29"/>
      <c r="H394" s="26"/>
    </row>
    <row r="395" spans="4:8" x14ac:dyDescent="0.2">
      <c r="D395" t="s">
        <v>27</v>
      </c>
      <c r="E395" s="27">
        <v>2705.92</v>
      </c>
      <c r="F395" s="28">
        <v>741.49</v>
      </c>
      <c r="G395" s="29"/>
      <c r="H395" s="26"/>
    </row>
    <row r="396" spans="4:8" x14ac:dyDescent="0.2">
      <c r="D396" t="s">
        <v>27</v>
      </c>
      <c r="E396" s="27">
        <v>4831.46</v>
      </c>
      <c r="F396" s="28">
        <v>3738.72</v>
      </c>
      <c r="G396" s="29"/>
      <c r="H396" s="26"/>
    </row>
    <row r="397" spans="4:8" x14ac:dyDescent="0.2">
      <c r="D397" t="s">
        <v>27</v>
      </c>
      <c r="E397" s="27">
        <v>4971.9399999999996</v>
      </c>
      <c r="F397" s="28">
        <v>1854.29</v>
      </c>
      <c r="G397" s="29"/>
      <c r="H397" s="26"/>
    </row>
    <row r="398" spans="4:8" x14ac:dyDescent="0.2">
      <c r="D398" t="s">
        <v>27</v>
      </c>
      <c r="E398" s="27">
        <v>9301.59</v>
      </c>
      <c r="F398" s="28">
        <v>9287.2199999999993</v>
      </c>
      <c r="G398" s="29"/>
      <c r="H398" s="26"/>
    </row>
    <row r="399" spans="4:8" x14ac:dyDescent="0.2">
      <c r="D399" t="s">
        <v>27</v>
      </c>
      <c r="E399" s="27">
        <v>6222.75</v>
      </c>
      <c r="F399" s="28">
        <v>4639.42</v>
      </c>
      <c r="G399" s="29"/>
      <c r="H399" s="26"/>
    </row>
    <row r="400" spans="4:8" x14ac:dyDescent="0.2">
      <c r="D400" t="s">
        <v>27</v>
      </c>
      <c r="E400" s="27">
        <v>6588.9</v>
      </c>
      <c r="F400" s="28">
        <v>6148.52</v>
      </c>
      <c r="G400" s="29"/>
      <c r="H400" s="26"/>
    </row>
    <row r="401" spans="4:8" x14ac:dyDescent="0.2">
      <c r="D401" t="s">
        <v>27</v>
      </c>
      <c r="E401" s="27">
        <v>6879.2</v>
      </c>
      <c r="F401" s="28">
        <v>4263.3900000000003</v>
      </c>
      <c r="G401" s="29"/>
      <c r="H401" s="26"/>
    </row>
    <row r="402" spans="4:8" x14ac:dyDescent="0.2">
      <c r="D402" t="s">
        <v>27</v>
      </c>
      <c r="E402" s="27">
        <v>4909.5</v>
      </c>
      <c r="F402" s="28">
        <v>1808.94</v>
      </c>
      <c r="G402" s="29"/>
      <c r="H402" s="26"/>
    </row>
    <row r="403" spans="4:8" x14ac:dyDescent="0.2">
      <c r="D403" t="s">
        <v>27</v>
      </c>
      <c r="E403" s="27">
        <v>8907.94</v>
      </c>
      <c r="F403" s="28">
        <v>8701.5300000000007</v>
      </c>
      <c r="G403" s="29"/>
      <c r="H403" s="26"/>
    </row>
    <row r="404" spans="4:8" x14ac:dyDescent="0.2">
      <c r="D404" t="s">
        <v>27</v>
      </c>
      <c r="E404" s="27">
        <v>6645.64</v>
      </c>
      <c r="F404" s="28">
        <v>1033.98</v>
      </c>
      <c r="G404" s="29"/>
      <c r="H404" s="26"/>
    </row>
    <row r="405" spans="4:8" x14ac:dyDescent="0.2">
      <c r="D405" t="s">
        <v>27</v>
      </c>
      <c r="E405" s="27">
        <v>8271.74</v>
      </c>
      <c r="F405" s="28">
        <v>4668.29</v>
      </c>
      <c r="G405" s="29"/>
      <c r="H405" s="26"/>
    </row>
    <row r="406" spans="4:8" x14ac:dyDescent="0.2">
      <c r="D406" t="s">
        <v>27</v>
      </c>
      <c r="E406" s="27">
        <v>9315.1299999999992</v>
      </c>
      <c r="F406" s="28">
        <v>2238.67</v>
      </c>
      <c r="G406" s="29"/>
      <c r="H406" s="26"/>
    </row>
    <row r="407" spans="4:8" x14ac:dyDescent="0.2">
      <c r="D407" t="s">
        <v>27</v>
      </c>
      <c r="E407" s="27">
        <v>3070.68</v>
      </c>
      <c r="F407" s="28">
        <v>454.54</v>
      </c>
      <c r="G407" s="29"/>
      <c r="H407" s="26"/>
    </row>
    <row r="408" spans="4:8" x14ac:dyDescent="0.2">
      <c r="D408" t="s">
        <v>27</v>
      </c>
      <c r="E408" s="27">
        <v>9834.23</v>
      </c>
      <c r="F408" s="28">
        <v>6398.34</v>
      </c>
      <c r="G408" s="29"/>
      <c r="H408" s="26"/>
    </row>
    <row r="409" spans="4:8" x14ac:dyDescent="0.2">
      <c r="D409" t="s">
        <v>27</v>
      </c>
      <c r="E409" s="27">
        <v>1682.35</v>
      </c>
      <c r="F409" s="28">
        <v>17.95</v>
      </c>
      <c r="G409" s="29"/>
      <c r="H409" s="26"/>
    </row>
    <row r="410" spans="4:8" x14ac:dyDescent="0.2">
      <c r="D410" t="s">
        <v>27</v>
      </c>
      <c r="E410" s="27">
        <v>2723.1</v>
      </c>
      <c r="F410" s="28">
        <v>2015.61</v>
      </c>
      <c r="G410" s="29"/>
      <c r="H410" s="26"/>
    </row>
    <row r="411" spans="4:8" x14ac:dyDescent="0.2">
      <c r="D411" t="s">
        <v>27</v>
      </c>
      <c r="E411" s="27">
        <v>7166.3</v>
      </c>
      <c r="F411" s="28">
        <v>422.1</v>
      </c>
      <c r="G411" s="29"/>
      <c r="H411" s="26"/>
    </row>
    <row r="412" spans="4:8" x14ac:dyDescent="0.2">
      <c r="D412" t="s">
        <v>27</v>
      </c>
      <c r="E412" s="27">
        <v>8044.53</v>
      </c>
      <c r="F412" s="28">
        <v>5379.49</v>
      </c>
      <c r="G412" s="29"/>
      <c r="H412" s="26"/>
    </row>
    <row r="413" spans="4:8" x14ac:dyDescent="0.2">
      <c r="D413" t="s">
        <v>27</v>
      </c>
      <c r="E413" s="27">
        <v>3975.71</v>
      </c>
      <c r="F413" s="28">
        <v>946.85</v>
      </c>
      <c r="G413" s="29"/>
      <c r="H413" s="26"/>
    </row>
    <row r="414" spans="4:8" x14ac:dyDescent="0.2">
      <c r="D414" t="s">
        <v>27</v>
      </c>
      <c r="E414" s="27">
        <v>9544.2900000000009</v>
      </c>
      <c r="F414" s="28">
        <v>3275.15</v>
      </c>
      <c r="G414" s="29"/>
      <c r="H414" s="26"/>
    </row>
    <row r="415" spans="4:8" x14ac:dyDescent="0.2">
      <c r="D415" t="s">
        <v>27</v>
      </c>
      <c r="E415" s="27">
        <v>6516.47</v>
      </c>
      <c r="F415" s="28">
        <v>3782.56</v>
      </c>
      <c r="G415" s="29"/>
      <c r="H415" s="26"/>
    </row>
    <row r="416" spans="4:8" x14ac:dyDescent="0.2">
      <c r="D416" t="s">
        <v>27</v>
      </c>
      <c r="E416" s="27">
        <v>4780.1400000000003</v>
      </c>
      <c r="F416" s="28">
        <v>1465.59</v>
      </c>
      <c r="G416" s="29"/>
      <c r="H416" s="26"/>
    </row>
    <row r="417" spans="4:8" x14ac:dyDescent="0.2">
      <c r="D417" t="s">
        <v>27</v>
      </c>
      <c r="E417" s="27">
        <v>1265.95</v>
      </c>
      <c r="F417" s="28">
        <v>287.54000000000002</v>
      </c>
      <c r="G417" s="29"/>
      <c r="H417" s="26"/>
    </row>
    <row r="418" spans="4:8" x14ac:dyDescent="0.2">
      <c r="D418" t="s">
        <v>27</v>
      </c>
      <c r="E418" s="27">
        <v>7897.23</v>
      </c>
      <c r="F418" s="28">
        <v>6201.46</v>
      </c>
      <c r="G418" s="29"/>
      <c r="H418" s="26"/>
    </row>
    <row r="419" spans="4:8" x14ac:dyDescent="0.2">
      <c r="D419" t="s">
        <v>27</v>
      </c>
      <c r="E419" s="27">
        <v>8941.93</v>
      </c>
      <c r="F419" s="28">
        <v>1667.08</v>
      </c>
      <c r="G419" s="29"/>
      <c r="H419" s="26"/>
    </row>
    <row r="420" spans="4:8" x14ac:dyDescent="0.2">
      <c r="D420" t="s">
        <v>27</v>
      </c>
      <c r="E420" s="27">
        <v>7604.73</v>
      </c>
      <c r="F420" s="28">
        <v>6841.82</v>
      </c>
      <c r="G420" s="29"/>
      <c r="H420" s="26"/>
    </row>
    <row r="421" spans="4:8" x14ac:dyDescent="0.2">
      <c r="D421" t="s">
        <v>27</v>
      </c>
      <c r="E421" s="27">
        <v>2440.61</v>
      </c>
      <c r="F421" s="28">
        <v>179</v>
      </c>
      <c r="G421" s="29"/>
      <c r="H421" s="26"/>
    </row>
    <row r="422" spans="4:8" x14ac:dyDescent="0.2">
      <c r="D422" t="s">
        <v>27</v>
      </c>
      <c r="E422" s="27">
        <v>4918.54</v>
      </c>
      <c r="F422" s="28">
        <v>3816.77</v>
      </c>
      <c r="G422" s="29"/>
      <c r="H422" s="26"/>
    </row>
    <row r="423" spans="4:8" x14ac:dyDescent="0.2">
      <c r="D423" t="s">
        <v>27</v>
      </c>
      <c r="E423" s="27">
        <v>1748.41</v>
      </c>
      <c r="F423" s="28">
        <v>77.819999999999993</v>
      </c>
      <c r="G423" s="29"/>
      <c r="H423" s="26"/>
    </row>
    <row r="424" spans="4:8" x14ac:dyDescent="0.2">
      <c r="D424" t="s">
        <v>27</v>
      </c>
      <c r="E424" s="27">
        <v>9564.99</v>
      </c>
      <c r="F424" s="28">
        <v>5764.41</v>
      </c>
      <c r="G424" s="29"/>
      <c r="H424" s="26"/>
    </row>
    <row r="425" spans="4:8" x14ac:dyDescent="0.2">
      <c r="D425" t="s">
        <v>27</v>
      </c>
      <c r="E425" s="27">
        <v>1394.19</v>
      </c>
      <c r="F425" s="28">
        <v>1341.22</v>
      </c>
      <c r="G425" s="29"/>
      <c r="H425" s="26"/>
    </row>
    <row r="426" spans="4:8" x14ac:dyDescent="0.2">
      <c r="D426" t="s">
        <v>27</v>
      </c>
      <c r="E426" s="27">
        <v>2573.4</v>
      </c>
      <c r="F426" s="28">
        <v>537.72</v>
      </c>
      <c r="G426" s="29"/>
      <c r="H426" s="26"/>
    </row>
    <row r="427" spans="4:8" x14ac:dyDescent="0.2">
      <c r="D427" t="s">
        <v>27</v>
      </c>
      <c r="E427" s="27">
        <v>5146.55</v>
      </c>
      <c r="F427" s="28">
        <v>593.45000000000005</v>
      </c>
      <c r="G427" s="29"/>
      <c r="H427" s="26"/>
    </row>
    <row r="428" spans="4:8" x14ac:dyDescent="0.2">
      <c r="D428" t="s">
        <v>27</v>
      </c>
      <c r="E428" s="27">
        <v>4083.33</v>
      </c>
      <c r="F428" s="28">
        <v>56.29</v>
      </c>
      <c r="G428" s="29"/>
      <c r="H428" s="26"/>
    </row>
    <row r="429" spans="4:8" x14ac:dyDescent="0.2">
      <c r="D429" t="s">
        <v>27</v>
      </c>
      <c r="E429" s="27">
        <v>7841.93</v>
      </c>
      <c r="F429" s="28">
        <v>6880.01</v>
      </c>
      <c r="G429" s="29"/>
      <c r="H429" s="26"/>
    </row>
    <row r="430" spans="4:8" x14ac:dyDescent="0.2">
      <c r="D430" t="s">
        <v>27</v>
      </c>
      <c r="E430" s="27">
        <v>1986.44</v>
      </c>
      <c r="F430" s="28">
        <v>659.07</v>
      </c>
      <c r="G430" s="29"/>
      <c r="H430" s="26"/>
    </row>
    <row r="431" spans="4:8" x14ac:dyDescent="0.2">
      <c r="D431" t="s">
        <v>27</v>
      </c>
      <c r="E431" s="27">
        <v>1298.27</v>
      </c>
      <c r="F431" s="28">
        <v>1085.25</v>
      </c>
      <c r="G431" s="29"/>
      <c r="H431" s="26"/>
    </row>
    <row r="432" spans="4:8" x14ac:dyDescent="0.2">
      <c r="D432" t="s">
        <v>27</v>
      </c>
      <c r="E432" s="27">
        <v>4042.6</v>
      </c>
      <c r="F432" s="28">
        <v>3288.24</v>
      </c>
      <c r="G432" s="29"/>
      <c r="H432" s="26"/>
    </row>
    <row r="433" spans="4:8" x14ac:dyDescent="0.2">
      <c r="D433" t="s">
        <v>27</v>
      </c>
      <c r="E433" s="27">
        <v>1129.96</v>
      </c>
      <c r="F433" s="28">
        <v>711.71</v>
      </c>
      <c r="G433" s="29"/>
      <c r="H433" s="26"/>
    </row>
    <row r="434" spans="4:8" x14ac:dyDescent="0.2">
      <c r="D434" t="s">
        <v>27</v>
      </c>
      <c r="E434" s="27">
        <v>9851.35</v>
      </c>
      <c r="F434" s="28">
        <v>6808.93</v>
      </c>
      <c r="G434" s="29"/>
      <c r="H434" s="26"/>
    </row>
    <row r="435" spans="4:8" x14ac:dyDescent="0.2">
      <c r="D435" t="s">
        <v>27</v>
      </c>
      <c r="E435" s="27">
        <v>6803.83</v>
      </c>
      <c r="F435" s="28">
        <v>3624.85</v>
      </c>
      <c r="G435" s="29"/>
      <c r="H435" s="26"/>
    </row>
    <row r="436" spans="4:8" x14ac:dyDescent="0.2">
      <c r="D436" t="s">
        <v>27</v>
      </c>
      <c r="E436" s="27">
        <v>4484.92</v>
      </c>
      <c r="F436" s="28">
        <v>3236.59</v>
      </c>
      <c r="G436" s="29"/>
      <c r="H436" s="26"/>
    </row>
    <row r="437" spans="4:8" x14ac:dyDescent="0.2">
      <c r="D437" t="s">
        <v>27</v>
      </c>
      <c r="E437" s="27">
        <v>6091.61</v>
      </c>
      <c r="F437" s="28">
        <v>5930.67</v>
      </c>
      <c r="G437" s="29"/>
      <c r="H437" s="26"/>
    </row>
    <row r="438" spans="4:8" x14ac:dyDescent="0.2">
      <c r="D438" t="s">
        <v>27</v>
      </c>
      <c r="E438" s="27">
        <v>7713.68</v>
      </c>
      <c r="F438" s="28">
        <v>51.17</v>
      </c>
      <c r="G438" s="29"/>
      <c r="H438" s="26"/>
    </row>
    <row r="439" spans="4:8" x14ac:dyDescent="0.2">
      <c r="D439" t="s">
        <v>27</v>
      </c>
      <c r="E439" s="27">
        <v>4827.46</v>
      </c>
      <c r="F439" s="28">
        <v>553.23</v>
      </c>
      <c r="G439" s="29"/>
      <c r="H439" s="26"/>
    </row>
    <row r="440" spans="4:8" x14ac:dyDescent="0.2">
      <c r="D440" t="s">
        <v>27</v>
      </c>
      <c r="E440" s="27">
        <v>5551.29</v>
      </c>
      <c r="F440" s="28">
        <v>2951.82</v>
      </c>
      <c r="G440" s="29"/>
      <c r="H440" s="26"/>
    </row>
    <row r="441" spans="4:8" x14ac:dyDescent="0.2">
      <c r="D441" t="s">
        <v>27</v>
      </c>
      <c r="E441" s="27">
        <v>2446.98</v>
      </c>
      <c r="F441" s="28">
        <v>1878.73</v>
      </c>
      <c r="G441" s="29"/>
      <c r="H441" s="26"/>
    </row>
    <row r="442" spans="4:8" x14ac:dyDescent="0.2">
      <c r="D442" t="s">
        <v>27</v>
      </c>
      <c r="E442" s="27">
        <v>9420.9</v>
      </c>
      <c r="F442" s="28">
        <v>9278</v>
      </c>
      <c r="G442" s="29"/>
      <c r="H442" s="26"/>
    </row>
    <row r="443" spans="4:8" x14ac:dyDescent="0.2">
      <c r="D443" t="s">
        <v>27</v>
      </c>
      <c r="E443" s="27">
        <v>1817.18</v>
      </c>
      <c r="F443" s="28">
        <v>319.55</v>
      </c>
      <c r="G443" s="29"/>
      <c r="H443" s="26"/>
    </row>
    <row r="444" spans="4:8" x14ac:dyDescent="0.2">
      <c r="D444" t="s">
        <v>27</v>
      </c>
      <c r="E444" s="27">
        <v>9259.67</v>
      </c>
      <c r="F444" s="28">
        <v>6553.35</v>
      </c>
      <c r="G444" s="29"/>
      <c r="H444" s="26"/>
    </row>
    <row r="445" spans="4:8" x14ac:dyDescent="0.2">
      <c r="D445" t="s">
        <v>27</v>
      </c>
      <c r="E445" s="27">
        <v>9610.41</v>
      </c>
      <c r="F445" s="28">
        <v>6610.29</v>
      </c>
      <c r="G445" s="29"/>
      <c r="H445" s="26"/>
    </row>
    <row r="446" spans="4:8" x14ac:dyDescent="0.2">
      <c r="D446" t="s">
        <v>27</v>
      </c>
      <c r="E446" s="27">
        <v>9381.77</v>
      </c>
      <c r="F446" s="28">
        <v>860.29</v>
      </c>
      <c r="G446" s="29"/>
      <c r="H446" s="26"/>
    </row>
    <row r="447" spans="4:8" x14ac:dyDescent="0.2">
      <c r="D447" t="s">
        <v>27</v>
      </c>
      <c r="E447" s="27">
        <v>2684.87</v>
      </c>
      <c r="F447" s="28">
        <v>1411</v>
      </c>
      <c r="G447" s="29"/>
      <c r="H447" s="26"/>
    </row>
    <row r="448" spans="4:8" x14ac:dyDescent="0.2">
      <c r="D448" t="s">
        <v>27</v>
      </c>
      <c r="E448" s="27">
        <v>4846.18</v>
      </c>
      <c r="F448" s="28">
        <v>4773.99</v>
      </c>
      <c r="G448" s="29"/>
      <c r="H448" s="26"/>
    </row>
    <row r="449" spans="4:8" x14ac:dyDescent="0.2">
      <c r="D449" t="s">
        <v>27</v>
      </c>
      <c r="E449" s="27">
        <v>2886.45</v>
      </c>
      <c r="F449" s="28">
        <v>949.97</v>
      </c>
      <c r="G449" s="29"/>
      <c r="H449" s="26"/>
    </row>
    <row r="450" spans="4:8" x14ac:dyDescent="0.2">
      <c r="D450" t="s">
        <v>27</v>
      </c>
      <c r="E450" s="27">
        <v>9473.9599999999991</v>
      </c>
      <c r="F450" s="28">
        <v>6286.89</v>
      </c>
      <c r="G450" s="29"/>
      <c r="H450" s="26"/>
    </row>
    <row r="451" spans="4:8" x14ac:dyDescent="0.2">
      <c r="D451" t="s">
        <v>27</v>
      </c>
      <c r="E451" s="27">
        <v>7322.26</v>
      </c>
      <c r="F451" s="28">
        <v>2471.1999999999998</v>
      </c>
      <c r="G451" s="29"/>
      <c r="H451" s="26"/>
    </row>
    <row r="452" spans="4:8" x14ac:dyDescent="0.2">
      <c r="D452" t="s">
        <v>27</v>
      </c>
      <c r="E452" s="27">
        <v>9165.17</v>
      </c>
      <c r="F452" s="28">
        <v>3145.55</v>
      </c>
      <c r="G452" s="29"/>
      <c r="H452" s="26"/>
    </row>
    <row r="453" spans="4:8" x14ac:dyDescent="0.2">
      <c r="D453" t="s">
        <v>27</v>
      </c>
      <c r="E453" s="27">
        <v>3030.61</v>
      </c>
      <c r="F453" s="28">
        <v>2630.98</v>
      </c>
      <c r="G453" s="29"/>
      <c r="H453" s="26"/>
    </row>
    <row r="454" spans="4:8" x14ac:dyDescent="0.2">
      <c r="D454" t="s">
        <v>27</v>
      </c>
      <c r="E454" s="27">
        <v>5029.6099999999997</v>
      </c>
      <c r="F454" s="28">
        <v>3419.35</v>
      </c>
      <c r="G454" s="29"/>
      <c r="H454" s="26"/>
    </row>
    <row r="455" spans="4:8" x14ac:dyDescent="0.2">
      <c r="D455" t="s">
        <v>27</v>
      </c>
      <c r="E455" s="27">
        <v>1473.02</v>
      </c>
      <c r="F455" s="28">
        <v>244.29</v>
      </c>
      <c r="G455" s="29"/>
      <c r="H455" s="26"/>
    </row>
    <row r="456" spans="4:8" x14ac:dyDescent="0.2">
      <c r="D456" t="s">
        <v>27</v>
      </c>
      <c r="E456" s="27">
        <v>2330.4499999999998</v>
      </c>
      <c r="F456" s="28">
        <v>179.81</v>
      </c>
      <c r="G456" s="29"/>
      <c r="H456" s="26"/>
    </row>
    <row r="457" spans="4:8" x14ac:dyDescent="0.2">
      <c r="D457" t="s">
        <v>27</v>
      </c>
      <c r="E457" s="27">
        <v>6635.85</v>
      </c>
      <c r="F457" s="28">
        <v>4125.55</v>
      </c>
      <c r="G457" s="29"/>
      <c r="H457" s="26"/>
    </row>
    <row r="458" spans="4:8" x14ac:dyDescent="0.2">
      <c r="D458" t="s">
        <v>27</v>
      </c>
      <c r="E458" s="27">
        <v>6247.16</v>
      </c>
      <c r="F458" s="28">
        <v>152.96</v>
      </c>
      <c r="G458" s="29"/>
      <c r="H458" s="26"/>
    </row>
    <row r="459" spans="4:8" x14ac:dyDescent="0.2">
      <c r="D459" t="s">
        <v>27</v>
      </c>
      <c r="E459" s="27">
        <v>6732.34</v>
      </c>
      <c r="F459" s="28">
        <v>2412.0700000000002</v>
      </c>
      <c r="G459" s="29"/>
      <c r="H459" s="26"/>
    </row>
    <row r="460" spans="4:8" x14ac:dyDescent="0.2">
      <c r="D460" t="s">
        <v>27</v>
      </c>
      <c r="E460" s="27">
        <v>3634.01</v>
      </c>
      <c r="F460" s="28">
        <v>1560.14</v>
      </c>
      <c r="G460" s="29"/>
      <c r="H460" s="26"/>
    </row>
    <row r="461" spans="4:8" x14ac:dyDescent="0.2">
      <c r="D461" t="s">
        <v>27</v>
      </c>
      <c r="E461" s="27">
        <v>4176.8100000000004</v>
      </c>
      <c r="F461" s="28">
        <v>547.95000000000005</v>
      </c>
      <c r="G461" s="29"/>
      <c r="H461" s="26"/>
    </row>
    <row r="462" spans="4:8" x14ac:dyDescent="0.2">
      <c r="D462" t="s">
        <v>27</v>
      </c>
      <c r="E462" s="27">
        <v>5728.53</v>
      </c>
      <c r="F462" s="28">
        <v>2556.61</v>
      </c>
      <c r="G462" s="29"/>
      <c r="H462" s="26"/>
    </row>
    <row r="463" spans="4:8" x14ac:dyDescent="0.2">
      <c r="D463" t="s">
        <v>27</v>
      </c>
      <c r="E463" s="27">
        <v>1044.1300000000001</v>
      </c>
      <c r="F463" s="28">
        <v>928.59</v>
      </c>
      <c r="G463" s="29"/>
      <c r="H463" s="26"/>
    </row>
    <row r="464" spans="4:8" x14ac:dyDescent="0.2">
      <c r="D464" t="s">
        <v>27</v>
      </c>
      <c r="E464" s="27">
        <v>8006.2</v>
      </c>
      <c r="F464" s="28">
        <v>1783.7</v>
      </c>
      <c r="G464" s="29"/>
      <c r="H464" s="26"/>
    </row>
    <row r="465" spans="4:8" x14ac:dyDescent="0.2">
      <c r="D465" t="s">
        <v>27</v>
      </c>
      <c r="E465" s="27">
        <v>7134.52</v>
      </c>
      <c r="F465" s="28">
        <v>6599.51</v>
      </c>
      <c r="G465" s="29"/>
      <c r="H465" s="26"/>
    </row>
    <row r="466" spans="4:8" x14ac:dyDescent="0.2">
      <c r="D466" t="s">
        <v>27</v>
      </c>
      <c r="E466" s="27">
        <v>7778.47</v>
      </c>
      <c r="F466" s="28">
        <v>2120.7800000000002</v>
      </c>
      <c r="G466" s="29"/>
      <c r="H466" s="26"/>
    </row>
    <row r="467" spans="4:8" x14ac:dyDescent="0.2">
      <c r="D467" t="s">
        <v>27</v>
      </c>
      <c r="E467" s="27">
        <v>6331.5</v>
      </c>
      <c r="F467" s="28">
        <v>2033.88</v>
      </c>
      <c r="G467" s="29"/>
      <c r="H467" s="26"/>
    </row>
    <row r="468" spans="4:8" x14ac:dyDescent="0.2">
      <c r="D468" t="s">
        <v>27</v>
      </c>
      <c r="E468" s="27">
        <v>8393.86</v>
      </c>
      <c r="F468" s="28">
        <v>2867.57</v>
      </c>
      <c r="G468" s="29"/>
      <c r="H468" s="26"/>
    </row>
    <row r="469" spans="4:8" x14ac:dyDescent="0.2">
      <c r="D469" t="s">
        <v>27</v>
      </c>
      <c r="E469" s="27">
        <v>1664.51</v>
      </c>
      <c r="F469" s="28">
        <v>980.23</v>
      </c>
      <c r="G469" s="29"/>
      <c r="H469" s="26"/>
    </row>
    <row r="470" spans="4:8" x14ac:dyDescent="0.2">
      <c r="D470" t="s">
        <v>27</v>
      </c>
      <c r="E470" s="27">
        <v>7395.03</v>
      </c>
      <c r="F470" s="28">
        <v>2319.7800000000002</v>
      </c>
      <c r="G470" s="29"/>
      <c r="H470" s="26"/>
    </row>
    <row r="471" spans="4:8" x14ac:dyDescent="0.2">
      <c r="D471" t="s">
        <v>27</v>
      </c>
      <c r="E471" s="27">
        <v>5801.2</v>
      </c>
      <c r="F471" s="28">
        <v>1347.81</v>
      </c>
      <c r="G471" s="29"/>
      <c r="H471" s="26"/>
    </row>
    <row r="472" spans="4:8" x14ac:dyDescent="0.2">
      <c r="D472" t="s">
        <v>27</v>
      </c>
      <c r="E472" s="27">
        <v>7489.97</v>
      </c>
      <c r="F472" s="28">
        <v>1429.6</v>
      </c>
      <c r="G472" s="29"/>
      <c r="H472" s="26"/>
    </row>
    <row r="473" spans="4:8" x14ac:dyDescent="0.2">
      <c r="D473" t="s">
        <v>27</v>
      </c>
      <c r="E473" s="27">
        <v>9589.34</v>
      </c>
      <c r="F473" s="28">
        <v>1946.34</v>
      </c>
      <c r="G473" s="29"/>
      <c r="H473" s="26"/>
    </row>
    <row r="474" spans="4:8" x14ac:dyDescent="0.2">
      <c r="D474" t="s">
        <v>27</v>
      </c>
      <c r="E474" s="27">
        <v>6526.83</v>
      </c>
      <c r="F474" s="28">
        <v>3521.48</v>
      </c>
      <c r="G474" s="29"/>
      <c r="H474" s="26"/>
    </row>
    <row r="475" spans="4:8" x14ac:dyDescent="0.2">
      <c r="D475" t="s">
        <v>27</v>
      </c>
      <c r="E475" s="27">
        <v>9093.68</v>
      </c>
      <c r="F475" s="28">
        <v>3859.79</v>
      </c>
      <c r="G475" s="29"/>
      <c r="H475" s="26"/>
    </row>
    <row r="476" spans="4:8" x14ac:dyDescent="0.2">
      <c r="D476" t="s">
        <v>27</v>
      </c>
      <c r="E476" s="27">
        <v>8648.6</v>
      </c>
      <c r="F476" s="28">
        <v>6247.18</v>
      </c>
      <c r="G476" s="29"/>
      <c r="H476" s="26"/>
    </row>
    <row r="477" spans="4:8" x14ac:dyDescent="0.2">
      <c r="D477" t="s">
        <v>27</v>
      </c>
      <c r="E477" s="27">
        <v>2026.89</v>
      </c>
      <c r="F477" s="28">
        <v>1123.8399999999999</v>
      </c>
      <c r="G477" s="29"/>
      <c r="H477" s="26"/>
    </row>
    <row r="478" spans="4:8" x14ac:dyDescent="0.2">
      <c r="D478" t="s">
        <v>27</v>
      </c>
      <c r="E478" s="27">
        <v>7664.03</v>
      </c>
      <c r="F478" s="28">
        <v>3827.95</v>
      </c>
      <c r="G478" s="29"/>
      <c r="H478" s="26"/>
    </row>
    <row r="479" spans="4:8" x14ac:dyDescent="0.2">
      <c r="D479" t="s">
        <v>27</v>
      </c>
      <c r="E479" s="27">
        <v>2876.89</v>
      </c>
      <c r="F479" s="28">
        <v>2295.44</v>
      </c>
      <c r="G479" s="29"/>
      <c r="H479" s="26"/>
    </row>
    <row r="480" spans="4:8" x14ac:dyDescent="0.2">
      <c r="D480" t="s">
        <v>27</v>
      </c>
      <c r="E480" s="27">
        <v>7463.26</v>
      </c>
      <c r="F480" s="28">
        <v>7249.72</v>
      </c>
      <c r="G480" s="29"/>
      <c r="H480" s="26"/>
    </row>
    <row r="481" spans="4:8" x14ac:dyDescent="0.2">
      <c r="D481" t="s">
        <v>27</v>
      </c>
      <c r="E481" s="27">
        <v>5489.07</v>
      </c>
      <c r="F481" s="28">
        <v>4811.16</v>
      </c>
      <c r="G481" s="29"/>
      <c r="H481" s="26"/>
    </row>
    <row r="482" spans="4:8" x14ac:dyDescent="0.2">
      <c r="D482" t="s">
        <v>27</v>
      </c>
      <c r="E482" s="27">
        <v>1835.61</v>
      </c>
      <c r="F482" s="28">
        <v>1528.59</v>
      </c>
      <c r="G482" s="29"/>
      <c r="H482" s="26"/>
    </row>
    <row r="483" spans="4:8" x14ac:dyDescent="0.2">
      <c r="D483" t="s">
        <v>27</v>
      </c>
      <c r="E483" s="27">
        <v>5365.31</v>
      </c>
      <c r="F483" s="28">
        <v>634.65</v>
      </c>
      <c r="G483" s="29"/>
      <c r="H483" s="26"/>
    </row>
    <row r="484" spans="4:8" x14ac:dyDescent="0.2">
      <c r="D484" t="s">
        <v>27</v>
      </c>
      <c r="E484" s="27">
        <v>4674.87</v>
      </c>
      <c r="F484" s="28">
        <v>2450.35</v>
      </c>
      <c r="G484" s="29"/>
      <c r="H484" s="26"/>
    </row>
    <row r="485" spans="4:8" x14ac:dyDescent="0.2">
      <c r="D485" t="s">
        <v>27</v>
      </c>
      <c r="E485" s="27">
        <v>2793.03</v>
      </c>
      <c r="F485" s="28">
        <v>1834.93</v>
      </c>
      <c r="G485" s="29"/>
      <c r="H485" s="26"/>
    </row>
    <row r="486" spans="4:8" x14ac:dyDescent="0.2">
      <c r="D486" t="s">
        <v>27</v>
      </c>
      <c r="E486" s="27">
        <v>1294.43</v>
      </c>
      <c r="F486" s="28">
        <v>865.04</v>
      </c>
      <c r="G486" s="29"/>
      <c r="H486" s="26"/>
    </row>
    <row r="487" spans="4:8" x14ac:dyDescent="0.2">
      <c r="D487" t="s">
        <v>27</v>
      </c>
      <c r="E487" s="27">
        <v>1857.5</v>
      </c>
      <c r="F487" s="28">
        <v>1274.79</v>
      </c>
      <c r="G487" s="29"/>
      <c r="H487" s="26"/>
    </row>
    <row r="488" spans="4:8" x14ac:dyDescent="0.2">
      <c r="D488" t="s">
        <v>27</v>
      </c>
      <c r="E488" s="27">
        <v>6805.2</v>
      </c>
      <c r="F488" s="28">
        <v>2850.59</v>
      </c>
      <c r="G488" s="29"/>
      <c r="H488" s="26"/>
    </row>
    <row r="489" spans="4:8" x14ac:dyDescent="0.2">
      <c r="D489" t="s">
        <v>27</v>
      </c>
      <c r="E489" s="27">
        <v>8555.59</v>
      </c>
      <c r="F489" s="28">
        <v>4448.62</v>
      </c>
      <c r="G489" s="29"/>
      <c r="H489" s="26"/>
    </row>
    <row r="490" spans="4:8" x14ac:dyDescent="0.2">
      <c r="D490" t="s">
        <v>27</v>
      </c>
      <c r="E490" s="27">
        <v>2787.32</v>
      </c>
      <c r="F490" s="28">
        <v>2239.92</v>
      </c>
      <c r="G490" s="29"/>
      <c r="H490" s="26"/>
    </row>
    <row r="491" spans="4:8" x14ac:dyDescent="0.2">
      <c r="D491" t="s">
        <v>27</v>
      </c>
      <c r="E491" s="27">
        <v>4644.47</v>
      </c>
      <c r="F491" s="28">
        <v>1972.16</v>
      </c>
      <c r="G491" s="29"/>
      <c r="H491" s="26"/>
    </row>
    <row r="492" spans="4:8" x14ac:dyDescent="0.2">
      <c r="D492" t="s">
        <v>27</v>
      </c>
      <c r="E492" s="27">
        <v>3997.97</v>
      </c>
      <c r="F492" s="28">
        <v>3920.65</v>
      </c>
      <c r="G492" s="29"/>
      <c r="H492" s="26"/>
    </row>
    <row r="493" spans="4:8" x14ac:dyDescent="0.2">
      <c r="D493" t="s">
        <v>27</v>
      </c>
      <c r="E493" s="27">
        <v>7391</v>
      </c>
      <c r="F493" s="28">
        <v>2416.71</v>
      </c>
      <c r="G493" s="29"/>
      <c r="H493" s="26"/>
    </row>
    <row r="494" spans="4:8" x14ac:dyDescent="0.2">
      <c r="D494" t="s">
        <v>27</v>
      </c>
      <c r="E494" s="27">
        <v>6561.19</v>
      </c>
      <c r="F494" s="28">
        <v>634.15</v>
      </c>
      <c r="G494" s="29"/>
      <c r="H494" s="26"/>
    </row>
    <row r="495" spans="4:8" x14ac:dyDescent="0.2">
      <c r="D495" t="s">
        <v>27</v>
      </c>
      <c r="E495" s="27">
        <v>6427.39</v>
      </c>
      <c r="F495" s="28">
        <v>3227.69</v>
      </c>
      <c r="G495" s="29"/>
      <c r="H495" s="26"/>
    </row>
    <row r="496" spans="4:8" x14ac:dyDescent="0.2">
      <c r="D496" t="s">
        <v>27</v>
      </c>
      <c r="E496" s="27">
        <v>5536.94</v>
      </c>
      <c r="F496" s="28">
        <v>985.53</v>
      </c>
      <c r="G496" s="29"/>
      <c r="H496" s="26"/>
    </row>
    <row r="497" spans="4:8" x14ac:dyDescent="0.2">
      <c r="D497" t="s">
        <v>27</v>
      </c>
      <c r="E497" s="27">
        <v>2657.36</v>
      </c>
      <c r="F497" s="28">
        <v>155.07</v>
      </c>
      <c r="G497" s="29"/>
      <c r="H497" s="26"/>
    </row>
    <row r="498" spans="4:8" x14ac:dyDescent="0.2">
      <c r="D498" t="s">
        <v>27</v>
      </c>
      <c r="E498" s="27">
        <v>9427.49</v>
      </c>
      <c r="F498" s="28">
        <v>5409.4</v>
      </c>
      <c r="G498" s="29"/>
      <c r="H498" s="26"/>
    </row>
    <row r="499" spans="4:8" x14ac:dyDescent="0.2">
      <c r="D499" t="s">
        <v>27</v>
      </c>
      <c r="E499" s="27">
        <v>9587.15</v>
      </c>
      <c r="F499" s="28">
        <v>3016.54</v>
      </c>
      <c r="G499" s="29"/>
      <c r="H499" s="26"/>
    </row>
    <row r="500" spans="4:8" x14ac:dyDescent="0.2">
      <c r="D500" t="s">
        <v>27</v>
      </c>
      <c r="E500" s="27">
        <v>5592.49</v>
      </c>
      <c r="F500" s="28">
        <v>3778.79</v>
      </c>
      <c r="G500" s="29"/>
      <c r="H500" s="26"/>
    </row>
    <row r="501" spans="4:8" x14ac:dyDescent="0.2">
      <c r="D501" t="s">
        <v>27</v>
      </c>
      <c r="E501" s="27">
        <v>8549.76</v>
      </c>
      <c r="F501" s="28">
        <v>4349.72</v>
      </c>
      <c r="G501" s="29"/>
      <c r="H501" s="26"/>
    </row>
    <row r="502" spans="4:8" x14ac:dyDescent="0.2">
      <c r="D502" t="s">
        <v>27</v>
      </c>
      <c r="E502" s="27">
        <v>5029.8900000000003</v>
      </c>
      <c r="F502" s="28">
        <v>3723.9</v>
      </c>
      <c r="G502" s="29"/>
      <c r="H502" s="26"/>
    </row>
    <row r="503" spans="4:8" x14ac:dyDescent="0.2">
      <c r="D503" t="s">
        <v>27</v>
      </c>
      <c r="E503" s="27">
        <v>5308</v>
      </c>
      <c r="F503" s="28">
        <v>4703.1000000000004</v>
      </c>
      <c r="G503" s="29"/>
      <c r="H503" s="26"/>
    </row>
    <row r="504" spans="4:8" x14ac:dyDescent="0.2">
      <c r="D504" t="s">
        <v>27</v>
      </c>
      <c r="E504" s="27">
        <v>6285.47</v>
      </c>
      <c r="F504" s="28">
        <v>4813.79</v>
      </c>
      <c r="G504" s="29"/>
      <c r="H504" s="26"/>
    </row>
    <row r="505" spans="4:8" x14ac:dyDescent="0.2">
      <c r="D505" t="s">
        <v>27</v>
      </c>
      <c r="E505" s="27">
        <v>9771.5</v>
      </c>
      <c r="F505" s="28">
        <v>4397.1400000000003</v>
      </c>
      <c r="G505" s="29"/>
      <c r="H505" s="26"/>
    </row>
    <row r="506" spans="4:8" x14ac:dyDescent="0.2">
      <c r="D506" t="s">
        <v>27</v>
      </c>
      <c r="E506" s="27">
        <v>8182.44</v>
      </c>
      <c r="F506" s="28">
        <v>6664.96</v>
      </c>
      <c r="G506" s="29"/>
      <c r="H506" s="26"/>
    </row>
    <row r="507" spans="4:8" x14ac:dyDescent="0.2">
      <c r="D507" t="s">
        <v>27</v>
      </c>
      <c r="E507" s="27">
        <v>8473.76</v>
      </c>
      <c r="F507" s="28">
        <v>7206.9</v>
      </c>
      <c r="G507" s="29"/>
      <c r="H507" s="26"/>
    </row>
    <row r="508" spans="4:8" x14ac:dyDescent="0.2">
      <c r="D508" t="s">
        <v>27</v>
      </c>
      <c r="E508" s="27">
        <v>9646.34</v>
      </c>
      <c r="F508" s="28">
        <v>740.73</v>
      </c>
      <c r="G508" s="29"/>
      <c r="H508" s="26"/>
    </row>
    <row r="509" spans="4:8" x14ac:dyDescent="0.2">
      <c r="D509" t="s">
        <v>27</v>
      </c>
      <c r="E509" s="27">
        <v>6213.88</v>
      </c>
      <c r="F509" s="28">
        <v>6008.38</v>
      </c>
      <c r="G509" s="29"/>
      <c r="H509" s="26"/>
    </row>
    <row r="510" spans="4:8" x14ac:dyDescent="0.2">
      <c r="D510" t="s">
        <v>27</v>
      </c>
      <c r="E510" s="27">
        <v>4144.3900000000003</v>
      </c>
      <c r="F510" s="28">
        <v>1270.79</v>
      </c>
      <c r="G510" s="29"/>
      <c r="H510" s="26"/>
    </row>
    <row r="511" spans="4:8" x14ac:dyDescent="0.2">
      <c r="D511" t="s">
        <v>27</v>
      </c>
      <c r="E511" s="27">
        <v>6885.67</v>
      </c>
      <c r="F511" s="28">
        <v>101.67</v>
      </c>
      <c r="G511" s="29"/>
      <c r="H511" s="26"/>
    </row>
    <row r="512" spans="4:8" x14ac:dyDescent="0.2">
      <c r="D512" t="s">
        <v>27</v>
      </c>
      <c r="E512" s="27">
        <v>5605.49</v>
      </c>
      <c r="F512" s="28">
        <v>2806.49</v>
      </c>
      <c r="G512" s="29"/>
      <c r="H512" s="26"/>
    </row>
    <row r="513" spans="4:8" x14ac:dyDescent="0.2">
      <c r="D513" t="s">
        <v>27</v>
      </c>
      <c r="E513" s="27">
        <v>6557.31</v>
      </c>
      <c r="F513" s="28">
        <v>3135.74</v>
      </c>
      <c r="G513" s="29"/>
      <c r="H513" s="26"/>
    </row>
    <row r="514" spans="4:8" x14ac:dyDescent="0.2">
      <c r="D514" t="s">
        <v>27</v>
      </c>
      <c r="E514" s="27">
        <v>1280.21</v>
      </c>
      <c r="F514" s="28">
        <v>684.49</v>
      </c>
      <c r="G514" s="29"/>
      <c r="H514" s="26"/>
    </row>
    <row r="515" spans="4:8" x14ac:dyDescent="0.2">
      <c r="D515" t="s">
        <v>27</v>
      </c>
      <c r="E515" s="27">
        <v>8904.4599999999991</v>
      </c>
      <c r="F515" s="28">
        <v>3611.22</v>
      </c>
      <c r="G515" s="29"/>
      <c r="H515" s="26"/>
    </row>
    <row r="516" spans="4:8" x14ac:dyDescent="0.2">
      <c r="D516" t="s">
        <v>27</v>
      </c>
      <c r="E516" s="27">
        <v>6019.46</v>
      </c>
      <c r="F516" s="28">
        <v>1544.58</v>
      </c>
      <c r="G516" s="29"/>
      <c r="H516" s="26"/>
    </row>
    <row r="517" spans="4:8" x14ac:dyDescent="0.2">
      <c r="D517" t="s">
        <v>27</v>
      </c>
      <c r="E517" s="27">
        <v>9928.35</v>
      </c>
      <c r="F517" s="28">
        <v>3377.6</v>
      </c>
      <c r="G517" s="29"/>
      <c r="H517" s="26"/>
    </row>
    <row r="518" spans="4:8" x14ac:dyDescent="0.2">
      <c r="D518" t="s">
        <v>27</v>
      </c>
      <c r="E518" s="27">
        <v>7747.52</v>
      </c>
      <c r="F518" s="28">
        <v>5801.74</v>
      </c>
      <c r="G518" s="29"/>
      <c r="H518" s="26"/>
    </row>
    <row r="519" spans="4:8" x14ac:dyDescent="0.2">
      <c r="D519" t="s">
        <v>27</v>
      </c>
      <c r="E519" s="27">
        <v>7767.95</v>
      </c>
      <c r="F519" s="28">
        <v>4910.3999999999996</v>
      </c>
      <c r="G519" s="29"/>
      <c r="H519" s="26"/>
    </row>
    <row r="520" spans="4:8" x14ac:dyDescent="0.2">
      <c r="D520" t="s">
        <v>27</v>
      </c>
      <c r="E520" s="27">
        <v>1321.54</v>
      </c>
      <c r="F520" s="28">
        <v>623.27</v>
      </c>
      <c r="G520" s="29"/>
      <c r="H520" s="26"/>
    </row>
    <row r="521" spans="4:8" x14ac:dyDescent="0.2">
      <c r="D521" t="s">
        <v>27</v>
      </c>
      <c r="E521" s="27">
        <v>2512.19</v>
      </c>
      <c r="F521" s="28">
        <v>81.400000000000006</v>
      </c>
      <c r="G521" s="29"/>
      <c r="H521" s="26"/>
    </row>
    <row r="522" spans="4:8" x14ac:dyDescent="0.2">
      <c r="D522" t="s">
        <v>27</v>
      </c>
      <c r="E522" s="27">
        <v>3430.19</v>
      </c>
      <c r="F522" s="28">
        <v>1416.34</v>
      </c>
      <c r="G522" s="29"/>
      <c r="H522" s="26"/>
    </row>
    <row r="523" spans="4:8" x14ac:dyDescent="0.2">
      <c r="D523" t="s">
        <v>27</v>
      </c>
      <c r="E523" s="27">
        <v>5896.2</v>
      </c>
      <c r="F523" s="28">
        <v>2560.13</v>
      </c>
      <c r="G523" s="29"/>
      <c r="H523" s="26"/>
    </row>
    <row r="524" spans="4:8" x14ac:dyDescent="0.2">
      <c r="D524" t="s">
        <v>27</v>
      </c>
      <c r="E524" s="27">
        <v>8759.58</v>
      </c>
      <c r="F524" s="28">
        <v>4681.8</v>
      </c>
      <c r="G524" s="29"/>
      <c r="H524" s="26"/>
    </row>
    <row r="525" spans="4:8" x14ac:dyDescent="0.2">
      <c r="D525" t="s">
        <v>27</v>
      </c>
      <c r="E525" s="27">
        <v>1304.8800000000001</v>
      </c>
      <c r="F525" s="28">
        <v>651.63</v>
      </c>
      <c r="G525" s="29"/>
      <c r="H525" s="26"/>
    </row>
    <row r="526" spans="4:8" x14ac:dyDescent="0.2">
      <c r="D526" t="s">
        <v>27</v>
      </c>
      <c r="E526" s="27">
        <v>4579.1899999999996</v>
      </c>
      <c r="F526" s="28">
        <v>3216.04</v>
      </c>
      <c r="G526" s="29"/>
      <c r="H526" s="26"/>
    </row>
    <row r="527" spans="4:8" x14ac:dyDescent="0.2">
      <c r="D527" t="s">
        <v>27</v>
      </c>
      <c r="E527" s="27">
        <v>8424.2999999999993</v>
      </c>
      <c r="F527" s="28">
        <v>5311.23</v>
      </c>
      <c r="G527" s="29"/>
      <c r="H527" s="26"/>
    </row>
    <row r="528" spans="4:8" x14ac:dyDescent="0.2">
      <c r="D528" t="s">
        <v>27</v>
      </c>
      <c r="E528" s="27">
        <v>5203.3599999999997</v>
      </c>
      <c r="F528" s="28">
        <v>4326.3900000000003</v>
      </c>
      <c r="G528" s="29"/>
      <c r="H528" s="26"/>
    </row>
    <row r="529" spans="4:8" x14ac:dyDescent="0.2">
      <c r="D529" t="s">
        <v>27</v>
      </c>
      <c r="E529" s="27">
        <v>1639.56</v>
      </c>
      <c r="F529" s="28">
        <v>761.08</v>
      </c>
      <c r="G529" s="29"/>
      <c r="H529" s="26"/>
    </row>
    <row r="530" spans="4:8" x14ac:dyDescent="0.2">
      <c r="D530" t="s">
        <v>27</v>
      </c>
      <c r="E530" s="27">
        <v>2760.28</v>
      </c>
      <c r="F530" s="28">
        <v>486.74</v>
      </c>
      <c r="G530" s="29"/>
      <c r="H530" s="26"/>
    </row>
    <row r="531" spans="4:8" x14ac:dyDescent="0.2">
      <c r="D531" t="s">
        <v>27</v>
      </c>
      <c r="E531" s="27">
        <v>4159.3900000000003</v>
      </c>
      <c r="F531" s="28">
        <v>101.1</v>
      </c>
      <c r="G531" s="29"/>
      <c r="H531" s="26"/>
    </row>
    <row r="532" spans="4:8" x14ac:dyDescent="0.2">
      <c r="D532" t="s">
        <v>27</v>
      </c>
      <c r="E532" s="27">
        <v>5165.7</v>
      </c>
      <c r="F532" s="28">
        <v>2952.22</v>
      </c>
      <c r="G532" s="29"/>
      <c r="H532" s="26"/>
    </row>
    <row r="533" spans="4:8" x14ac:dyDescent="0.2">
      <c r="D533" t="s">
        <v>27</v>
      </c>
      <c r="E533" s="27">
        <v>6561.51</v>
      </c>
      <c r="F533" s="28">
        <v>3954.16</v>
      </c>
      <c r="G533" s="29"/>
      <c r="H533" s="26"/>
    </row>
    <row r="534" spans="4:8" x14ac:dyDescent="0.2">
      <c r="D534" t="s">
        <v>27</v>
      </c>
      <c r="E534" s="27">
        <v>5201.57</v>
      </c>
      <c r="F534" s="28">
        <v>2380.5700000000002</v>
      </c>
      <c r="G534" s="29"/>
      <c r="H534" s="26"/>
    </row>
    <row r="535" spans="4:8" x14ac:dyDescent="0.2">
      <c r="D535" t="s">
        <v>27</v>
      </c>
      <c r="E535" s="27">
        <v>7633.19</v>
      </c>
      <c r="F535" s="28">
        <v>2738.76</v>
      </c>
      <c r="G535" s="29"/>
      <c r="H535" s="26"/>
    </row>
    <row r="536" spans="4:8" x14ac:dyDescent="0.2">
      <c r="D536" t="s">
        <v>27</v>
      </c>
      <c r="E536" s="27">
        <v>1122.92</v>
      </c>
      <c r="F536" s="28">
        <v>808.62</v>
      </c>
      <c r="G536" s="29"/>
      <c r="H536" s="26"/>
    </row>
    <row r="537" spans="4:8" x14ac:dyDescent="0.2">
      <c r="D537" t="s">
        <v>27</v>
      </c>
      <c r="E537" s="27">
        <v>1574.31</v>
      </c>
      <c r="F537" s="28">
        <v>1425.09</v>
      </c>
      <c r="G537" s="29"/>
      <c r="H537" s="26"/>
    </row>
    <row r="538" spans="4:8" x14ac:dyDescent="0.2">
      <c r="D538" t="s">
        <v>27</v>
      </c>
      <c r="E538" s="27">
        <v>4449.25</v>
      </c>
      <c r="F538" s="28">
        <v>3585.29</v>
      </c>
      <c r="G538" s="29"/>
      <c r="H538" s="26"/>
    </row>
    <row r="539" spans="4:8" x14ac:dyDescent="0.2">
      <c r="D539" t="s">
        <v>27</v>
      </c>
      <c r="E539" s="27">
        <v>5887.09</v>
      </c>
      <c r="F539" s="28">
        <v>3978.44</v>
      </c>
      <c r="G539" s="29"/>
      <c r="H539" s="26"/>
    </row>
    <row r="540" spans="4:8" x14ac:dyDescent="0.2">
      <c r="D540" t="s">
        <v>27</v>
      </c>
      <c r="E540" s="27">
        <v>2581.71</v>
      </c>
      <c r="F540" s="28">
        <v>1744.8</v>
      </c>
      <c r="G540" s="29"/>
      <c r="H540" s="26"/>
    </row>
    <row r="541" spans="4:8" x14ac:dyDescent="0.2">
      <c r="D541" t="s">
        <v>27</v>
      </c>
      <c r="E541" s="27">
        <v>3690.02</v>
      </c>
      <c r="F541" s="28">
        <v>1896.86</v>
      </c>
      <c r="G541" s="29"/>
      <c r="H541" s="26"/>
    </row>
    <row r="542" spans="4:8" x14ac:dyDescent="0.2">
      <c r="D542" t="s">
        <v>27</v>
      </c>
      <c r="E542" s="27">
        <v>1048.96</v>
      </c>
      <c r="F542" s="28">
        <v>239.71</v>
      </c>
      <c r="G542" s="29"/>
      <c r="H542" s="26"/>
    </row>
    <row r="543" spans="4:8" x14ac:dyDescent="0.2">
      <c r="D543" t="s">
        <v>27</v>
      </c>
      <c r="E543" s="27">
        <v>8280.16</v>
      </c>
      <c r="F543" s="28">
        <v>6205.97</v>
      </c>
      <c r="G543" s="29"/>
      <c r="H543" s="26"/>
    </row>
    <row r="544" spans="4:8" x14ac:dyDescent="0.2">
      <c r="D544" t="s">
        <v>27</v>
      </c>
      <c r="E544" s="27">
        <v>5907.44</v>
      </c>
      <c r="F544" s="28">
        <v>726.87</v>
      </c>
      <c r="G544" s="29"/>
      <c r="H544" s="26"/>
    </row>
    <row r="545" spans="4:8" x14ac:dyDescent="0.2">
      <c r="D545" t="s">
        <v>27</v>
      </c>
      <c r="E545" s="27">
        <v>3275.25</v>
      </c>
      <c r="F545" s="28">
        <v>3046.45</v>
      </c>
      <c r="G545" s="29"/>
      <c r="H545" s="26"/>
    </row>
    <row r="546" spans="4:8" x14ac:dyDescent="0.2">
      <c r="D546" t="s">
        <v>27</v>
      </c>
      <c r="E546" s="27">
        <v>4039.38</v>
      </c>
      <c r="F546" s="28">
        <v>3929.02</v>
      </c>
      <c r="G546" s="29"/>
      <c r="H546" s="26"/>
    </row>
    <row r="547" spans="4:8" x14ac:dyDescent="0.2">
      <c r="D547" t="s">
        <v>27</v>
      </c>
      <c r="E547" s="27">
        <v>7472.88</v>
      </c>
      <c r="F547" s="28">
        <v>77.38</v>
      </c>
      <c r="G547" s="29"/>
      <c r="H547" s="26"/>
    </row>
    <row r="548" spans="4:8" x14ac:dyDescent="0.2">
      <c r="D548" t="s">
        <v>27</v>
      </c>
      <c r="E548" s="27">
        <v>7707.12</v>
      </c>
      <c r="F548" s="28">
        <v>1706.83</v>
      </c>
      <c r="G548" s="29"/>
      <c r="H548" s="26"/>
    </row>
    <row r="549" spans="4:8" x14ac:dyDescent="0.2">
      <c r="D549" t="s">
        <v>27</v>
      </c>
      <c r="E549" s="27">
        <v>6813.81</v>
      </c>
      <c r="F549" s="28">
        <v>984</v>
      </c>
      <c r="G549" s="29"/>
      <c r="H549" s="26"/>
    </row>
    <row r="550" spans="4:8" x14ac:dyDescent="0.2">
      <c r="D550" t="s">
        <v>27</v>
      </c>
      <c r="E550" s="27">
        <v>8971.5300000000007</v>
      </c>
      <c r="F550" s="28">
        <v>6876.91</v>
      </c>
      <c r="G550" s="29"/>
      <c r="H550" s="26"/>
    </row>
    <row r="551" spans="4:8" x14ac:dyDescent="0.2">
      <c r="D551" t="s">
        <v>27</v>
      </c>
      <c r="E551" s="27">
        <v>8464.52</v>
      </c>
      <c r="F551" s="28">
        <v>6971.13</v>
      </c>
      <c r="G551" s="29"/>
      <c r="H551" s="26"/>
    </row>
    <row r="552" spans="4:8" x14ac:dyDescent="0.2">
      <c r="D552" t="s">
        <v>27</v>
      </c>
      <c r="E552" s="27">
        <v>6958.05</v>
      </c>
      <c r="F552" s="28">
        <v>4917.1099999999997</v>
      </c>
      <c r="G552" s="29"/>
      <c r="H552" s="26"/>
    </row>
    <row r="553" spans="4:8" x14ac:dyDescent="0.2">
      <c r="D553" t="s">
        <v>27</v>
      </c>
      <c r="E553" s="27">
        <v>1505.54</v>
      </c>
      <c r="F553" s="28">
        <v>1334.29</v>
      </c>
      <c r="G553" s="29"/>
      <c r="H553" s="26"/>
    </row>
    <row r="554" spans="4:8" x14ac:dyDescent="0.2">
      <c r="D554" t="s">
        <v>27</v>
      </c>
      <c r="E554" s="27">
        <v>8708.94</v>
      </c>
      <c r="F554" s="28">
        <v>5663.48</v>
      </c>
      <c r="G554" s="29"/>
      <c r="H554" s="26"/>
    </row>
    <row r="555" spans="4:8" x14ac:dyDescent="0.2">
      <c r="D555" t="s">
        <v>27</v>
      </c>
      <c r="E555" s="27">
        <v>6233.81</v>
      </c>
      <c r="F555" s="28">
        <v>970.29</v>
      </c>
      <c r="G555" s="29"/>
      <c r="H555" s="26"/>
    </row>
    <row r="556" spans="4:8" x14ac:dyDescent="0.2">
      <c r="D556" t="s">
        <v>27</v>
      </c>
      <c r="E556" s="27">
        <v>8189.62</v>
      </c>
      <c r="F556" s="28">
        <v>2446.59</v>
      </c>
      <c r="G556" s="29"/>
      <c r="H556" s="26"/>
    </row>
    <row r="557" spans="4:8" x14ac:dyDescent="0.2">
      <c r="D557" t="s">
        <v>27</v>
      </c>
      <c r="E557" s="27">
        <v>4737.99</v>
      </c>
      <c r="F557" s="28">
        <v>3052.21</v>
      </c>
      <c r="G557" s="29"/>
      <c r="H557" s="26"/>
    </row>
    <row r="558" spans="4:8" x14ac:dyDescent="0.2">
      <c r="D558" t="s">
        <v>27</v>
      </c>
      <c r="E558" s="27">
        <v>8600.4500000000007</v>
      </c>
      <c r="F558" s="28">
        <v>7009.16</v>
      </c>
      <c r="G558" s="29"/>
      <c r="H558" s="26"/>
    </row>
    <row r="559" spans="4:8" x14ac:dyDescent="0.2">
      <c r="D559" t="s">
        <v>27</v>
      </c>
      <c r="E559" s="27">
        <v>4743.38</v>
      </c>
      <c r="F559" s="28">
        <v>2040.3</v>
      </c>
      <c r="G559" s="29"/>
      <c r="H559" s="26"/>
    </row>
    <row r="560" spans="4:8" x14ac:dyDescent="0.2">
      <c r="D560" t="s">
        <v>27</v>
      </c>
      <c r="E560" s="27">
        <v>7372.1</v>
      </c>
      <c r="F560" s="28">
        <v>3494.25</v>
      </c>
      <c r="G560" s="29"/>
      <c r="H560" s="26"/>
    </row>
    <row r="561" spans="4:8" x14ac:dyDescent="0.2">
      <c r="D561" t="s">
        <v>27</v>
      </c>
      <c r="E561" s="27">
        <v>9315.5400000000009</v>
      </c>
      <c r="F561" s="28">
        <v>8019.76</v>
      </c>
      <c r="G561" s="29"/>
      <c r="H561" s="26"/>
    </row>
    <row r="562" spans="4:8" x14ac:dyDescent="0.2">
      <c r="D562" t="s">
        <v>27</v>
      </c>
      <c r="E562" s="27">
        <v>9310.01</v>
      </c>
      <c r="F562" s="28">
        <v>3325.8</v>
      </c>
      <c r="G562" s="29"/>
      <c r="H562" s="26"/>
    </row>
    <row r="563" spans="4:8" x14ac:dyDescent="0.2">
      <c r="D563" t="s">
        <v>27</v>
      </c>
      <c r="E563" s="27">
        <v>7643.71</v>
      </c>
      <c r="F563" s="28">
        <v>6554.55</v>
      </c>
      <c r="G563" s="29"/>
      <c r="H563" s="26"/>
    </row>
    <row r="564" spans="4:8" x14ac:dyDescent="0.2">
      <c r="D564" t="s">
        <v>27</v>
      </c>
      <c r="E564" s="27">
        <v>4462.08</v>
      </c>
      <c r="F564" s="28">
        <v>1743.62</v>
      </c>
      <c r="G564" s="29"/>
      <c r="H564" s="26"/>
    </row>
    <row r="565" spans="4:8" x14ac:dyDescent="0.2">
      <c r="D565" t="s">
        <v>27</v>
      </c>
      <c r="E565" s="27">
        <v>2559.0700000000002</v>
      </c>
      <c r="F565" s="28">
        <v>1327.92</v>
      </c>
      <c r="G565" s="29"/>
      <c r="H565" s="26"/>
    </row>
    <row r="566" spans="4:8" x14ac:dyDescent="0.2">
      <c r="D566" t="s">
        <v>27</v>
      </c>
      <c r="E566" s="27">
        <v>7119.71</v>
      </c>
      <c r="F566" s="28">
        <v>5293.2</v>
      </c>
      <c r="G566" s="29"/>
      <c r="H566" s="26"/>
    </row>
    <row r="567" spans="4:8" x14ac:dyDescent="0.2">
      <c r="D567" t="s">
        <v>27</v>
      </c>
      <c r="E567" s="27">
        <v>8510.4</v>
      </c>
      <c r="F567" s="28">
        <v>4466.37</v>
      </c>
      <c r="G567" s="29"/>
      <c r="H567" s="26"/>
    </row>
    <row r="568" spans="4:8" x14ac:dyDescent="0.2">
      <c r="D568" t="s">
        <v>27</v>
      </c>
      <c r="E568" s="27">
        <v>1634.35</v>
      </c>
      <c r="F568" s="28">
        <v>559.5</v>
      </c>
      <c r="G568" s="29"/>
      <c r="H568" s="26"/>
    </row>
    <row r="569" spans="4:8" x14ac:dyDescent="0.2">
      <c r="D569" t="s">
        <v>27</v>
      </c>
      <c r="E569" s="27">
        <v>2259.83</v>
      </c>
      <c r="F569" s="28">
        <v>592.54999999999995</v>
      </c>
      <c r="G569" s="29"/>
      <c r="H569" s="26"/>
    </row>
    <row r="570" spans="4:8" x14ac:dyDescent="0.2">
      <c r="D570" t="s">
        <v>27</v>
      </c>
      <c r="E570" s="27">
        <v>4914.58</v>
      </c>
      <c r="F570" s="28">
        <v>1365.47</v>
      </c>
      <c r="G570" s="29"/>
      <c r="H570" s="26"/>
    </row>
    <row r="571" spans="4:8" x14ac:dyDescent="0.2">
      <c r="D571" t="s">
        <v>27</v>
      </c>
      <c r="E571" s="27">
        <v>8412.14</v>
      </c>
      <c r="F571" s="28">
        <v>4897.51</v>
      </c>
      <c r="G571" s="29"/>
      <c r="H571" s="26"/>
    </row>
    <row r="572" spans="4:8" x14ac:dyDescent="0.2">
      <c r="D572" t="s">
        <v>27</v>
      </c>
      <c r="E572" s="27">
        <v>2296.84</v>
      </c>
      <c r="F572" s="28">
        <v>1752.72</v>
      </c>
      <c r="G572" s="29"/>
      <c r="H572" s="26"/>
    </row>
    <row r="573" spans="4:8" x14ac:dyDescent="0.2">
      <c r="D573" t="s">
        <v>27</v>
      </c>
      <c r="E573" s="27">
        <v>4917.8500000000004</v>
      </c>
      <c r="F573" s="28">
        <v>320.55</v>
      </c>
      <c r="G573" s="29"/>
      <c r="H573" s="26"/>
    </row>
    <row r="574" spans="4:8" x14ac:dyDescent="0.2">
      <c r="D574" t="s">
        <v>27</v>
      </c>
      <c r="E574" s="27">
        <v>3350.5</v>
      </c>
      <c r="F574" s="28">
        <v>1081.8699999999999</v>
      </c>
      <c r="G574" s="29"/>
      <c r="H574" s="26"/>
    </row>
    <row r="575" spans="4:8" x14ac:dyDescent="0.2">
      <c r="D575" t="s">
        <v>27</v>
      </c>
      <c r="E575" s="27">
        <v>7064.31</v>
      </c>
      <c r="F575" s="28">
        <v>396.19</v>
      </c>
      <c r="G575" s="29"/>
      <c r="H575" s="26"/>
    </row>
    <row r="576" spans="4:8" x14ac:dyDescent="0.2">
      <c r="D576" t="s">
        <v>27</v>
      </c>
      <c r="E576" s="27">
        <v>2311.31</v>
      </c>
      <c r="F576" s="28">
        <v>429.92</v>
      </c>
      <c r="G576" s="29"/>
      <c r="H576" s="26"/>
    </row>
    <row r="577" spans="4:8" x14ac:dyDescent="0.2">
      <c r="D577" t="s">
        <v>27</v>
      </c>
      <c r="E577" s="27">
        <v>5946.3</v>
      </c>
      <c r="F577" s="28">
        <v>3784.04</v>
      </c>
      <c r="G577" s="29"/>
      <c r="H577" s="26"/>
    </row>
    <row r="578" spans="4:8" x14ac:dyDescent="0.2">
      <c r="D578" t="s">
        <v>27</v>
      </c>
      <c r="E578" s="27">
        <v>6028.79</v>
      </c>
      <c r="F578" s="28">
        <v>506.48</v>
      </c>
      <c r="G578" s="29"/>
      <c r="H578" s="26"/>
    </row>
    <row r="579" spans="4:8" x14ac:dyDescent="0.2">
      <c r="D579" t="s">
        <v>27</v>
      </c>
      <c r="E579" s="27">
        <v>6106.97</v>
      </c>
      <c r="F579" s="28">
        <v>1401.79</v>
      </c>
      <c r="G579" s="29"/>
      <c r="H579" s="26"/>
    </row>
    <row r="580" spans="4:8" x14ac:dyDescent="0.2">
      <c r="D580" t="s">
        <v>27</v>
      </c>
      <c r="E580" s="27">
        <v>1671.52</v>
      </c>
      <c r="F580" s="28">
        <v>354.25</v>
      </c>
      <c r="G580" s="29"/>
      <c r="H580" s="26"/>
    </row>
    <row r="581" spans="4:8" x14ac:dyDescent="0.2">
      <c r="D581" t="s">
        <v>27</v>
      </c>
      <c r="E581" s="27">
        <v>5630.86</v>
      </c>
      <c r="F581" s="28">
        <v>2063.83</v>
      </c>
      <c r="G581" s="29"/>
      <c r="H581" s="26"/>
    </row>
    <row r="582" spans="4:8" x14ac:dyDescent="0.2">
      <c r="D582" t="s">
        <v>27</v>
      </c>
      <c r="E582" s="27">
        <v>4475.84</v>
      </c>
      <c r="F582" s="28">
        <v>337.69</v>
      </c>
      <c r="G582" s="29"/>
      <c r="H582" s="26"/>
    </row>
    <row r="583" spans="4:8" x14ac:dyDescent="0.2">
      <c r="D583" t="s">
        <v>27</v>
      </c>
      <c r="E583" s="27">
        <v>8103.3</v>
      </c>
      <c r="F583" s="28">
        <v>6882.79</v>
      </c>
      <c r="G583" s="29"/>
      <c r="H583" s="26"/>
    </row>
    <row r="584" spans="4:8" x14ac:dyDescent="0.2">
      <c r="D584" t="s">
        <v>27</v>
      </c>
      <c r="E584" s="27">
        <v>4645.33</v>
      </c>
      <c r="F584" s="28">
        <v>3176.87</v>
      </c>
      <c r="G584" s="29"/>
      <c r="H584" s="26"/>
    </row>
    <row r="585" spans="4:8" x14ac:dyDescent="0.2">
      <c r="D585" t="s">
        <v>27</v>
      </c>
      <c r="E585" s="27">
        <v>6604.26</v>
      </c>
      <c r="F585" s="28">
        <v>5305.52</v>
      </c>
      <c r="G585" s="29"/>
      <c r="H585" s="26"/>
    </row>
    <row r="586" spans="4:8" x14ac:dyDescent="0.2">
      <c r="D586" t="s">
        <v>27</v>
      </c>
      <c r="E586" s="27">
        <v>7217.95</v>
      </c>
      <c r="F586" s="28">
        <v>2301.79</v>
      </c>
      <c r="G586" s="29"/>
      <c r="H586" s="26"/>
    </row>
    <row r="587" spans="4:8" x14ac:dyDescent="0.2">
      <c r="D587" t="s">
        <v>27</v>
      </c>
      <c r="E587" s="27">
        <v>5238.43</v>
      </c>
      <c r="F587" s="28">
        <v>608.55999999999995</v>
      </c>
      <c r="G587" s="29"/>
      <c r="H587" s="26"/>
    </row>
    <row r="588" spans="4:8" x14ac:dyDescent="0.2">
      <c r="D588" t="s">
        <v>27</v>
      </c>
      <c r="E588" s="27">
        <v>8539.26</v>
      </c>
      <c r="F588" s="28">
        <v>8528.9699999999993</v>
      </c>
      <c r="G588" s="29"/>
      <c r="H588" s="26"/>
    </row>
    <row r="589" spans="4:8" x14ac:dyDescent="0.2">
      <c r="D589" t="s">
        <v>27</v>
      </c>
      <c r="E589" s="27">
        <v>4040.33</v>
      </c>
      <c r="F589" s="28">
        <v>716.27</v>
      </c>
      <c r="G589" s="29"/>
      <c r="H589" s="26"/>
    </row>
    <row r="590" spans="4:8" x14ac:dyDescent="0.2">
      <c r="D590" t="s">
        <v>27</v>
      </c>
      <c r="E590" s="27">
        <v>8917.6200000000008</v>
      </c>
      <c r="F590" s="28">
        <v>5982.97</v>
      </c>
      <c r="G590" s="29"/>
      <c r="H590" s="26"/>
    </row>
    <row r="591" spans="4:8" x14ac:dyDescent="0.2">
      <c r="D591" t="s">
        <v>27</v>
      </c>
      <c r="E591" s="27">
        <v>4649.2700000000004</v>
      </c>
      <c r="F591" s="28">
        <v>328.34</v>
      </c>
      <c r="G591" s="29"/>
      <c r="H591" s="26"/>
    </row>
    <row r="592" spans="4:8" x14ac:dyDescent="0.2">
      <c r="D592" t="s">
        <v>27</v>
      </c>
      <c r="E592" s="27">
        <v>4146.5</v>
      </c>
      <c r="F592" s="28">
        <v>475.8</v>
      </c>
      <c r="G592" s="29"/>
      <c r="H592" s="26"/>
    </row>
    <row r="593" spans="4:8" x14ac:dyDescent="0.2">
      <c r="D593" t="s">
        <v>27</v>
      </c>
      <c r="E593" s="27">
        <v>9184</v>
      </c>
      <c r="F593" s="28">
        <v>3299.07</v>
      </c>
      <c r="G593" s="29"/>
      <c r="H593" s="26"/>
    </row>
    <row r="594" spans="4:8" x14ac:dyDescent="0.2">
      <c r="D594" t="s">
        <v>27</v>
      </c>
      <c r="E594" s="27">
        <v>5401.13</v>
      </c>
      <c r="F594" s="28">
        <v>3875.27</v>
      </c>
      <c r="G594" s="29"/>
      <c r="H594" s="26"/>
    </row>
    <row r="595" spans="4:8" x14ac:dyDescent="0.2">
      <c r="D595" t="s">
        <v>27</v>
      </c>
      <c r="E595" s="27">
        <v>2492.69</v>
      </c>
      <c r="F595" s="28">
        <v>2207.29</v>
      </c>
      <c r="G595" s="29"/>
      <c r="H595" s="26"/>
    </row>
    <row r="596" spans="4:8" x14ac:dyDescent="0.2">
      <c r="D596" t="s">
        <v>27</v>
      </c>
      <c r="E596" s="27">
        <v>4953.28</v>
      </c>
      <c r="F596" s="28">
        <v>3478.53</v>
      </c>
      <c r="G596" s="29"/>
      <c r="H596" s="26"/>
    </row>
    <row r="597" spans="4:8" x14ac:dyDescent="0.2">
      <c r="D597" t="s">
        <v>27</v>
      </c>
      <c r="E597" s="27">
        <v>9655.75</v>
      </c>
      <c r="F597" s="28">
        <v>8031.22</v>
      </c>
      <c r="G597" s="29"/>
      <c r="H597" s="26"/>
    </row>
    <row r="598" spans="4:8" x14ac:dyDescent="0.2">
      <c r="D598" t="s">
        <v>27</v>
      </c>
      <c r="E598" s="27">
        <v>3747.38</v>
      </c>
      <c r="F598" s="28">
        <v>3700.13</v>
      </c>
      <c r="G598" s="29"/>
      <c r="H598" s="26"/>
    </row>
    <row r="599" spans="4:8" x14ac:dyDescent="0.2">
      <c r="D599" t="s">
        <v>27</v>
      </c>
      <c r="E599" s="27">
        <v>9836.81</v>
      </c>
      <c r="F599" s="28">
        <v>4876.9799999999996</v>
      </c>
      <c r="G599" s="29"/>
      <c r="H599" s="26"/>
    </row>
    <row r="600" spans="4:8" x14ac:dyDescent="0.2">
      <c r="D600" t="s">
        <v>27</v>
      </c>
      <c r="E600" s="27">
        <v>7234.51</v>
      </c>
      <c r="F600" s="28">
        <v>4579.75</v>
      </c>
      <c r="G600" s="29"/>
      <c r="H600" s="26"/>
    </row>
    <row r="601" spans="4:8" x14ac:dyDescent="0.2">
      <c r="D601" t="s">
        <v>27</v>
      </c>
      <c r="E601" s="27">
        <v>2436.42</v>
      </c>
      <c r="F601" s="28">
        <v>718.25</v>
      </c>
      <c r="G601" s="29"/>
      <c r="H601" s="26"/>
    </row>
    <row r="602" spans="4:8" x14ac:dyDescent="0.2">
      <c r="D602" t="s">
        <v>27</v>
      </c>
      <c r="E602" s="27">
        <v>5334.18</v>
      </c>
      <c r="F602" s="28">
        <v>2663.28</v>
      </c>
      <c r="G602" s="29"/>
      <c r="H602" s="26"/>
    </row>
    <row r="603" spans="4:8" x14ac:dyDescent="0.2">
      <c r="D603" t="s">
        <v>27</v>
      </c>
      <c r="E603" s="27">
        <v>7979.22</v>
      </c>
      <c r="F603" s="28">
        <v>2873.88</v>
      </c>
      <c r="G603" s="29"/>
      <c r="H603" s="26"/>
    </row>
    <row r="604" spans="4:8" x14ac:dyDescent="0.2">
      <c r="D604" t="s">
        <v>27</v>
      </c>
      <c r="E604" s="27">
        <v>1003.54</v>
      </c>
      <c r="F604" s="28">
        <v>214.67</v>
      </c>
      <c r="G604" s="29"/>
      <c r="H604" s="26"/>
    </row>
    <row r="605" spans="4:8" x14ac:dyDescent="0.2">
      <c r="D605" t="s">
        <v>27</v>
      </c>
      <c r="E605" s="27">
        <v>4703.8599999999997</v>
      </c>
      <c r="F605" s="28">
        <v>1309.8900000000001</v>
      </c>
      <c r="G605" s="29"/>
      <c r="H605" s="26"/>
    </row>
    <row r="606" spans="4:8" x14ac:dyDescent="0.2">
      <c r="D606" t="s">
        <v>27</v>
      </c>
      <c r="E606" s="27">
        <v>8886.85</v>
      </c>
      <c r="F606" s="28">
        <v>8699.89</v>
      </c>
      <c r="G606" s="29"/>
      <c r="H606" s="26"/>
    </row>
    <row r="607" spans="4:8" x14ac:dyDescent="0.2">
      <c r="D607" t="s">
        <v>27</v>
      </c>
      <c r="E607" s="27">
        <v>6467.52</v>
      </c>
      <c r="F607" s="28">
        <v>4954.2700000000004</v>
      </c>
      <c r="G607" s="29"/>
      <c r="H607" s="26"/>
    </row>
    <row r="608" spans="4:8" x14ac:dyDescent="0.2">
      <c r="D608" t="s">
        <v>27</v>
      </c>
      <c r="E608" s="27">
        <v>4844.47</v>
      </c>
      <c r="F608" s="28">
        <v>1881.98</v>
      </c>
      <c r="G608" s="29"/>
      <c r="H608" s="26"/>
    </row>
    <row r="609" spans="4:8" x14ac:dyDescent="0.2">
      <c r="D609" t="s">
        <v>27</v>
      </c>
      <c r="E609" s="27">
        <v>3620.92</v>
      </c>
      <c r="F609" s="28">
        <v>910.13</v>
      </c>
      <c r="G609" s="29"/>
      <c r="H609" s="26"/>
    </row>
    <row r="610" spans="4:8" x14ac:dyDescent="0.2">
      <c r="D610" t="s">
        <v>27</v>
      </c>
      <c r="E610" s="27">
        <v>7031.39</v>
      </c>
      <c r="F610" s="28">
        <v>4195.17</v>
      </c>
      <c r="G610" s="29"/>
      <c r="H610" s="26"/>
    </row>
    <row r="611" spans="4:8" x14ac:dyDescent="0.2">
      <c r="D611" t="s">
        <v>27</v>
      </c>
      <c r="E611" s="27">
        <v>1783.79</v>
      </c>
      <c r="F611" s="28">
        <v>1434.25</v>
      </c>
      <c r="G611" s="29"/>
      <c r="H611" s="26"/>
    </row>
    <row r="612" spans="4:8" x14ac:dyDescent="0.2">
      <c r="D612" t="s">
        <v>27</v>
      </c>
      <c r="E612" s="27">
        <v>5320.39</v>
      </c>
      <c r="F612" s="28">
        <v>4811.5600000000004</v>
      </c>
      <c r="G612" s="29"/>
      <c r="H612" s="26"/>
    </row>
    <row r="613" spans="4:8" x14ac:dyDescent="0.2">
      <c r="D613" t="s">
        <v>27</v>
      </c>
      <c r="E613" s="27">
        <v>8723.92</v>
      </c>
      <c r="F613" s="28">
        <v>8028.47</v>
      </c>
      <c r="G613" s="29"/>
      <c r="H613" s="26"/>
    </row>
    <row r="614" spans="4:8" x14ac:dyDescent="0.2">
      <c r="D614" t="s">
        <v>27</v>
      </c>
      <c r="E614" s="27">
        <v>2516.5500000000002</v>
      </c>
      <c r="F614" s="28">
        <v>1159.27</v>
      </c>
      <c r="G614" s="29"/>
      <c r="H614" s="26"/>
    </row>
    <row r="615" spans="4:8" x14ac:dyDescent="0.2">
      <c r="D615" t="s">
        <v>27</v>
      </c>
      <c r="E615" s="27">
        <v>3664.89</v>
      </c>
      <c r="F615" s="28">
        <v>2808.47</v>
      </c>
      <c r="G615" s="29"/>
      <c r="H615" s="26"/>
    </row>
    <row r="616" spans="4:8" x14ac:dyDescent="0.2">
      <c r="D616" t="s">
        <v>27</v>
      </c>
      <c r="E616" s="27">
        <v>9283.7199999999993</v>
      </c>
      <c r="F616" s="28">
        <v>7896.41</v>
      </c>
      <c r="G616" s="29"/>
      <c r="H616" s="26"/>
    </row>
    <row r="617" spans="4:8" x14ac:dyDescent="0.2">
      <c r="D617" t="s">
        <v>27</v>
      </c>
      <c r="E617" s="27">
        <v>2017.12</v>
      </c>
      <c r="F617" s="28">
        <v>777.68</v>
      </c>
      <c r="G617" s="29"/>
      <c r="H617" s="26"/>
    </row>
    <row r="618" spans="4:8" x14ac:dyDescent="0.2">
      <c r="D618" t="s">
        <v>27</v>
      </c>
      <c r="E618" s="27">
        <v>5605.17</v>
      </c>
      <c r="F618" s="28">
        <v>1173.19</v>
      </c>
      <c r="G618" s="29"/>
      <c r="H618" s="26"/>
    </row>
    <row r="619" spans="4:8" x14ac:dyDescent="0.2">
      <c r="D619" t="s">
        <v>27</v>
      </c>
      <c r="E619" s="27">
        <v>3265.13</v>
      </c>
      <c r="F619" s="28">
        <v>2210.66</v>
      </c>
      <c r="G619" s="29"/>
      <c r="H619" s="26"/>
    </row>
    <row r="620" spans="4:8" x14ac:dyDescent="0.2">
      <c r="D620" t="s">
        <v>27</v>
      </c>
      <c r="E620" s="27">
        <v>7016.75</v>
      </c>
      <c r="F620" s="28">
        <v>4931.45</v>
      </c>
      <c r="G620" s="29"/>
      <c r="H620" s="26"/>
    </row>
    <row r="621" spans="4:8" x14ac:dyDescent="0.2">
      <c r="D621" t="s">
        <v>27</v>
      </c>
      <c r="E621" s="27">
        <v>3353.93</v>
      </c>
      <c r="F621" s="28">
        <v>240.15</v>
      </c>
      <c r="G621" s="29"/>
      <c r="H621" s="26"/>
    </row>
    <row r="622" spans="4:8" x14ac:dyDescent="0.2">
      <c r="D622" t="s">
        <v>27</v>
      </c>
      <c r="E622" s="27">
        <v>2733.48</v>
      </c>
      <c r="F622" s="28">
        <v>1980.12</v>
      </c>
      <c r="G622" s="29"/>
      <c r="H622" s="26"/>
    </row>
    <row r="623" spans="4:8" x14ac:dyDescent="0.2">
      <c r="D623" t="s">
        <v>27</v>
      </c>
      <c r="E623" s="27">
        <v>5468.01</v>
      </c>
      <c r="F623" s="28">
        <v>3557.28</v>
      </c>
      <c r="G623" s="29"/>
      <c r="H623" s="26"/>
    </row>
    <row r="624" spans="4:8" x14ac:dyDescent="0.2">
      <c r="D624" t="s">
        <v>27</v>
      </c>
      <c r="E624" s="27">
        <v>2177.06</v>
      </c>
      <c r="F624" s="28">
        <v>323.95999999999998</v>
      </c>
      <c r="G624" s="29"/>
      <c r="H624" s="26"/>
    </row>
    <row r="625" spans="4:8" x14ac:dyDescent="0.2">
      <c r="D625" t="s">
        <v>27</v>
      </c>
      <c r="E625" s="27">
        <v>7967.65</v>
      </c>
      <c r="F625" s="28">
        <v>3204.6</v>
      </c>
      <c r="G625" s="29"/>
      <c r="H625" s="26"/>
    </row>
    <row r="626" spans="4:8" x14ac:dyDescent="0.2">
      <c r="D626" t="s">
        <v>27</v>
      </c>
      <c r="E626" s="27">
        <v>5064.91</v>
      </c>
      <c r="F626" s="28">
        <v>3497.13</v>
      </c>
      <c r="G626" s="29"/>
      <c r="H626" s="26"/>
    </row>
    <row r="627" spans="4:8" x14ac:dyDescent="0.2">
      <c r="D627" t="s">
        <v>27</v>
      </c>
      <c r="E627" s="27">
        <v>2814.69</v>
      </c>
      <c r="F627" s="28">
        <v>945.8</v>
      </c>
      <c r="G627" s="29"/>
      <c r="H627" s="26"/>
    </row>
    <row r="628" spans="4:8" x14ac:dyDescent="0.2">
      <c r="D628" t="s">
        <v>27</v>
      </c>
      <c r="E628" s="27">
        <v>6562.67</v>
      </c>
      <c r="F628" s="28">
        <v>5452.27</v>
      </c>
      <c r="G628" s="29"/>
      <c r="H628" s="26"/>
    </row>
    <row r="629" spans="4:8" x14ac:dyDescent="0.2">
      <c r="D629" t="s">
        <v>27</v>
      </c>
      <c r="E629" s="27">
        <v>8866.49</v>
      </c>
      <c r="F629" s="28">
        <v>3048.12</v>
      </c>
      <c r="G629" s="29"/>
      <c r="H629" s="26"/>
    </row>
    <row r="630" spans="4:8" x14ac:dyDescent="0.2">
      <c r="D630" t="s">
        <v>27</v>
      </c>
      <c r="E630" s="27">
        <v>9415.4</v>
      </c>
      <c r="F630" s="28">
        <v>6044.85</v>
      </c>
      <c r="G630" s="29"/>
      <c r="H630" s="26"/>
    </row>
    <row r="631" spans="4:8" x14ac:dyDescent="0.2">
      <c r="D631" t="s">
        <v>27</v>
      </c>
      <c r="E631" s="27">
        <v>5490.01</v>
      </c>
      <c r="F631" s="28">
        <v>3893.23</v>
      </c>
      <c r="G631" s="29"/>
      <c r="H631" s="26"/>
    </row>
    <row r="632" spans="4:8" x14ac:dyDescent="0.2">
      <c r="D632" t="s">
        <v>27</v>
      </c>
      <c r="E632" s="27">
        <v>5309.94</v>
      </c>
      <c r="F632" s="28">
        <v>4299.8500000000004</v>
      </c>
      <c r="G632" s="29"/>
      <c r="H632" s="26"/>
    </row>
    <row r="633" spans="4:8" x14ac:dyDescent="0.2">
      <c r="D633" t="s">
        <v>27</v>
      </c>
      <c r="E633" s="27">
        <v>4067.07</v>
      </c>
      <c r="F633" s="28">
        <v>3451.17</v>
      </c>
      <c r="G633" s="29"/>
      <c r="H633" s="26"/>
    </row>
    <row r="634" spans="4:8" x14ac:dyDescent="0.2">
      <c r="D634" t="s">
        <v>27</v>
      </c>
      <c r="E634" s="27">
        <v>4365.9399999999996</v>
      </c>
      <c r="F634" s="28">
        <v>4346.54</v>
      </c>
      <c r="G634" s="29"/>
      <c r="H634" s="26"/>
    </row>
    <row r="635" spans="4:8" x14ac:dyDescent="0.2">
      <c r="D635" t="s">
        <v>27</v>
      </c>
      <c r="E635" s="27">
        <v>4879.7299999999996</v>
      </c>
      <c r="F635" s="28">
        <v>1135.3499999999999</v>
      </c>
      <c r="G635" s="29"/>
      <c r="H635" s="26"/>
    </row>
    <row r="636" spans="4:8" x14ac:dyDescent="0.2">
      <c r="D636" t="s">
        <v>27</v>
      </c>
      <c r="E636" s="27">
        <v>4237.57</v>
      </c>
      <c r="F636" s="28">
        <v>520.16999999999996</v>
      </c>
      <c r="G636" s="29"/>
      <c r="H636" s="26"/>
    </row>
    <row r="637" spans="4:8" x14ac:dyDescent="0.2">
      <c r="D637" t="s">
        <v>27</v>
      </c>
      <c r="E637" s="27">
        <v>2045.39</v>
      </c>
      <c r="F637" s="28">
        <v>799.53</v>
      </c>
      <c r="G637" s="29"/>
      <c r="H637" s="26"/>
    </row>
    <row r="638" spans="4:8" x14ac:dyDescent="0.2">
      <c r="D638" t="s">
        <v>27</v>
      </c>
      <c r="E638" s="27">
        <v>2579.4499999999998</v>
      </c>
      <c r="F638" s="28">
        <v>2410.8000000000002</v>
      </c>
      <c r="G638" s="29"/>
      <c r="H638" s="26"/>
    </row>
    <row r="639" spans="4:8" x14ac:dyDescent="0.2">
      <c r="D639" t="s">
        <v>27</v>
      </c>
      <c r="E639" s="27">
        <v>2675.61</v>
      </c>
      <c r="F639" s="28">
        <v>1365.04</v>
      </c>
      <c r="G639" s="29"/>
      <c r="H639" s="26"/>
    </row>
    <row r="640" spans="4:8" x14ac:dyDescent="0.2">
      <c r="D640" t="s">
        <v>27</v>
      </c>
      <c r="E640" s="27">
        <v>2757.81</v>
      </c>
      <c r="F640" s="28">
        <v>2098.5500000000002</v>
      </c>
      <c r="G640" s="29"/>
      <c r="H640" s="26"/>
    </row>
    <row r="641" spans="4:8" x14ac:dyDescent="0.2">
      <c r="D641" t="s">
        <v>27</v>
      </c>
      <c r="E641" s="27">
        <v>9158.0400000000009</v>
      </c>
      <c r="F641" s="28">
        <v>3295.05</v>
      </c>
      <c r="G641" s="29"/>
      <c r="H641" s="26"/>
    </row>
    <row r="642" spans="4:8" x14ac:dyDescent="0.2">
      <c r="D642" t="s">
        <v>27</v>
      </c>
      <c r="E642" s="27">
        <v>2524.08</v>
      </c>
      <c r="F642" s="28">
        <v>477.01</v>
      </c>
      <c r="G642" s="29"/>
      <c r="H642" s="26"/>
    </row>
    <row r="643" spans="4:8" x14ac:dyDescent="0.2">
      <c r="D643" t="s">
        <v>27</v>
      </c>
      <c r="E643" s="27">
        <v>1328.06</v>
      </c>
      <c r="F643" s="28">
        <v>125.54</v>
      </c>
      <c r="G643" s="29"/>
      <c r="H643" s="26"/>
    </row>
    <row r="644" spans="4:8" x14ac:dyDescent="0.2">
      <c r="D644" t="s">
        <v>27</v>
      </c>
      <c r="E644" s="27">
        <v>9089.18</v>
      </c>
      <c r="F644" s="28">
        <v>1612.41</v>
      </c>
      <c r="G644" s="29"/>
      <c r="H644" s="26"/>
    </row>
    <row r="645" spans="4:8" x14ac:dyDescent="0.2">
      <c r="D645" t="s">
        <v>27</v>
      </c>
      <c r="E645" s="27">
        <v>7936.09</v>
      </c>
      <c r="F645" s="28">
        <v>1077.54</v>
      </c>
      <c r="G645" s="29"/>
      <c r="H645" s="26"/>
    </row>
    <row r="646" spans="4:8" x14ac:dyDescent="0.2">
      <c r="D646" t="s">
        <v>27</v>
      </c>
      <c r="E646" s="27">
        <v>6071.24</v>
      </c>
      <c r="F646" s="28">
        <v>2037.73</v>
      </c>
      <c r="G646" s="29"/>
      <c r="H646" s="26"/>
    </row>
    <row r="647" spans="4:8" x14ac:dyDescent="0.2">
      <c r="D647" t="s">
        <v>27</v>
      </c>
      <c r="E647" s="27">
        <v>1687.48</v>
      </c>
      <c r="F647" s="28">
        <v>1030.47</v>
      </c>
      <c r="G647" s="29"/>
      <c r="H647" s="26"/>
    </row>
    <row r="648" spans="4:8" x14ac:dyDescent="0.2">
      <c r="D648" t="s">
        <v>27</v>
      </c>
      <c r="E648" s="27">
        <v>8985.49</v>
      </c>
      <c r="F648" s="28">
        <v>5474.49</v>
      </c>
      <c r="G648" s="29"/>
      <c r="H648" s="26"/>
    </row>
    <row r="649" spans="4:8" x14ac:dyDescent="0.2">
      <c r="D649" t="s">
        <v>27</v>
      </c>
      <c r="E649" s="27">
        <v>8248.5300000000007</v>
      </c>
      <c r="F649" s="28">
        <v>1515.95</v>
      </c>
      <c r="G649" s="29"/>
      <c r="H649" s="26"/>
    </row>
    <row r="650" spans="4:8" x14ac:dyDescent="0.2">
      <c r="D650" t="s">
        <v>27</v>
      </c>
      <c r="E650" s="27">
        <v>1727.54</v>
      </c>
      <c r="F650" s="28">
        <v>1010.73</v>
      </c>
      <c r="G650" s="29"/>
      <c r="H650" s="26"/>
    </row>
    <row r="651" spans="4:8" x14ac:dyDescent="0.2">
      <c r="D651" t="s">
        <v>27</v>
      </c>
      <c r="E651" s="27">
        <v>2200.7600000000002</v>
      </c>
      <c r="F651" s="28">
        <v>421.4</v>
      </c>
      <c r="G651" s="29"/>
      <c r="H651" s="26"/>
    </row>
    <row r="652" spans="4:8" x14ac:dyDescent="0.2">
      <c r="D652" t="s">
        <v>27</v>
      </c>
      <c r="E652" s="27">
        <v>9364.0300000000007</v>
      </c>
      <c r="F652" s="28">
        <v>432.79</v>
      </c>
      <c r="G652" s="29"/>
      <c r="H652" s="26"/>
    </row>
    <row r="653" spans="4:8" x14ac:dyDescent="0.2">
      <c r="D653" t="s">
        <v>27</v>
      </c>
      <c r="E653" s="27">
        <v>2821.08</v>
      </c>
      <c r="F653" s="28">
        <v>1607.94</v>
      </c>
      <c r="G653" s="29"/>
      <c r="H653" s="26"/>
    </row>
    <row r="654" spans="4:8" x14ac:dyDescent="0.2">
      <c r="D654" t="s">
        <v>27</v>
      </c>
      <c r="E654" s="27">
        <v>1339.51</v>
      </c>
      <c r="F654" s="28">
        <v>1157.42</v>
      </c>
      <c r="G654" s="29"/>
      <c r="H654" s="26"/>
    </row>
    <row r="655" spans="4:8" x14ac:dyDescent="0.2">
      <c r="D655" t="s">
        <v>27</v>
      </c>
      <c r="E655" s="27">
        <v>5815.97</v>
      </c>
      <c r="F655" s="28">
        <v>1001.54</v>
      </c>
      <c r="G655" s="29"/>
      <c r="H655" s="26"/>
    </row>
    <row r="656" spans="4:8" x14ac:dyDescent="0.2">
      <c r="D656" t="s">
        <v>27</v>
      </c>
      <c r="E656" s="27">
        <v>6484.86</v>
      </c>
      <c r="F656" s="28">
        <v>3251.25</v>
      </c>
      <c r="G656" s="29"/>
      <c r="H656" s="26"/>
    </row>
    <row r="657" spans="4:8" x14ac:dyDescent="0.2">
      <c r="D657" t="s">
        <v>27</v>
      </c>
      <c r="E657" s="27">
        <v>3024.87</v>
      </c>
      <c r="F657" s="28">
        <v>1635.61</v>
      </c>
      <c r="G657" s="29"/>
      <c r="H657" s="26"/>
    </row>
    <row r="658" spans="4:8" x14ac:dyDescent="0.2">
      <c r="D658" t="s">
        <v>27</v>
      </c>
      <c r="E658" s="27">
        <v>1449.46</v>
      </c>
      <c r="F658" s="28">
        <v>1157.76</v>
      </c>
      <c r="G658" s="29"/>
      <c r="H658" s="26"/>
    </row>
    <row r="659" spans="4:8" x14ac:dyDescent="0.2">
      <c r="D659" t="s">
        <v>27</v>
      </c>
      <c r="E659" s="27">
        <v>5754.49</v>
      </c>
      <c r="F659" s="28">
        <v>3350.15</v>
      </c>
      <c r="G659" s="29"/>
      <c r="H659" s="26"/>
    </row>
    <row r="660" spans="4:8" x14ac:dyDescent="0.2">
      <c r="D660" t="s">
        <v>27</v>
      </c>
      <c r="E660" s="27">
        <v>5429.52</v>
      </c>
      <c r="F660" s="28">
        <v>2508.5300000000002</v>
      </c>
      <c r="G660" s="29"/>
      <c r="H660" s="26"/>
    </row>
    <row r="661" spans="4:8" x14ac:dyDescent="0.2">
      <c r="D661" t="s">
        <v>27</v>
      </c>
      <c r="E661" s="27">
        <v>6329.81</v>
      </c>
      <c r="F661" s="28">
        <v>3260.75</v>
      </c>
      <c r="G661" s="29"/>
      <c r="H661" s="26"/>
    </row>
    <row r="662" spans="4:8" x14ac:dyDescent="0.2">
      <c r="D662" t="s">
        <v>27</v>
      </c>
      <c r="E662" s="27">
        <v>9763.93</v>
      </c>
      <c r="F662" s="28">
        <v>7978.49</v>
      </c>
      <c r="G662" s="29"/>
      <c r="H662" s="26"/>
    </row>
    <row r="663" spans="4:8" x14ac:dyDescent="0.2">
      <c r="D663" t="s">
        <v>27</v>
      </c>
      <c r="E663" s="27">
        <v>3759.5</v>
      </c>
      <c r="F663" s="28">
        <v>3302.14</v>
      </c>
      <c r="G663" s="29"/>
      <c r="H663" s="26"/>
    </row>
    <row r="664" spans="4:8" x14ac:dyDescent="0.2">
      <c r="D664" t="s">
        <v>27</v>
      </c>
      <c r="E664" s="27">
        <v>2889.14</v>
      </c>
      <c r="F664" s="28">
        <v>778.3</v>
      </c>
      <c r="G664" s="29"/>
      <c r="H664" s="26"/>
    </row>
    <row r="665" spans="4:8" x14ac:dyDescent="0.2">
      <c r="D665" t="s">
        <v>27</v>
      </c>
      <c r="E665" s="27">
        <v>6216.28</v>
      </c>
      <c r="F665" s="28">
        <v>2665.39</v>
      </c>
      <c r="G665" s="29"/>
      <c r="H665" s="26"/>
    </row>
    <row r="666" spans="4:8" x14ac:dyDescent="0.2">
      <c r="D666" t="s">
        <v>27</v>
      </c>
      <c r="E666" s="27">
        <v>2827.28</v>
      </c>
      <c r="F666" s="28">
        <v>2736.29</v>
      </c>
      <c r="G666" s="29"/>
      <c r="H666" s="26"/>
    </row>
    <row r="667" spans="4:8" x14ac:dyDescent="0.2">
      <c r="D667" t="s">
        <v>27</v>
      </c>
      <c r="E667" s="27">
        <v>6467.98</v>
      </c>
      <c r="F667" s="28">
        <v>3997.99</v>
      </c>
      <c r="G667" s="29"/>
      <c r="H667" s="26"/>
    </row>
    <row r="668" spans="4:8" x14ac:dyDescent="0.2">
      <c r="D668" t="s">
        <v>27</v>
      </c>
      <c r="E668" s="27">
        <v>5383.91</v>
      </c>
      <c r="F668" s="28">
        <v>5109.24</v>
      </c>
      <c r="G668" s="29"/>
      <c r="H668" s="26"/>
    </row>
    <row r="669" spans="4:8" x14ac:dyDescent="0.2">
      <c r="D669" t="s">
        <v>27</v>
      </c>
      <c r="E669" s="27">
        <v>2797.54</v>
      </c>
      <c r="F669" s="28">
        <v>2072.04</v>
      </c>
      <c r="G669" s="29"/>
      <c r="H669" s="26"/>
    </row>
    <row r="670" spans="4:8" x14ac:dyDescent="0.2">
      <c r="D670" t="s">
        <v>27</v>
      </c>
      <c r="E670" s="27">
        <v>1928.76</v>
      </c>
      <c r="F670" s="28">
        <v>163.43</v>
      </c>
      <c r="G670" s="29"/>
      <c r="H670" s="26"/>
    </row>
    <row r="671" spans="4:8" x14ac:dyDescent="0.2">
      <c r="D671" t="s">
        <v>27</v>
      </c>
      <c r="E671" s="27">
        <v>5718.3</v>
      </c>
      <c r="F671" s="28">
        <v>3931.07</v>
      </c>
      <c r="G671" s="29"/>
      <c r="H671" s="26"/>
    </row>
    <row r="672" spans="4:8" x14ac:dyDescent="0.2">
      <c r="D672" t="s">
        <v>27</v>
      </c>
      <c r="E672" s="27">
        <v>2041.92</v>
      </c>
      <c r="F672" s="28">
        <v>1172.8900000000001</v>
      </c>
      <c r="G672" s="29"/>
      <c r="H672" s="26"/>
    </row>
    <row r="673" spans="4:8" x14ac:dyDescent="0.2">
      <c r="D673" t="s">
        <v>27</v>
      </c>
      <c r="E673" s="27">
        <v>9102.25</v>
      </c>
      <c r="F673" s="28">
        <v>8278.2000000000007</v>
      </c>
      <c r="G673" s="29"/>
      <c r="H673" s="26"/>
    </row>
    <row r="674" spans="4:8" x14ac:dyDescent="0.2">
      <c r="D674" t="s">
        <v>27</v>
      </c>
      <c r="E674" s="27">
        <v>7111.79</v>
      </c>
      <c r="F674" s="28">
        <v>2049.4299999999998</v>
      </c>
      <c r="G674" s="29"/>
      <c r="H674" s="26"/>
    </row>
    <row r="675" spans="4:8" x14ac:dyDescent="0.2">
      <c r="D675" t="s">
        <v>27</v>
      </c>
      <c r="E675" s="27">
        <v>6755.98</v>
      </c>
      <c r="F675" s="28">
        <v>3565.94</v>
      </c>
      <c r="G675" s="29"/>
      <c r="H675" s="26"/>
    </row>
    <row r="676" spans="4:8" x14ac:dyDescent="0.2">
      <c r="D676" t="s">
        <v>27</v>
      </c>
      <c r="E676" s="27">
        <v>4703.4399999999996</v>
      </c>
      <c r="F676" s="28">
        <v>3880.22</v>
      </c>
      <c r="G676" s="29"/>
      <c r="H676" s="26"/>
    </row>
    <row r="677" spans="4:8" x14ac:dyDescent="0.2">
      <c r="D677" t="s">
        <v>27</v>
      </c>
      <c r="E677" s="27">
        <v>5570.34</v>
      </c>
      <c r="F677" s="28">
        <v>2036.96</v>
      </c>
      <c r="G677" s="29"/>
      <c r="H677" s="26"/>
    </row>
    <row r="678" spans="4:8" x14ac:dyDescent="0.2">
      <c r="D678" t="s">
        <v>27</v>
      </c>
      <c r="E678" s="27">
        <v>9948.24</v>
      </c>
      <c r="F678" s="28">
        <v>3291.73</v>
      </c>
      <c r="G678" s="29"/>
      <c r="H678" s="26"/>
    </row>
    <row r="679" spans="4:8" x14ac:dyDescent="0.2">
      <c r="D679" t="s">
        <v>27</v>
      </c>
      <c r="E679" s="27">
        <v>1520.33</v>
      </c>
      <c r="F679" s="28">
        <v>977.06</v>
      </c>
      <c r="G679" s="29"/>
      <c r="H679" s="26"/>
    </row>
    <row r="680" spans="4:8" x14ac:dyDescent="0.2">
      <c r="D680" t="s">
        <v>27</v>
      </c>
      <c r="E680" s="27">
        <v>4310.5200000000004</v>
      </c>
      <c r="F680" s="28">
        <v>3766.21</v>
      </c>
      <c r="G680" s="29"/>
      <c r="H680" s="26"/>
    </row>
    <row r="681" spans="4:8" x14ac:dyDescent="0.2">
      <c r="D681" t="s">
        <v>27</v>
      </c>
      <c r="E681" s="27">
        <v>9867.56</v>
      </c>
      <c r="F681" s="28">
        <v>3171.77</v>
      </c>
      <c r="G681" s="29"/>
      <c r="H681" s="26"/>
    </row>
    <row r="682" spans="4:8" x14ac:dyDescent="0.2">
      <c r="D682" t="s">
        <v>27</v>
      </c>
      <c r="E682" s="27">
        <v>6667.61</v>
      </c>
      <c r="F682" s="28">
        <v>3802.79</v>
      </c>
      <c r="G682" s="29"/>
      <c r="H682" s="26"/>
    </row>
    <row r="683" spans="4:8" x14ac:dyDescent="0.2">
      <c r="D683" t="s">
        <v>27</v>
      </c>
      <c r="E683" s="27">
        <v>3772.96</v>
      </c>
      <c r="F683" s="28">
        <v>2529.5100000000002</v>
      </c>
      <c r="G683" s="29"/>
      <c r="H683" s="26"/>
    </row>
    <row r="684" spans="4:8" x14ac:dyDescent="0.2">
      <c r="D684" t="s">
        <v>27</v>
      </c>
      <c r="E684" s="27">
        <v>9460.4599999999991</v>
      </c>
      <c r="F684" s="28">
        <v>4692.78</v>
      </c>
      <c r="G684" s="29"/>
      <c r="H684" s="26"/>
    </row>
    <row r="685" spans="4:8" x14ac:dyDescent="0.2">
      <c r="D685" t="s">
        <v>27</v>
      </c>
      <c r="E685" s="27">
        <v>5494.3</v>
      </c>
      <c r="F685" s="28">
        <v>4532.97</v>
      </c>
      <c r="G685" s="29"/>
      <c r="H685" s="26"/>
    </row>
    <row r="686" spans="4:8" x14ac:dyDescent="0.2">
      <c r="D686" t="s">
        <v>27</v>
      </c>
      <c r="E686" s="27">
        <v>1035.8800000000001</v>
      </c>
      <c r="F686" s="28">
        <v>412.29</v>
      </c>
      <c r="G686" s="29"/>
      <c r="H686" s="26"/>
    </row>
    <row r="687" spans="4:8" x14ac:dyDescent="0.2">
      <c r="D687" t="s">
        <v>27</v>
      </c>
      <c r="E687" s="27">
        <v>1441.97</v>
      </c>
      <c r="F687" s="28">
        <v>560.79</v>
      </c>
      <c r="G687" s="29"/>
      <c r="H687" s="26"/>
    </row>
    <row r="688" spans="4:8" x14ac:dyDescent="0.2">
      <c r="D688" t="s">
        <v>27</v>
      </c>
      <c r="E688" s="27">
        <v>5874.59</v>
      </c>
      <c r="F688" s="28">
        <v>5821.21</v>
      </c>
      <c r="G688" s="29"/>
      <c r="H688" s="26"/>
    </row>
    <row r="689" spans="4:8" x14ac:dyDescent="0.2">
      <c r="D689" t="s">
        <v>27</v>
      </c>
      <c r="E689" s="27">
        <v>3960.7</v>
      </c>
      <c r="F689" s="28">
        <v>3512.91</v>
      </c>
      <c r="G689" s="29"/>
      <c r="H689" s="26"/>
    </row>
    <row r="690" spans="4:8" x14ac:dyDescent="0.2">
      <c r="D690" t="s">
        <v>27</v>
      </c>
      <c r="E690" s="27">
        <v>1871.33</v>
      </c>
      <c r="F690" s="28">
        <v>65.8</v>
      </c>
      <c r="G690" s="29"/>
      <c r="H690" s="26"/>
    </row>
    <row r="691" spans="4:8" x14ac:dyDescent="0.2">
      <c r="D691" t="s">
        <v>27</v>
      </c>
      <c r="E691" s="27">
        <v>5889.21</v>
      </c>
      <c r="F691" s="28">
        <v>800.56</v>
      </c>
      <c r="G691" s="29"/>
      <c r="H691" s="26"/>
    </row>
    <row r="692" spans="4:8" x14ac:dyDescent="0.2">
      <c r="D692" t="s">
        <v>27</v>
      </c>
      <c r="E692" s="27">
        <v>3867.8</v>
      </c>
      <c r="F692" s="28">
        <v>3715.44</v>
      </c>
      <c r="G692" s="29"/>
      <c r="H692" s="26"/>
    </row>
    <row r="693" spans="4:8" x14ac:dyDescent="0.2">
      <c r="D693" t="s">
        <v>27</v>
      </c>
      <c r="E693" s="27">
        <v>8633.74</v>
      </c>
      <c r="F693" s="28">
        <v>5511.51</v>
      </c>
      <c r="G693" s="29"/>
      <c r="H693" s="26"/>
    </row>
    <row r="694" spans="4:8" x14ac:dyDescent="0.2">
      <c r="D694" t="s">
        <v>27</v>
      </c>
      <c r="E694" s="27">
        <v>2846.25</v>
      </c>
      <c r="F694" s="28">
        <v>1376.89</v>
      </c>
      <c r="G694" s="29"/>
      <c r="H694" s="26"/>
    </row>
    <row r="695" spans="4:8" x14ac:dyDescent="0.2">
      <c r="D695" t="s">
        <v>27</v>
      </c>
      <c r="E695" s="27">
        <v>1608.19</v>
      </c>
      <c r="F695" s="28">
        <v>674.72</v>
      </c>
      <c r="G695" s="29"/>
      <c r="H695" s="26"/>
    </row>
    <row r="696" spans="4:8" x14ac:dyDescent="0.2">
      <c r="D696" t="s">
        <v>27</v>
      </c>
      <c r="E696" s="27">
        <v>5963.9</v>
      </c>
      <c r="F696" s="28">
        <v>4856.8999999999996</v>
      </c>
      <c r="G696" s="29"/>
      <c r="H696" s="26"/>
    </row>
    <row r="697" spans="4:8" x14ac:dyDescent="0.2">
      <c r="D697" t="s">
        <v>27</v>
      </c>
      <c r="E697" s="27">
        <v>8449.77</v>
      </c>
      <c r="F697" s="28">
        <v>6627.7</v>
      </c>
      <c r="G697" s="29"/>
      <c r="H697" s="26"/>
    </row>
    <row r="698" spans="4:8" x14ac:dyDescent="0.2">
      <c r="D698" t="s">
        <v>27</v>
      </c>
      <c r="E698" s="27">
        <v>8745.01</v>
      </c>
      <c r="F698" s="28">
        <v>176.58</v>
      </c>
      <c r="G698" s="29"/>
      <c r="H698" s="26"/>
    </row>
    <row r="699" spans="4:8" x14ac:dyDescent="0.2">
      <c r="D699" t="s">
        <v>27</v>
      </c>
      <c r="E699" s="27">
        <v>7386.59</v>
      </c>
      <c r="F699" s="28">
        <v>2720.97</v>
      </c>
      <c r="G699" s="29"/>
      <c r="H699" s="26"/>
    </row>
    <row r="700" spans="4:8" x14ac:dyDescent="0.2">
      <c r="D700" t="s">
        <v>27</v>
      </c>
      <c r="E700" s="27">
        <v>4397.67</v>
      </c>
      <c r="F700" s="28">
        <v>152.47999999999999</v>
      </c>
      <c r="G700" s="29"/>
      <c r="H700" s="26"/>
    </row>
    <row r="701" spans="4:8" x14ac:dyDescent="0.2">
      <c r="D701" t="s">
        <v>27</v>
      </c>
      <c r="E701" s="27">
        <v>6075.38</v>
      </c>
      <c r="F701" s="28">
        <v>4685.93</v>
      </c>
      <c r="G701" s="29"/>
      <c r="H701" s="26"/>
    </row>
    <row r="702" spans="4:8" x14ac:dyDescent="0.2">
      <c r="D702" t="s">
        <v>27</v>
      </c>
      <c r="E702" s="27">
        <v>8236.39</v>
      </c>
      <c r="F702" s="28">
        <v>1007.22</v>
      </c>
      <c r="G702" s="29"/>
      <c r="H702" s="26"/>
    </row>
    <row r="703" spans="4:8" x14ac:dyDescent="0.2">
      <c r="D703" t="s">
        <v>27</v>
      </c>
      <c r="E703" s="27">
        <v>6788.73</v>
      </c>
      <c r="F703" s="28">
        <v>3842.02</v>
      </c>
      <c r="G703" s="29"/>
      <c r="H703" s="26"/>
    </row>
    <row r="704" spans="4:8" x14ac:dyDescent="0.2">
      <c r="D704" t="s">
        <v>27</v>
      </c>
      <c r="E704" s="27">
        <v>7726.56</v>
      </c>
      <c r="F704" s="28">
        <v>633.32000000000005</v>
      </c>
      <c r="G704" s="29"/>
      <c r="H704" s="26"/>
    </row>
    <row r="705" spans="4:8" x14ac:dyDescent="0.2">
      <c r="D705" t="s">
        <v>27</v>
      </c>
      <c r="E705" s="27">
        <v>8986.36</v>
      </c>
      <c r="F705" s="28">
        <v>5891.93</v>
      </c>
      <c r="G705" s="29"/>
      <c r="H705" s="26"/>
    </row>
    <row r="706" spans="4:8" x14ac:dyDescent="0.2">
      <c r="D706" t="s">
        <v>27</v>
      </c>
      <c r="E706" s="27">
        <v>8804.83</v>
      </c>
      <c r="F706" s="28">
        <v>3451.58</v>
      </c>
      <c r="G706" s="29"/>
      <c r="H706" s="26"/>
    </row>
    <row r="707" spans="4:8" x14ac:dyDescent="0.2">
      <c r="D707" t="s">
        <v>27</v>
      </c>
      <c r="E707" s="27">
        <v>3606.62</v>
      </c>
      <c r="F707" s="28">
        <v>1151.98</v>
      </c>
      <c r="G707" s="29"/>
      <c r="H707" s="26"/>
    </row>
    <row r="708" spans="4:8" x14ac:dyDescent="0.2">
      <c r="D708" t="s">
        <v>27</v>
      </c>
      <c r="E708" s="27">
        <v>6277.39</v>
      </c>
      <c r="F708" s="28">
        <v>276.62</v>
      </c>
      <c r="G708" s="29"/>
      <c r="H708" s="26"/>
    </row>
    <row r="709" spans="4:8" x14ac:dyDescent="0.2">
      <c r="D709" t="s">
        <v>27</v>
      </c>
      <c r="E709" s="27">
        <v>8217.11</v>
      </c>
      <c r="F709" s="28">
        <v>5164.3500000000004</v>
      </c>
      <c r="G709" s="29"/>
      <c r="H709" s="26"/>
    </row>
    <row r="710" spans="4:8" x14ac:dyDescent="0.2">
      <c r="D710" t="s">
        <v>27</v>
      </c>
      <c r="E710" s="27">
        <v>7096.55</v>
      </c>
      <c r="F710" s="28">
        <v>4428.5200000000004</v>
      </c>
      <c r="G710" s="29"/>
      <c r="H710" s="26"/>
    </row>
    <row r="711" spans="4:8" x14ac:dyDescent="0.2">
      <c r="D711" t="s">
        <v>27</v>
      </c>
      <c r="E711" s="27">
        <v>2273.69</v>
      </c>
      <c r="F711" s="28">
        <v>1867.02</v>
      </c>
      <c r="G711" s="29"/>
      <c r="H711" s="26"/>
    </row>
    <row r="712" spans="4:8" x14ac:dyDescent="0.2">
      <c r="D712" t="s">
        <v>27</v>
      </c>
      <c r="E712" s="27">
        <v>1727.22</v>
      </c>
      <c r="F712" s="28">
        <v>1538.86</v>
      </c>
      <c r="G712" s="29"/>
      <c r="H712" s="26"/>
    </row>
    <row r="713" spans="4:8" x14ac:dyDescent="0.2">
      <c r="D713" t="s">
        <v>27</v>
      </c>
      <c r="E713" s="27">
        <v>8190.17</v>
      </c>
      <c r="F713" s="28">
        <v>523.54999999999995</v>
      </c>
      <c r="G713" s="29"/>
      <c r="H713" s="26"/>
    </row>
    <row r="714" spans="4:8" x14ac:dyDescent="0.2">
      <c r="D714" t="s">
        <v>27</v>
      </c>
      <c r="E714" s="27">
        <v>7423.57</v>
      </c>
      <c r="F714" s="28">
        <v>1117.3800000000001</v>
      </c>
      <c r="G714" s="29"/>
      <c r="H714" s="26"/>
    </row>
    <row r="715" spans="4:8" x14ac:dyDescent="0.2">
      <c r="D715" t="s">
        <v>27</v>
      </c>
      <c r="E715" s="27">
        <v>4763.5600000000004</v>
      </c>
      <c r="F715" s="28">
        <v>2530.2800000000002</v>
      </c>
      <c r="G715" s="29"/>
      <c r="H715" s="26"/>
    </row>
    <row r="716" spans="4:8" x14ac:dyDescent="0.2">
      <c r="D716" t="s">
        <v>27</v>
      </c>
      <c r="E716" s="27">
        <v>2366.38</v>
      </c>
      <c r="F716" s="28">
        <v>2272.0700000000002</v>
      </c>
      <c r="G716" s="29"/>
      <c r="H716" s="26"/>
    </row>
    <row r="717" spans="4:8" x14ac:dyDescent="0.2">
      <c r="D717" t="s">
        <v>27</v>
      </c>
      <c r="E717" s="27">
        <v>8697.17</v>
      </c>
      <c r="F717" s="28">
        <v>7109.07</v>
      </c>
      <c r="G717" s="29"/>
      <c r="H717" s="26"/>
    </row>
    <row r="718" spans="4:8" x14ac:dyDescent="0.2">
      <c r="D718" t="s">
        <v>27</v>
      </c>
      <c r="E718" s="27">
        <v>2474.71</v>
      </c>
      <c r="F718" s="28">
        <v>1042.1199999999999</v>
      </c>
      <c r="G718" s="29"/>
      <c r="H718" s="26"/>
    </row>
    <row r="719" spans="4:8" x14ac:dyDescent="0.2">
      <c r="D719" t="s">
        <v>27</v>
      </c>
      <c r="E719" s="27">
        <v>2794.96</v>
      </c>
      <c r="F719" s="28">
        <v>319.12</v>
      </c>
      <c r="G719" s="29"/>
      <c r="H719" s="26"/>
    </row>
    <row r="720" spans="4:8" x14ac:dyDescent="0.2">
      <c r="D720" t="s">
        <v>27</v>
      </c>
      <c r="E720" s="27">
        <v>3904.35</v>
      </c>
      <c r="F720" s="28">
        <v>3465.85</v>
      </c>
      <c r="G720" s="29"/>
      <c r="H720" s="26"/>
    </row>
    <row r="721" spans="4:8" x14ac:dyDescent="0.2">
      <c r="D721" t="s">
        <v>27</v>
      </c>
      <c r="E721" s="27">
        <v>5470.88</v>
      </c>
      <c r="F721" s="28">
        <v>2194.5300000000002</v>
      </c>
      <c r="G721" s="29"/>
      <c r="H721" s="26"/>
    </row>
    <row r="722" spans="4:8" x14ac:dyDescent="0.2">
      <c r="D722" t="s">
        <v>27</v>
      </c>
      <c r="E722" s="27">
        <v>4127.1099999999997</v>
      </c>
      <c r="F722" s="28">
        <v>2643.11</v>
      </c>
      <c r="G722" s="29"/>
      <c r="H722" s="26"/>
    </row>
    <row r="723" spans="4:8" x14ac:dyDescent="0.2">
      <c r="D723" t="s">
        <v>27</v>
      </c>
      <c r="E723" s="27">
        <v>3585.14</v>
      </c>
      <c r="F723" s="28">
        <v>2021.45</v>
      </c>
      <c r="G723" s="29"/>
      <c r="H723" s="26"/>
    </row>
    <row r="724" spans="4:8" x14ac:dyDescent="0.2">
      <c r="D724" t="s">
        <v>27</v>
      </c>
      <c r="E724" s="27">
        <v>5781.76</v>
      </c>
      <c r="F724" s="28">
        <v>2416.61</v>
      </c>
      <c r="G724" s="29"/>
      <c r="H724" s="26"/>
    </row>
    <row r="725" spans="4:8" x14ac:dyDescent="0.2">
      <c r="D725" t="s">
        <v>27</v>
      </c>
      <c r="E725" s="27">
        <v>6409.75</v>
      </c>
      <c r="F725" s="28">
        <v>5732.37</v>
      </c>
      <c r="G725" s="29"/>
      <c r="H725" s="26"/>
    </row>
    <row r="726" spans="4:8" x14ac:dyDescent="0.2">
      <c r="D726" t="s">
        <v>27</v>
      </c>
      <c r="E726" s="27">
        <v>5573.85</v>
      </c>
      <c r="F726" s="28">
        <v>3.33</v>
      </c>
      <c r="G726" s="29"/>
      <c r="H726" s="26"/>
    </row>
    <row r="727" spans="4:8" x14ac:dyDescent="0.2">
      <c r="D727" t="s">
        <v>27</v>
      </c>
      <c r="E727" s="27">
        <v>5553.31</v>
      </c>
      <c r="F727" s="28">
        <v>115.44</v>
      </c>
      <c r="G727" s="29"/>
      <c r="H727" s="26"/>
    </row>
    <row r="728" spans="4:8" x14ac:dyDescent="0.2">
      <c r="D728" t="s">
        <v>27</v>
      </c>
      <c r="E728" s="27">
        <v>1348.12</v>
      </c>
      <c r="F728" s="28">
        <v>991.36</v>
      </c>
      <c r="G728" s="29"/>
      <c r="H728" s="26"/>
    </row>
    <row r="729" spans="4:8" x14ac:dyDescent="0.2">
      <c r="D729" t="s">
        <v>27</v>
      </c>
      <c r="E729" s="27">
        <v>8465</v>
      </c>
      <c r="F729" s="28">
        <v>997.89</v>
      </c>
      <c r="G729" s="29"/>
      <c r="H729" s="26"/>
    </row>
    <row r="730" spans="4:8" x14ac:dyDescent="0.2">
      <c r="D730" t="s">
        <v>27</v>
      </c>
      <c r="E730" s="27">
        <v>2785.27</v>
      </c>
      <c r="F730" s="28">
        <v>1798.25</v>
      </c>
      <c r="G730" s="29"/>
      <c r="H730" s="26"/>
    </row>
    <row r="731" spans="4:8" x14ac:dyDescent="0.2">
      <c r="D731" t="s">
        <v>27</v>
      </c>
      <c r="E731" s="27">
        <v>1374.37</v>
      </c>
      <c r="F731" s="28">
        <v>536.48</v>
      </c>
      <c r="G731" s="29"/>
      <c r="H731" s="26"/>
    </row>
    <row r="732" spans="4:8" x14ac:dyDescent="0.2">
      <c r="D732" t="s">
        <v>27</v>
      </c>
      <c r="E732" s="27">
        <v>4145.5</v>
      </c>
      <c r="F732" s="28">
        <v>1582.15</v>
      </c>
      <c r="G732" s="29"/>
      <c r="H732" s="26"/>
    </row>
    <row r="733" spans="4:8" x14ac:dyDescent="0.2">
      <c r="D733" t="s">
        <v>27</v>
      </c>
      <c r="E733" s="27">
        <v>7530.43</v>
      </c>
      <c r="F733" s="28">
        <v>41.21</v>
      </c>
      <c r="G733" s="29"/>
      <c r="H733" s="26"/>
    </row>
    <row r="734" spans="4:8" x14ac:dyDescent="0.2">
      <c r="D734" t="s">
        <v>27</v>
      </c>
      <c r="E734" s="27">
        <v>3126.5</v>
      </c>
      <c r="F734" s="28">
        <v>2333.3200000000002</v>
      </c>
      <c r="G734" s="29"/>
      <c r="H734" s="26"/>
    </row>
    <row r="735" spans="4:8" x14ac:dyDescent="0.2">
      <c r="D735" t="s">
        <v>27</v>
      </c>
      <c r="E735" s="27">
        <v>8010.08</v>
      </c>
      <c r="F735" s="28">
        <v>7657.12</v>
      </c>
      <c r="G735" s="29"/>
      <c r="H735" s="26"/>
    </row>
    <row r="736" spans="4:8" x14ac:dyDescent="0.2">
      <c r="D736" t="s">
        <v>27</v>
      </c>
      <c r="E736" s="27">
        <v>8242.35</v>
      </c>
      <c r="F736" s="28">
        <v>309.93</v>
      </c>
      <c r="G736" s="29"/>
      <c r="H736" s="26"/>
    </row>
    <row r="737" spans="4:8" x14ac:dyDescent="0.2">
      <c r="D737" t="s">
        <v>27</v>
      </c>
      <c r="E737" s="27">
        <v>6083.4</v>
      </c>
      <c r="F737" s="28">
        <v>373.83</v>
      </c>
      <c r="G737" s="29"/>
      <c r="H737" s="26"/>
    </row>
    <row r="738" spans="4:8" x14ac:dyDescent="0.2">
      <c r="D738" t="s">
        <v>27</v>
      </c>
      <c r="E738" s="27">
        <v>2098.4699999999998</v>
      </c>
      <c r="F738" s="28">
        <v>779.08</v>
      </c>
      <c r="G738" s="29"/>
      <c r="H738" s="26"/>
    </row>
    <row r="739" spans="4:8" x14ac:dyDescent="0.2">
      <c r="D739" t="s">
        <v>27</v>
      </c>
      <c r="E739" s="27">
        <v>7114.82</v>
      </c>
      <c r="F739" s="28">
        <v>1467.61</v>
      </c>
      <c r="G739" s="29"/>
      <c r="H739" s="26"/>
    </row>
    <row r="740" spans="4:8" x14ac:dyDescent="0.2">
      <c r="D740" t="s">
        <v>27</v>
      </c>
      <c r="E740" s="27">
        <v>5106.57</v>
      </c>
      <c r="F740" s="28">
        <v>1064.6400000000001</v>
      </c>
      <c r="G740" s="29"/>
      <c r="H740" s="26"/>
    </row>
    <row r="741" spans="4:8" x14ac:dyDescent="0.2">
      <c r="D741" t="s">
        <v>27</v>
      </c>
      <c r="E741" s="27">
        <v>5473.16</v>
      </c>
      <c r="F741" s="28">
        <v>3264.29</v>
      </c>
      <c r="G741" s="29"/>
      <c r="H741" s="26"/>
    </row>
    <row r="742" spans="4:8" x14ac:dyDescent="0.2">
      <c r="D742" t="s">
        <v>27</v>
      </c>
      <c r="E742" s="27">
        <v>7944.34</v>
      </c>
      <c r="F742" s="28">
        <v>4647.29</v>
      </c>
      <c r="G742" s="29"/>
      <c r="H742" s="26"/>
    </row>
    <row r="743" spans="4:8" x14ac:dyDescent="0.2">
      <c r="D743" t="s">
        <v>27</v>
      </c>
      <c r="E743" s="27">
        <v>5061.1099999999997</v>
      </c>
      <c r="F743" s="28">
        <v>1100.44</v>
      </c>
      <c r="G743" s="29"/>
      <c r="H743" s="26"/>
    </row>
    <row r="744" spans="4:8" x14ac:dyDescent="0.2">
      <c r="D744" t="s">
        <v>27</v>
      </c>
      <c r="E744" s="27">
        <v>9963.4500000000007</v>
      </c>
      <c r="F744" s="28">
        <v>1791.38</v>
      </c>
      <c r="G744" s="29"/>
      <c r="H744" s="26"/>
    </row>
    <row r="745" spans="4:8" x14ac:dyDescent="0.2">
      <c r="D745" t="s">
        <v>27</v>
      </c>
      <c r="E745" s="27">
        <v>2524.2199999999998</v>
      </c>
      <c r="F745" s="28">
        <v>1064.57</v>
      </c>
      <c r="G745" s="29"/>
      <c r="H745" s="26"/>
    </row>
    <row r="746" spans="4:8" x14ac:dyDescent="0.2">
      <c r="D746" t="s">
        <v>27</v>
      </c>
      <c r="E746" s="27">
        <v>2249.12</v>
      </c>
      <c r="F746" s="28">
        <v>1715.93</v>
      </c>
      <c r="G746" s="29"/>
      <c r="H746" s="26"/>
    </row>
    <row r="747" spans="4:8" x14ac:dyDescent="0.2">
      <c r="D747" t="s">
        <v>27</v>
      </c>
      <c r="E747" s="27">
        <v>6545.43</v>
      </c>
      <c r="F747" s="28">
        <v>1789.03</v>
      </c>
      <c r="G747" s="29"/>
      <c r="H747" s="26"/>
    </row>
    <row r="748" spans="4:8" x14ac:dyDescent="0.2">
      <c r="D748" t="s">
        <v>27</v>
      </c>
      <c r="E748" s="27">
        <v>1694.27</v>
      </c>
      <c r="F748" s="28">
        <v>17.739999999999998</v>
      </c>
      <c r="G748" s="29"/>
      <c r="H748" s="26"/>
    </row>
    <row r="749" spans="4:8" x14ac:dyDescent="0.2">
      <c r="D749" t="s">
        <v>27</v>
      </c>
      <c r="E749" s="27">
        <v>3296.59</v>
      </c>
      <c r="F749" s="28">
        <v>2414.25</v>
      </c>
      <c r="G749" s="29"/>
      <c r="H749" s="26"/>
    </row>
    <row r="750" spans="4:8" x14ac:dyDescent="0.2">
      <c r="D750" t="s">
        <v>27</v>
      </c>
      <c r="E750" s="27">
        <v>7656.58</v>
      </c>
      <c r="F750" s="28">
        <v>1188.3</v>
      </c>
      <c r="G750" s="29"/>
      <c r="H750" s="26"/>
    </row>
    <row r="751" spans="4:8" x14ac:dyDescent="0.2">
      <c r="D751" t="s">
        <v>27</v>
      </c>
      <c r="E751" s="27">
        <v>2408.7199999999998</v>
      </c>
      <c r="F751" s="28">
        <v>2135.85</v>
      </c>
      <c r="G751" s="29"/>
      <c r="H751" s="26"/>
    </row>
    <row r="752" spans="4:8" x14ac:dyDescent="0.2">
      <c r="D752" t="s">
        <v>27</v>
      </c>
      <c r="E752" s="27">
        <v>4235.1000000000004</v>
      </c>
      <c r="F752" s="28">
        <v>2539.63</v>
      </c>
      <c r="G752" s="29"/>
      <c r="H752" s="26"/>
    </row>
    <row r="753" spans="4:8" x14ac:dyDescent="0.2">
      <c r="D753" t="s">
        <v>27</v>
      </c>
      <c r="E753" s="27">
        <v>7755.5</v>
      </c>
      <c r="F753" s="28">
        <v>5750.48</v>
      </c>
      <c r="G753" s="29"/>
      <c r="H753" s="26"/>
    </row>
    <row r="754" spans="4:8" x14ac:dyDescent="0.2">
      <c r="D754" t="s">
        <v>27</v>
      </c>
      <c r="E754" s="27">
        <v>1899.45</v>
      </c>
      <c r="F754" s="28">
        <v>489.82</v>
      </c>
      <c r="G754" s="29"/>
      <c r="H754" s="26"/>
    </row>
    <row r="755" spans="4:8" x14ac:dyDescent="0.2">
      <c r="D755" t="s">
        <v>27</v>
      </c>
      <c r="E755" s="27">
        <v>6747.62</v>
      </c>
      <c r="F755" s="28">
        <v>2919.36</v>
      </c>
      <c r="G755" s="29"/>
      <c r="H755" s="26"/>
    </row>
    <row r="756" spans="4:8" x14ac:dyDescent="0.2">
      <c r="D756" t="s">
        <v>27</v>
      </c>
      <c r="E756" s="27">
        <v>3200.47</v>
      </c>
      <c r="F756" s="28">
        <v>490.11</v>
      </c>
      <c r="G756" s="29"/>
      <c r="H756" s="26"/>
    </row>
    <row r="757" spans="4:8" x14ac:dyDescent="0.2">
      <c r="D757" t="s">
        <v>27</v>
      </c>
      <c r="E757" s="27">
        <v>7002.72</v>
      </c>
      <c r="F757" s="28">
        <v>4382.2700000000004</v>
      </c>
      <c r="G757" s="29"/>
      <c r="H757" s="26"/>
    </row>
    <row r="758" spans="4:8" x14ac:dyDescent="0.2">
      <c r="D758" t="s">
        <v>27</v>
      </c>
      <c r="E758" s="27">
        <v>9979.52</v>
      </c>
      <c r="F758" s="28">
        <v>6359.39</v>
      </c>
      <c r="G758" s="29"/>
      <c r="H758" s="26"/>
    </row>
    <row r="759" spans="4:8" x14ac:dyDescent="0.2">
      <c r="D759" t="s">
        <v>27</v>
      </c>
      <c r="E759" s="27">
        <v>1361.95</v>
      </c>
      <c r="F759" s="28">
        <v>841.88</v>
      </c>
      <c r="G759" s="29"/>
      <c r="H759" s="26"/>
    </row>
    <row r="760" spans="4:8" x14ac:dyDescent="0.2">
      <c r="D760" t="s">
        <v>27</v>
      </c>
      <c r="E760" s="27">
        <v>1457.76</v>
      </c>
      <c r="F760" s="28">
        <v>1405.65</v>
      </c>
      <c r="G760" s="29"/>
      <c r="H760" s="26"/>
    </row>
    <row r="761" spans="4:8" x14ac:dyDescent="0.2">
      <c r="D761" t="s">
        <v>27</v>
      </c>
      <c r="E761" s="27">
        <v>4725.78</v>
      </c>
      <c r="F761" s="28">
        <v>412.84</v>
      </c>
      <c r="G761" s="29"/>
      <c r="H761" s="26"/>
    </row>
    <row r="762" spans="4:8" x14ac:dyDescent="0.2">
      <c r="D762" t="s">
        <v>27</v>
      </c>
      <c r="E762" s="27">
        <v>2924.03</v>
      </c>
      <c r="F762" s="28">
        <v>1262.75</v>
      </c>
      <c r="G762" s="29"/>
      <c r="H762" s="26"/>
    </row>
    <row r="763" spans="4:8" x14ac:dyDescent="0.2">
      <c r="D763" t="s">
        <v>27</v>
      </c>
      <c r="E763" s="27">
        <v>3421.72</v>
      </c>
      <c r="F763" s="28">
        <v>518.88</v>
      </c>
      <c r="G763" s="29"/>
      <c r="H763" s="26"/>
    </row>
    <row r="764" spans="4:8" x14ac:dyDescent="0.2">
      <c r="D764" t="s">
        <v>27</v>
      </c>
      <c r="E764" s="27">
        <v>4309.9399999999996</v>
      </c>
      <c r="F764" s="28">
        <v>2398.5</v>
      </c>
      <c r="G764" s="29"/>
      <c r="H764" s="26"/>
    </row>
    <row r="765" spans="4:8" x14ac:dyDescent="0.2">
      <c r="D765" t="s">
        <v>27</v>
      </c>
      <c r="E765" s="27">
        <v>1212.97</v>
      </c>
      <c r="F765" s="28">
        <v>334.15</v>
      </c>
      <c r="G765" s="29"/>
      <c r="H765" s="26"/>
    </row>
    <row r="766" spans="4:8" x14ac:dyDescent="0.2">
      <c r="D766" t="s">
        <v>27</v>
      </c>
      <c r="E766" s="27">
        <v>2016.72</v>
      </c>
      <c r="F766" s="28">
        <v>1257.3900000000001</v>
      </c>
      <c r="G766" s="29"/>
      <c r="H766" s="26"/>
    </row>
    <row r="767" spans="4:8" x14ac:dyDescent="0.2">
      <c r="D767" t="s">
        <v>27</v>
      </c>
      <c r="E767" s="27">
        <v>5337.16</v>
      </c>
      <c r="F767" s="28">
        <v>743.77</v>
      </c>
      <c r="G767" s="29"/>
      <c r="H767" s="26"/>
    </row>
    <row r="768" spans="4:8" x14ac:dyDescent="0.2">
      <c r="D768" t="s">
        <v>27</v>
      </c>
      <c r="E768" s="27">
        <v>3129.05</v>
      </c>
      <c r="F768" s="28">
        <v>2806.35</v>
      </c>
      <c r="G768" s="29"/>
      <c r="H768" s="26"/>
    </row>
    <row r="769" spans="4:8" x14ac:dyDescent="0.2">
      <c r="D769" t="s">
        <v>27</v>
      </c>
      <c r="E769" s="27">
        <v>8713.8700000000008</v>
      </c>
      <c r="F769" s="28">
        <v>6251.66</v>
      </c>
      <c r="G769" s="29"/>
      <c r="H769" s="26"/>
    </row>
    <row r="770" spans="4:8" x14ac:dyDescent="0.2">
      <c r="D770" t="s">
        <v>27</v>
      </c>
      <c r="E770" s="27">
        <v>4816.6000000000004</v>
      </c>
      <c r="F770" s="28">
        <v>2401.14</v>
      </c>
      <c r="G770" s="29"/>
      <c r="H770" s="26"/>
    </row>
    <row r="771" spans="4:8" x14ac:dyDescent="0.2">
      <c r="D771" t="s">
        <v>27</v>
      </c>
      <c r="E771" s="27">
        <v>7828.05</v>
      </c>
      <c r="F771" s="28">
        <v>4071.05</v>
      </c>
      <c r="G771" s="29"/>
      <c r="H771" s="26"/>
    </row>
    <row r="772" spans="4:8" x14ac:dyDescent="0.2">
      <c r="D772" t="s">
        <v>27</v>
      </c>
      <c r="E772" s="27">
        <v>1517.99</v>
      </c>
      <c r="F772" s="28">
        <v>756.93</v>
      </c>
      <c r="G772" s="29"/>
      <c r="H772" s="26"/>
    </row>
    <row r="773" spans="4:8" x14ac:dyDescent="0.2">
      <c r="D773" t="s">
        <v>27</v>
      </c>
      <c r="E773" s="27">
        <v>2552.8200000000002</v>
      </c>
      <c r="F773" s="28">
        <v>621.78</v>
      </c>
      <c r="G773" s="29"/>
      <c r="H773" s="26"/>
    </row>
    <row r="774" spans="4:8" x14ac:dyDescent="0.2">
      <c r="D774" t="s">
        <v>27</v>
      </c>
      <c r="E774" s="27">
        <v>6990.15</v>
      </c>
      <c r="F774" s="28">
        <v>6606.51</v>
      </c>
      <c r="G774" s="29"/>
      <c r="H774" s="26"/>
    </row>
    <row r="775" spans="4:8" x14ac:dyDescent="0.2">
      <c r="D775" t="s">
        <v>27</v>
      </c>
      <c r="E775" s="27">
        <v>1577.15</v>
      </c>
      <c r="F775" s="28">
        <v>879.18</v>
      </c>
      <c r="G775" s="29"/>
      <c r="H775" s="26"/>
    </row>
    <row r="776" spans="4:8" x14ac:dyDescent="0.2">
      <c r="D776" t="s">
        <v>27</v>
      </c>
      <c r="E776" s="27">
        <v>6120.74</v>
      </c>
      <c r="F776" s="28">
        <v>1097.67</v>
      </c>
      <c r="G776" s="29"/>
      <c r="H776" s="26"/>
    </row>
    <row r="777" spans="4:8" x14ac:dyDescent="0.2">
      <c r="D777" t="s">
        <v>27</v>
      </c>
      <c r="E777" s="27">
        <v>1867.34</v>
      </c>
      <c r="F777" s="28">
        <v>523.84</v>
      </c>
      <c r="G777" s="29"/>
      <c r="H777" s="26"/>
    </row>
    <row r="778" spans="4:8" x14ac:dyDescent="0.2">
      <c r="D778" t="s">
        <v>27</v>
      </c>
      <c r="E778" s="27">
        <v>4287.96</v>
      </c>
      <c r="F778" s="28">
        <v>4134.0200000000004</v>
      </c>
      <c r="G778" s="29"/>
      <c r="H778" s="26"/>
    </row>
    <row r="779" spans="4:8" x14ac:dyDescent="0.2">
      <c r="D779" t="s">
        <v>27</v>
      </c>
      <c r="E779" s="27">
        <v>4577.3999999999996</v>
      </c>
      <c r="F779" s="28">
        <v>2022.83</v>
      </c>
      <c r="G779" s="29"/>
      <c r="H779" s="26"/>
    </row>
    <row r="780" spans="4:8" x14ac:dyDescent="0.2">
      <c r="D780" t="s">
        <v>27</v>
      </c>
      <c r="E780" s="27">
        <v>1970.62</v>
      </c>
      <c r="F780" s="28">
        <v>38.450000000000003</v>
      </c>
      <c r="G780" s="29"/>
      <c r="H780" s="26"/>
    </row>
    <row r="781" spans="4:8" x14ac:dyDescent="0.2">
      <c r="D781" t="s">
        <v>27</v>
      </c>
      <c r="E781" s="27">
        <v>7198.91</v>
      </c>
      <c r="F781" s="28">
        <v>4963.87</v>
      </c>
      <c r="G781" s="29"/>
      <c r="H781" s="26"/>
    </row>
    <row r="782" spans="4:8" x14ac:dyDescent="0.2">
      <c r="D782" t="s">
        <v>27</v>
      </c>
      <c r="E782" s="27">
        <v>3018.41</v>
      </c>
      <c r="F782" s="28">
        <v>1490.29</v>
      </c>
      <c r="G782" s="29"/>
      <c r="H782" s="26"/>
    </row>
    <row r="783" spans="4:8" x14ac:dyDescent="0.2">
      <c r="D783" t="s">
        <v>27</v>
      </c>
      <c r="E783" s="27">
        <v>3191.78</v>
      </c>
      <c r="F783" s="28">
        <v>2740.32</v>
      </c>
      <c r="G783" s="29"/>
      <c r="H783" s="26"/>
    </row>
    <row r="784" spans="4:8" x14ac:dyDescent="0.2">
      <c r="D784" t="s">
        <v>27</v>
      </c>
      <c r="E784" s="27">
        <v>4684.88</v>
      </c>
      <c r="F784" s="28">
        <v>3349.73</v>
      </c>
      <c r="G784" s="29"/>
      <c r="H784" s="26"/>
    </row>
    <row r="785" spans="4:8" x14ac:dyDescent="0.2">
      <c r="D785" t="s">
        <v>27</v>
      </c>
      <c r="E785" s="27">
        <v>5490.33</v>
      </c>
      <c r="F785" s="28">
        <v>5203.84</v>
      </c>
      <c r="G785" s="29"/>
      <c r="H785" s="26"/>
    </row>
    <row r="786" spans="4:8" x14ac:dyDescent="0.2">
      <c r="D786" t="s">
        <v>27</v>
      </c>
      <c r="E786" s="27">
        <v>1198.3699999999999</v>
      </c>
      <c r="F786" s="28">
        <v>489.4</v>
      </c>
      <c r="G786" s="29"/>
      <c r="H786" s="26"/>
    </row>
    <row r="787" spans="4:8" x14ac:dyDescent="0.2">
      <c r="D787" t="s">
        <v>27</v>
      </c>
      <c r="E787" s="27">
        <v>2150.6799999999998</v>
      </c>
      <c r="F787" s="28">
        <v>1429.58</v>
      </c>
      <c r="G787" s="29"/>
      <c r="H787" s="26"/>
    </row>
    <row r="788" spans="4:8" x14ac:dyDescent="0.2">
      <c r="D788" t="s">
        <v>27</v>
      </c>
      <c r="E788" s="27">
        <v>8792.7199999999993</v>
      </c>
      <c r="F788" s="28">
        <v>8533.81</v>
      </c>
      <c r="G788" s="29"/>
      <c r="H788" s="26"/>
    </row>
    <row r="789" spans="4:8" x14ac:dyDescent="0.2">
      <c r="D789" t="s">
        <v>27</v>
      </c>
      <c r="E789" s="27">
        <v>3873.02</v>
      </c>
      <c r="F789" s="28">
        <v>460.96</v>
      </c>
      <c r="G789" s="29"/>
      <c r="H789" s="26"/>
    </row>
    <row r="790" spans="4:8" x14ac:dyDescent="0.2">
      <c r="D790" t="s">
        <v>27</v>
      </c>
      <c r="E790" s="27">
        <v>2655.58</v>
      </c>
      <c r="F790" s="28">
        <v>1983.17</v>
      </c>
      <c r="G790" s="29"/>
      <c r="H790" s="26"/>
    </row>
    <row r="791" spans="4:8" x14ac:dyDescent="0.2">
      <c r="D791" t="s">
        <v>27</v>
      </c>
      <c r="E791" s="27">
        <v>2798.79</v>
      </c>
      <c r="F791" s="28">
        <v>2042.27</v>
      </c>
      <c r="G791" s="29"/>
      <c r="H791" s="26"/>
    </row>
    <row r="792" spans="4:8" x14ac:dyDescent="0.2">
      <c r="D792" t="s">
        <v>27</v>
      </c>
      <c r="E792" s="27">
        <v>4113.3999999999996</v>
      </c>
      <c r="F792" s="28">
        <v>3704.52</v>
      </c>
      <c r="G792" s="29"/>
      <c r="H792" s="26"/>
    </row>
    <row r="793" spans="4:8" x14ac:dyDescent="0.2">
      <c r="D793" t="s">
        <v>27</v>
      </c>
      <c r="E793" s="27">
        <v>5521.15</v>
      </c>
      <c r="F793" s="28">
        <v>348.34</v>
      </c>
      <c r="G793" s="29"/>
      <c r="H793" s="26"/>
    </row>
    <row r="794" spans="4:8" x14ac:dyDescent="0.2">
      <c r="D794" t="s">
        <v>27</v>
      </c>
      <c r="E794" s="27">
        <v>2888.12</v>
      </c>
      <c r="F794" s="28">
        <v>921.34</v>
      </c>
      <c r="G794" s="29"/>
      <c r="H794" s="26"/>
    </row>
    <row r="795" spans="4:8" x14ac:dyDescent="0.2">
      <c r="D795" t="s">
        <v>27</v>
      </c>
      <c r="E795" s="27">
        <v>8974.11</v>
      </c>
      <c r="F795" s="28">
        <v>8147.71</v>
      </c>
      <c r="G795" s="29"/>
      <c r="H795" s="26"/>
    </row>
    <row r="796" spans="4:8" x14ac:dyDescent="0.2">
      <c r="D796" t="s">
        <v>27</v>
      </c>
      <c r="E796" s="27">
        <v>5476.24</v>
      </c>
      <c r="F796" s="28">
        <v>2988.92</v>
      </c>
      <c r="G796" s="29"/>
      <c r="H796" s="26"/>
    </row>
    <row r="797" spans="4:8" x14ac:dyDescent="0.2">
      <c r="D797" t="s">
        <v>27</v>
      </c>
      <c r="E797" s="27">
        <v>3362.65</v>
      </c>
      <c r="F797" s="28">
        <v>2634.37</v>
      </c>
      <c r="G797" s="29"/>
      <c r="H797" s="26"/>
    </row>
    <row r="798" spans="4:8" x14ac:dyDescent="0.2">
      <c r="D798" t="s">
        <v>27</v>
      </c>
      <c r="E798" s="27">
        <v>7228.42</v>
      </c>
      <c r="F798" s="28">
        <v>2688.39</v>
      </c>
      <c r="G798" s="29"/>
      <c r="H798" s="26"/>
    </row>
    <row r="799" spans="4:8" x14ac:dyDescent="0.2">
      <c r="D799" t="s">
        <v>27</v>
      </c>
      <c r="E799" s="27">
        <v>1416.17</v>
      </c>
      <c r="F799" s="28">
        <v>94.96</v>
      </c>
      <c r="G799" s="29"/>
      <c r="H799" s="26"/>
    </row>
    <row r="800" spans="4:8" x14ac:dyDescent="0.2">
      <c r="D800" t="s">
        <v>27</v>
      </c>
      <c r="E800" s="27">
        <v>3716.5</v>
      </c>
      <c r="F800" s="28">
        <v>1077.1199999999999</v>
      </c>
      <c r="G800" s="29"/>
      <c r="H800" s="26"/>
    </row>
    <row r="801" spans="4:8" x14ac:dyDescent="0.2">
      <c r="D801" t="s">
        <v>27</v>
      </c>
      <c r="E801" s="27">
        <v>4810.18</v>
      </c>
      <c r="F801" s="28">
        <v>4172.72</v>
      </c>
      <c r="G801" s="29"/>
      <c r="H801" s="26"/>
    </row>
    <row r="802" spans="4:8" x14ac:dyDescent="0.2">
      <c r="D802" t="s">
        <v>27</v>
      </c>
      <c r="E802" s="27">
        <v>2612.65</v>
      </c>
      <c r="F802" s="28">
        <v>1495.72</v>
      </c>
      <c r="G802" s="29"/>
      <c r="H802" s="26"/>
    </row>
    <row r="803" spans="4:8" x14ac:dyDescent="0.2">
      <c r="D803" t="s">
        <v>27</v>
      </c>
      <c r="E803" s="27">
        <v>7619.99</v>
      </c>
      <c r="F803" s="28">
        <v>1267.81</v>
      </c>
      <c r="G803" s="29"/>
      <c r="H803" s="26"/>
    </row>
    <row r="804" spans="4:8" x14ac:dyDescent="0.2">
      <c r="D804" t="s">
        <v>27</v>
      </c>
      <c r="E804" s="27">
        <v>3304.23</v>
      </c>
      <c r="F804" s="28">
        <v>1081.06</v>
      </c>
      <c r="G804" s="29"/>
      <c r="H804" s="26"/>
    </row>
    <row r="805" spans="4:8" x14ac:dyDescent="0.2">
      <c r="D805" t="s">
        <v>27</v>
      </c>
      <c r="E805" s="27">
        <v>4263.2700000000004</v>
      </c>
      <c r="F805" s="28">
        <v>1084.75</v>
      </c>
      <c r="G805" s="29"/>
      <c r="H805" s="26"/>
    </row>
    <row r="806" spans="4:8" x14ac:dyDescent="0.2">
      <c r="D806" t="s">
        <v>27</v>
      </c>
      <c r="E806" s="27">
        <v>9896.17</v>
      </c>
      <c r="F806" s="28">
        <v>7282.9</v>
      </c>
      <c r="G806" s="29"/>
      <c r="H806" s="26"/>
    </row>
    <row r="807" spans="4:8" x14ac:dyDescent="0.2">
      <c r="D807" t="s">
        <v>27</v>
      </c>
      <c r="E807" s="27">
        <v>1289.3</v>
      </c>
      <c r="F807" s="28">
        <v>648.94000000000005</v>
      </c>
      <c r="G807" s="29"/>
      <c r="H807" s="26"/>
    </row>
    <row r="808" spans="4:8" x14ac:dyDescent="0.2">
      <c r="D808" t="s">
        <v>27</v>
      </c>
      <c r="E808" s="27">
        <v>6265.5</v>
      </c>
      <c r="F808" s="28">
        <v>4984.1099999999997</v>
      </c>
      <c r="G808" s="29"/>
      <c r="H808" s="26"/>
    </row>
    <row r="809" spans="4:8" x14ac:dyDescent="0.2">
      <c r="D809" t="s">
        <v>27</v>
      </c>
      <c r="E809" s="27">
        <v>9361.33</v>
      </c>
      <c r="F809" s="28">
        <v>7625.64</v>
      </c>
      <c r="G809" s="29"/>
      <c r="H809" s="26"/>
    </row>
    <row r="810" spans="4:8" x14ac:dyDescent="0.2">
      <c r="D810" t="s">
        <v>27</v>
      </c>
      <c r="E810" s="27">
        <v>4082.74</v>
      </c>
      <c r="F810" s="28">
        <v>3636.98</v>
      </c>
      <c r="G810" s="29"/>
      <c r="H810" s="26"/>
    </row>
    <row r="811" spans="4:8" x14ac:dyDescent="0.2">
      <c r="D811" t="s">
        <v>27</v>
      </c>
      <c r="E811" s="27">
        <v>1817.8</v>
      </c>
      <c r="F811" s="28">
        <v>721.1</v>
      </c>
      <c r="G811" s="29"/>
      <c r="H811" s="26"/>
    </row>
    <row r="812" spans="4:8" x14ac:dyDescent="0.2">
      <c r="D812" t="s">
        <v>27</v>
      </c>
      <c r="E812" s="27">
        <v>9264.94</v>
      </c>
      <c r="F812" s="28">
        <v>3072.48</v>
      </c>
      <c r="G812" s="29"/>
      <c r="H812" s="26"/>
    </row>
    <row r="813" spans="4:8" x14ac:dyDescent="0.2">
      <c r="D813" t="s">
        <v>27</v>
      </c>
      <c r="E813" s="27">
        <v>3572.72</v>
      </c>
      <c r="F813" s="28">
        <v>1164.68</v>
      </c>
      <c r="G813" s="29"/>
      <c r="H813" s="26"/>
    </row>
    <row r="814" spans="4:8" x14ac:dyDescent="0.2">
      <c r="D814" t="s">
        <v>27</v>
      </c>
      <c r="E814" s="27">
        <v>6991.92</v>
      </c>
      <c r="F814" s="28">
        <v>6483.33</v>
      </c>
      <c r="G814" s="29"/>
      <c r="H814" s="26"/>
    </row>
    <row r="815" spans="4:8" x14ac:dyDescent="0.2">
      <c r="D815" t="s">
        <v>27</v>
      </c>
      <c r="E815" s="27">
        <v>4685.01</v>
      </c>
      <c r="F815" s="28">
        <v>4230.13</v>
      </c>
      <c r="G815" s="29"/>
      <c r="H815" s="26"/>
    </row>
    <row r="816" spans="4:8" x14ac:dyDescent="0.2">
      <c r="D816" t="s">
        <v>27</v>
      </c>
      <c r="E816" s="27">
        <v>6246.23</v>
      </c>
      <c r="F816" s="28">
        <v>1096.43</v>
      </c>
      <c r="G816" s="29"/>
      <c r="H816" s="26"/>
    </row>
    <row r="817" spans="4:8" x14ac:dyDescent="0.2">
      <c r="D817" t="s">
        <v>27</v>
      </c>
      <c r="E817" s="27">
        <v>2161.66</v>
      </c>
      <c r="F817" s="28">
        <v>1101.28</v>
      </c>
      <c r="G817" s="29"/>
      <c r="H817" s="26"/>
    </row>
    <row r="818" spans="4:8" x14ac:dyDescent="0.2">
      <c r="D818" t="s">
        <v>27</v>
      </c>
      <c r="E818" s="27">
        <v>7760.4</v>
      </c>
      <c r="F818" s="28">
        <v>2120.7399999999998</v>
      </c>
      <c r="G818" s="29"/>
      <c r="H818" s="26"/>
    </row>
    <row r="819" spans="4:8" x14ac:dyDescent="0.2">
      <c r="D819" t="s">
        <v>27</v>
      </c>
      <c r="E819" s="27">
        <v>5606.66</v>
      </c>
      <c r="F819" s="28">
        <v>3059.31</v>
      </c>
      <c r="G819" s="29"/>
      <c r="H819" s="26"/>
    </row>
    <row r="820" spans="4:8" x14ac:dyDescent="0.2">
      <c r="D820" t="s">
        <v>27</v>
      </c>
      <c r="E820" s="27">
        <v>8807.9500000000007</v>
      </c>
      <c r="F820" s="28">
        <v>2598.9299999999998</v>
      </c>
      <c r="G820" s="29"/>
      <c r="H820" s="26"/>
    </row>
    <row r="821" spans="4:8" x14ac:dyDescent="0.2">
      <c r="D821" t="s">
        <v>27</v>
      </c>
      <c r="E821" s="27">
        <v>2225.75</v>
      </c>
      <c r="F821" s="28">
        <v>247.66</v>
      </c>
      <c r="G821" s="29"/>
      <c r="H821" s="26"/>
    </row>
    <row r="822" spans="4:8" x14ac:dyDescent="0.2">
      <c r="D822" t="s">
        <v>27</v>
      </c>
      <c r="E822" s="27">
        <v>1946.84</v>
      </c>
      <c r="F822" s="28">
        <v>300.72000000000003</v>
      </c>
      <c r="G822" s="29"/>
      <c r="H822" s="26"/>
    </row>
    <row r="823" spans="4:8" x14ac:dyDescent="0.2">
      <c r="D823" t="s">
        <v>27</v>
      </c>
      <c r="E823" s="27">
        <v>3994.5</v>
      </c>
      <c r="F823" s="28">
        <v>1679.81</v>
      </c>
      <c r="G823" s="29"/>
      <c r="H823" s="26"/>
    </row>
    <row r="824" spans="4:8" x14ac:dyDescent="0.2">
      <c r="D824" t="s">
        <v>27</v>
      </c>
      <c r="E824" s="27">
        <v>1680.68</v>
      </c>
      <c r="F824" s="28">
        <v>767.13</v>
      </c>
      <c r="G824" s="29"/>
      <c r="H824" s="26"/>
    </row>
    <row r="825" spans="4:8" x14ac:dyDescent="0.2">
      <c r="D825" t="s">
        <v>27</v>
      </c>
      <c r="E825" s="27">
        <v>9144.25</v>
      </c>
      <c r="F825" s="28">
        <v>1374.08</v>
      </c>
      <c r="G825" s="29"/>
      <c r="H825" s="26"/>
    </row>
    <row r="826" spans="4:8" x14ac:dyDescent="0.2">
      <c r="D826" t="s">
        <v>27</v>
      </c>
      <c r="E826" s="27">
        <v>8192.86</v>
      </c>
      <c r="F826" s="28">
        <v>7600.86</v>
      </c>
      <c r="G826" s="29"/>
      <c r="H826" s="26"/>
    </row>
    <row r="827" spans="4:8" x14ac:dyDescent="0.2">
      <c r="D827" t="s">
        <v>27</v>
      </c>
      <c r="E827" s="27">
        <v>1920.93</v>
      </c>
      <c r="F827" s="28">
        <v>162.99</v>
      </c>
      <c r="G827" s="29"/>
      <c r="H827" s="26"/>
    </row>
    <row r="828" spans="4:8" x14ac:dyDescent="0.2">
      <c r="D828" t="s">
        <v>27</v>
      </c>
      <c r="E828" s="27">
        <v>1456.44</v>
      </c>
      <c r="F828" s="28">
        <v>1395.9</v>
      </c>
      <c r="G828" s="29"/>
      <c r="H828" s="26"/>
    </row>
    <row r="829" spans="4:8" x14ac:dyDescent="0.2">
      <c r="D829" t="s">
        <v>27</v>
      </c>
      <c r="E829" s="27">
        <v>7386.93</v>
      </c>
      <c r="F829" s="28">
        <v>159.12</v>
      </c>
      <c r="G829" s="29"/>
      <c r="H829" s="26"/>
    </row>
    <row r="830" spans="4:8" x14ac:dyDescent="0.2">
      <c r="D830" t="s">
        <v>27</v>
      </c>
      <c r="E830" s="27">
        <v>2321.86</v>
      </c>
      <c r="F830" s="28">
        <v>1755.68</v>
      </c>
      <c r="G830" s="29"/>
      <c r="H830" s="26"/>
    </row>
    <row r="831" spans="4:8" x14ac:dyDescent="0.2">
      <c r="D831" t="s">
        <v>27</v>
      </c>
      <c r="E831" s="27">
        <v>4546.3</v>
      </c>
      <c r="F831" s="28">
        <v>1738.13</v>
      </c>
      <c r="G831" s="29"/>
      <c r="H831" s="26"/>
    </row>
    <row r="832" spans="4:8" x14ac:dyDescent="0.2">
      <c r="D832" t="s">
        <v>27</v>
      </c>
      <c r="E832" s="27">
        <v>6866.09</v>
      </c>
      <c r="F832" s="28">
        <v>1651.25</v>
      </c>
      <c r="G832" s="29"/>
      <c r="H832" s="26"/>
    </row>
    <row r="833" spans="4:8" x14ac:dyDescent="0.2">
      <c r="D833" t="s">
        <v>27</v>
      </c>
      <c r="E833" s="27">
        <v>3269.86</v>
      </c>
      <c r="F833" s="28">
        <v>988.23</v>
      </c>
      <c r="G833" s="29"/>
      <c r="H833" s="26"/>
    </row>
    <row r="834" spans="4:8" x14ac:dyDescent="0.2">
      <c r="D834" t="s">
        <v>27</v>
      </c>
      <c r="E834" s="27">
        <v>8974.43</v>
      </c>
      <c r="F834" s="28">
        <v>2313.58</v>
      </c>
      <c r="G834" s="29"/>
      <c r="H834" s="26"/>
    </row>
    <row r="835" spans="4:8" x14ac:dyDescent="0.2">
      <c r="D835" t="s">
        <v>27</v>
      </c>
      <c r="E835" s="27">
        <v>2344.12</v>
      </c>
      <c r="F835" s="28">
        <v>1589.14</v>
      </c>
      <c r="G835" s="29"/>
      <c r="H835" s="26"/>
    </row>
    <row r="836" spans="4:8" x14ac:dyDescent="0.2">
      <c r="D836" t="s">
        <v>27</v>
      </c>
      <c r="E836" s="27">
        <v>9426.5</v>
      </c>
      <c r="F836" s="28">
        <v>637.99</v>
      </c>
      <c r="G836" s="29"/>
      <c r="H836" s="26"/>
    </row>
    <row r="837" spans="4:8" x14ac:dyDescent="0.2">
      <c r="D837" t="s">
        <v>27</v>
      </c>
      <c r="E837" s="27">
        <v>6623.25</v>
      </c>
      <c r="F837" s="28">
        <v>4853.79</v>
      </c>
      <c r="G837" s="29"/>
      <c r="H837" s="26"/>
    </row>
    <row r="838" spans="4:8" x14ac:dyDescent="0.2">
      <c r="D838" t="s">
        <v>27</v>
      </c>
      <c r="E838" s="27">
        <v>1401.24</v>
      </c>
      <c r="F838" s="28">
        <v>576.66</v>
      </c>
      <c r="G838" s="29"/>
      <c r="H838" s="26"/>
    </row>
    <row r="839" spans="4:8" x14ac:dyDescent="0.2">
      <c r="D839" t="s">
        <v>27</v>
      </c>
      <c r="E839" s="27">
        <v>6918.71</v>
      </c>
      <c r="F839" s="28">
        <v>4660.18</v>
      </c>
      <c r="G839" s="29"/>
      <c r="H839" s="26"/>
    </row>
    <row r="840" spans="4:8" x14ac:dyDescent="0.2">
      <c r="D840" t="s">
        <v>27</v>
      </c>
      <c r="E840" s="27">
        <v>5834.91</v>
      </c>
      <c r="F840" s="28">
        <v>1891.84</v>
      </c>
      <c r="G840" s="29"/>
      <c r="H840" s="26"/>
    </row>
    <row r="841" spans="4:8" x14ac:dyDescent="0.2">
      <c r="D841" t="s">
        <v>27</v>
      </c>
      <c r="E841" s="27">
        <v>6161.3</v>
      </c>
      <c r="F841" s="28">
        <v>5742.54</v>
      </c>
      <c r="G841" s="29"/>
      <c r="H841" s="26"/>
    </row>
    <row r="842" spans="4:8" x14ac:dyDescent="0.2">
      <c r="D842" t="s">
        <v>27</v>
      </c>
      <c r="E842" s="27">
        <v>8150.69</v>
      </c>
      <c r="F842" s="28">
        <v>1608.12</v>
      </c>
      <c r="G842" s="29"/>
      <c r="H842" s="26"/>
    </row>
    <row r="843" spans="4:8" x14ac:dyDescent="0.2">
      <c r="D843" t="s">
        <v>27</v>
      </c>
      <c r="E843" s="27">
        <v>5081.83</v>
      </c>
      <c r="F843" s="28">
        <v>3456.04</v>
      </c>
      <c r="G843" s="29"/>
      <c r="H843" s="26"/>
    </row>
    <row r="844" spans="4:8" x14ac:dyDescent="0.2">
      <c r="D844" t="s">
        <v>27</v>
      </c>
      <c r="E844" s="27">
        <v>5249.2</v>
      </c>
      <c r="F844" s="28">
        <v>4148.16</v>
      </c>
      <c r="G844" s="29"/>
      <c r="H844" s="26"/>
    </row>
    <row r="845" spans="4:8" x14ac:dyDescent="0.2">
      <c r="D845" t="s">
        <v>27</v>
      </c>
      <c r="E845" s="27">
        <v>5072.76</v>
      </c>
      <c r="F845" s="28">
        <v>1107.58</v>
      </c>
      <c r="G845" s="29"/>
      <c r="H845" s="26"/>
    </row>
    <row r="846" spans="4:8" x14ac:dyDescent="0.2">
      <c r="D846" t="s">
        <v>27</v>
      </c>
      <c r="E846" s="27">
        <v>4168.7</v>
      </c>
      <c r="F846" s="28">
        <v>309.49</v>
      </c>
      <c r="G846" s="29"/>
      <c r="H846" s="26"/>
    </row>
    <row r="847" spans="4:8" x14ac:dyDescent="0.2">
      <c r="D847" t="s">
        <v>27</v>
      </c>
      <c r="E847" s="27">
        <v>4598.8900000000003</v>
      </c>
      <c r="F847" s="28">
        <v>533.66999999999996</v>
      </c>
      <c r="G847" s="29"/>
      <c r="H847" s="26"/>
    </row>
    <row r="848" spans="4:8" x14ac:dyDescent="0.2">
      <c r="D848" t="s">
        <v>27</v>
      </c>
      <c r="E848" s="27">
        <v>6942.22</v>
      </c>
      <c r="F848" s="28">
        <v>3659.86</v>
      </c>
      <c r="G848" s="29"/>
      <c r="H848" s="26"/>
    </row>
    <row r="849" spans="4:8" x14ac:dyDescent="0.2">
      <c r="D849" t="s">
        <v>27</v>
      </c>
      <c r="E849" s="27">
        <v>6022.04</v>
      </c>
      <c r="F849" s="28">
        <v>1711.56</v>
      </c>
      <c r="G849" s="29"/>
      <c r="H849" s="26"/>
    </row>
    <row r="850" spans="4:8" x14ac:dyDescent="0.2">
      <c r="D850" t="s">
        <v>27</v>
      </c>
      <c r="E850" s="27">
        <v>4288.99</v>
      </c>
      <c r="F850" s="28">
        <v>2374.9499999999998</v>
      </c>
      <c r="G850" s="29"/>
      <c r="H850" s="26"/>
    </row>
    <row r="851" spans="4:8" x14ac:dyDescent="0.2">
      <c r="D851" t="s">
        <v>27</v>
      </c>
      <c r="E851" s="27">
        <v>8630.82</v>
      </c>
      <c r="F851" s="28">
        <v>4911.0200000000004</v>
      </c>
      <c r="G851" s="29"/>
      <c r="H851" s="26"/>
    </row>
    <row r="852" spans="4:8" x14ac:dyDescent="0.2">
      <c r="D852" t="s">
        <v>27</v>
      </c>
      <c r="E852" s="27">
        <v>6670.9</v>
      </c>
      <c r="F852" s="28">
        <v>5407.57</v>
      </c>
      <c r="G852" s="29"/>
      <c r="H852" s="26"/>
    </row>
    <row r="853" spans="4:8" x14ac:dyDescent="0.2">
      <c r="D853" t="s">
        <v>27</v>
      </c>
      <c r="E853" s="27">
        <v>1481.9</v>
      </c>
      <c r="F853" s="28">
        <v>558.48</v>
      </c>
      <c r="G853" s="29"/>
      <c r="H853" s="26"/>
    </row>
    <row r="854" spans="4:8" x14ac:dyDescent="0.2">
      <c r="D854" t="s">
        <v>27</v>
      </c>
      <c r="E854" s="27">
        <v>4177.3900000000003</v>
      </c>
      <c r="F854" s="28">
        <v>339.11</v>
      </c>
      <c r="G854" s="29"/>
      <c r="H854" s="26"/>
    </row>
    <row r="855" spans="4:8" x14ac:dyDescent="0.2">
      <c r="D855" t="s">
        <v>27</v>
      </c>
      <c r="E855" s="27">
        <v>9246.7000000000007</v>
      </c>
      <c r="F855" s="28">
        <v>1008.06</v>
      </c>
      <c r="G855" s="29"/>
      <c r="H855" s="26"/>
    </row>
    <row r="856" spans="4:8" x14ac:dyDescent="0.2">
      <c r="D856" t="s">
        <v>27</v>
      </c>
      <c r="E856" s="27">
        <v>6856.88</v>
      </c>
      <c r="F856" s="28">
        <v>1734.51</v>
      </c>
      <c r="G856" s="29"/>
      <c r="H856" s="26"/>
    </row>
    <row r="857" spans="4:8" x14ac:dyDescent="0.2">
      <c r="D857" t="s">
        <v>27</v>
      </c>
      <c r="E857" s="27">
        <v>6411.74</v>
      </c>
      <c r="F857" s="28">
        <v>1967.62</v>
      </c>
      <c r="G857" s="29"/>
      <c r="H857" s="26"/>
    </row>
    <row r="858" spans="4:8" x14ac:dyDescent="0.2">
      <c r="D858" t="s">
        <v>27</v>
      </c>
      <c r="E858" s="27">
        <v>2558.92</v>
      </c>
      <c r="F858" s="28">
        <v>1556.63</v>
      </c>
      <c r="G858" s="29"/>
      <c r="H858" s="26"/>
    </row>
    <row r="859" spans="4:8" x14ac:dyDescent="0.2">
      <c r="D859" t="s">
        <v>27</v>
      </c>
      <c r="E859" s="27">
        <v>9962.9599999999991</v>
      </c>
      <c r="F859" s="28">
        <v>1424.8</v>
      </c>
      <c r="G859" s="29"/>
      <c r="H859" s="26"/>
    </row>
    <row r="860" spans="4:8" x14ac:dyDescent="0.2">
      <c r="D860" t="s">
        <v>27</v>
      </c>
      <c r="E860" s="27">
        <v>9227.7800000000007</v>
      </c>
      <c r="F860" s="28">
        <v>609.41</v>
      </c>
      <c r="G860" s="29"/>
      <c r="H860" s="26"/>
    </row>
    <row r="861" spans="4:8" x14ac:dyDescent="0.2">
      <c r="D861" t="s">
        <v>27</v>
      </c>
      <c r="E861" s="27">
        <v>3282.57</v>
      </c>
      <c r="F861" s="28">
        <v>2028.39</v>
      </c>
      <c r="G861" s="29"/>
      <c r="H861" s="26"/>
    </row>
    <row r="862" spans="4:8" x14ac:dyDescent="0.2">
      <c r="D862" t="s">
        <v>27</v>
      </c>
      <c r="E862" s="27">
        <v>6785.24</v>
      </c>
      <c r="F862" s="28">
        <v>3004.37</v>
      </c>
      <c r="G862" s="29"/>
      <c r="H862" s="26"/>
    </row>
    <row r="863" spans="4:8" x14ac:dyDescent="0.2">
      <c r="D863" t="s">
        <v>27</v>
      </c>
      <c r="E863" s="27">
        <v>1327.18</v>
      </c>
      <c r="F863" s="28">
        <v>606.29999999999995</v>
      </c>
      <c r="G863" s="29"/>
      <c r="H863" s="26"/>
    </row>
    <row r="864" spans="4:8" x14ac:dyDescent="0.2">
      <c r="D864" t="s">
        <v>27</v>
      </c>
      <c r="E864" s="27">
        <v>5075.99</v>
      </c>
      <c r="F864" s="28">
        <v>4982.05</v>
      </c>
      <c r="G864" s="29"/>
      <c r="H864" s="26"/>
    </row>
    <row r="865" spans="4:8" x14ac:dyDescent="0.2">
      <c r="D865" t="s">
        <v>27</v>
      </c>
      <c r="E865" s="27">
        <v>6327.56</v>
      </c>
      <c r="F865" s="28">
        <v>2856.3</v>
      </c>
      <c r="G865" s="29"/>
      <c r="H865" s="26"/>
    </row>
    <row r="866" spans="4:8" x14ac:dyDescent="0.2">
      <c r="D866" t="s">
        <v>27</v>
      </c>
      <c r="E866" s="27">
        <v>1377.37</v>
      </c>
      <c r="F866" s="28">
        <v>931.2</v>
      </c>
      <c r="G866" s="29"/>
      <c r="H866" s="26"/>
    </row>
    <row r="867" spans="4:8" x14ac:dyDescent="0.2">
      <c r="D867" t="s">
        <v>27</v>
      </c>
      <c r="E867" s="27">
        <v>1540.21</v>
      </c>
      <c r="F867" s="28">
        <v>385.36</v>
      </c>
      <c r="G867" s="29"/>
      <c r="H867" s="26"/>
    </row>
    <row r="868" spans="4:8" x14ac:dyDescent="0.2">
      <c r="D868" t="s">
        <v>27</v>
      </c>
      <c r="E868" s="27">
        <v>2134.66</v>
      </c>
      <c r="F868" s="28">
        <v>961.86</v>
      </c>
      <c r="G868" s="29"/>
      <c r="H868" s="26"/>
    </row>
    <row r="869" spans="4:8" x14ac:dyDescent="0.2">
      <c r="D869" t="s">
        <v>27</v>
      </c>
      <c r="E869" s="27">
        <v>3562.71</v>
      </c>
      <c r="F869" s="28">
        <v>435.76</v>
      </c>
      <c r="G869" s="29"/>
      <c r="H869" s="26"/>
    </row>
    <row r="870" spans="4:8" x14ac:dyDescent="0.2">
      <c r="D870" t="s">
        <v>27</v>
      </c>
      <c r="E870" s="27">
        <v>8316.56</v>
      </c>
      <c r="F870" s="28">
        <v>5929</v>
      </c>
      <c r="G870" s="29"/>
      <c r="H870" s="26"/>
    </row>
    <row r="871" spans="4:8" x14ac:dyDescent="0.2">
      <c r="D871" t="s">
        <v>27</v>
      </c>
      <c r="E871" s="27">
        <v>4971.84</v>
      </c>
      <c r="F871" s="28">
        <v>4105.3</v>
      </c>
      <c r="G871" s="29"/>
      <c r="H871" s="26"/>
    </row>
    <row r="872" spans="4:8" x14ac:dyDescent="0.2">
      <c r="D872" t="s">
        <v>27</v>
      </c>
      <c r="E872" s="27">
        <v>3541.43</v>
      </c>
      <c r="F872" s="28">
        <v>2705.26</v>
      </c>
      <c r="G872" s="29"/>
      <c r="H872" s="26"/>
    </row>
    <row r="873" spans="4:8" x14ac:dyDescent="0.2">
      <c r="D873" t="s">
        <v>27</v>
      </c>
      <c r="E873" s="27">
        <v>6911.21</v>
      </c>
      <c r="F873" s="28">
        <v>4549.57</v>
      </c>
      <c r="G873" s="29"/>
      <c r="H873" s="26"/>
    </row>
    <row r="874" spans="4:8" x14ac:dyDescent="0.2">
      <c r="D874" t="s">
        <v>27</v>
      </c>
      <c r="E874" s="27">
        <v>4267.7</v>
      </c>
      <c r="F874" s="28">
        <v>2062.88</v>
      </c>
      <c r="G874" s="29"/>
      <c r="H874" s="26"/>
    </row>
    <row r="875" spans="4:8" x14ac:dyDescent="0.2">
      <c r="D875" t="s">
        <v>27</v>
      </c>
      <c r="E875" s="27">
        <v>8537.0300000000007</v>
      </c>
      <c r="F875" s="28">
        <v>8076.84</v>
      </c>
      <c r="G875" s="29"/>
      <c r="H875" s="26"/>
    </row>
    <row r="876" spans="4:8" x14ac:dyDescent="0.2">
      <c r="D876" t="s">
        <v>27</v>
      </c>
      <c r="E876" s="27">
        <v>3112.22</v>
      </c>
      <c r="F876" s="28">
        <v>1519.35</v>
      </c>
      <c r="G876" s="29"/>
      <c r="H876" s="26"/>
    </row>
    <row r="877" spans="4:8" x14ac:dyDescent="0.2">
      <c r="D877" t="s">
        <v>27</v>
      </c>
      <c r="E877" s="27">
        <v>4371.88</v>
      </c>
      <c r="F877" s="28">
        <v>2705.97</v>
      </c>
      <c r="G877" s="29"/>
      <c r="H877" s="26"/>
    </row>
    <row r="878" spans="4:8" x14ac:dyDescent="0.2">
      <c r="D878" t="s">
        <v>27</v>
      </c>
      <c r="E878" s="27">
        <v>4216.62</v>
      </c>
      <c r="F878" s="28">
        <v>1164.02</v>
      </c>
      <c r="G878" s="29"/>
      <c r="H878" s="26"/>
    </row>
    <row r="879" spans="4:8" x14ac:dyDescent="0.2">
      <c r="D879" t="s">
        <v>27</v>
      </c>
      <c r="E879" s="27">
        <v>4579.3</v>
      </c>
      <c r="F879" s="28">
        <v>3534.75</v>
      </c>
      <c r="G879" s="29"/>
      <c r="H879" s="26"/>
    </row>
    <row r="880" spans="4:8" x14ac:dyDescent="0.2">
      <c r="D880" t="s">
        <v>27</v>
      </c>
      <c r="E880" s="27">
        <v>1377.18</v>
      </c>
      <c r="F880" s="28">
        <v>1325.91</v>
      </c>
      <c r="G880" s="29"/>
      <c r="H880" s="26"/>
    </row>
    <row r="881" spans="4:8" x14ac:dyDescent="0.2">
      <c r="D881" t="s">
        <v>27</v>
      </c>
      <c r="E881" s="27">
        <v>1493.82</v>
      </c>
      <c r="F881" s="28">
        <v>1009.33</v>
      </c>
      <c r="G881" s="29"/>
      <c r="H881" s="26"/>
    </row>
    <row r="882" spans="4:8" x14ac:dyDescent="0.2">
      <c r="D882" t="s">
        <v>27</v>
      </c>
      <c r="E882" s="27">
        <v>2243.09</v>
      </c>
      <c r="F882" s="28">
        <v>130.1</v>
      </c>
      <c r="G882" s="29"/>
      <c r="H882" s="26"/>
    </row>
    <row r="883" spans="4:8" x14ac:dyDescent="0.2">
      <c r="D883" t="s">
        <v>27</v>
      </c>
      <c r="E883" s="27">
        <v>1916.65</v>
      </c>
      <c r="F883" s="28">
        <v>1312.34</v>
      </c>
      <c r="G883" s="29"/>
      <c r="H883" s="26"/>
    </row>
    <row r="884" spans="4:8" x14ac:dyDescent="0.2">
      <c r="D884" t="s">
        <v>27</v>
      </c>
      <c r="E884" s="27">
        <v>6656.35</v>
      </c>
      <c r="F884" s="28">
        <v>3801.21</v>
      </c>
      <c r="G884" s="29"/>
      <c r="H884" s="26"/>
    </row>
    <row r="885" spans="4:8" x14ac:dyDescent="0.2">
      <c r="D885" t="s">
        <v>27</v>
      </c>
      <c r="E885" s="27">
        <v>6144.68</v>
      </c>
      <c r="F885" s="28">
        <v>4911.1499999999996</v>
      </c>
      <c r="G885" s="29"/>
      <c r="H885" s="26"/>
    </row>
    <row r="886" spans="4:8" x14ac:dyDescent="0.2">
      <c r="D886" t="s">
        <v>27</v>
      </c>
      <c r="E886" s="27">
        <v>6015.89</v>
      </c>
      <c r="F886" s="28">
        <v>3749.35</v>
      </c>
      <c r="G886" s="29"/>
      <c r="H886" s="26"/>
    </row>
    <row r="887" spans="4:8" x14ac:dyDescent="0.2">
      <c r="D887" t="s">
        <v>27</v>
      </c>
      <c r="E887" s="27">
        <v>7841.26</v>
      </c>
      <c r="F887" s="28">
        <v>4979.1400000000003</v>
      </c>
      <c r="G887" s="29"/>
      <c r="H887" s="26"/>
    </row>
    <row r="888" spans="4:8" x14ac:dyDescent="0.2">
      <c r="D888" t="s">
        <v>27</v>
      </c>
      <c r="E888" s="27">
        <v>8689.5</v>
      </c>
      <c r="F888" s="28">
        <v>7210.09</v>
      </c>
      <c r="G888" s="29"/>
      <c r="H888" s="26"/>
    </row>
    <row r="889" spans="4:8" x14ac:dyDescent="0.2">
      <c r="D889" t="s">
        <v>27</v>
      </c>
      <c r="E889" s="27">
        <v>4696.3100000000004</v>
      </c>
      <c r="F889" s="28">
        <v>4177.22</v>
      </c>
      <c r="G889" s="29"/>
      <c r="H889" s="26"/>
    </row>
    <row r="890" spans="4:8" x14ac:dyDescent="0.2">
      <c r="D890" t="s">
        <v>27</v>
      </c>
      <c r="E890" s="27">
        <v>6484.7</v>
      </c>
      <c r="F890" s="28">
        <v>153.13999999999999</v>
      </c>
      <c r="G890" s="29"/>
      <c r="H890" s="26"/>
    </row>
    <row r="891" spans="4:8" x14ac:dyDescent="0.2">
      <c r="D891" t="s">
        <v>27</v>
      </c>
      <c r="E891" s="27">
        <v>3091.02</v>
      </c>
      <c r="F891" s="28">
        <v>2742.08</v>
      </c>
      <c r="G891" s="29"/>
      <c r="H891" s="26"/>
    </row>
    <row r="892" spans="4:8" x14ac:dyDescent="0.2">
      <c r="D892" t="s">
        <v>27</v>
      </c>
      <c r="E892" s="27">
        <v>6739.52</v>
      </c>
      <c r="F892" s="28">
        <v>2558.04</v>
      </c>
      <c r="G892" s="29"/>
      <c r="H892" s="26"/>
    </row>
    <row r="893" spans="4:8" x14ac:dyDescent="0.2">
      <c r="D893" t="s">
        <v>27</v>
      </c>
      <c r="E893" s="27">
        <v>7023.29</v>
      </c>
      <c r="F893" s="28">
        <v>2904.99</v>
      </c>
      <c r="G893" s="29"/>
      <c r="H893" s="26"/>
    </row>
    <row r="894" spans="4:8" x14ac:dyDescent="0.2">
      <c r="D894" t="s">
        <v>27</v>
      </c>
      <c r="E894" s="27">
        <v>9463.94</v>
      </c>
      <c r="F894" s="28">
        <v>1606.27</v>
      </c>
      <c r="G894" s="29"/>
      <c r="H894" s="26"/>
    </row>
    <row r="895" spans="4:8" x14ac:dyDescent="0.2">
      <c r="D895" t="s">
        <v>27</v>
      </c>
      <c r="E895" s="27">
        <v>7126.34</v>
      </c>
      <c r="F895" s="28">
        <v>4399.0600000000004</v>
      </c>
      <c r="G895" s="29"/>
      <c r="H895" s="26"/>
    </row>
    <row r="896" spans="4:8" x14ac:dyDescent="0.2">
      <c r="D896" t="s">
        <v>27</v>
      </c>
      <c r="E896" s="27">
        <v>8558.19</v>
      </c>
      <c r="F896" s="28">
        <v>822.78</v>
      </c>
      <c r="G896" s="29"/>
      <c r="H896" s="26"/>
    </row>
    <row r="897" spans="4:8" x14ac:dyDescent="0.2">
      <c r="D897" t="s">
        <v>27</v>
      </c>
      <c r="E897" s="27">
        <v>3714.13</v>
      </c>
      <c r="F897" s="28">
        <v>530.27</v>
      </c>
      <c r="G897" s="29"/>
      <c r="H897" s="26"/>
    </row>
    <row r="898" spans="4:8" x14ac:dyDescent="0.2">
      <c r="D898" t="s">
        <v>27</v>
      </c>
      <c r="E898" s="27">
        <v>2437.48</v>
      </c>
      <c r="F898" s="28">
        <v>681.29</v>
      </c>
      <c r="G898" s="29"/>
      <c r="H898" s="26"/>
    </row>
    <row r="899" spans="4:8" x14ac:dyDescent="0.2">
      <c r="D899" t="s">
        <v>27</v>
      </c>
      <c r="E899" s="27">
        <v>2158.38</v>
      </c>
      <c r="F899" s="28">
        <v>981.71</v>
      </c>
      <c r="G899" s="29"/>
      <c r="H899" s="26"/>
    </row>
    <row r="900" spans="4:8" x14ac:dyDescent="0.2">
      <c r="D900" t="s">
        <v>27</v>
      </c>
      <c r="E900" s="27">
        <v>2439.7399999999998</v>
      </c>
      <c r="F900" s="28">
        <v>1275.29</v>
      </c>
      <c r="G900" s="29"/>
      <c r="H900" s="26"/>
    </row>
    <row r="901" spans="4:8" x14ac:dyDescent="0.2">
      <c r="D901" t="s">
        <v>27</v>
      </c>
      <c r="E901" s="27">
        <v>7047.16</v>
      </c>
      <c r="F901" s="28">
        <v>3113.61</v>
      </c>
      <c r="G901" s="29"/>
      <c r="H901" s="26"/>
    </row>
    <row r="902" spans="4:8" x14ac:dyDescent="0.2">
      <c r="D902" t="s">
        <v>27</v>
      </c>
      <c r="E902" s="27">
        <v>6611.36</v>
      </c>
      <c r="F902" s="28">
        <v>5772.89</v>
      </c>
      <c r="G902" s="29"/>
      <c r="H902" s="26"/>
    </row>
    <row r="903" spans="4:8" x14ac:dyDescent="0.2">
      <c r="D903" t="s">
        <v>27</v>
      </c>
      <c r="E903" s="27">
        <v>2272.02</v>
      </c>
      <c r="F903" s="28">
        <v>1265.01</v>
      </c>
      <c r="G903" s="29"/>
      <c r="H903" s="26"/>
    </row>
    <row r="904" spans="4:8" x14ac:dyDescent="0.2">
      <c r="D904" t="s">
        <v>27</v>
      </c>
      <c r="E904" s="27">
        <v>1337.29</v>
      </c>
      <c r="F904" s="28">
        <v>43.44</v>
      </c>
      <c r="G904" s="29"/>
      <c r="H904" s="26"/>
    </row>
    <row r="905" spans="4:8" x14ac:dyDescent="0.2">
      <c r="D905" t="s">
        <v>27</v>
      </c>
      <c r="E905" s="27">
        <v>2361.17</v>
      </c>
      <c r="F905" s="28">
        <v>737.82</v>
      </c>
      <c r="G905" s="29"/>
      <c r="H905" s="26"/>
    </row>
    <row r="906" spans="4:8" x14ac:dyDescent="0.2">
      <c r="D906" t="s">
        <v>27</v>
      </c>
      <c r="E906" s="27">
        <v>2216.7399999999998</v>
      </c>
      <c r="F906" s="28">
        <v>820.35</v>
      </c>
      <c r="G906" s="29"/>
      <c r="H906" s="26"/>
    </row>
    <row r="907" spans="4:8" x14ac:dyDescent="0.2">
      <c r="D907" t="s">
        <v>27</v>
      </c>
      <c r="E907" s="27">
        <v>4380.8100000000004</v>
      </c>
      <c r="F907" s="28">
        <v>2245.23</v>
      </c>
      <c r="G907" s="29"/>
      <c r="H907" s="26"/>
    </row>
    <row r="908" spans="4:8" x14ac:dyDescent="0.2">
      <c r="D908" t="s">
        <v>27</v>
      </c>
      <c r="E908" s="27">
        <v>8650.31</v>
      </c>
      <c r="F908" s="28">
        <v>4741.3900000000003</v>
      </c>
      <c r="G908" s="29"/>
      <c r="H908" s="26"/>
    </row>
    <row r="909" spans="4:8" x14ac:dyDescent="0.2">
      <c r="D909" t="s">
        <v>27</v>
      </c>
      <c r="E909" s="27">
        <v>4089.76</v>
      </c>
      <c r="F909" s="28">
        <v>1333.41</v>
      </c>
      <c r="G909" s="29"/>
      <c r="H909" s="26"/>
    </row>
    <row r="910" spans="4:8" x14ac:dyDescent="0.2">
      <c r="D910" t="s">
        <v>27</v>
      </c>
      <c r="E910" s="27">
        <v>7913.3</v>
      </c>
      <c r="F910" s="28">
        <v>7190.33</v>
      </c>
      <c r="G910" s="29"/>
      <c r="H910" s="26"/>
    </row>
    <row r="911" spans="4:8" x14ac:dyDescent="0.2">
      <c r="D911" t="s">
        <v>27</v>
      </c>
      <c r="E911" s="27">
        <v>1214.49</v>
      </c>
      <c r="F911" s="28">
        <v>1130.0899999999999</v>
      </c>
      <c r="G911" s="29"/>
      <c r="H911" s="26"/>
    </row>
    <row r="912" spans="4:8" x14ac:dyDescent="0.2">
      <c r="D912" t="s">
        <v>27</v>
      </c>
      <c r="E912" s="27">
        <v>2312.06</v>
      </c>
      <c r="F912" s="28">
        <v>2051.48</v>
      </c>
      <c r="G912" s="29"/>
      <c r="H912" s="26"/>
    </row>
    <row r="913" spans="4:8" x14ac:dyDescent="0.2">
      <c r="D913" t="s">
        <v>27</v>
      </c>
      <c r="E913" s="27">
        <v>9199.94</v>
      </c>
      <c r="F913" s="28">
        <v>5063.93</v>
      </c>
      <c r="G913" s="29"/>
      <c r="H913" s="26"/>
    </row>
    <row r="914" spans="4:8" x14ac:dyDescent="0.2">
      <c r="D914" t="s">
        <v>27</v>
      </c>
      <c r="E914" s="27">
        <v>4022.2</v>
      </c>
      <c r="F914" s="28">
        <v>3759.47</v>
      </c>
      <c r="G914" s="29"/>
      <c r="H914" s="26"/>
    </row>
    <row r="915" spans="4:8" x14ac:dyDescent="0.2">
      <c r="D915" t="s">
        <v>27</v>
      </c>
      <c r="E915" s="27">
        <v>9680.92</v>
      </c>
      <c r="F915" s="28">
        <v>9105.7099999999991</v>
      </c>
      <c r="G915" s="29"/>
      <c r="H915" s="26"/>
    </row>
    <row r="916" spans="4:8" x14ac:dyDescent="0.2">
      <c r="D916" t="s">
        <v>27</v>
      </c>
      <c r="E916" s="27">
        <v>1282.92</v>
      </c>
      <c r="F916" s="28">
        <v>1096.48</v>
      </c>
      <c r="G916" s="29"/>
      <c r="H916" s="26"/>
    </row>
    <row r="917" spans="4:8" x14ac:dyDescent="0.2">
      <c r="D917" t="s">
        <v>27</v>
      </c>
      <c r="E917" s="27">
        <v>2325.63</v>
      </c>
      <c r="F917" s="28">
        <v>2169.17</v>
      </c>
      <c r="G917" s="29"/>
      <c r="H917" s="26"/>
    </row>
    <row r="918" spans="4:8" x14ac:dyDescent="0.2">
      <c r="D918" t="s">
        <v>27</v>
      </c>
      <c r="E918" s="27">
        <v>4472.7700000000004</v>
      </c>
      <c r="F918" s="28">
        <v>3535.2</v>
      </c>
      <c r="G918" s="29"/>
      <c r="H918" s="26"/>
    </row>
    <row r="919" spans="4:8" x14ac:dyDescent="0.2">
      <c r="D919" t="s">
        <v>27</v>
      </c>
      <c r="E919" s="27">
        <v>1872.27</v>
      </c>
      <c r="F919" s="28">
        <v>308.92</v>
      </c>
      <c r="G919" s="29"/>
      <c r="H919" s="26"/>
    </row>
    <row r="920" spans="4:8" x14ac:dyDescent="0.2">
      <c r="D920" t="s">
        <v>27</v>
      </c>
      <c r="E920" s="27">
        <v>8685.64</v>
      </c>
      <c r="F920" s="28">
        <v>6183.88</v>
      </c>
      <c r="G920" s="29"/>
      <c r="H920" s="26"/>
    </row>
    <row r="921" spans="4:8" x14ac:dyDescent="0.2">
      <c r="D921" t="s">
        <v>27</v>
      </c>
      <c r="E921" s="27">
        <v>1103.18</v>
      </c>
      <c r="F921" s="28">
        <v>291.2</v>
      </c>
      <c r="G921" s="29"/>
      <c r="H921" s="26"/>
    </row>
    <row r="922" spans="4:8" x14ac:dyDescent="0.2">
      <c r="D922" t="s">
        <v>27</v>
      </c>
      <c r="E922" s="27">
        <v>6353.49</v>
      </c>
      <c r="F922" s="28">
        <v>281.88</v>
      </c>
      <c r="G922" s="29"/>
      <c r="H922" s="26"/>
    </row>
    <row r="923" spans="4:8" x14ac:dyDescent="0.2">
      <c r="D923" t="s">
        <v>27</v>
      </c>
      <c r="E923" s="27">
        <v>3597.59</v>
      </c>
      <c r="F923" s="28">
        <v>3424.01</v>
      </c>
      <c r="G923" s="29"/>
      <c r="H923" s="26"/>
    </row>
    <row r="924" spans="4:8" x14ac:dyDescent="0.2">
      <c r="D924" t="s">
        <v>27</v>
      </c>
      <c r="E924" s="27">
        <v>1488.02</v>
      </c>
      <c r="F924" s="28">
        <v>1363.53</v>
      </c>
      <c r="G924" s="29"/>
      <c r="H924" s="26"/>
    </row>
    <row r="925" spans="4:8" x14ac:dyDescent="0.2">
      <c r="D925" t="s">
        <v>27</v>
      </c>
      <c r="E925" s="27">
        <v>2200.62</v>
      </c>
      <c r="F925" s="28">
        <v>27.91</v>
      </c>
      <c r="G925" s="29"/>
      <c r="H925" s="26"/>
    </row>
    <row r="926" spans="4:8" x14ac:dyDescent="0.2">
      <c r="D926" t="s">
        <v>27</v>
      </c>
      <c r="E926" s="27">
        <v>9740.06</v>
      </c>
      <c r="F926" s="28">
        <v>2499</v>
      </c>
      <c r="G926" s="29"/>
      <c r="H926" s="26"/>
    </row>
    <row r="927" spans="4:8" x14ac:dyDescent="0.2">
      <c r="D927" t="s">
        <v>27</v>
      </c>
      <c r="E927" s="27">
        <v>4701.3</v>
      </c>
      <c r="F927" s="28">
        <v>1348.73</v>
      </c>
      <c r="G927" s="29"/>
      <c r="H927" s="26"/>
    </row>
    <row r="928" spans="4:8" x14ac:dyDescent="0.2">
      <c r="D928" t="s">
        <v>27</v>
      </c>
      <c r="E928" s="27">
        <v>1287.8900000000001</v>
      </c>
      <c r="F928" s="28">
        <v>63.94</v>
      </c>
      <c r="G928" s="29"/>
      <c r="H928" s="26"/>
    </row>
    <row r="929" spans="4:8" x14ac:dyDescent="0.2">
      <c r="D929" t="s">
        <v>27</v>
      </c>
      <c r="E929" s="27">
        <v>5004.43</v>
      </c>
      <c r="F929" s="28">
        <v>1063.5899999999999</v>
      </c>
      <c r="G929" s="29"/>
      <c r="H929" s="26"/>
    </row>
    <row r="930" spans="4:8" x14ac:dyDescent="0.2">
      <c r="D930" t="s">
        <v>27</v>
      </c>
      <c r="E930" s="27">
        <v>2180.14</v>
      </c>
      <c r="F930" s="28">
        <v>1116.1400000000001</v>
      </c>
      <c r="G930" s="29"/>
      <c r="H930" s="26"/>
    </row>
    <row r="931" spans="4:8" x14ac:dyDescent="0.2">
      <c r="D931" t="s">
        <v>27</v>
      </c>
      <c r="E931" s="27">
        <v>4432.2700000000004</v>
      </c>
      <c r="F931" s="28">
        <v>1710.19</v>
      </c>
      <c r="G931" s="29"/>
      <c r="H931" s="26"/>
    </row>
    <row r="932" spans="4:8" x14ac:dyDescent="0.2">
      <c r="D932" t="s">
        <v>27</v>
      </c>
      <c r="E932" s="27">
        <v>3291.99</v>
      </c>
      <c r="F932" s="28">
        <v>1985.33</v>
      </c>
      <c r="G932" s="29"/>
      <c r="H932" s="26"/>
    </row>
    <row r="933" spans="4:8" x14ac:dyDescent="0.2">
      <c r="D933" t="s">
        <v>27</v>
      </c>
      <c r="E933" s="27">
        <v>6696.6</v>
      </c>
      <c r="F933" s="28">
        <v>59.39</v>
      </c>
      <c r="G933" s="29"/>
      <c r="H933" s="26"/>
    </row>
    <row r="934" spans="4:8" x14ac:dyDescent="0.2">
      <c r="D934" t="s">
        <v>27</v>
      </c>
      <c r="E934" s="27">
        <v>8244.75</v>
      </c>
      <c r="F934" s="28">
        <v>1226.26</v>
      </c>
      <c r="G934" s="29"/>
      <c r="H934" s="26"/>
    </row>
    <row r="935" spans="4:8" x14ac:dyDescent="0.2">
      <c r="D935" t="s">
        <v>27</v>
      </c>
      <c r="E935" s="27">
        <v>7512.75</v>
      </c>
      <c r="F935" s="28">
        <v>3661.61</v>
      </c>
      <c r="G935" s="29"/>
      <c r="H935" s="26"/>
    </row>
    <row r="936" spans="4:8" x14ac:dyDescent="0.2">
      <c r="D936" t="s">
        <v>27</v>
      </c>
      <c r="E936" s="27">
        <v>2005.72</v>
      </c>
      <c r="F936" s="28">
        <v>1300.8800000000001</v>
      </c>
      <c r="G936" s="29"/>
      <c r="H936" s="26"/>
    </row>
    <row r="937" spans="4:8" x14ac:dyDescent="0.2">
      <c r="D937" t="s">
        <v>27</v>
      </c>
      <c r="E937" s="27">
        <v>6892.63</v>
      </c>
      <c r="F937" s="28">
        <v>6309.24</v>
      </c>
      <c r="G937" s="29"/>
      <c r="H937" s="26"/>
    </row>
    <row r="938" spans="4:8" x14ac:dyDescent="0.2">
      <c r="D938" t="s">
        <v>27</v>
      </c>
      <c r="E938" s="27">
        <v>7824.39</v>
      </c>
      <c r="F938" s="28">
        <v>6550.66</v>
      </c>
      <c r="G938" s="29"/>
      <c r="H938" s="26"/>
    </row>
    <row r="939" spans="4:8" x14ac:dyDescent="0.2">
      <c r="D939" t="s">
        <v>27</v>
      </c>
      <c r="E939" s="27">
        <v>9493.5499999999993</v>
      </c>
      <c r="F939" s="28">
        <v>4585.1499999999996</v>
      </c>
      <c r="G939" s="29"/>
      <c r="H939" s="26"/>
    </row>
    <row r="940" spans="4:8" x14ac:dyDescent="0.2">
      <c r="D940" t="s">
        <v>27</v>
      </c>
      <c r="E940" s="27">
        <v>3186.47</v>
      </c>
      <c r="F940" s="28">
        <v>578.69000000000005</v>
      </c>
      <c r="G940" s="29"/>
      <c r="H940" s="26"/>
    </row>
    <row r="941" spans="4:8" x14ac:dyDescent="0.2">
      <c r="D941" t="s">
        <v>27</v>
      </c>
      <c r="E941" s="27">
        <v>5455.52</v>
      </c>
      <c r="F941" s="28">
        <v>1949.25</v>
      </c>
      <c r="G941" s="29"/>
      <c r="H941" s="26"/>
    </row>
    <row r="942" spans="4:8" x14ac:dyDescent="0.2">
      <c r="D942" t="s">
        <v>27</v>
      </c>
      <c r="E942" s="27">
        <v>5689.04</v>
      </c>
      <c r="F942" s="28">
        <v>1886.86</v>
      </c>
      <c r="G942" s="29"/>
      <c r="H942" s="26"/>
    </row>
    <row r="943" spans="4:8" x14ac:dyDescent="0.2">
      <c r="D943" t="s">
        <v>27</v>
      </c>
      <c r="E943" s="27">
        <v>9310.7000000000007</v>
      </c>
      <c r="F943" s="28">
        <v>1921.16</v>
      </c>
      <c r="G943" s="29"/>
      <c r="H943" s="26"/>
    </row>
    <row r="944" spans="4:8" x14ac:dyDescent="0.2">
      <c r="D944" t="s">
        <v>27</v>
      </c>
      <c r="E944" s="27">
        <v>5191.1499999999996</v>
      </c>
      <c r="F944" s="28">
        <v>4826.5600000000004</v>
      </c>
      <c r="G944" s="29"/>
      <c r="H944" s="26"/>
    </row>
    <row r="945" spans="4:8" x14ac:dyDescent="0.2">
      <c r="D945" t="s">
        <v>27</v>
      </c>
      <c r="E945" s="27">
        <v>7047.22</v>
      </c>
      <c r="F945" s="28">
        <v>1401.32</v>
      </c>
      <c r="G945" s="29"/>
      <c r="H945" s="26"/>
    </row>
    <row r="946" spans="4:8" x14ac:dyDescent="0.2">
      <c r="D946" t="s">
        <v>27</v>
      </c>
      <c r="E946" s="27">
        <v>6486.46</v>
      </c>
      <c r="F946" s="28">
        <v>5313.05</v>
      </c>
      <c r="G946" s="29"/>
      <c r="H946" s="26"/>
    </row>
    <row r="947" spans="4:8" x14ac:dyDescent="0.2">
      <c r="D947" t="s">
        <v>27</v>
      </c>
      <c r="E947" s="27">
        <v>1490.29</v>
      </c>
      <c r="F947" s="28">
        <v>15.03</v>
      </c>
      <c r="G947" s="29"/>
      <c r="H947" s="26"/>
    </row>
    <row r="948" spans="4:8" x14ac:dyDescent="0.2">
      <c r="D948" t="s">
        <v>27</v>
      </c>
      <c r="E948" s="27">
        <v>2209.17</v>
      </c>
      <c r="F948" s="28">
        <v>508.09</v>
      </c>
      <c r="G948" s="29"/>
      <c r="H948" s="26"/>
    </row>
    <row r="949" spans="4:8" x14ac:dyDescent="0.2">
      <c r="D949" t="s">
        <v>27</v>
      </c>
      <c r="E949" s="27">
        <v>1022.23</v>
      </c>
      <c r="F949" s="28">
        <v>698.43</v>
      </c>
      <c r="G949" s="29"/>
      <c r="H949" s="26"/>
    </row>
    <row r="950" spans="4:8" x14ac:dyDescent="0.2">
      <c r="D950" t="s">
        <v>27</v>
      </c>
      <c r="E950" s="27">
        <v>3335.92</v>
      </c>
      <c r="F950" s="28">
        <v>1136.48</v>
      </c>
      <c r="G950" s="29"/>
      <c r="H950" s="26"/>
    </row>
    <row r="951" spans="4:8" x14ac:dyDescent="0.2">
      <c r="D951" t="s">
        <v>27</v>
      </c>
      <c r="E951" s="27">
        <v>1778.16</v>
      </c>
      <c r="F951" s="28">
        <v>1256.1300000000001</v>
      </c>
      <c r="G951" s="29"/>
      <c r="H951" s="26"/>
    </row>
    <row r="952" spans="4:8" x14ac:dyDescent="0.2">
      <c r="D952" t="s">
        <v>27</v>
      </c>
      <c r="E952" s="27">
        <v>5900.69</v>
      </c>
      <c r="F952" s="28">
        <v>3447.86</v>
      </c>
      <c r="G952" s="29"/>
      <c r="H952" s="26"/>
    </row>
    <row r="953" spans="4:8" x14ac:dyDescent="0.2">
      <c r="D953" t="s">
        <v>27</v>
      </c>
      <c r="E953" s="27">
        <v>3140.13</v>
      </c>
      <c r="F953" s="28">
        <v>2071.5700000000002</v>
      </c>
      <c r="G953" s="29"/>
      <c r="H953" s="26"/>
    </row>
    <row r="954" spans="4:8" x14ac:dyDescent="0.2">
      <c r="D954" t="s">
        <v>27</v>
      </c>
      <c r="E954" s="27">
        <v>9775.16</v>
      </c>
      <c r="F954" s="28">
        <v>8262.27</v>
      </c>
      <c r="G954" s="29"/>
      <c r="H954" s="26"/>
    </row>
    <row r="955" spans="4:8" x14ac:dyDescent="0.2">
      <c r="D955" t="s">
        <v>27</v>
      </c>
      <c r="E955" s="27">
        <v>7971.12</v>
      </c>
      <c r="F955" s="28">
        <v>1683.36</v>
      </c>
      <c r="G955" s="29"/>
      <c r="H955" s="26"/>
    </row>
    <row r="956" spans="4:8" x14ac:dyDescent="0.2">
      <c r="D956" t="s">
        <v>27</v>
      </c>
      <c r="E956" s="27">
        <v>7368.32</v>
      </c>
      <c r="F956" s="28">
        <v>2787.67</v>
      </c>
      <c r="G956" s="29"/>
      <c r="H956" s="26"/>
    </row>
    <row r="957" spans="4:8" x14ac:dyDescent="0.2">
      <c r="D957" t="s">
        <v>27</v>
      </c>
      <c r="E957" s="27">
        <v>1196.55</v>
      </c>
      <c r="F957" s="28">
        <v>1005</v>
      </c>
      <c r="G957" s="29"/>
      <c r="H957" s="26"/>
    </row>
    <row r="958" spans="4:8" x14ac:dyDescent="0.2">
      <c r="D958" t="s">
        <v>27</v>
      </c>
      <c r="E958" s="27">
        <v>6995.51</v>
      </c>
      <c r="F958" s="28">
        <v>5733.19</v>
      </c>
      <c r="G958" s="29"/>
      <c r="H958" s="26"/>
    </row>
    <row r="959" spans="4:8" x14ac:dyDescent="0.2">
      <c r="D959" t="s">
        <v>27</v>
      </c>
      <c r="E959" s="27">
        <v>7595.07</v>
      </c>
      <c r="F959" s="28">
        <v>2775.7</v>
      </c>
      <c r="G959" s="29"/>
      <c r="H959" s="26"/>
    </row>
    <row r="960" spans="4:8" x14ac:dyDescent="0.2">
      <c r="D960" t="s">
        <v>27</v>
      </c>
      <c r="E960" s="27">
        <v>8711.7099999999991</v>
      </c>
      <c r="F960" s="28">
        <v>17.18</v>
      </c>
      <c r="G960" s="29"/>
      <c r="H960" s="26"/>
    </row>
    <row r="961" spans="4:8" x14ac:dyDescent="0.2">
      <c r="D961" t="s">
        <v>27</v>
      </c>
      <c r="E961" s="27">
        <v>3178.71</v>
      </c>
      <c r="F961" s="28">
        <v>497.36</v>
      </c>
      <c r="G961" s="29"/>
      <c r="H961" s="26"/>
    </row>
    <row r="962" spans="4:8" x14ac:dyDescent="0.2">
      <c r="D962" t="s">
        <v>27</v>
      </c>
      <c r="E962" s="27">
        <v>9559.6</v>
      </c>
      <c r="F962" s="28">
        <v>8224.68</v>
      </c>
      <c r="G962" s="29"/>
      <c r="H962" s="26"/>
    </row>
    <row r="963" spans="4:8" x14ac:dyDescent="0.2">
      <c r="D963" t="s">
        <v>27</v>
      </c>
      <c r="E963" s="27">
        <v>6424.96</v>
      </c>
      <c r="F963" s="28">
        <v>5726.06</v>
      </c>
      <c r="G963" s="29"/>
      <c r="H963" s="26"/>
    </row>
    <row r="964" spans="4:8" x14ac:dyDescent="0.2">
      <c r="D964" t="s">
        <v>27</v>
      </c>
      <c r="E964" s="27">
        <v>1301.05</v>
      </c>
      <c r="F964" s="28">
        <v>276.08</v>
      </c>
      <c r="G964" s="29"/>
      <c r="H964" s="26"/>
    </row>
    <row r="965" spans="4:8" x14ac:dyDescent="0.2">
      <c r="D965" t="s">
        <v>27</v>
      </c>
      <c r="E965" s="27">
        <v>8750.82</v>
      </c>
      <c r="F965" s="28">
        <v>3111.51</v>
      </c>
      <c r="G965" s="29"/>
      <c r="H965" s="26"/>
    </row>
    <row r="966" spans="4:8" x14ac:dyDescent="0.2">
      <c r="D966" t="s">
        <v>27</v>
      </c>
      <c r="E966" s="27">
        <v>4894.46</v>
      </c>
      <c r="F966" s="28">
        <v>130.52000000000001</v>
      </c>
      <c r="G966" s="29"/>
      <c r="H966" s="26"/>
    </row>
    <row r="967" spans="4:8" x14ac:dyDescent="0.2">
      <c r="D967" t="s">
        <v>27</v>
      </c>
      <c r="E967" s="27">
        <v>7086.4</v>
      </c>
      <c r="F967" s="28">
        <v>2801.53</v>
      </c>
      <c r="G967" s="29"/>
      <c r="H967" s="26"/>
    </row>
    <row r="968" spans="4:8" x14ac:dyDescent="0.2">
      <c r="D968" t="s">
        <v>27</v>
      </c>
      <c r="E968" s="27">
        <v>6375.44</v>
      </c>
      <c r="F968" s="28">
        <v>3991.48</v>
      </c>
      <c r="G968" s="29"/>
      <c r="H968" s="26"/>
    </row>
    <row r="969" spans="4:8" x14ac:dyDescent="0.2">
      <c r="D969" t="s">
        <v>27</v>
      </c>
      <c r="E969" s="27">
        <v>8742.41</v>
      </c>
      <c r="F969" s="28">
        <v>5822.21</v>
      </c>
      <c r="G969" s="29"/>
      <c r="H969" s="26"/>
    </row>
    <row r="970" spans="4:8" x14ac:dyDescent="0.2">
      <c r="D970" t="s">
        <v>27</v>
      </c>
      <c r="E970" s="27">
        <v>3895.28</v>
      </c>
      <c r="F970" s="28">
        <v>1277.94</v>
      </c>
      <c r="G970" s="29"/>
      <c r="H970" s="26"/>
    </row>
    <row r="971" spans="4:8" x14ac:dyDescent="0.2">
      <c r="D971" t="s">
        <v>27</v>
      </c>
      <c r="E971" s="27">
        <v>8637.4699999999993</v>
      </c>
      <c r="F971" s="28">
        <v>7759.49</v>
      </c>
      <c r="G971" s="29"/>
      <c r="H971" s="26"/>
    </row>
    <row r="972" spans="4:8" x14ac:dyDescent="0.2">
      <c r="D972" t="s">
        <v>27</v>
      </c>
      <c r="E972" s="27">
        <v>7979.94</v>
      </c>
      <c r="F972" s="28">
        <v>5672.84</v>
      </c>
      <c r="G972" s="29"/>
      <c r="H972" s="26"/>
    </row>
    <row r="973" spans="4:8" x14ac:dyDescent="0.2">
      <c r="D973" t="s">
        <v>27</v>
      </c>
      <c r="E973" s="27">
        <v>6052.57</v>
      </c>
      <c r="F973" s="28">
        <v>1958.93</v>
      </c>
      <c r="G973" s="29"/>
      <c r="H973" s="26"/>
    </row>
    <row r="974" spans="4:8" x14ac:dyDescent="0.2">
      <c r="D974" t="s">
        <v>27</v>
      </c>
      <c r="E974" s="27">
        <v>9625.35</v>
      </c>
      <c r="F974" s="28">
        <v>6955.69</v>
      </c>
      <c r="G974" s="29"/>
      <c r="H974" s="26"/>
    </row>
    <row r="975" spans="4:8" x14ac:dyDescent="0.2">
      <c r="D975" t="s">
        <v>27</v>
      </c>
      <c r="E975" s="27">
        <v>5658.18</v>
      </c>
      <c r="F975" s="28">
        <v>4154.51</v>
      </c>
      <c r="G975" s="29"/>
      <c r="H975" s="26"/>
    </row>
    <row r="976" spans="4:8" x14ac:dyDescent="0.2">
      <c r="D976" t="s">
        <v>27</v>
      </c>
      <c r="E976" s="27">
        <v>6748.98</v>
      </c>
      <c r="F976" s="28">
        <v>4680.18</v>
      </c>
      <c r="G976" s="29"/>
      <c r="H976" s="26"/>
    </row>
    <row r="977" spans="4:8" x14ac:dyDescent="0.2">
      <c r="D977" t="s">
        <v>27</v>
      </c>
      <c r="E977" s="27">
        <v>6232.43</v>
      </c>
      <c r="F977" s="28">
        <v>1978.77</v>
      </c>
      <c r="G977" s="29"/>
      <c r="H977" s="26"/>
    </row>
    <row r="978" spans="4:8" x14ac:dyDescent="0.2">
      <c r="D978" t="s">
        <v>27</v>
      </c>
      <c r="E978" s="27">
        <v>1470.56</v>
      </c>
      <c r="F978" s="28">
        <v>1328.85</v>
      </c>
      <c r="G978" s="29"/>
      <c r="H978" s="26"/>
    </row>
    <row r="979" spans="4:8" x14ac:dyDescent="0.2">
      <c r="D979" t="s">
        <v>27</v>
      </c>
      <c r="E979" s="27">
        <v>8181.21</v>
      </c>
      <c r="F979" s="28">
        <v>6737.2</v>
      </c>
      <c r="G979" s="29"/>
      <c r="H979" s="26"/>
    </row>
    <row r="980" spans="4:8" x14ac:dyDescent="0.2">
      <c r="D980" t="s">
        <v>27</v>
      </c>
      <c r="E980" s="27">
        <v>5142.8999999999996</v>
      </c>
      <c r="F980" s="28">
        <v>3286.14</v>
      </c>
      <c r="G980" s="29"/>
      <c r="H980" s="26"/>
    </row>
    <row r="981" spans="4:8" x14ac:dyDescent="0.2">
      <c r="D981" t="s">
        <v>27</v>
      </c>
      <c r="E981" s="27">
        <v>5899.79</v>
      </c>
      <c r="F981" s="28">
        <v>4738.2</v>
      </c>
      <c r="G981" s="29"/>
      <c r="H981" s="26"/>
    </row>
    <row r="982" spans="4:8" x14ac:dyDescent="0.2">
      <c r="D982" t="s">
        <v>27</v>
      </c>
      <c r="E982" s="27">
        <v>5488.59</v>
      </c>
      <c r="F982" s="28">
        <v>1305.8800000000001</v>
      </c>
      <c r="G982" s="29"/>
      <c r="H982" s="26"/>
    </row>
    <row r="983" spans="4:8" x14ac:dyDescent="0.2">
      <c r="D983" t="s">
        <v>27</v>
      </c>
      <c r="E983" s="27">
        <v>3125.53</v>
      </c>
      <c r="F983" s="28">
        <v>181</v>
      </c>
      <c r="G983" s="29"/>
      <c r="H983" s="26"/>
    </row>
    <row r="984" spans="4:8" x14ac:dyDescent="0.2">
      <c r="D984" t="s">
        <v>27</v>
      </c>
      <c r="E984" s="27">
        <v>1824.14</v>
      </c>
      <c r="F984" s="28">
        <v>731.89</v>
      </c>
      <c r="G984" s="29"/>
      <c r="H984" s="26"/>
    </row>
    <row r="985" spans="4:8" x14ac:dyDescent="0.2">
      <c r="D985" t="s">
        <v>27</v>
      </c>
      <c r="E985" s="27">
        <v>5406.38</v>
      </c>
      <c r="F985" s="28">
        <v>996.76</v>
      </c>
      <c r="G985" s="29"/>
      <c r="H985" s="26"/>
    </row>
    <row r="986" spans="4:8" x14ac:dyDescent="0.2">
      <c r="D986" t="s">
        <v>27</v>
      </c>
      <c r="E986" s="27">
        <v>2150.67</v>
      </c>
      <c r="F986" s="28">
        <v>1676.35</v>
      </c>
      <c r="G986" s="29"/>
      <c r="H986" s="26"/>
    </row>
    <row r="987" spans="4:8" x14ac:dyDescent="0.2">
      <c r="D987" t="s">
        <v>27</v>
      </c>
      <c r="E987" s="27">
        <v>7597.09</v>
      </c>
      <c r="F987" s="28">
        <v>3500.51</v>
      </c>
      <c r="G987" s="29"/>
      <c r="H987" s="26"/>
    </row>
    <row r="988" spans="4:8" x14ac:dyDescent="0.2">
      <c r="D988" t="s">
        <v>27</v>
      </c>
      <c r="E988" s="27">
        <v>1631.51</v>
      </c>
      <c r="F988" s="28">
        <v>1094.3900000000001</v>
      </c>
      <c r="G988" s="29"/>
      <c r="H988" s="26"/>
    </row>
    <row r="989" spans="4:8" x14ac:dyDescent="0.2">
      <c r="D989" t="s">
        <v>27</v>
      </c>
      <c r="E989" s="27">
        <v>1736.45</v>
      </c>
      <c r="F989" s="28">
        <v>1013.22</v>
      </c>
      <c r="G989" s="29"/>
      <c r="H989" s="26"/>
    </row>
    <row r="990" spans="4:8" x14ac:dyDescent="0.2">
      <c r="D990" t="s">
        <v>27</v>
      </c>
      <c r="E990" s="27">
        <v>8518.9</v>
      </c>
      <c r="F990" s="28">
        <v>2577.94</v>
      </c>
      <c r="G990" s="29"/>
      <c r="H990" s="26"/>
    </row>
    <row r="991" spans="4:8" x14ac:dyDescent="0.2">
      <c r="D991" t="s">
        <v>27</v>
      </c>
      <c r="E991" s="27">
        <v>4343.46</v>
      </c>
      <c r="F991" s="28">
        <v>1227.3900000000001</v>
      </c>
      <c r="G991" s="29"/>
      <c r="H991" s="26"/>
    </row>
    <row r="992" spans="4:8" x14ac:dyDescent="0.2">
      <c r="D992" t="s">
        <v>27</v>
      </c>
      <c r="E992" s="27">
        <v>7299.29</v>
      </c>
      <c r="F992" s="28">
        <v>5411.14</v>
      </c>
      <c r="G992" s="29"/>
      <c r="H992" s="26"/>
    </row>
    <row r="993" spans="4:8" x14ac:dyDescent="0.2">
      <c r="D993" t="s">
        <v>27</v>
      </c>
      <c r="E993" s="27">
        <v>9575.33</v>
      </c>
      <c r="F993" s="28">
        <v>2243.79</v>
      </c>
      <c r="G993" s="29"/>
      <c r="H993" s="26"/>
    </row>
    <row r="994" spans="4:8" x14ac:dyDescent="0.2">
      <c r="D994" t="s">
        <v>27</v>
      </c>
      <c r="E994" s="27">
        <v>9952.65</v>
      </c>
      <c r="F994" s="28">
        <v>7626.37</v>
      </c>
      <c r="G994" s="29"/>
      <c r="H994" s="26"/>
    </row>
    <row r="995" spans="4:8" x14ac:dyDescent="0.2">
      <c r="D995" t="s">
        <v>27</v>
      </c>
      <c r="E995" s="27">
        <v>7707.06</v>
      </c>
      <c r="F995" s="28">
        <v>2178.5300000000002</v>
      </c>
      <c r="G995" s="29"/>
      <c r="H995" s="26"/>
    </row>
    <row r="996" spans="4:8" x14ac:dyDescent="0.2">
      <c r="D996" t="s">
        <v>27</v>
      </c>
      <c r="E996" s="27">
        <v>3327.89</v>
      </c>
      <c r="F996" s="28">
        <v>2722.81</v>
      </c>
      <c r="G996" s="29"/>
      <c r="H996" s="26"/>
    </row>
    <row r="997" spans="4:8" x14ac:dyDescent="0.2">
      <c r="D997" t="s">
        <v>27</v>
      </c>
      <c r="E997" s="27">
        <v>2749.36</v>
      </c>
      <c r="F997" s="28">
        <v>2300.14</v>
      </c>
      <c r="G997" s="29"/>
      <c r="H997" s="26"/>
    </row>
    <row r="998" spans="4:8" x14ac:dyDescent="0.2">
      <c r="D998" t="s">
        <v>27</v>
      </c>
      <c r="E998" s="27">
        <v>2767.02</v>
      </c>
      <c r="F998" s="28">
        <v>1037.49</v>
      </c>
      <c r="G998" s="29"/>
      <c r="H998" s="26"/>
    </row>
    <row r="999" spans="4:8" x14ac:dyDescent="0.2">
      <c r="D999" t="s">
        <v>27</v>
      </c>
      <c r="E999" s="27">
        <v>8835.76</v>
      </c>
      <c r="F999" s="28">
        <v>1729.39</v>
      </c>
      <c r="G999" s="29"/>
      <c r="H999" s="26"/>
    </row>
    <row r="1000" spans="4:8" x14ac:dyDescent="0.2">
      <c r="D1000" t="s">
        <v>27</v>
      </c>
      <c r="E1000" s="27">
        <v>1054.0899999999999</v>
      </c>
      <c r="F1000" s="28">
        <v>684.74</v>
      </c>
      <c r="G1000" s="29"/>
      <c r="H1000" s="26"/>
    </row>
    <row r="1001" spans="4:8" ht="15" thickBot="1" x14ac:dyDescent="0.25">
      <c r="D1001" t="s">
        <v>27</v>
      </c>
      <c r="E1001" s="33">
        <v>6091.13</v>
      </c>
      <c r="F1001" s="34">
        <v>5880.05</v>
      </c>
      <c r="G1001" s="46"/>
      <c r="H1001" s="31"/>
    </row>
    <row r="1002" spans="4:8" x14ac:dyDescent="0.2">
      <c r="D1002" t="s">
        <v>27</v>
      </c>
    </row>
    <row r="1003" spans="4:8" x14ac:dyDescent="0.2">
      <c r="D1003" t="s">
        <v>27</v>
      </c>
    </row>
    <row r="1004" spans="4:8" x14ac:dyDescent="0.2">
      <c r="D1004" t="s">
        <v>27</v>
      </c>
    </row>
    <row r="1005" spans="4:8" x14ac:dyDescent="0.2">
      <c r="D1005" t="s">
        <v>27</v>
      </c>
    </row>
    <row r="1006" spans="4:8" x14ac:dyDescent="0.2">
      <c r="D1006" t="s">
        <v>27</v>
      </c>
    </row>
    <row r="1007" spans="4:8" x14ac:dyDescent="0.2">
      <c r="D1007" t="s">
        <v>27</v>
      </c>
    </row>
    <row r="1008" spans="4:8" x14ac:dyDescent="0.2">
      <c r="D1008" t="s">
        <v>27</v>
      </c>
    </row>
    <row r="1009" spans="4:4" x14ac:dyDescent="0.2">
      <c r="D1009" t="s">
        <v>27</v>
      </c>
    </row>
    <row r="1010" spans="4:4" x14ac:dyDescent="0.2">
      <c r="D1010" t="s">
        <v>27</v>
      </c>
    </row>
    <row r="1011" spans="4:4" x14ac:dyDescent="0.2">
      <c r="D1011" t="s">
        <v>27</v>
      </c>
    </row>
    <row r="1012" spans="4:4" x14ac:dyDescent="0.2">
      <c r="D1012" t="s">
        <v>27</v>
      </c>
    </row>
    <row r="1013" spans="4:4" x14ac:dyDescent="0.2">
      <c r="D1013" t="s">
        <v>27</v>
      </c>
    </row>
    <row r="1014" spans="4:4" x14ac:dyDescent="0.2">
      <c r="D1014" t="s">
        <v>27</v>
      </c>
    </row>
    <row r="1015" spans="4:4" x14ac:dyDescent="0.2">
      <c r="D1015" t="s">
        <v>27</v>
      </c>
    </row>
    <row r="1016" spans="4:4" x14ac:dyDescent="0.2">
      <c r="D1016" t="s">
        <v>27</v>
      </c>
    </row>
    <row r="1017" spans="4:4" x14ac:dyDescent="0.2">
      <c r="D1017" t="s">
        <v>27</v>
      </c>
    </row>
    <row r="1018" spans="4:4" x14ac:dyDescent="0.2">
      <c r="D1018" t="s">
        <v>27</v>
      </c>
    </row>
    <row r="1019" spans="4:4" x14ac:dyDescent="0.2">
      <c r="D1019" t="s">
        <v>27</v>
      </c>
    </row>
    <row r="1020" spans="4:4" x14ac:dyDescent="0.2">
      <c r="D1020" t="s">
        <v>27</v>
      </c>
    </row>
    <row r="1021" spans="4:4" x14ac:dyDescent="0.2">
      <c r="D1021" t="s">
        <v>27</v>
      </c>
    </row>
    <row r="1022" spans="4:4" x14ac:dyDescent="0.2">
      <c r="D1022" t="s">
        <v>27</v>
      </c>
    </row>
    <row r="1023" spans="4:4" x14ac:dyDescent="0.2">
      <c r="D1023" t="s">
        <v>27</v>
      </c>
    </row>
    <row r="1024" spans="4:4" x14ac:dyDescent="0.2">
      <c r="D1024" t="s">
        <v>27</v>
      </c>
    </row>
    <row r="1025" spans="4:4" x14ac:dyDescent="0.2">
      <c r="D1025" t="s">
        <v>27</v>
      </c>
    </row>
    <row r="1026" spans="4:4" x14ac:dyDescent="0.2">
      <c r="D1026" t="s">
        <v>27</v>
      </c>
    </row>
    <row r="1027" spans="4:4" x14ac:dyDescent="0.2">
      <c r="D1027" t="s">
        <v>27</v>
      </c>
    </row>
    <row r="1028" spans="4:4" x14ac:dyDescent="0.2">
      <c r="D1028" t="s">
        <v>27</v>
      </c>
    </row>
    <row r="1029" spans="4:4" x14ac:dyDescent="0.2">
      <c r="D1029" t="s">
        <v>27</v>
      </c>
    </row>
    <row r="1030" spans="4:4" x14ac:dyDescent="0.2">
      <c r="D1030" t="s">
        <v>27</v>
      </c>
    </row>
    <row r="1031" spans="4:4" x14ac:dyDescent="0.2">
      <c r="D1031" t="s">
        <v>27</v>
      </c>
    </row>
    <row r="1032" spans="4:4" x14ac:dyDescent="0.2">
      <c r="D1032" t="s">
        <v>27</v>
      </c>
    </row>
    <row r="1033" spans="4:4" x14ac:dyDescent="0.2">
      <c r="D1033" t="s">
        <v>27</v>
      </c>
    </row>
    <row r="1034" spans="4:4" x14ac:dyDescent="0.2">
      <c r="D1034" t="s">
        <v>27</v>
      </c>
    </row>
    <row r="1035" spans="4:4" x14ac:dyDescent="0.2">
      <c r="D1035" t="s">
        <v>27</v>
      </c>
    </row>
    <row r="1036" spans="4:4" x14ac:dyDescent="0.2">
      <c r="D1036" t="s">
        <v>27</v>
      </c>
    </row>
    <row r="1037" spans="4:4" x14ac:dyDescent="0.2">
      <c r="D1037" t="s">
        <v>27</v>
      </c>
    </row>
    <row r="1038" spans="4:4" x14ac:dyDescent="0.2">
      <c r="D1038" t="s">
        <v>27</v>
      </c>
    </row>
    <row r="1039" spans="4:4" x14ac:dyDescent="0.2">
      <c r="D1039" t="s">
        <v>27</v>
      </c>
    </row>
    <row r="1040" spans="4:4" x14ac:dyDescent="0.2">
      <c r="D1040" t="s">
        <v>27</v>
      </c>
    </row>
    <row r="1041" spans="4:4" x14ac:dyDescent="0.2">
      <c r="D104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B58A-9015-4960-BFFF-9B34EB64225F}">
  <dimension ref="A1"/>
  <sheetViews>
    <sheetView workbookViewId="0">
      <selection activeCell="O30" sqref="O30"/>
    </sheetView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AB6F-AA73-4B51-A3FA-573943150562}">
  <sheetPr>
    <tabColor theme="3" tint="0.499984740745262"/>
  </sheetPr>
  <dimension ref="A1:I45"/>
  <sheetViews>
    <sheetView workbookViewId="0">
      <selection activeCell="G1" sqref="G1:I1"/>
    </sheetView>
  </sheetViews>
  <sheetFormatPr defaultRowHeight="14.25" x14ac:dyDescent="0.2"/>
  <cols>
    <col min="1" max="2" width="8.5" bestFit="1" customWidth="1"/>
    <col min="3" max="3" width="9.375" bestFit="1" customWidth="1"/>
    <col min="4" max="4" width="8.375" bestFit="1" customWidth="1"/>
    <col min="5" max="5" width="8.5" bestFit="1" customWidth="1"/>
    <col min="6" max="6" width="7.625" bestFit="1" customWidth="1"/>
    <col min="7" max="9" width="9" bestFit="1" customWidth="1"/>
  </cols>
  <sheetData>
    <row r="1" spans="1:9" ht="24" x14ac:dyDescent="0.2">
      <c r="A1" s="53" t="s">
        <v>180</v>
      </c>
      <c r="B1" s="53" t="s">
        <v>181</v>
      </c>
      <c r="C1" s="53" t="s">
        <v>182</v>
      </c>
      <c r="D1" s="53" t="s">
        <v>183</v>
      </c>
      <c r="E1" s="53" t="s">
        <v>229</v>
      </c>
      <c r="F1" s="53" t="s">
        <v>184</v>
      </c>
      <c r="G1" s="53" t="s">
        <v>230</v>
      </c>
      <c r="H1" s="53" t="s">
        <v>231</v>
      </c>
      <c r="I1" s="53" t="s">
        <v>232</v>
      </c>
    </row>
    <row r="2" spans="1:9" x14ac:dyDescent="0.2">
      <c r="A2" s="47" t="s">
        <v>185</v>
      </c>
      <c r="B2" s="47" t="s">
        <v>186</v>
      </c>
      <c r="C2" s="47" t="s">
        <v>186</v>
      </c>
      <c r="D2" s="47" t="s">
        <v>186</v>
      </c>
      <c r="E2" s="47" t="s">
        <v>186</v>
      </c>
      <c r="F2" s="47" t="s">
        <v>186</v>
      </c>
      <c r="G2" s="47"/>
      <c r="H2" s="47"/>
      <c r="I2" s="47"/>
    </row>
    <row r="3" spans="1:9" x14ac:dyDescent="0.2">
      <c r="A3" s="48">
        <v>414528</v>
      </c>
      <c r="B3" s="48" t="s">
        <v>187</v>
      </c>
      <c r="C3" s="49">
        <v>45405</v>
      </c>
      <c r="D3" s="48"/>
      <c r="E3" s="48">
        <v>21400110</v>
      </c>
      <c r="F3" s="48">
        <v>3439193</v>
      </c>
      <c r="G3" s="50">
        <v>3683</v>
      </c>
      <c r="H3" s="50">
        <v>469</v>
      </c>
      <c r="I3" s="50">
        <v>8800</v>
      </c>
    </row>
    <row r="4" spans="1:9" x14ac:dyDescent="0.2">
      <c r="A4" s="48">
        <v>186270</v>
      </c>
      <c r="B4" s="48" t="s">
        <v>188</v>
      </c>
      <c r="C4" s="49">
        <v>45405</v>
      </c>
      <c r="D4" s="48"/>
      <c r="E4" s="48">
        <v>4562460</v>
      </c>
      <c r="F4" s="48">
        <v>135749</v>
      </c>
      <c r="G4" s="50">
        <v>4420</v>
      </c>
      <c r="H4" s="50">
        <v>3850</v>
      </c>
      <c r="I4" s="50">
        <v>831</v>
      </c>
    </row>
    <row r="5" spans="1:9" x14ac:dyDescent="0.2">
      <c r="A5" s="48">
        <v>212721</v>
      </c>
      <c r="B5" s="48" t="s">
        <v>189</v>
      </c>
      <c r="C5" s="49">
        <v>45405</v>
      </c>
      <c r="D5" s="48"/>
      <c r="E5" s="48">
        <v>4421880</v>
      </c>
      <c r="F5" s="48">
        <v>4123019</v>
      </c>
      <c r="G5" s="50">
        <v>6100</v>
      </c>
      <c r="H5" s="50">
        <v>4190</v>
      </c>
      <c r="I5" s="50">
        <v>6926</v>
      </c>
    </row>
    <row r="6" spans="1:9" x14ac:dyDescent="0.2">
      <c r="A6" s="48">
        <v>519890</v>
      </c>
      <c r="B6" s="48" t="s">
        <v>190</v>
      </c>
      <c r="C6" s="49">
        <v>45405</v>
      </c>
      <c r="D6" s="48"/>
      <c r="E6" s="48">
        <v>21551340</v>
      </c>
      <c r="F6" s="48">
        <v>4434286</v>
      </c>
      <c r="G6" s="50">
        <v>5361</v>
      </c>
      <c r="H6" s="50">
        <v>1566</v>
      </c>
      <c r="I6" s="50">
        <v>9898</v>
      </c>
    </row>
    <row r="7" spans="1:9" x14ac:dyDescent="0.2">
      <c r="A7" s="48">
        <v>442057</v>
      </c>
      <c r="B7" s="48" t="s">
        <v>191</v>
      </c>
      <c r="C7" s="49">
        <v>45405</v>
      </c>
      <c r="D7" s="48"/>
      <c r="E7" s="48">
        <v>21560286</v>
      </c>
      <c r="F7" s="48">
        <v>3215065</v>
      </c>
      <c r="G7" s="50">
        <v>3672</v>
      </c>
      <c r="H7" s="50">
        <v>3519</v>
      </c>
      <c r="I7" s="50">
        <v>4708</v>
      </c>
    </row>
    <row r="8" spans="1:9" x14ac:dyDescent="0.2">
      <c r="A8" s="48">
        <v>180575</v>
      </c>
      <c r="B8" s="48" t="s">
        <v>192</v>
      </c>
      <c r="C8" s="49">
        <v>45405</v>
      </c>
      <c r="D8" s="48"/>
      <c r="E8" s="48">
        <v>4421880</v>
      </c>
      <c r="F8" s="48">
        <v>3925186</v>
      </c>
      <c r="G8" s="50">
        <v>5882</v>
      </c>
      <c r="H8" s="50">
        <v>9358</v>
      </c>
      <c r="I8" s="50">
        <v>586</v>
      </c>
    </row>
    <row r="9" spans="1:9" x14ac:dyDescent="0.2">
      <c r="A9" s="48">
        <v>249396</v>
      </c>
      <c r="B9" s="48" t="s">
        <v>193</v>
      </c>
      <c r="C9" s="49">
        <v>45405</v>
      </c>
      <c r="D9" s="48"/>
      <c r="E9" s="48">
        <v>4443180</v>
      </c>
      <c r="F9" s="48">
        <v>800763</v>
      </c>
      <c r="G9" s="50">
        <v>8000</v>
      </c>
      <c r="H9" s="50">
        <v>5045</v>
      </c>
      <c r="I9" s="50">
        <v>5610</v>
      </c>
    </row>
    <row r="10" spans="1:9" x14ac:dyDescent="0.2">
      <c r="A10" s="48">
        <v>484218</v>
      </c>
      <c r="B10" s="48" t="s">
        <v>194</v>
      </c>
      <c r="C10" s="49">
        <v>45405</v>
      </c>
      <c r="D10" s="48"/>
      <c r="E10" s="48">
        <v>4424010</v>
      </c>
      <c r="F10" s="48">
        <v>1110711</v>
      </c>
      <c r="G10" s="50">
        <v>3593</v>
      </c>
      <c r="H10" s="50">
        <v>9438</v>
      </c>
      <c r="I10" s="50">
        <v>3089</v>
      </c>
    </row>
    <row r="11" spans="1:9" x14ac:dyDescent="0.2">
      <c r="A11" s="48">
        <v>240420</v>
      </c>
      <c r="B11" s="48" t="s">
        <v>195</v>
      </c>
      <c r="C11" s="49">
        <v>45405</v>
      </c>
      <c r="D11" s="48"/>
      <c r="E11" s="48">
        <v>22458720</v>
      </c>
      <c r="F11" s="48">
        <v>5553452</v>
      </c>
      <c r="G11" s="50">
        <v>9707</v>
      </c>
      <c r="H11" s="50">
        <v>9942</v>
      </c>
      <c r="I11" s="50">
        <v>1155</v>
      </c>
    </row>
    <row r="12" spans="1:9" x14ac:dyDescent="0.2">
      <c r="A12" s="48">
        <v>698615</v>
      </c>
      <c r="B12" s="48" t="s">
        <v>196</v>
      </c>
      <c r="C12" s="49">
        <v>45405</v>
      </c>
      <c r="D12" s="48"/>
      <c r="E12" s="48">
        <v>4562460</v>
      </c>
      <c r="F12" s="48">
        <v>3469125</v>
      </c>
      <c r="G12" s="50">
        <v>1279</v>
      </c>
      <c r="H12" s="50">
        <v>7008</v>
      </c>
      <c r="I12" s="50">
        <v>7350</v>
      </c>
    </row>
    <row r="13" spans="1:9" x14ac:dyDescent="0.2">
      <c r="A13" s="48">
        <v>481770</v>
      </c>
      <c r="B13" s="48" t="s">
        <v>197</v>
      </c>
      <c r="C13" s="49">
        <v>45405</v>
      </c>
      <c r="D13" s="48"/>
      <c r="E13" s="48">
        <v>22458720</v>
      </c>
      <c r="F13" s="48">
        <v>9717341</v>
      </c>
      <c r="G13" s="50">
        <v>2684</v>
      </c>
      <c r="H13" s="50">
        <v>1243</v>
      </c>
      <c r="I13" s="50">
        <v>6866</v>
      </c>
    </row>
    <row r="14" spans="1:9" x14ac:dyDescent="0.2">
      <c r="A14" s="48">
        <v>711634</v>
      </c>
      <c r="B14" s="48" t="s">
        <v>198</v>
      </c>
      <c r="C14" s="49">
        <v>45405</v>
      </c>
      <c r="D14" s="48"/>
      <c r="E14" s="48">
        <v>22458720</v>
      </c>
      <c r="F14" s="48">
        <v>9238440</v>
      </c>
      <c r="G14" s="50">
        <v>4115</v>
      </c>
      <c r="H14" s="50">
        <v>1179</v>
      </c>
      <c r="I14" s="50">
        <v>9447</v>
      </c>
    </row>
    <row r="15" spans="1:9" x14ac:dyDescent="0.2">
      <c r="A15" s="48">
        <v>920465</v>
      </c>
      <c r="B15" s="48" t="s">
        <v>199</v>
      </c>
      <c r="C15" s="49">
        <v>45405</v>
      </c>
      <c r="D15" s="48"/>
      <c r="E15" s="48">
        <v>22458720</v>
      </c>
      <c r="F15" s="48">
        <v>4581021</v>
      </c>
      <c r="G15" s="50">
        <v>2880</v>
      </c>
      <c r="H15" s="50">
        <v>5449</v>
      </c>
      <c r="I15" s="50">
        <v>3602</v>
      </c>
    </row>
    <row r="16" spans="1:9" x14ac:dyDescent="0.2">
      <c r="A16" s="48">
        <v>263465</v>
      </c>
      <c r="B16" s="48" t="s">
        <v>200</v>
      </c>
      <c r="C16" s="49">
        <v>45405</v>
      </c>
      <c r="D16" s="48"/>
      <c r="E16" s="48">
        <v>4562460</v>
      </c>
      <c r="F16" s="48">
        <v>2654417</v>
      </c>
      <c r="G16" s="50">
        <v>7250</v>
      </c>
      <c r="H16" s="50">
        <v>4004</v>
      </c>
      <c r="I16" s="50">
        <v>4394</v>
      </c>
    </row>
    <row r="17" spans="1:9" x14ac:dyDescent="0.2">
      <c r="A17" s="48">
        <v>370496</v>
      </c>
      <c r="B17" s="48" t="s">
        <v>201</v>
      </c>
      <c r="C17" s="49">
        <v>45405</v>
      </c>
      <c r="D17" s="48"/>
      <c r="E17" s="48">
        <v>22458720</v>
      </c>
      <c r="F17" s="48">
        <v>6038309</v>
      </c>
      <c r="G17" s="50">
        <v>5903</v>
      </c>
      <c r="H17" s="50">
        <v>5997</v>
      </c>
      <c r="I17" s="50">
        <v>7858</v>
      </c>
    </row>
    <row r="18" spans="1:9" x14ac:dyDescent="0.2">
      <c r="A18" s="48">
        <v>545435</v>
      </c>
      <c r="B18" s="48" t="s">
        <v>202</v>
      </c>
      <c r="C18" s="49">
        <v>45405</v>
      </c>
      <c r="D18" s="48"/>
      <c r="E18" s="48">
        <v>22458720</v>
      </c>
      <c r="F18" s="48">
        <v>303855</v>
      </c>
      <c r="G18" s="50">
        <v>4354</v>
      </c>
      <c r="H18" s="50">
        <v>7862</v>
      </c>
      <c r="I18" s="50">
        <v>1685</v>
      </c>
    </row>
    <row r="19" spans="1:9" x14ac:dyDescent="0.2">
      <c r="A19" s="48">
        <v>730963</v>
      </c>
      <c r="B19" s="48" t="s">
        <v>203</v>
      </c>
      <c r="C19" s="49">
        <v>45405</v>
      </c>
      <c r="D19" s="48"/>
      <c r="E19" s="48">
        <v>22458720</v>
      </c>
      <c r="F19" s="48">
        <v>775228</v>
      </c>
      <c r="G19" s="50">
        <v>4434</v>
      </c>
      <c r="H19" s="50">
        <v>5086</v>
      </c>
      <c r="I19" s="50">
        <v>9009</v>
      </c>
    </row>
    <row r="20" spans="1:9" x14ac:dyDescent="0.2">
      <c r="A20" s="48">
        <v>63036</v>
      </c>
      <c r="B20" s="48" t="s">
        <v>204</v>
      </c>
      <c r="C20" s="49">
        <v>45405</v>
      </c>
      <c r="D20" s="48"/>
      <c r="E20" s="48">
        <v>4562460</v>
      </c>
      <c r="F20" s="48">
        <v>5290228</v>
      </c>
      <c r="G20" s="50">
        <v>8947</v>
      </c>
      <c r="H20" s="50">
        <v>4510</v>
      </c>
      <c r="I20" s="50">
        <v>2719</v>
      </c>
    </row>
    <row r="21" spans="1:9" x14ac:dyDescent="0.2">
      <c r="A21" s="48">
        <v>311866</v>
      </c>
      <c r="B21" s="48" t="s">
        <v>205</v>
      </c>
      <c r="C21" s="49">
        <v>45405</v>
      </c>
      <c r="D21" s="48"/>
      <c r="E21" s="48">
        <v>4562460</v>
      </c>
      <c r="F21" s="48">
        <v>1035162</v>
      </c>
      <c r="G21" s="50">
        <v>4906</v>
      </c>
      <c r="H21" s="50">
        <v>4843</v>
      </c>
      <c r="I21" s="50">
        <v>7202</v>
      </c>
    </row>
    <row r="22" spans="1:9" x14ac:dyDescent="0.2">
      <c r="A22" s="48">
        <v>804335</v>
      </c>
      <c r="B22" s="48" t="s">
        <v>206</v>
      </c>
      <c r="C22" s="49">
        <v>45405</v>
      </c>
      <c r="D22" s="48"/>
      <c r="E22" s="48">
        <v>22458720</v>
      </c>
      <c r="F22" s="48">
        <v>3350447</v>
      </c>
      <c r="G22" s="50">
        <v>254</v>
      </c>
      <c r="H22" s="50">
        <v>4463</v>
      </c>
      <c r="I22" s="50">
        <v>1907</v>
      </c>
    </row>
    <row r="23" spans="1:9" x14ac:dyDescent="0.2">
      <c r="A23" s="48">
        <v>892361</v>
      </c>
      <c r="B23" s="48" t="s">
        <v>207</v>
      </c>
      <c r="C23" s="49">
        <v>45405</v>
      </c>
      <c r="D23" s="48"/>
      <c r="E23" s="48">
        <v>21400110</v>
      </c>
      <c r="F23" s="48">
        <v>3439193</v>
      </c>
      <c r="G23" s="50">
        <v>7019</v>
      </c>
      <c r="H23" s="50">
        <v>7394</v>
      </c>
      <c r="I23" s="50">
        <v>7079</v>
      </c>
    </row>
    <row r="24" spans="1:9" x14ac:dyDescent="0.2">
      <c r="A24" s="48">
        <v>603050</v>
      </c>
      <c r="B24" s="48" t="s">
        <v>208</v>
      </c>
      <c r="C24" s="49">
        <v>45405</v>
      </c>
      <c r="D24" s="48"/>
      <c r="E24" s="48">
        <v>21560286</v>
      </c>
      <c r="F24" s="48">
        <v>5418376</v>
      </c>
      <c r="G24" s="50">
        <v>1363</v>
      </c>
      <c r="H24" s="50">
        <v>1793</v>
      </c>
      <c r="I24" s="50">
        <v>6553</v>
      </c>
    </row>
    <row r="25" spans="1:9" x14ac:dyDescent="0.2">
      <c r="A25" s="48">
        <v>1103520</v>
      </c>
      <c r="B25" s="48" t="s">
        <v>209</v>
      </c>
      <c r="C25" s="49">
        <v>45405</v>
      </c>
      <c r="D25" s="48"/>
      <c r="E25" s="48">
        <v>4443180</v>
      </c>
      <c r="F25" s="48">
        <v>8311766</v>
      </c>
      <c r="G25" s="50">
        <v>2741</v>
      </c>
      <c r="H25" s="50">
        <v>0</v>
      </c>
      <c r="I25" s="50">
        <v>5723</v>
      </c>
    </row>
    <row r="26" spans="1:9" x14ac:dyDescent="0.2">
      <c r="A26" s="48">
        <v>1613850</v>
      </c>
      <c r="B26" s="48" t="s">
        <v>210</v>
      </c>
      <c r="C26" s="49">
        <v>45405</v>
      </c>
      <c r="D26" s="48"/>
      <c r="E26" s="48">
        <v>21560286</v>
      </c>
      <c r="F26" s="48">
        <v>3302810</v>
      </c>
      <c r="G26" s="50">
        <v>133</v>
      </c>
      <c r="H26" s="50">
        <v>0</v>
      </c>
      <c r="I26" s="50">
        <v>8879</v>
      </c>
    </row>
    <row r="27" spans="1:9" x14ac:dyDescent="0.2">
      <c r="A27" s="48">
        <v>1074546</v>
      </c>
      <c r="B27" s="48" t="s">
        <v>211</v>
      </c>
      <c r="C27" s="49">
        <v>45405</v>
      </c>
      <c r="D27" s="48"/>
      <c r="E27" s="48">
        <v>21441858</v>
      </c>
      <c r="F27" s="48">
        <v>4104265</v>
      </c>
      <c r="G27" s="50">
        <v>3821</v>
      </c>
      <c r="H27" s="50">
        <v>0</v>
      </c>
      <c r="I27" s="50">
        <v>2199</v>
      </c>
    </row>
    <row r="28" spans="1:9" x14ac:dyDescent="0.2">
      <c r="A28" s="48">
        <v>1736684</v>
      </c>
      <c r="B28" s="48" t="s">
        <v>212</v>
      </c>
      <c r="C28" s="49">
        <v>45405</v>
      </c>
      <c r="D28" s="48"/>
      <c r="E28" s="48">
        <v>22458720</v>
      </c>
      <c r="F28" s="48">
        <v>5706942</v>
      </c>
      <c r="G28" s="50">
        <v>2043</v>
      </c>
      <c r="H28" s="50">
        <v>0</v>
      </c>
      <c r="I28" s="50">
        <v>7869</v>
      </c>
    </row>
    <row r="29" spans="1:9" x14ac:dyDescent="0.2">
      <c r="A29" s="48">
        <v>1547664</v>
      </c>
      <c r="B29" s="48" t="s">
        <v>213</v>
      </c>
      <c r="C29" s="49">
        <v>45405</v>
      </c>
      <c r="D29" s="48"/>
      <c r="E29" s="48">
        <v>21560286</v>
      </c>
      <c r="F29" s="48">
        <v>9770845</v>
      </c>
      <c r="G29" s="50">
        <v>2734</v>
      </c>
      <c r="H29" s="50">
        <v>0</v>
      </c>
      <c r="I29" s="50">
        <v>909</v>
      </c>
    </row>
    <row r="30" spans="1:9" x14ac:dyDescent="0.2">
      <c r="A30" s="48">
        <v>799812</v>
      </c>
      <c r="B30" s="48" t="s">
        <v>214</v>
      </c>
      <c r="C30" s="49">
        <v>45405</v>
      </c>
      <c r="D30" s="48"/>
      <c r="E30" s="48">
        <v>4562460</v>
      </c>
      <c r="F30" s="48">
        <v>3469125</v>
      </c>
      <c r="G30" s="50">
        <v>6818</v>
      </c>
      <c r="H30" s="50">
        <v>7930</v>
      </c>
      <c r="I30" s="50">
        <v>2910</v>
      </c>
    </row>
    <row r="31" spans="1:9" x14ac:dyDescent="0.2">
      <c r="A31" s="48">
        <v>1969635</v>
      </c>
      <c r="B31" s="48" t="s">
        <v>215</v>
      </c>
      <c r="C31" s="49">
        <v>45405</v>
      </c>
      <c r="D31" s="48"/>
      <c r="E31" s="48">
        <v>22458720</v>
      </c>
      <c r="F31" s="48">
        <v>1273715</v>
      </c>
      <c r="G31" s="50">
        <v>8616</v>
      </c>
      <c r="H31" s="50">
        <v>4155</v>
      </c>
      <c r="I31" s="50">
        <v>8259</v>
      </c>
    </row>
    <row r="32" spans="1:9" x14ac:dyDescent="0.2">
      <c r="A32" s="48">
        <v>931767</v>
      </c>
      <c r="B32" s="48" t="s">
        <v>216</v>
      </c>
      <c r="C32" s="49">
        <v>45405</v>
      </c>
      <c r="D32" s="48"/>
      <c r="E32" s="48">
        <v>22458720</v>
      </c>
      <c r="F32" s="48">
        <v>9750405</v>
      </c>
      <c r="G32" s="50">
        <v>8002</v>
      </c>
      <c r="H32" s="50">
        <v>6954</v>
      </c>
      <c r="I32" s="50">
        <v>1965</v>
      </c>
    </row>
    <row r="33" spans="1:9" x14ac:dyDescent="0.2">
      <c r="A33" s="48">
        <v>2124248</v>
      </c>
      <c r="B33" s="48" t="s">
        <v>217</v>
      </c>
      <c r="C33" s="49">
        <v>45405</v>
      </c>
      <c r="D33" s="48"/>
      <c r="E33" s="48">
        <v>21974784</v>
      </c>
      <c r="F33" s="48">
        <v>8577136</v>
      </c>
      <c r="G33" s="50">
        <v>7587</v>
      </c>
      <c r="H33" s="50">
        <v>1209</v>
      </c>
      <c r="I33" s="50">
        <v>9190</v>
      </c>
    </row>
    <row r="34" spans="1:9" x14ac:dyDescent="0.2">
      <c r="A34" s="48">
        <v>604179</v>
      </c>
      <c r="B34" s="48" t="s">
        <v>218</v>
      </c>
      <c r="C34" s="49">
        <v>45405</v>
      </c>
      <c r="D34" s="48"/>
      <c r="E34" s="48">
        <v>4562460</v>
      </c>
      <c r="F34" s="48">
        <v>1176436</v>
      </c>
      <c r="G34" s="50">
        <v>8309</v>
      </c>
      <c r="H34" s="50">
        <v>7012</v>
      </c>
      <c r="I34" s="50">
        <v>1378</v>
      </c>
    </row>
    <row r="35" spans="1:9" x14ac:dyDescent="0.2">
      <c r="A35" s="48">
        <v>2014925</v>
      </c>
      <c r="B35" s="48" t="s">
        <v>219</v>
      </c>
      <c r="C35" s="49">
        <v>45405</v>
      </c>
      <c r="D35" s="48"/>
      <c r="E35" s="48">
        <v>38385582</v>
      </c>
      <c r="F35" s="48">
        <v>1726520</v>
      </c>
      <c r="G35" s="50">
        <v>1338</v>
      </c>
      <c r="H35" s="50">
        <v>3270</v>
      </c>
      <c r="I35" s="50">
        <v>3623</v>
      </c>
    </row>
    <row r="36" spans="1:9" x14ac:dyDescent="0.2">
      <c r="A36" s="48">
        <v>455373</v>
      </c>
      <c r="B36" s="48" t="s">
        <v>220</v>
      </c>
      <c r="C36" s="49">
        <v>45405</v>
      </c>
      <c r="D36" s="48"/>
      <c r="E36" s="48">
        <v>4443180</v>
      </c>
      <c r="F36" s="48">
        <v>8311766</v>
      </c>
      <c r="G36" s="50">
        <v>1403</v>
      </c>
      <c r="H36" s="50">
        <v>2773</v>
      </c>
      <c r="I36" s="50">
        <v>4529</v>
      </c>
    </row>
    <row r="37" spans="1:9" x14ac:dyDescent="0.2">
      <c r="A37" s="48">
        <v>2159472</v>
      </c>
      <c r="B37" s="48" t="s">
        <v>221</v>
      </c>
      <c r="C37" s="49">
        <v>45405</v>
      </c>
      <c r="D37" s="49"/>
      <c r="E37" s="48">
        <v>21372420</v>
      </c>
      <c r="F37" s="48">
        <v>5131223</v>
      </c>
      <c r="G37" s="50">
        <v>3487</v>
      </c>
      <c r="H37" s="50">
        <v>8527</v>
      </c>
      <c r="I37" s="50">
        <v>614</v>
      </c>
    </row>
    <row r="38" spans="1:9" x14ac:dyDescent="0.2">
      <c r="A38" s="48">
        <v>1853020</v>
      </c>
      <c r="B38" s="48" t="s">
        <v>222</v>
      </c>
      <c r="C38" s="49">
        <v>45405</v>
      </c>
      <c r="D38" s="48"/>
      <c r="E38" s="48">
        <v>22431030</v>
      </c>
      <c r="F38" s="48">
        <v>524155</v>
      </c>
      <c r="G38" s="50">
        <v>4781</v>
      </c>
      <c r="H38" s="50">
        <v>3102</v>
      </c>
      <c r="I38" s="50">
        <v>5222</v>
      </c>
    </row>
    <row r="39" spans="1:9" x14ac:dyDescent="0.2">
      <c r="A39" s="48">
        <v>427635</v>
      </c>
      <c r="B39" s="48" t="s">
        <v>223</v>
      </c>
      <c r="C39" s="49">
        <v>45405</v>
      </c>
      <c r="D39" s="48"/>
      <c r="E39" s="48">
        <v>4443180</v>
      </c>
      <c r="F39" s="48">
        <v>1911540</v>
      </c>
      <c r="G39" s="50">
        <v>418</v>
      </c>
      <c r="H39" s="50">
        <v>5882</v>
      </c>
      <c r="I39" s="50">
        <v>1997</v>
      </c>
    </row>
    <row r="40" spans="1:9" x14ac:dyDescent="0.2">
      <c r="A40" s="48">
        <v>2022160</v>
      </c>
      <c r="B40" s="48" t="s">
        <v>224</v>
      </c>
      <c r="C40" s="49">
        <v>45405</v>
      </c>
      <c r="D40" s="48"/>
      <c r="E40" s="48">
        <v>21560286</v>
      </c>
      <c r="F40" s="48">
        <v>2832189</v>
      </c>
      <c r="G40" s="50">
        <v>1979</v>
      </c>
      <c r="H40" s="50">
        <v>3915</v>
      </c>
      <c r="I40" s="50">
        <v>5308</v>
      </c>
    </row>
    <row r="41" spans="1:9" x14ac:dyDescent="0.2">
      <c r="A41" s="48">
        <v>2775444</v>
      </c>
      <c r="B41" s="48" t="s">
        <v>225</v>
      </c>
      <c r="C41" s="49">
        <v>45405</v>
      </c>
      <c r="D41" s="48"/>
      <c r="E41" s="48">
        <v>21560286</v>
      </c>
      <c r="F41" s="48">
        <v>3302810</v>
      </c>
      <c r="G41" s="50">
        <v>4153</v>
      </c>
      <c r="H41" s="50">
        <v>7225</v>
      </c>
      <c r="I41" s="50">
        <v>6077</v>
      </c>
    </row>
    <row r="42" spans="1:9" x14ac:dyDescent="0.2">
      <c r="A42" s="48">
        <v>1240176</v>
      </c>
      <c r="B42" s="48" t="s">
        <v>226</v>
      </c>
      <c r="C42" s="49">
        <v>45405</v>
      </c>
      <c r="D42" s="48"/>
      <c r="E42" s="48">
        <v>21441858</v>
      </c>
      <c r="F42" s="48">
        <v>4104265</v>
      </c>
      <c r="G42" s="50">
        <v>2080</v>
      </c>
      <c r="H42" s="50">
        <v>5781</v>
      </c>
      <c r="I42" s="50">
        <v>2790</v>
      </c>
    </row>
    <row r="43" spans="1:9" x14ac:dyDescent="0.2">
      <c r="A43" s="48">
        <v>2834784</v>
      </c>
      <c r="B43" s="48" t="s">
        <v>227</v>
      </c>
      <c r="C43" s="49">
        <v>45405</v>
      </c>
      <c r="D43" s="48"/>
      <c r="E43" s="48">
        <v>4562460</v>
      </c>
      <c r="F43" s="48">
        <v>9487890</v>
      </c>
      <c r="G43" s="50">
        <v>7528</v>
      </c>
      <c r="H43" s="50">
        <v>6356</v>
      </c>
      <c r="I43" s="50">
        <v>2646</v>
      </c>
    </row>
    <row r="44" spans="1:9" x14ac:dyDescent="0.2">
      <c r="A44" s="48">
        <v>1177644</v>
      </c>
      <c r="B44" s="48" t="s">
        <v>228</v>
      </c>
      <c r="C44" s="49">
        <v>45405</v>
      </c>
      <c r="D44" s="48"/>
      <c r="E44" s="48">
        <v>21794586</v>
      </c>
      <c r="F44" s="48">
        <v>7257823</v>
      </c>
      <c r="G44" s="50">
        <v>7047</v>
      </c>
      <c r="H44" s="50">
        <v>8525</v>
      </c>
      <c r="I44" s="50">
        <v>7236</v>
      </c>
    </row>
    <row r="45" spans="1:9" x14ac:dyDescent="0.2">
      <c r="A45" s="48" t="s">
        <v>48</v>
      </c>
      <c r="B45" s="51" t="s">
        <v>186</v>
      </c>
      <c r="C45" s="51" t="s">
        <v>186</v>
      </c>
      <c r="D45" s="51" t="s">
        <v>186</v>
      </c>
      <c r="E45" s="48"/>
      <c r="F45" s="51" t="s">
        <v>186</v>
      </c>
      <c r="G45" s="52">
        <f>SUM(G3:G44)</f>
        <v>190824</v>
      </c>
      <c r="H45" s="52">
        <v>223822</v>
      </c>
      <c r="I45" s="52">
        <v>206597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3932-0307-41C0-BE64-023F79306A4F}">
  <sheetPr>
    <tabColor theme="3" tint="0.499984740745262"/>
  </sheetPr>
  <dimension ref="A1"/>
  <sheetViews>
    <sheetView workbookViewId="0">
      <selection activeCell="E8" sqref="E8"/>
    </sheetView>
  </sheetViews>
  <sheetFormatPr defaultRowHeight="14.25" x14ac:dyDescent="0.2"/>
  <cols>
    <col min="1" max="1" width="10.5" bestFit="1" customWidth="1"/>
    <col min="2" max="2" width="8" bestFit="1" customWidth="1"/>
    <col min="3" max="3" width="11.125" bestFit="1" customWidth="1"/>
    <col min="4" max="4" width="19.125" bestFit="1" customWidth="1"/>
    <col min="5" max="5" width="20.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3E4D-7862-4E52-8984-E0F32F9ABBA2}">
  <sheetPr>
    <tabColor theme="3" tint="0.499984740745262"/>
  </sheetPr>
  <dimension ref="B1:X77"/>
  <sheetViews>
    <sheetView workbookViewId="0">
      <selection activeCell="L4" sqref="L4"/>
    </sheetView>
  </sheetViews>
  <sheetFormatPr defaultRowHeight="14.25" x14ac:dyDescent="0.2"/>
  <cols>
    <col min="7" max="7" width="10.125" bestFit="1" customWidth="1"/>
    <col min="9" max="9" width="10.5" bestFit="1" customWidth="1"/>
    <col min="11" max="12" width="11.125" bestFit="1" customWidth="1"/>
    <col min="13" max="13" width="19.125" bestFit="1" customWidth="1"/>
    <col min="21" max="21" width="10.5" bestFit="1" customWidth="1"/>
    <col min="23" max="24" width="11.125" bestFit="1" customWidth="1"/>
  </cols>
  <sheetData>
    <row r="1" spans="2:24" x14ac:dyDescent="0.2">
      <c r="B1" s="56" t="s">
        <v>34</v>
      </c>
      <c r="C1" s="56" t="s">
        <v>184</v>
      </c>
      <c r="D1" s="56" t="s">
        <v>243</v>
      </c>
      <c r="E1" s="56" t="s">
        <v>238</v>
      </c>
      <c r="F1" s="56" t="s">
        <v>239</v>
      </c>
      <c r="G1" s="57" t="s">
        <v>240</v>
      </c>
      <c r="H1" s="57" t="s">
        <v>241</v>
      </c>
      <c r="I1" s="56" t="s">
        <v>45</v>
      </c>
      <c r="K1" s="59"/>
      <c r="L1" s="59"/>
      <c r="M1" t="s">
        <v>242</v>
      </c>
      <c r="N1" s="56" t="s">
        <v>34</v>
      </c>
      <c r="O1" s="56" t="s">
        <v>184</v>
      </c>
      <c r="P1" s="56" t="s">
        <v>243</v>
      </c>
      <c r="Q1" s="56" t="s">
        <v>238</v>
      </c>
      <c r="R1" s="56" t="s">
        <v>239</v>
      </c>
      <c r="S1" s="57" t="s">
        <v>240</v>
      </c>
      <c r="T1" s="57" t="s">
        <v>241</v>
      </c>
      <c r="U1" s="56" t="s">
        <v>45</v>
      </c>
      <c r="W1" s="59"/>
      <c r="X1" s="59"/>
    </row>
    <row r="2" spans="2:24" x14ac:dyDescent="0.2">
      <c r="C2" s="58"/>
      <c r="D2" s="58"/>
      <c r="F2" s="58"/>
      <c r="L2" s="59"/>
      <c r="X2" s="59"/>
    </row>
    <row r="3" spans="2:24" x14ac:dyDescent="0.2">
      <c r="F3" s="58"/>
    </row>
    <row r="4" spans="2:24" x14ac:dyDescent="0.2">
      <c r="F4" s="58"/>
      <c r="L4" s="59"/>
      <c r="M4" s="59"/>
    </row>
    <row r="5" spans="2:24" x14ac:dyDescent="0.2">
      <c r="F5" s="58"/>
      <c r="G5" s="59"/>
    </row>
    <row r="6" spans="2:24" x14ac:dyDescent="0.2">
      <c r="F6" s="58"/>
      <c r="L6" s="59"/>
    </row>
    <row r="7" spans="2:24" x14ac:dyDescent="0.2">
      <c r="F7" s="58"/>
    </row>
    <row r="8" spans="2:24" x14ac:dyDescent="0.2">
      <c r="F8" s="58"/>
    </row>
    <row r="9" spans="2:24" x14ac:dyDescent="0.2">
      <c r="F9" s="58"/>
    </row>
    <row r="10" spans="2:24" x14ac:dyDescent="0.2">
      <c r="F10" s="58"/>
    </row>
    <row r="11" spans="2:24" x14ac:dyDescent="0.2">
      <c r="F11" s="58"/>
    </row>
    <row r="12" spans="2:24" x14ac:dyDescent="0.2">
      <c r="F12" s="58"/>
    </row>
    <row r="13" spans="2:24" x14ac:dyDescent="0.2">
      <c r="F13" s="58"/>
    </row>
    <row r="14" spans="2:24" x14ac:dyDescent="0.2">
      <c r="F14" s="58"/>
    </row>
    <row r="15" spans="2:24" x14ac:dyDescent="0.2">
      <c r="F15" s="58"/>
    </row>
    <row r="16" spans="2:24" x14ac:dyDescent="0.2">
      <c r="F16" s="58"/>
    </row>
    <row r="17" spans="6:6" x14ac:dyDescent="0.2">
      <c r="F17" s="58"/>
    </row>
    <row r="18" spans="6:6" x14ac:dyDescent="0.2">
      <c r="F18" s="58"/>
    </row>
    <row r="19" spans="6:6" x14ac:dyDescent="0.2">
      <c r="F19" s="58"/>
    </row>
    <row r="20" spans="6:6" x14ac:dyDescent="0.2">
      <c r="F20" s="58"/>
    </row>
    <row r="21" spans="6:6" x14ac:dyDescent="0.2">
      <c r="F21" s="58"/>
    </row>
    <row r="22" spans="6:6" x14ac:dyDescent="0.2">
      <c r="F22" s="58"/>
    </row>
    <row r="23" spans="6:6" x14ac:dyDescent="0.2">
      <c r="F23" s="58"/>
    </row>
    <row r="24" spans="6:6" x14ac:dyDescent="0.2">
      <c r="F24" s="58"/>
    </row>
    <row r="25" spans="6:6" x14ac:dyDescent="0.2">
      <c r="F25" s="58"/>
    </row>
    <row r="26" spans="6:6" x14ac:dyDescent="0.2">
      <c r="F26" s="58"/>
    </row>
    <row r="27" spans="6:6" x14ac:dyDescent="0.2">
      <c r="F27" s="58"/>
    </row>
    <row r="28" spans="6:6" x14ac:dyDescent="0.2">
      <c r="F28" s="58"/>
    </row>
    <row r="29" spans="6:6" x14ac:dyDescent="0.2">
      <c r="F29" s="58"/>
    </row>
    <row r="30" spans="6:6" x14ac:dyDescent="0.2">
      <c r="F30" s="58"/>
    </row>
    <row r="31" spans="6:6" x14ac:dyDescent="0.2">
      <c r="F31" s="58"/>
    </row>
    <row r="32" spans="6:6" x14ac:dyDescent="0.2">
      <c r="F32" s="58"/>
    </row>
    <row r="33" spans="6:7" x14ac:dyDescent="0.2">
      <c r="F33" s="58"/>
    </row>
    <row r="34" spans="6:7" x14ac:dyDescent="0.2">
      <c r="F34" s="58"/>
    </row>
    <row r="35" spans="6:7" x14ac:dyDescent="0.2">
      <c r="F35" s="58"/>
    </row>
    <row r="36" spans="6:7" x14ac:dyDescent="0.2">
      <c r="F36" s="58"/>
    </row>
    <row r="37" spans="6:7" x14ac:dyDescent="0.2">
      <c r="F37" s="58"/>
    </row>
    <row r="38" spans="6:7" x14ac:dyDescent="0.2">
      <c r="F38" s="58"/>
    </row>
    <row r="39" spans="6:7" x14ac:dyDescent="0.2">
      <c r="F39" s="58"/>
    </row>
    <row r="40" spans="6:7" x14ac:dyDescent="0.2">
      <c r="F40" s="58"/>
      <c r="G40" s="59"/>
    </row>
    <row r="41" spans="6:7" x14ac:dyDescent="0.2">
      <c r="F41" s="58"/>
      <c r="G41" s="59"/>
    </row>
    <row r="42" spans="6:7" x14ac:dyDescent="0.2">
      <c r="F42" s="58"/>
      <c r="G42" s="59"/>
    </row>
    <row r="43" spans="6:7" x14ac:dyDescent="0.2">
      <c r="F43" s="58"/>
      <c r="G43" s="59"/>
    </row>
    <row r="44" spans="6:7" x14ac:dyDescent="0.2">
      <c r="F44" s="58"/>
      <c r="G44" s="59"/>
    </row>
    <row r="45" spans="6:7" x14ac:dyDescent="0.2">
      <c r="F45" s="58"/>
      <c r="G45" s="59"/>
    </row>
    <row r="46" spans="6:7" x14ac:dyDescent="0.2">
      <c r="F46" s="58"/>
      <c r="G46" s="59"/>
    </row>
    <row r="47" spans="6:7" x14ac:dyDescent="0.2">
      <c r="F47" s="58"/>
      <c r="G47" s="59"/>
    </row>
    <row r="48" spans="6:7" x14ac:dyDescent="0.2">
      <c r="F48" s="58"/>
      <c r="G48" s="59"/>
    </row>
    <row r="49" spans="6:7" x14ac:dyDescent="0.2">
      <c r="F49" s="58"/>
      <c r="G49" s="59"/>
    </row>
    <row r="50" spans="6:7" x14ac:dyDescent="0.2">
      <c r="F50" s="58"/>
      <c r="G50" s="59"/>
    </row>
    <row r="51" spans="6:7" x14ac:dyDescent="0.2">
      <c r="F51" s="58"/>
      <c r="G51" s="59"/>
    </row>
    <row r="52" spans="6:7" x14ac:dyDescent="0.2">
      <c r="F52" s="58"/>
      <c r="G52" s="59"/>
    </row>
    <row r="53" spans="6:7" x14ac:dyDescent="0.2">
      <c r="F53" s="58"/>
      <c r="G53" s="59"/>
    </row>
    <row r="54" spans="6:7" x14ac:dyDescent="0.2">
      <c r="F54" s="58"/>
      <c r="G54" s="59"/>
    </row>
    <row r="55" spans="6:7" x14ac:dyDescent="0.2">
      <c r="F55" s="58"/>
      <c r="G55" s="59"/>
    </row>
    <row r="56" spans="6:7" x14ac:dyDescent="0.2">
      <c r="F56" s="58"/>
      <c r="G56" s="59"/>
    </row>
    <row r="57" spans="6:7" x14ac:dyDescent="0.2">
      <c r="F57" s="58"/>
      <c r="G57" s="59"/>
    </row>
    <row r="58" spans="6:7" x14ac:dyDescent="0.2">
      <c r="F58" s="58"/>
      <c r="G58" s="59"/>
    </row>
    <row r="59" spans="6:7" x14ac:dyDescent="0.2">
      <c r="F59" s="58"/>
      <c r="G59" s="59"/>
    </row>
    <row r="60" spans="6:7" x14ac:dyDescent="0.2">
      <c r="F60" s="58"/>
      <c r="G60" s="59"/>
    </row>
    <row r="61" spans="6:7" x14ac:dyDescent="0.2">
      <c r="F61" s="58"/>
      <c r="G61" s="59"/>
    </row>
    <row r="62" spans="6:7" x14ac:dyDescent="0.2">
      <c r="F62" s="58"/>
      <c r="G62" s="59"/>
    </row>
    <row r="63" spans="6:7" x14ac:dyDescent="0.2">
      <c r="F63" s="58"/>
      <c r="G63" s="59"/>
    </row>
    <row r="64" spans="6:7" x14ac:dyDescent="0.2">
      <c r="F64" s="58"/>
      <c r="G64" s="59"/>
    </row>
    <row r="65" spans="3:7" x14ac:dyDescent="0.2">
      <c r="F65" s="58"/>
      <c r="G65" s="59"/>
    </row>
    <row r="66" spans="3:7" x14ac:dyDescent="0.2">
      <c r="F66" s="58"/>
      <c r="G66" s="59"/>
    </row>
    <row r="67" spans="3:7" x14ac:dyDescent="0.2">
      <c r="F67" s="58"/>
      <c r="G67" s="59"/>
    </row>
    <row r="68" spans="3:7" x14ac:dyDescent="0.2">
      <c r="F68" s="58"/>
      <c r="G68" s="59"/>
    </row>
    <row r="69" spans="3:7" x14ac:dyDescent="0.2">
      <c r="F69" s="58"/>
      <c r="G69" s="59"/>
    </row>
    <row r="70" spans="3:7" x14ac:dyDescent="0.2">
      <c r="F70" s="58"/>
      <c r="G70" s="59"/>
    </row>
    <row r="71" spans="3:7" x14ac:dyDescent="0.2">
      <c r="F71" s="58"/>
      <c r="G71" s="59"/>
    </row>
    <row r="72" spans="3:7" x14ac:dyDescent="0.2">
      <c r="F72" s="58"/>
      <c r="G72" s="59"/>
    </row>
    <row r="73" spans="3:7" x14ac:dyDescent="0.2">
      <c r="F73" s="58"/>
      <c r="G73" s="59"/>
    </row>
    <row r="74" spans="3:7" x14ac:dyDescent="0.2">
      <c r="F74" s="58"/>
      <c r="G74" s="59"/>
    </row>
    <row r="75" spans="3:7" x14ac:dyDescent="0.2">
      <c r="F75" s="58"/>
      <c r="G75" s="59"/>
    </row>
    <row r="76" spans="3:7" x14ac:dyDescent="0.2">
      <c r="F76" s="58"/>
      <c r="G76" s="59"/>
    </row>
    <row r="77" spans="3:7" x14ac:dyDescent="0.2">
      <c r="C77" s="58"/>
      <c r="D77" s="58"/>
      <c r="F77" s="58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3ED1-C038-4E3F-8ADE-8E1AFCC6E4FE}">
  <sheetPr>
    <tabColor theme="3" tint="0.499984740745262"/>
  </sheetPr>
  <dimension ref="A1:D4"/>
  <sheetViews>
    <sheetView workbookViewId="0">
      <selection activeCell="B3" sqref="B3"/>
    </sheetView>
  </sheetViews>
  <sheetFormatPr defaultRowHeight="14.25" x14ac:dyDescent="0.2"/>
  <cols>
    <col min="1" max="1" width="8.25" customWidth="1"/>
    <col min="2" max="3" width="7.875" bestFit="1" customWidth="1"/>
    <col min="4" max="4" width="20.5" bestFit="1" customWidth="1"/>
  </cols>
  <sheetData>
    <row r="1" spans="1:4" x14ac:dyDescent="0.2">
      <c r="A1" s="54" t="s">
        <v>233</v>
      </c>
      <c r="B1" s="54" t="s">
        <v>234</v>
      </c>
      <c r="C1" s="54" t="s">
        <v>235</v>
      </c>
      <c r="D1" s="54" t="s">
        <v>45</v>
      </c>
    </row>
    <row r="2" spans="1:4" ht="24" x14ac:dyDescent="0.2">
      <c r="A2" s="55" t="s">
        <v>230</v>
      </c>
      <c r="B2" s="8">
        <v>1012003</v>
      </c>
      <c r="C2" s="8"/>
      <c r="D2" s="8" t="s">
        <v>230</v>
      </c>
    </row>
    <row r="3" spans="1:4" ht="24" x14ac:dyDescent="0.2">
      <c r="A3" s="55" t="s">
        <v>231</v>
      </c>
      <c r="B3" s="8"/>
      <c r="C3" s="8">
        <v>5055054</v>
      </c>
      <c r="D3" s="8" t="s">
        <v>236</v>
      </c>
    </row>
    <row r="4" spans="1:4" ht="24" x14ac:dyDescent="0.2">
      <c r="A4" s="55" t="s">
        <v>232</v>
      </c>
      <c r="B4" s="8">
        <v>5055555</v>
      </c>
      <c r="C4" s="8">
        <v>2022022</v>
      </c>
      <c r="D4" s="8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B11E-34AE-44D5-8689-858929F58C28}">
  <sheetPr>
    <tabColor theme="3" tint="0.499984740745262"/>
  </sheetPr>
  <dimension ref="B1:D7"/>
  <sheetViews>
    <sheetView workbookViewId="0">
      <selection activeCell="E8" sqref="A1:E8"/>
    </sheetView>
  </sheetViews>
  <sheetFormatPr defaultRowHeight="14.25" x14ac:dyDescent="0.2"/>
  <cols>
    <col min="1" max="1" width="20.5" bestFit="1" customWidth="1"/>
    <col min="2" max="2" width="11.875" bestFit="1" customWidth="1"/>
    <col min="3" max="3" width="12.5" bestFit="1" customWidth="1"/>
  </cols>
  <sheetData>
    <row r="1" spans="2:4" x14ac:dyDescent="0.2">
      <c r="D1" s="1"/>
    </row>
    <row r="2" spans="2:4" x14ac:dyDescent="0.2">
      <c r="D2" s="1"/>
    </row>
    <row r="3" spans="2:4" x14ac:dyDescent="0.2">
      <c r="D3" s="1"/>
    </row>
    <row r="4" spans="2:4" x14ac:dyDescent="0.2">
      <c r="D4" s="1"/>
    </row>
    <row r="5" spans="2:4" x14ac:dyDescent="0.2">
      <c r="D5" s="1"/>
    </row>
    <row r="6" spans="2:4" x14ac:dyDescent="0.2">
      <c r="B6" s="1"/>
      <c r="C6" s="1"/>
      <c r="D6" s="1"/>
    </row>
    <row r="7" spans="2:4" x14ac:dyDescent="0.2">
      <c r="B7" s="1"/>
      <c r="C7" s="1"/>
      <c r="D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45E8-0E1A-4A85-823D-7192B74AF030}">
  <sheetPr>
    <tabColor rgb="FFFFC000"/>
  </sheetPr>
  <dimension ref="A1:S30"/>
  <sheetViews>
    <sheetView showGridLines="0" workbookViewId="0">
      <selection sqref="A1:S30"/>
    </sheetView>
  </sheetViews>
  <sheetFormatPr defaultRowHeight="14.25" x14ac:dyDescent="0.2"/>
  <sheetData>
    <row r="1" spans="1:19" x14ac:dyDescent="0.2">
      <c r="A1" s="68" t="s">
        <v>252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19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19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19" x14ac:dyDescent="0.2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x14ac:dyDescent="0.2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1:19" x14ac:dyDescent="0.2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</row>
    <row r="7" spans="1:19" x14ac:dyDescent="0.2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 x14ac:dyDescent="0.2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</row>
    <row r="9" spans="1:19" x14ac:dyDescent="0.2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</row>
    <row r="10" spans="1:19" x14ac:dyDescent="0.2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19" x14ac:dyDescent="0.2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19" x14ac:dyDescent="0.2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</row>
    <row r="13" spans="1:19" x14ac:dyDescent="0.2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</row>
    <row r="14" spans="1:19" x14ac:dyDescent="0.2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x14ac:dyDescent="0.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 x14ac:dyDescent="0.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 spans="1:19" x14ac:dyDescent="0.2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x14ac:dyDescent="0.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 x14ac:dyDescent="0.2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</row>
    <row r="20" spans="1:19" x14ac:dyDescent="0.2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</row>
    <row r="21" spans="1:19" x14ac:dyDescent="0.2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</row>
    <row r="22" spans="1:19" x14ac:dyDescent="0.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 spans="1:19" x14ac:dyDescent="0.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</row>
    <row r="24" spans="1:19" x14ac:dyDescent="0.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</row>
    <row r="25" spans="1:19" x14ac:dyDescent="0.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</row>
    <row r="26" spans="1:19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</row>
    <row r="27" spans="1:19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</row>
    <row r="28" spans="1:19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</row>
    <row r="29" spans="1:19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</row>
    <row r="30" spans="1:19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</row>
  </sheetData>
  <mergeCells count="1">
    <mergeCell ref="A1:S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5AB0-B27F-4E27-8D74-11B4AEB49C93}">
  <sheetPr>
    <tabColor rgb="FF00B0F0"/>
  </sheetPr>
  <dimension ref="A1:E15"/>
  <sheetViews>
    <sheetView showGridLines="0" workbookViewId="0">
      <selection activeCell="C1" sqref="C1"/>
    </sheetView>
  </sheetViews>
  <sheetFormatPr defaultColWidth="0" defaultRowHeight="15" customHeight="1" zeroHeight="1" x14ac:dyDescent="0.2"/>
  <cols>
    <col min="1" max="5" width="9.125" customWidth="1"/>
    <col min="6" max="6" width="9.125" hidden="1" customWidth="1"/>
    <col min="7" max="16384" width="9.125" hidden="1"/>
  </cols>
  <sheetData>
    <row r="1" spans="1:1" ht="14.25" x14ac:dyDescent="0.2">
      <c r="A1" s="60" t="s">
        <v>253</v>
      </c>
    </row>
    <row r="2" spans="1:1" ht="14.25" x14ac:dyDescent="0.2"/>
    <row r="3" spans="1:1" ht="14.25" x14ac:dyDescent="0.2"/>
    <row r="4" spans="1:1" ht="14.25" x14ac:dyDescent="0.2"/>
    <row r="5" spans="1:1" ht="14.25" x14ac:dyDescent="0.2"/>
    <row r="6" spans="1:1" ht="14.25" x14ac:dyDescent="0.2"/>
    <row r="7" spans="1:1" ht="14.25" x14ac:dyDescent="0.2"/>
    <row r="8" spans="1:1" ht="14.25" x14ac:dyDescent="0.2"/>
    <row r="9" spans="1:1" ht="14.25" x14ac:dyDescent="0.2"/>
    <row r="10" spans="1:1" ht="14.25" x14ac:dyDescent="0.2"/>
    <row r="11" spans="1:1" ht="14.25" x14ac:dyDescent="0.2"/>
    <row r="12" spans="1:1" ht="14.25" x14ac:dyDescent="0.2"/>
    <row r="13" spans="1:1" ht="14.25" x14ac:dyDescent="0.2"/>
    <row r="14" spans="1:1" ht="14.25" x14ac:dyDescent="0.2"/>
    <row r="15" spans="1:1" ht="14.25" x14ac:dyDescent="0.2"/>
  </sheetData>
  <hyperlinks>
    <hyperlink ref="A1" r:id="rId1" xr:uid="{0F250A27-6C42-4D0F-BD58-405B981A9E94}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7D7-DF81-4E44-8B15-75F8665C7B15}">
  <sheetPr>
    <tabColor theme="9" tint="-0.499984740745262"/>
  </sheetPr>
  <dimension ref="A1:B3"/>
  <sheetViews>
    <sheetView workbookViewId="0">
      <selection activeCell="A10" sqref="A10"/>
    </sheetView>
  </sheetViews>
  <sheetFormatPr defaultRowHeight="14.25" x14ac:dyDescent="0.2"/>
  <cols>
    <col min="1" max="1" width="20.75" bestFit="1" customWidth="1"/>
    <col min="2" max="2" width="45.5" bestFit="1" customWidth="1"/>
  </cols>
  <sheetData>
    <row r="1" spans="1:2" x14ac:dyDescent="0.2">
      <c r="A1" t="s">
        <v>262</v>
      </c>
      <c r="B1" s="20" t="s">
        <v>257</v>
      </c>
    </row>
    <row r="2" spans="1:2" x14ac:dyDescent="0.2">
      <c r="A2" t="s">
        <v>258</v>
      </c>
      <c r="B2" s="20" t="s">
        <v>259</v>
      </c>
    </row>
    <row r="3" spans="1:2" x14ac:dyDescent="0.2">
      <c r="A3" t="s">
        <v>261</v>
      </c>
      <c r="B3" s="20" t="s">
        <v>260</v>
      </c>
    </row>
  </sheetData>
  <hyperlinks>
    <hyperlink ref="B1" r:id="rId1" xr:uid="{53802F74-21D3-4203-A767-0FC35453256E}"/>
    <hyperlink ref="B2" r:id="rId2" xr:uid="{55B6B482-10B0-4D49-85C2-097F203529BD}"/>
    <hyperlink ref="B3" r:id="rId3" xr:uid="{E11DA4DE-A89E-446C-AB89-9A946458B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Agenda</vt:lpstr>
      <vt:lpstr>IF()</vt:lpstr>
      <vt:lpstr>=(V|H|X)LOOKUP()</vt:lpstr>
      <vt:lpstr>Sumifs &amp; Pivot Table</vt:lpstr>
      <vt:lpstr>Split and Join</vt:lpstr>
      <vt:lpstr>Chess</vt:lpstr>
      <vt:lpstr>Text</vt:lpstr>
      <vt:lpstr>Must know shortcuts</vt:lpstr>
      <vt:lpstr>   </vt:lpstr>
      <vt:lpstr>Payroll report</vt:lpstr>
      <vt:lpstr>Consolidated</vt:lpstr>
      <vt:lpstr>Bookings</vt:lpstr>
      <vt:lpstr>Mapping</vt:lpstr>
      <vt:lpstr>Pivot</vt:lpstr>
      <vt:lpstr>Q&amp;A</vt:lpstr>
      <vt:lpstr>Feedback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Excel Backi</dc:creator>
  <cp:lastModifiedBy>RisSetupInstall</cp:lastModifiedBy>
  <dcterms:created xsi:type="dcterms:W3CDTF">2024-03-08T07:54:25Z</dcterms:created>
  <dcterms:modified xsi:type="dcterms:W3CDTF">2024-05-14T12:38:05Z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