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\Documents\UCTAM\"/>
    </mc:Choice>
  </mc:AlternateContent>
  <bookViews>
    <workbookView xWindow="120" yWindow="48" windowWidth="18912" windowHeight="11568" xr2:uid="{00000000-000D-0000-FFFF-FFFF00000000}"/>
  </bookViews>
  <sheets>
    <sheet name="Asset_new" sheetId="1" r:id="rId1"/>
    <sheet name="SubAsset_new" sheetId="2" r:id="rId2"/>
    <sheet name="Repossession_new" sheetId="3" r:id="rId3"/>
    <sheet name="Financing_Data_new" sheetId="4" r:id="rId4"/>
    <sheet name="Object_Data_new" sheetId="5" r:id="rId5"/>
    <sheet name="Rental_Data_new" sheetId="6" r:id="rId6"/>
    <sheet name="Sales_Data_New" sheetId="7" r:id="rId7"/>
  </sheets>
  <calcPr calcId="171027"/>
</workbook>
</file>

<file path=xl/calcChain.xml><?xml version="1.0" encoding="utf-8"?>
<calcChain xmlns="http://schemas.openxmlformats.org/spreadsheetml/2006/main">
  <c r="H206" i="7" l="1"/>
  <c r="Q207" i="7" l="1"/>
  <c r="H207" i="7"/>
  <c r="F207" i="7"/>
  <c r="H205" i="7"/>
  <c r="F205" i="7"/>
  <c r="F198" i="7"/>
  <c r="H198" i="7" s="1"/>
  <c r="N3" i="6"/>
  <c r="N4" i="6"/>
  <c r="N5" i="6"/>
  <c r="N6" i="6"/>
  <c r="N7" i="6"/>
  <c r="N8" i="6"/>
  <c r="N9" i="6"/>
  <c r="N10" i="6"/>
  <c r="N11" i="6"/>
  <c r="N12" i="6"/>
  <c r="N13" i="6"/>
  <c r="N2" i="6"/>
  <c r="AB209" i="5" l="1"/>
  <c r="AF209" i="5"/>
  <c r="AB210" i="5"/>
  <c r="AF210" i="5"/>
  <c r="AF207" i="5"/>
  <c r="AD207" i="5"/>
  <c r="Z207" i="5"/>
  <c r="AB207" i="5" s="1"/>
  <c r="AD206" i="5"/>
  <c r="AF206" i="5" s="1"/>
  <c r="Z206" i="5"/>
  <c r="AB206" i="5" s="1"/>
  <c r="R210" i="5"/>
  <c r="R209" i="5"/>
  <c r="R208" i="5"/>
  <c r="R207" i="5"/>
  <c r="R206" i="5"/>
  <c r="N210" i="5"/>
  <c r="N209" i="5"/>
  <c r="N208" i="5"/>
  <c r="N207" i="5"/>
  <c r="N206" i="5"/>
  <c r="P204" i="5" l="1"/>
  <c r="R204" i="5" s="1"/>
  <c r="L204" i="5"/>
  <c r="N204" i="5" s="1"/>
  <c r="N192" i="5"/>
  <c r="N190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2" i="5"/>
  <c r="R198" i="5"/>
  <c r="P191" i="5"/>
  <c r="R191" i="5" s="1"/>
  <c r="L191" i="5"/>
  <c r="N191" i="5" s="1"/>
  <c r="M206" i="4"/>
  <c r="M198" i="4"/>
  <c r="M204" i="4"/>
  <c r="M190" i="4"/>
  <c r="J210" i="3"/>
  <c r="J209" i="3"/>
  <c r="J208" i="3"/>
  <c r="J207" i="3"/>
  <c r="J206" i="3"/>
  <c r="J198" i="3"/>
  <c r="L204" i="3" l="1"/>
  <c r="N204" i="3" s="1"/>
  <c r="J204" i="3" l="1"/>
  <c r="N190" i="3" l="1"/>
  <c r="J190" i="3"/>
  <c r="F199" i="7" l="1"/>
  <c r="H199" i="7" s="1"/>
  <c r="F200" i="7"/>
  <c r="H200" i="7" s="1"/>
  <c r="N201" i="5"/>
  <c r="L199" i="5"/>
  <c r="L200" i="5"/>
  <c r="N200" i="5" s="1"/>
  <c r="N198" i="5"/>
  <c r="N199" i="5"/>
  <c r="N202" i="5"/>
  <c r="N203" i="5"/>
  <c r="M199" i="4"/>
  <c r="H199" i="3"/>
  <c r="J199" i="3" s="1"/>
  <c r="N194" i="5" l="1"/>
  <c r="N195" i="5"/>
  <c r="N196" i="5"/>
  <c r="N197" i="5"/>
  <c r="N193" i="5"/>
  <c r="M193" i="4"/>
  <c r="O193" i="3" l="1"/>
  <c r="N193" i="3"/>
  <c r="H193" i="3"/>
  <c r="J193" i="3" s="1"/>
  <c r="H173" i="7" l="1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L185" i="5"/>
  <c r="L184" i="5"/>
  <c r="L182" i="5"/>
  <c r="N182" i="5" s="1"/>
  <c r="L180" i="5"/>
  <c r="N180" i="5"/>
  <c r="L179" i="5"/>
  <c r="N179" i="5" s="1"/>
  <c r="L177" i="5"/>
  <c r="N177" i="5" s="1"/>
  <c r="L176" i="5"/>
  <c r="N176" i="5" s="1"/>
  <c r="N174" i="5"/>
  <c r="N175" i="5"/>
  <c r="N178" i="5"/>
  <c r="N181" i="5"/>
  <c r="N183" i="5"/>
  <c r="N184" i="5"/>
  <c r="N185" i="5"/>
  <c r="N186" i="5"/>
  <c r="N187" i="5"/>
  <c r="N188" i="5"/>
  <c r="N189" i="5"/>
  <c r="N173" i="5"/>
  <c r="M173" i="4"/>
  <c r="Q173" i="3" l="1"/>
  <c r="M173" i="3"/>
  <c r="J173" i="3"/>
  <c r="H173" i="3"/>
  <c r="H172" i="7" l="1"/>
  <c r="N14" i="6"/>
  <c r="R172" i="5" l="1"/>
  <c r="N172" i="5"/>
  <c r="M172" i="4"/>
  <c r="Q172" i="3"/>
  <c r="O172" i="3"/>
  <c r="N172" i="3"/>
  <c r="H172" i="3"/>
  <c r="J172" i="3" s="1"/>
  <c r="H171" i="7" l="1"/>
  <c r="H170" i="7"/>
  <c r="N171" i="5"/>
  <c r="N170" i="5"/>
  <c r="M170" i="4"/>
  <c r="N170" i="3"/>
  <c r="Q170" i="3" s="1"/>
  <c r="H170" i="3"/>
  <c r="J170" i="3" s="1"/>
</calcChain>
</file>

<file path=xl/sharedStrings.xml><?xml version="1.0" encoding="utf-8"?>
<sst xmlns="http://schemas.openxmlformats.org/spreadsheetml/2006/main" count="9766" uniqueCount="872">
  <si>
    <t>Asset Number</t>
  </si>
  <si>
    <t>Project Name</t>
  </si>
  <si>
    <t>Address</t>
  </si>
  <si>
    <t>ZIP code</t>
  </si>
  <si>
    <t>City</t>
  </si>
  <si>
    <t>Region</t>
  </si>
  <si>
    <t>Country</t>
  </si>
  <si>
    <t>Gross Bulding area m²</t>
  </si>
  <si>
    <t>Object</t>
  </si>
  <si>
    <t>Object Type</t>
  </si>
  <si>
    <t>Asset under Management/Control</t>
  </si>
  <si>
    <t>Building usable area m²</t>
  </si>
  <si>
    <t>Common area m²</t>
  </si>
  <si>
    <t>AUC</t>
  </si>
  <si>
    <t>Asset</t>
  </si>
  <si>
    <t>Sub-Asset Number</t>
  </si>
  <si>
    <t>Name</t>
  </si>
  <si>
    <t>Object type</t>
  </si>
  <si>
    <t>Insurance company</t>
  </si>
  <si>
    <t>Insurance start date</t>
  </si>
  <si>
    <t>Insurance end date</t>
  </si>
  <si>
    <t>Currency</t>
  </si>
  <si>
    <t>Insurance value</t>
  </si>
  <si>
    <t>Currency EUR</t>
  </si>
  <si>
    <t>Insurance value EUR</t>
  </si>
  <si>
    <t>Comment</t>
  </si>
  <si>
    <t>Asset Nummer</t>
  </si>
  <si>
    <t>Borrower</t>
  </si>
  <si>
    <t>First Name</t>
  </si>
  <si>
    <t>Last Name</t>
  </si>
  <si>
    <t>Company Name</t>
  </si>
  <si>
    <t>Person/Company</t>
  </si>
  <si>
    <t>LLP before R.</t>
  </si>
  <si>
    <t>Gross loan UCB outstanding</t>
  </si>
  <si>
    <t>Bank benefit from repossession</t>
  </si>
  <si>
    <t>Immediate alternative</t>
  </si>
  <si>
    <t>Purchase price net</t>
  </si>
  <si>
    <t>Planned CAPEX</t>
  </si>
  <si>
    <t>Purchase price gross</t>
  </si>
  <si>
    <t>Purchase costs</t>
  </si>
  <si>
    <t>Capitalized interest</t>
  </si>
  <si>
    <t>Initial book value</t>
  </si>
  <si>
    <t>Comments to planned CAPEX</t>
  </si>
  <si>
    <t>UCB w/o taken</t>
  </si>
  <si>
    <t>UCB w/o avoided</t>
  </si>
  <si>
    <t>Auction date</t>
  </si>
  <si>
    <t>Date of purchase contract</t>
  </si>
  <si>
    <t>Legal purchase date of repossession</t>
  </si>
  <si>
    <t>Date or purchase price payment</t>
  </si>
  <si>
    <t>Date of hand-over of the asset</t>
  </si>
  <si>
    <t>Date of ownership registration</t>
  </si>
  <si>
    <t>Local Advisory Board approval per</t>
  </si>
  <si>
    <t>Central advisory Board Approval per</t>
  </si>
  <si>
    <t>Date of current prolongation approval</t>
  </si>
  <si>
    <t>Expected exit</t>
  </si>
  <si>
    <t>Company</t>
  </si>
  <si>
    <t>NAME</t>
  </si>
  <si>
    <t>Equity drawn per</t>
  </si>
  <si>
    <t>Loan drawn per</t>
  </si>
  <si>
    <t>Funding fully drawn per</t>
  </si>
  <si>
    <t>Payback funding starts per</t>
  </si>
  <si>
    <t>Maturity of loan at</t>
  </si>
  <si>
    <t>Last prolongation of loan at</t>
  </si>
  <si>
    <t>Loan amount drawn</t>
  </si>
  <si>
    <t>Equity amount drawn</t>
  </si>
  <si>
    <t>Equity amount drawn EUR</t>
  </si>
  <si>
    <t>Loan amount drawn EUR</t>
  </si>
  <si>
    <t>Agreed reference interest rate</t>
  </si>
  <si>
    <t>Net interest income in %</t>
  </si>
  <si>
    <t>Reference rate in %</t>
  </si>
  <si>
    <t>Leasable (y/n)</t>
  </si>
  <si>
    <t>Date of initial appraisal</t>
  </si>
  <si>
    <t>Name of initial appraiser</t>
  </si>
  <si>
    <t>Local Currency</t>
  </si>
  <si>
    <t>Amount Market value of initial appraisal</t>
  </si>
  <si>
    <t>EUR Amount Market value of initial appraisal</t>
  </si>
  <si>
    <t>Amount fire sale of initial appraisal</t>
  </si>
  <si>
    <t>EUR Amount fire sale of initial appraisal</t>
  </si>
  <si>
    <t>Date of last appraisal</t>
  </si>
  <si>
    <t>Name of last appraisal</t>
  </si>
  <si>
    <t>Amount Market value of last appraisal</t>
  </si>
  <si>
    <t>EUR Amount Market value of last appraisal</t>
  </si>
  <si>
    <t>Amount fire sale of latest appraisal</t>
  </si>
  <si>
    <t>EUR Amount fire sale of latest appraisal</t>
  </si>
  <si>
    <t>Occupancy rate (in %)</t>
  </si>
  <si>
    <t>UCTAM Lifecycle</t>
  </si>
  <si>
    <t>Object status</t>
  </si>
  <si>
    <t>Pipeline</t>
  </si>
  <si>
    <t>ID</t>
  </si>
  <si>
    <t>Leased (y/n)</t>
  </si>
  <si>
    <t>Date of current lease contract</t>
  </si>
  <si>
    <t>Name of tenant</t>
  </si>
  <si>
    <t>Rental income per month</t>
  </si>
  <si>
    <t>EUR Amount rental income per month</t>
  </si>
  <si>
    <t>Lease begin date</t>
  </si>
  <si>
    <t>Lease end date</t>
  </si>
  <si>
    <t>Active lease contract</t>
  </si>
  <si>
    <t>Lease payment begin date</t>
  </si>
  <si>
    <t>Sold (y/n)</t>
  </si>
  <si>
    <t>Local currency amount sales price</t>
  </si>
  <si>
    <t>EUR Amount of Approved Sales Price</t>
  </si>
  <si>
    <t>Date of latest approval of sales price</t>
  </si>
  <si>
    <t>Date of Sales Agreement</t>
  </si>
  <si>
    <t>Date of Legal Ownershipt Transfer</t>
  </si>
  <si>
    <t>Date of receipt of sales price</t>
  </si>
  <si>
    <t>Currency rate of sales contruct</t>
  </si>
  <si>
    <t>Agreed Sales Price</t>
  </si>
  <si>
    <t>EUR Amount of contractual Sales Price</t>
  </si>
  <si>
    <t>Name of Buyer</t>
  </si>
  <si>
    <t>AML check done</t>
  </si>
  <si>
    <t>Date of AML-Check</t>
  </si>
  <si>
    <t>AML-Check passed</t>
  </si>
  <si>
    <t>Date of AML-Check passed</t>
  </si>
  <si>
    <t>AML Status Field</t>
  </si>
  <si>
    <t>n</t>
  </si>
  <si>
    <t>Commercial</t>
  </si>
  <si>
    <t>Residential</t>
  </si>
  <si>
    <t>Office space</t>
  </si>
  <si>
    <t>Land plot</t>
  </si>
  <si>
    <t>EUR</t>
  </si>
  <si>
    <t>y</t>
  </si>
  <si>
    <t>Sale</t>
  </si>
  <si>
    <t>Repossessed</t>
  </si>
  <si>
    <t>Sold</t>
  </si>
  <si>
    <t>Repossession</t>
  </si>
  <si>
    <t>RU_00001</t>
  </si>
  <si>
    <t>RU_00002</t>
  </si>
  <si>
    <t>RU_00004</t>
  </si>
  <si>
    <t>RU_00005</t>
  </si>
  <si>
    <t>RU_00006</t>
  </si>
  <si>
    <t>RU_00007</t>
  </si>
  <si>
    <t>RU_00008</t>
  </si>
  <si>
    <t>RU_00009</t>
  </si>
  <si>
    <t>RU_00010</t>
  </si>
  <si>
    <t>RU_00011</t>
  </si>
  <si>
    <t>RU_00012</t>
  </si>
  <si>
    <t>RU_00013</t>
  </si>
  <si>
    <t>RU_00014</t>
  </si>
  <si>
    <t>RU_00015</t>
  </si>
  <si>
    <t>RU_00016</t>
  </si>
  <si>
    <t>RU_00017</t>
  </si>
  <si>
    <t>RU_00018</t>
  </si>
  <si>
    <t>RU_00019</t>
  </si>
  <si>
    <t>RU_00020</t>
  </si>
  <si>
    <t>RU_00022</t>
  </si>
  <si>
    <t>RU_00023</t>
  </si>
  <si>
    <t>Perm land plots</t>
  </si>
  <si>
    <t>Bank Sibir</t>
  </si>
  <si>
    <t>Rodex</t>
  </si>
  <si>
    <t>Klementina</t>
  </si>
  <si>
    <t>GLS</t>
  </si>
  <si>
    <t>39 apartments (1 pool)</t>
  </si>
  <si>
    <t>7 cottages (1 pool)</t>
  </si>
  <si>
    <t>26 apartments (2 pool)</t>
  </si>
  <si>
    <t>Apts / Crimea apt 142,9 sq.m.</t>
  </si>
  <si>
    <t>15 apartments (3 pool)</t>
  </si>
  <si>
    <t>UCBR services</t>
  </si>
  <si>
    <t>KIYA</t>
  </si>
  <si>
    <t xml:space="preserve">Alianceproduct </t>
  </si>
  <si>
    <t>Akvamarket</t>
  </si>
  <si>
    <t>Grand Toys</t>
  </si>
  <si>
    <t>Kentavr GK</t>
  </si>
  <si>
    <t>Russkaya lizingovaya companiya</t>
  </si>
  <si>
    <t>Apartm Kopeisk City (1 pool)</t>
  </si>
  <si>
    <t>Apartm Chelyabinsk - Barbusa (1 pool)</t>
  </si>
  <si>
    <t>55 cottages/apartments (4th pool)</t>
  </si>
  <si>
    <t>Perm</t>
  </si>
  <si>
    <t>Omsk</t>
  </si>
  <si>
    <t>Moscow</t>
  </si>
  <si>
    <t>Belgorod</t>
  </si>
  <si>
    <t>Mixed</t>
  </si>
  <si>
    <t>Chelyabinsk</t>
  </si>
  <si>
    <t>Crimea</t>
  </si>
  <si>
    <t>Novokuznetsk/Prokopievsk/Kiselevsk</t>
  </si>
  <si>
    <t>Barnaul</t>
  </si>
  <si>
    <t>Kemerovo and Novosibirsk region</t>
  </si>
  <si>
    <t>Kursk, Toliatti</t>
  </si>
  <si>
    <t>Irkutsk</t>
  </si>
  <si>
    <t>Landplot</t>
  </si>
  <si>
    <t>Building</t>
  </si>
  <si>
    <t>Logistics</t>
  </si>
  <si>
    <t>Appartments</t>
  </si>
  <si>
    <t>AUM</t>
  </si>
  <si>
    <t>Commercial space</t>
  </si>
  <si>
    <t>Commercial center</t>
  </si>
  <si>
    <t>Shops</t>
  </si>
  <si>
    <t>RU_00001_001</t>
  </si>
  <si>
    <t>RU_00002_001</t>
  </si>
  <si>
    <t>Marshala Zhukova 21 - office building</t>
  </si>
  <si>
    <t>RU_00002_002</t>
  </si>
  <si>
    <t>22-nd April 35 - office premises</t>
  </si>
  <si>
    <t>RU_00002_003</t>
  </si>
  <si>
    <t>Gerztena 232 - office premises</t>
  </si>
  <si>
    <t>RU_00002_004</t>
  </si>
  <si>
    <t>70 let Oktiabria 18 - office premises</t>
  </si>
  <si>
    <t>RU_00002_005</t>
  </si>
  <si>
    <t>10 let Oktiabria 43 - apartment &amp; parking place</t>
  </si>
  <si>
    <t>RU_00002_006</t>
  </si>
  <si>
    <t>Omskaya 22 - office premises</t>
  </si>
  <si>
    <t>RU_00002_007</t>
  </si>
  <si>
    <t>Neftezavodskaya 22 - apartment</t>
  </si>
  <si>
    <t>RU_00002_008</t>
  </si>
  <si>
    <t>Apartment Troitskoe</t>
  </si>
  <si>
    <t>RU_00004_001</t>
  </si>
  <si>
    <t>Rodex / Gold Sands - 16  cottages under construction</t>
  </si>
  <si>
    <t>Rodex / Gold Sands - 159 Land plots for cottages (on NF ballance)</t>
  </si>
  <si>
    <t>Rodex / Gold Sands - 3 additional land plots (on NF balance)</t>
  </si>
  <si>
    <t>Rodex / Gold Sands - 16 rigths of connections to intravillage communications</t>
  </si>
  <si>
    <t>Rodex / Gold Sands - 2 common usage land plots with entrance facility</t>
  </si>
  <si>
    <t>Loan to NatcFondi</t>
  </si>
  <si>
    <t>Rodex II - Right of claims to Rodex, sec by 4 land plots in Zvenigorie village</t>
  </si>
  <si>
    <t>Rodex II - 92 right of connections to the intravillage utility network</t>
  </si>
  <si>
    <t>Rodex II - 1 additional land plot + water intake facilit (on NF balance)</t>
  </si>
  <si>
    <t>Rodex II  - first line of intravillage utility networks (water, sewerage)</t>
  </si>
  <si>
    <t>RU_00005_001</t>
  </si>
  <si>
    <t>RU_00006_001</t>
  </si>
  <si>
    <t>GLS Land plot</t>
  </si>
  <si>
    <t>RU_00006_002</t>
  </si>
  <si>
    <t>GLS shares and loans</t>
  </si>
  <si>
    <t>RU_00007_001</t>
  </si>
  <si>
    <t>Apartment (1 pool)</t>
  </si>
  <si>
    <t>RU_00007_002</t>
  </si>
  <si>
    <t>RU_00007_003</t>
  </si>
  <si>
    <t>RU_00007_004</t>
  </si>
  <si>
    <t>RU_00007_005</t>
  </si>
  <si>
    <t>RU_00007_006</t>
  </si>
  <si>
    <t>RU_00007_007</t>
  </si>
  <si>
    <t>RU_00008_001</t>
  </si>
  <si>
    <t>Cottages (1 pool)</t>
  </si>
  <si>
    <t>RU_00008_002</t>
  </si>
  <si>
    <t>RU_00008_003</t>
  </si>
  <si>
    <t>RU_00008_004</t>
  </si>
  <si>
    <t>RU_00008_005</t>
  </si>
  <si>
    <t>RU_00008_006</t>
  </si>
  <si>
    <t>RU_00008_007</t>
  </si>
  <si>
    <t>RU_00009_001</t>
  </si>
  <si>
    <t>Apartments (2 pool)</t>
  </si>
  <si>
    <t>RU_00010_001</t>
  </si>
  <si>
    <t>Apartment Kopeisk City (1 pool)</t>
  </si>
  <si>
    <t>RU_00011_001</t>
  </si>
  <si>
    <t>RU_00012_001</t>
  </si>
  <si>
    <t>Apartment in Chelyabinsk (1 pool)</t>
  </si>
  <si>
    <t>RU_00013_001</t>
  </si>
  <si>
    <t>Apartments (3 pool)</t>
  </si>
  <si>
    <t>RU_00014_001</t>
  </si>
  <si>
    <t>RU_00015_001</t>
  </si>
  <si>
    <t>Cottage/Apartment (4th pool)</t>
  </si>
  <si>
    <t>RU_00015_002</t>
  </si>
  <si>
    <t>RU_00016_001</t>
  </si>
  <si>
    <t>RU_00017_001</t>
  </si>
  <si>
    <t>RU_00017_002</t>
  </si>
  <si>
    <t>RU_00017_003</t>
  </si>
  <si>
    <t>RU_00019_001</t>
  </si>
  <si>
    <t>RU_00019_002</t>
  </si>
  <si>
    <t>RU_00022_001</t>
  </si>
  <si>
    <t>RU_00023_001</t>
  </si>
  <si>
    <t>RU_00023_002</t>
  </si>
  <si>
    <t>Stariy Oskol</t>
  </si>
  <si>
    <t>Chekhov, Moscow region</t>
  </si>
  <si>
    <t>Moscow region</t>
  </si>
  <si>
    <t>Leningrad region</t>
  </si>
  <si>
    <t>Perm region</t>
  </si>
  <si>
    <t>Samara</t>
  </si>
  <si>
    <t>Samara region</t>
  </si>
  <si>
    <t>Rostov region</t>
  </si>
  <si>
    <t>Voronezh</t>
  </si>
  <si>
    <t>Rostov-on-Don</t>
  </si>
  <si>
    <t>Chelyabinsk region</t>
  </si>
  <si>
    <t>Voronezh region</t>
  </si>
  <si>
    <t>Crimea Republic</t>
  </si>
  <si>
    <t>Krasnodar region</t>
  </si>
  <si>
    <t>Sverdlovsk region</t>
  </si>
  <si>
    <t>Nizhegorodskiy region</t>
  </si>
  <si>
    <t>Republic of Bashkortostan</t>
  </si>
  <si>
    <t>Tverskaya region</t>
  </si>
  <si>
    <t>Novokuznetsk</t>
  </si>
  <si>
    <t>Prokopievsk</t>
  </si>
  <si>
    <t>Kemerovo</t>
  </si>
  <si>
    <t>Belovo</t>
  </si>
  <si>
    <t>Miski</t>
  </si>
  <si>
    <t>Gurevsk</t>
  </si>
  <si>
    <t>Anzhero-Sudzhensk</t>
  </si>
  <si>
    <t>Novosibirsk</t>
  </si>
  <si>
    <t>Kursk</t>
  </si>
  <si>
    <t>Land plots</t>
  </si>
  <si>
    <t>Office premises</t>
  </si>
  <si>
    <t>Apartment</t>
  </si>
  <si>
    <t>Cottages</t>
  </si>
  <si>
    <t>Other</t>
  </si>
  <si>
    <t>Rigths of connect.</t>
  </si>
  <si>
    <t>Claims</t>
  </si>
  <si>
    <t>Rights of claim</t>
  </si>
  <si>
    <t>Utility networks</t>
  </si>
  <si>
    <t>2 storey building</t>
  </si>
  <si>
    <t>Cottage</t>
  </si>
  <si>
    <t>Shop</t>
  </si>
  <si>
    <t>RUB</t>
  </si>
  <si>
    <t>INGOSSTRAKH PJSIC</t>
  </si>
  <si>
    <t>Insured by GLS LLC, objects are on GLS LLC balance</t>
  </si>
  <si>
    <t>negotiations with Alfa-insurance/Ingosstrakh</t>
  </si>
  <si>
    <t>Commercial premises</t>
  </si>
  <si>
    <t>Rubinsk Cable OJSC</t>
  </si>
  <si>
    <t>Rodex group / Yadroma</t>
  </si>
  <si>
    <t>construction of cottages</t>
  </si>
  <si>
    <t>Rodex group</t>
  </si>
  <si>
    <t>Yadroma</t>
  </si>
  <si>
    <t>Klementina LLC</t>
  </si>
  <si>
    <t>Intereuropa dd</t>
  </si>
  <si>
    <t xml:space="preserve">Aleksandr </t>
  </si>
  <si>
    <t>Demin</t>
  </si>
  <si>
    <t>Person</t>
  </si>
  <si>
    <t>Morgunov</t>
  </si>
  <si>
    <t>Arsen</t>
  </si>
  <si>
    <t>Barsegyan</t>
  </si>
  <si>
    <t>Nataliya</t>
  </si>
  <si>
    <t>Mungalova</t>
  </si>
  <si>
    <t>Irina</t>
  </si>
  <si>
    <t>Morgacheva</t>
  </si>
  <si>
    <t>Svetlana</t>
  </si>
  <si>
    <t>Cherkashova</t>
  </si>
  <si>
    <t>Lina</t>
  </si>
  <si>
    <t>Snisar</t>
  </si>
  <si>
    <t>David</t>
  </si>
  <si>
    <t>Gelenava</t>
  </si>
  <si>
    <t>Vera</t>
  </si>
  <si>
    <t>Vinogradova</t>
  </si>
  <si>
    <t>Vladimir</t>
  </si>
  <si>
    <t>Kurteev</t>
  </si>
  <si>
    <t>Sergey</t>
  </si>
  <si>
    <t>Solov'ev</t>
  </si>
  <si>
    <t>Vitaliy</t>
  </si>
  <si>
    <t>Subbotin</t>
  </si>
  <si>
    <t>Aleksey</t>
  </si>
  <si>
    <t>Kalin</t>
  </si>
  <si>
    <t>Konev</t>
  </si>
  <si>
    <t>Uliya</t>
  </si>
  <si>
    <t>Alekseeva</t>
  </si>
  <si>
    <t>Aleksei</t>
  </si>
  <si>
    <t>Zolotcev</t>
  </si>
  <si>
    <t>Rafis</t>
  </si>
  <si>
    <t>Karimov</t>
  </si>
  <si>
    <t>Levencova</t>
  </si>
  <si>
    <t>Marina</t>
  </si>
  <si>
    <t>Baranovskaya</t>
  </si>
  <si>
    <t>Igor</t>
  </si>
  <si>
    <t>Bersenev</t>
  </si>
  <si>
    <t>Andrey</t>
  </si>
  <si>
    <t>Urchenkov</t>
  </si>
  <si>
    <t>Chernishov</t>
  </si>
  <si>
    <t>Gormash</t>
  </si>
  <si>
    <t>Evgeniy</t>
  </si>
  <si>
    <t>Perskevich</t>
  </si>
  <si>
    <t>Zinaida</t>
  </si>
  <si>
    <t>Kolegova</t>
  </si>
  <si>
    <t xml:space="preserve">Evgeniy </t>
  </si>
  <si>
    <t>Poberezkin</t>
  </si>
  <si>
    <t>Ol'ga</t>
  </si>
  <si>
    <t>Korkhova</t>
  </si>
  <si>
    <t>Prosvirov</t>
  </si>
  <si>
    <t>Elena</t>
  </si>
  <si>
    <t>Popkova</t>
  </si>
  <si>
    <t>Olesya</t>
  </si>
  <si>
    <t>Pilyaeva</t>
  </si>
  <si>
    <t>Konstantin</t>
  </si>
  <si>
    <t>Peregudov</t>
  </si>
  <si>
    <t>Valeriy</t>
  </si>
  <si>
    <t>Turuev</t>
  </si>
  <si>
    <t>Tatyana</t>
  </si>
  <si>
    <t>Markina</t>
  </si>
  <si>
    <t>Rinat</t>
  </si>
  <si>
    <t>Esenov</t>
  </si>
  <si>
    <t>Borisova</t>
  </si>
  <si>
    <t>Oseeva</t>
  </si>
  <si>
    <t>Kochurova</t>
  </si>
  <si>
    <t>Nikolay</t>
  </si>
  <si>
    <t>Anishenko</t>
  </si>
  <si>
    <t>Evdokushkina</t>
  </si>
  <si>
    <t>Vasiliy</t>
  </si>
  <si>
    <t>Steshkin</t>
  </si>
  <si>
    <t>Vladislav</t>
  </si>
  <si>
    <t>Umerenkov</t>
  </si>
  <si>
    <t>Bardin</t>
  </si>
  <si>
    <t>Aleksandr</t>
  </si>
  <si>
    <t>Amozov</t>
  </si>
  <si>
    <t>Rogachev</t>
  </si>
  <si>
    <t>Bogdanov</t>
  </si>
  <si>
    <t>Anastasiya</t>
  </si>
  <si>
    <t>Makarenko</t>
  </si>
  <si>
    <t xml:space="preserve">Aleksander </t>
  </si>
  <si>
    <t>Gribatskov</t>
  </si>
  <si>
    <t>Aleksandra</t>
  </si>
  <si>
    <t>Pogorelova</t>
  </si>
  <si>
    <t>Belyaeva</t>
  </si>
  <si>
    <t>Pazer</t>
  </si>
  <si>
    <t>Boris</t>
  </si>
  <si>
    <t>Solodkin</t>
  </si>
  <si>
    <t>Shutova</t>
  </si>
  <si>
    <t>Anton</t>
  </si>
  <si>
    <t>Emeklanov</t>
  </si>
  <si>
    <t>Rozhnov</t>
  </si>
  <si>
    <t>Knyazeva</t>
  </si>
  <si>
    <t>Sazonov</t>
  </si>
  <si>
    <t>Novoselova</t>
  </si>
  <si>
    <t>Oksana</t>
  </si>
  <si>
    <t>Klesheva</t>
  </si>
  <si>
    <t>Umurazuyat</t>
  </si>
  <si>
    <t>Dadaeva</t>
  </si>
  <si>
    <t>Railia</t>
  </si>
  <si>
    <t>Bogdanova</t>
  </si>
  <si>
    <t>Georgiy</t>
  </si>
  <si>
    <t>Plotnikov</t>
  </si>
  <si>
    <t>Pechenkina</t>
  </si>
  <si>
    <t>Verkhovskiy</t>
  </si>
  <si>
    <t>Anatoliy</t>
  </si>
  <si>
    <t>Kortikov</t>
  </si>
  <si>
    <t>Stanislav</t>
  </si>
  <si>
    <t>Leonov</t>
  </si>
  <si>
    <t>Golyak</t>
  </si>
  <si>
    <t>Ismagilov</t>
  </si>
  <si>
    <t>Shvartskopf</t>
  </si>
  <si>
    <t>Otsevich</t>
  </si>
  <si>
    <t>Provotorova</t>
  </si>
  <si>
    <t>Grair</t>
  </si>
  <si>
    <t>Egiazarian</t>
  </si>
  <si>
    <t>Ulianova</t>
  </si>
  <si>
    <t>Evgeniya</t>
  </si>
  <si>
    <t>Yrchenko</t>
  </si>
  <si>
    <t>Hapeshis</t>
  </si>
  <si>
    <t>Bespalov</t>
  </si>
  <si>
    <t>Golikov</t>
  </si>
  <si>
    <t>Margarita</t>
  </si>
  <si>
    <t>Magasaeva</t>
  </si>
  <si>
    <t>Aleksander</t>
  </si>
  <si>
    <t>Beskrovniy</t>
  </si>
  <si>
    <t>Oleg</t>
  </si>
  <si>
    <t>Mayorov</t>
  </si>
  <si>
    <t>Filatov</t>
  </si>
  <si>
    <t>Biantovskiy</t>
  </si>
  <si>
    <t>Olga</t>
  </si>
  <si>
    <t>Pavlova</t>
  </si>
  <si>
    <t>Vadim</t>
  </si>
  <si>
    <t>Kislichin</t>
  </si>
  <si>
    <t>Illenko</t>
  </si>
  <si>
    <t>Kurtov</t>
  </si>
  <si>
    <t>Panzhenskiy</t>
  </si>
  <si>
    <t>Efimenko</t>
  </si>
  <si>
    <t>Korotaeva</t>
  </si>
  <si>
    <t xml:space="preserve"> SVETLANA</t>
  </si>
  <si>
    <t>YANINA</t>
  </si>
  <si>
    <t xml:space="preserve"> ALEKSEY</t>
  </si>
  <si>
    <t>FEDOROV</t>
  </si>
  <si>
    <t>BABEK</t>
  </si>
  <si>
    <t xml:space="preserve">BAYRAMOV </t>
  </si>
  <si>
    <t xml:space="preserve"> KUMAR</t>
  </si>
  <si>
    <t>PANKADZH</t>
  </si>
  <si>
    <t xml:space="preserve"> OLGA</t>
  </si>
  <si>
    <t>CHERKASOVA</t>
  </si>
  <si>
    <t xml:space="preserve"> VICTOR</t>
  </si>
  <si>
    <t>TSIMBALYUK</t>
  </si>
  <si>
    <t xml:space="preserve"> ELENA</t>
  </si>
  <si>
    <t>CHUGAINOVA</t>
  </si>
  <si>
    <t xml:space="preserve"> LYUDMILA</t>
  </si>
  <si>
    <t>POKIDISHEVA</t>
  </si>
  <si>
    <t xml:space="preserve"> NIKOLAY</t>
  </si>
  <si>
    <t>POTANKIN</t>
  </si>
  <si>
    <t xml:space="preserve"> ANDREY</t>
  </si>
  <si>
    <t>DROBIN</t>
  </si>
  <si>
    <t>ALEKSEY</t>
  </si>
  <si>
    <t>KONDEEV</t>
  </si>
  <si>
    <t xml:space="preserve"> NATYALIYA</t>
  </si>
  <si>
    <t>PONOMARENKO</t>
  </si>
  <si>
    <t xml:space="preserve"> ANTON</t>
  </si>
  <si>
    <t>SOLLOGUB</t>
  </si>
  <si>
    <t xml:space="preserve"> ILYA</t>
  </si>
  <si>
    <t>AGAFONOV</t>
  </si>
  <si>
    <t xml:space="preserve"> GEVORG</t>
  </si>
  <si>
    <t>ABOVYAN</t>
  </si>
  <si>
    <t xml:space="preserve"> GELANI</t>
  </si>
  <si>
    <t>GUNEEV</t>
  </si>
  <si>
    <t>SARKIS</t>
  </si>
  <si>
    <t xml:space="preserve">POGOSYAN </t>
  </si>
  <si>
    <t xml:space="preserve">YURIY </t>
  </si>
  <si>
    <t xml:space="preserve">KOZLOKOV </t>
  </si>
  <si>
    <t>YULIYA</t>
  </si>
  <si>
    <t xml:space="preserve">BELOZEROVA </t>
  </si>
  <si>
    <t>TATIANA</t>
  </si>
  <si>
    <t xml:space="preserve">FEDOROVA </t>
  </si>
  <si>
    <t>EVGENIY</t>
  </si>
  <si>
    <t xml:space="preserve">ROMADANOV </t>
  </si>
  <si>
    <t xml:space="preserve"> EVGENIYA</t>
  </si>
  <si>
    <t>BEREZOVA</t>
  </si>
  <si>
    <t>VADIM</t>
  </si>
  <si>
    <t xml:space="preserve">KISLITSIN </t>
  </si>
  <si>
    <t>IRINA</t>
  </si>
  <si>
    <t xml:space="preserve">KOSTECHKO </t>
  </si>
  <si>
    <t>OLEG</t>
  </si>
  <si>
    <t xml:space="preserve">MAYOROV </t>
  </si>
  <si>
    <t>ROMAN</t>
  </si>
  <si>
    <t xml:space="preserve">DYUDIN </t>
  </si>
  <si>
    <t>GORBACHEV</t>
  </si>
  <si>
    <t xml:space="preserve">ALEKSANDRENKO </t>
  </si>
  <si>
    <t>ANDREY</t>
  </si>
  <si>
    <t xml:space="preserve">VAKHRANEV </t>
  </si>
  <si>
    <t>SVETLANA</t>
  </si>
  <si>
    <t xml:space="preserve">SHENSHINA </t>
  </si>
  <si>
    <t>NATALIYA</t>
  </si>
  <si>
    <t xml:space="preserve">KRIVSKAYA </t>
  </si>
  <si>
    <t xml:space="preserve">SEREDA </t>
  </si>
  <si>
    <t>LEVA</t>
  </si>
  <si>
    <t xml:space="preserve">MARTIROSYAN </t>
  </si>
  <si>
    <t>VARAZDAT</t>
  </si>
  <si>
    <t xml:space="preserve">EGANYAN </t>
  </si>
  <si>
    <t>SERGEY</t>
  </si>
  <si>
    <t>ALEKSANDR</t>
  </si>
  <si>
    <t xml:space="preserve">SHARSHAK </t>
  </si>
  <si>
    <t>DMITRIY</t>
  </si>
  <si>
    <t xml:space="preserve"> MARINA</t>
  </si>
  <si>
    <t>SOKOVA</t>
  </si>
  <si>
    <t xml:space="preserve">CHUPRIYANOVA </t>
  </si>
  <si>
    <t xml:space="preserve"> SERGEY</t>
  </si>
  <si>
    <t>VOROBEV</t>
  </si>
  <si>
    <t>ARKADIY</t>
  </si>
  <si>
    <t xml:space="preserve">KHORTYUNOV </t>
  </si>
  <si>
    <t>VAKHTANG</t>
  </si>
  <si>
    <t xml:space="preserve">KVARATSKHELIYA </t>
  </si>
  <si>
    <t xml:space="preserve"> LYUBOV</t>
  </si>
  <si>
    <t>SITSEVICH</t>
  </si>
  <si>
    <t>ANASTASIYA</t>
  </si>
  <si>
    <t xml:space="preserve">DORONINA </t>
  </si>
  <si>
    <t>BONDAREV</t>
  </si>
  <si>
    <t>KIRILL</t>
  </si>
  <si>
    <t xml:space="preserve">DANISHEVSKIY </t>
  </si>
  <si>
    <t>TRETIYAKOV</t>
  </si>
  <si>
    <t>VICTORIYA</t>
  </si>
  <si>
    <t xml:space="preserve">KURITSINA </t>
  </si>
  <si>
    <t>IGOR</t>
  </si>
  <si>
    <t xml:space="preserve">PEKER </t>
  </si>
  <si>
    <t xml:space="preserve">NIKIFIROV </t>
  </si>
  <si>
    <t xml:space="preserve">FEDOROV </t>
  </si>
  <si>
    <t xml:space="preserve">KUDRYAVTSEVA </t>
  </si>
  <si>
    <t>NANA</t>
  </si>
  <si>
    <t xml:space="preserve">ALTUNYAN </t>
  </si>
  <si>
    <t>ARA</t>
  </si>
  <si>
    <t xml:space="preserve">MOVSISYAN </t>
  </si>
  <si>
    <t xml:space="preserve">BEREGECH </t>
  </si>
  <si>
    <t>KIA/Novokuznetskobuvtorg</t>
  </si>
  <si>
    <t>Prodlux</t>
  </si>
  <si>
    <t>FK Kemerovo</t>
  </si>
  <si>
    <t>15.11.2012</t>
  </si>
  <si>
    <t>NEKSO</t>
  </si>
  <si>
    <t>Audit&amp;Consulting</t>
  </si>
  <si>
    <t>Colliers international</t>
  </si>
  <si>
    <t>OMEKS LLC</t>
  </si>
  <si>
    <t>Abn-Consult</t>
  </si>
  <si>
    <t>Avesta rielt</t>
  </si>
  <si>
    <t>Avesta Rielt</t>
  </si>
  <si>
    <t>Audit I Consulting</t>
  </si>
  <si>
    <t>ACC DPO LLC</t>
  </si>
  <si>
    <t>ASM Solutions LLC</t>
  </si>
  <si>
    <t>Gorodskoe Buro Otsenki</t>
  </si>
  <si>
    <t>ASM Solutions</t>
  </si>
  <si>
    <t>Colliers International</t>
  </si>
  <si>
    <t>LLC Neo Centr</t>
  </si>
  <si>
    <t>SRG-appraisal LLC</t>
  </si>
  <si>
    <t>ACM - Solutions LLC</t>
  </si>
  <si>
    <t>GOROCENKA CJSC</t>
  </si>
  <si>
    <t>Vita-Garant Agency LLC</t>
  </si>
  <si>
    <t>ACM-Solutions</t>
  </si>
  <si>
    <t>Ocenka plus LLC</t>
  </si>
  <si>
    <t>SRG-Apraisal</t>
  </si>
  <si>
    <t>Neoconsult</t>
  </si>
  <si>
    <t>Law center Upics</t>
  </si>
  <si>
    <t>Ocenka&amp;consulting LLC</t>
  </si>
  <si>
    <t>ABN Consult</t>
  </si>
  <si>
    <t>audit&amp;consulting</t>
  </si>
  <si>
    <t>Transferred from 3-rd pool to 4-th pool</t>
  </si>
  <si>
    <t>excluded from sale to UCTAM RU</t>
  </si>
  <si>
    <t>Approved</t>
  </si>
  <si>
    <t>DPO</t>
  </si>
  <si>
    <t>SRG Appraisal</t>
  </si>
  <si>
    <t>Tsenovschik</t>
  </si>
  <si>
    <t>RU_00002_001_001</t>
  </si>
  <si>
    <t>RU_00002_001_002</t>
  </si>
  <si>
    <t>RU_00002_001_003</t>
  </si>
  <si>
    <t>Thumtech LLC</t>
  </si>
  <si>
    <t>31.06.2018</t>
  </si>
  <si>
    <t>RU_00002_001_004</t>
  </si>
  <si>
    <t>RU_00002_001_005</t>
  </si>
  <si>
    <t>RU_00002_001_006</t>
  </si>
  <si>
    <t>Tenzor LLC</t>
  </si>
  <si>
    <t>RU_00002_001_007</t>
  </si>
  <si>
    <t>RU_00002_001_008</t>
  </si>
  <si>
    <t>OJSC Rostelecom</t>
  </si>
  <si>
    <t>RU_00002_001_009</t>
  </si>
  <si>
    <t>CJSC ZapSibTranstelecom</t>
  </si>
  <si>
    <t>RU_00002_001_010</t>
  </si>
  <si>
    <t>MTS</t>
  </si>
  <si>
    <t>R telecom</t>
  </si>
  <si>
    <t>Igor, Evgeniy, Dmitriy</t>
  </si>
  <si>
    <t>Osipov, Gorbunov, Fedorov</t>
  </si>
  <si>
    <t>UCB RU</t>
  </si>
  <si>
    <t>Anna</t>
  </si>
  <si>
    <t>Zolotareva</t>
  </si>
  <si>
    <t>Vyacheslav, Dmitry</t>
  </si>
  <si>
    <t>Karpachev, Ananyev</t>
  </si>
  <si>
    <t>Ludmila</t>
  </si>
  <si>
    <t>Romashova</t>
  </si>
  <si>
    <t>Valentina</t>
  </si>
  <si>
    <t>Kuleshov</t>
  </si>
  <si>
    <t>DO Pribrezhnoe</t>
  </si>
  <si>
    <t>DO Pribrezhnoe, National Funds</t>
  </si>
  <si>
    <t>Kozhinov</t>
  </si>
  <si>
    <t>Kirill</t>
  </si>
  <si>
    <t>Levada</t>
  </si>
  <si>
    <t>Galina</t>
  </si>
  <si>
    <t>Nesterova</t>
  </si>
  <si>
    <t>Angela</t>
  </si>
  <si>
    <t>Zakharova</t>
  </si>
  <si>
    <t>Maxim, Leila</t>
  </si>
  <si>
    <t>Malikh</t>
  </si>
  <si>
    <t>Nina</t>
  </si>
  <si>
    <t>Sergeeva</t>
  </si>
  <si>
    <t>Valery, Dina</t>
  </si>
  <si>
    <t>Shek</t>
  </si>
  <si>
    <t>Nikolay, Tatiana</t>
  </si>
  <si>
    <t>Kaptelin, Lishtaeva</t>
  </si>
  <si>
    <t>Dmitry</t>
  </si>
  <si>
    <t>Uliantsev</t>
  </si>
  <si>
    <t>RU_00003</t>
  </si>
  <si>
    <t>Aviatorov st., 51a</t>
  </si>
  <si>
    <t>Kubanskaya st., 20</t>
  </si>
  <si>
    <t>Burtolik</t>
  </si>
  <si>
    <t>Currency RUR</t>
  </si>
  <si>
    <t>RUR</t>
  </si>
  <si>
    <t>Salairskiy pass, 4a; Sovetsoy Armii st., 171a</t>
  </si>
  <si>
    <t>Realdom / Urov V.I.</t>
  </si>
  <si>
    <t>RU_00017_004</t>
  </si>
  <si>
    <t>RU_00017_005</t>
  </si>
  <si>
    <t>RU_00017_006</t>
  </si>
  <si>
    <t>RU_00017_007</t>
  </si>
  <si>
    <t>RU_00017_008</t>
  </si>
  <si>
    <t>RU_00017_009</t>
  </si>
  <si>
    <t>RU_00017_010</t>
  </si>
  <si>
    <t>RU_00017_011</t>
  </si>
  <si>
    <t>RU_00017_012</t>
  </si>
  <si>
    <t>RU_00017_013</t>
  </si>
  <si>
    <t>RU_00017_014</t>
  </si>
  <si>
    <t>RU_00017_015</t>
  </si>
  <si>
    <t>RU_00017_016</t>
  </si>
  <si>
    <t>RU_00017_017</t>
  </si>
  <si>
    <t xml:space="preserve">Kemerovo, Stroiteley st., 31 </t>
  </si>
  <si>
    <t>Belovo, Inskoy village, Inskaia st., 9</t>
  </si>
  <si>
    <t>Guevsk, Partizanskaia, 55-2</t>
  </si>
  <si>
    <t xml:space="preserve">Anzhero-Sudzhensk, Chaykinoy st., 50a. </t>
  </si>
  <si>
    <t xml:space="preserve">Kemerovo, Sibiryakov-Gvardeycev st., 18a </t>
  </si>
  <si>
    <t>Novosibirsk, Tankovaya, 45</t>
  </si>
  <si>
    <t>Kemerovo, Nogradskaya st., 5</t>
  </si>
  <si>
    <t>Guevsk, Lenina, 68</t>
  </si>
  <si>
    <t>Miski, Pervomayskaia st., 33</t>
  </si>
  <si>
    <t>Belovo, Bachatskiy village, Komsomolskaya st, 3</t>
  </si>
  <si>
    <t>Kemerovo, Aleksandrova st., 4</t>
  </si>
  <si>
    <t xml:space="preserve">Miski, Sovetskaia st., 51a </t>
  </si>
  <si>
    <t xml:space="preserve">Novosibirsk, Halturina st., 20a </t>
  </si>
  <si>
    <t>Novosibirsk, Pervomayaskaya, 170</t>
  </si>
  <si>
    <t xml:space="preserve">TBelovo, Gramoteino village, Svetlaya st., 21 </t>
  </si>
  <si>
    <t>sold through the auction</t>
  </si>
  <si>
    <t>RU_00019_003</t>
  </si>
  <si>
    <t>RU_00019_004</t>
  </si>
  <si>
    <t>RU_00019_005</t>
  </si>
  <si>
    <t>Irkutsk city, Baikalskaya st, 274-a</t>
  </si>
  <si>
    <t>Irkutsk, Dekabrskih Sobitiy, 85</t>
  </si>
  <si>
    <t>Irkutsk, m-n Ubileyniy, 14</t>
  </si>
  <si>
    <t>Irkutsk region, Irkutskiy district, 12 km of Baikal road</t>
  </si>
  <si>
    <t>Irkutsk, m-n Ubileyniy 97</t>
  </si>
  <si>
    <t>RU_00021</t>
  </si>
  <si>
    <t>Torgovaya Ploschad</t>
  </si>
  <si>
    <t>Sergiev Pasad</t>
  </si>
  <si>
    <t>Industrial</t>
  </si>
  <si>
    <t>Plant and land plots</t>
  </si>
  <si>
    <t>RU_00020_001</t>
  </si>
  <si>
    <t>RU_00021_001</t>
  </si>
  <si>
    <t>RU_00021_002</t>
  </si>
  <si>
    <t>RU_00021_003</t>
  </si>
  <si>
    <t>RU_00021_004</t>
  </si>
  <si>
    <t>RU_00021_005</t>
  </si>
  <si>
    <t>Moscow region, Sergievo-pasadskiy district, Ignatievo village, 2</t>
  </si>
  <si>
    <t>Moscow region, Sergievo-pasadskiy district, Krapivino village</t>
  </si>
  <si>
    <t>Moscow region, Sergievo-pasadskiy district, Ivashkovo village</t>
  </si>
  <si>
    <t>Moscow region, Sergievo-pasadskiy district, Vorontsovo village</t>
  </si>
  <si>
    <t>Production plant</t>
  </si>
  <si>
    <t>Production equipment</t>
  </si>
  <si>
    <t>Land plots of agricultural use</t>
  </si>
  <si>
    <t>Zolototrubov</t>
  </si>
  <si>
    <t>Terrabuilding</t>
  </si>
  <si>
    <t>Stroitelnie Investitsii</t>
  </si>
  <si>
    <t>RU_00017_001_001</t>
  </si>
  <si>
    <t>KIT</t>
  </si>
  <si>
    <t>El-Capitan</t>
  </si>
  <si>
    <t>Stavropol region</t>
  </si>
  <si>
    <t>Tumen and Surgut</t>
  </si>
  <si>
    <t>Plant and land plot</t>
  </si>
  <si>
    <t>Mixed (commercial and warehouses)</t>
  </si>
  <si>
    <t>RU_00023_003</t>
  </si>
  <si>
    <t>RU_00018_001</t>
  </si>
  <si>
    <t>RU_00018_002</t>
  </si>
  <si>
    <t>RU_00018_003</t>
  </si>
  <si>
    <t>Kursk, Gagarina, 6b</t>
  </si>
  <si>
    <t>Togliatti, Gorkogo, 36</t>
  </si>
  <si>
    <t xml:space="preserve">Togliatti, 70 let Octyabrya st. 31 </t>
  </si>
  <si>
    <t>RU_00023_004</t>
  </si>
  <si>
    <t>RU_00023_005</t>
  </si>
  <si>
    <t>Moscow, B. Akademicheskaya, 39-3</t>
  </si>
  <si>
    <t>Stavropol</t>
  </si>
  <si>
    <t>Water producing plant</t>
  </si>
  <si>
    <t>Zheleznovodsk, Inozemtsevo, Pishevikh predpriyatiy area</t>
  </si>
  <si>
    <t>Tumen</t>
  </si>
  <si>
    <t>RU_00003_001</t>
  </si>
  <si>
    <t>RU_00003_002</t>
  </si>
  <si>
    <t>RU_00003_003</t>
  </si>
  <si>
    <t>RU_00003_004</t>
  </si>
  <si>
    <t>RU_00003_005</t>
  </si>
  <si>
    <t>RU_00003_006</t>
  </si>
  <si>
    <t>RU_00003_007</t>
  </si>
  <si>
    <t>RU_00003_008</t>
  </si>
  <si>
    <t>RU_00003_009</t>
  </si>
  <si>
    <t>RU_00003_010</t>
  </si>
  <si>
    <t>RU_00005_002</t>
  </si>
  <si>
    <t>RU_00006_003</t>
  </si>
  <si>
    <t>RU_00006_004</t>
  </si>
  <si>
    <t>RU_00006_005</t>
  </si>
  <si>
    <t>RU_00006_006</t>
  </si>
  <si>
    <t>RU_00006_007</t>
  </si>
  <si>
    <t>RU_00006_008</t>
  </si>
  <si>
    <t>RU_00006_009</t>
  </si>
  <si>
    <t>RU_00006_010</t>
  </si>
  <si>
    <t>RU_00006_011</t>
  </si>
  <si>
    <t>RU_00006_012</t>
  </si>
  <si>
    <t>RU_00006_013</t>
  </si>
  <si>
    <t>RU_00006_014</t>
  </si>
  <si>
    <t>RU_00006_015</t>
  </si>
  <si>
    <t>RU_00006_016</t>
  </si>
  <si>
    <t>RU_00006_017</t>
  </si>
  <si>
    <t>RU_00006_018</t>
  </si>
  <si>
    <t>RU_00006_019</t>
  </si>
  <si>
    <t>RU_00006_020</t>
  </si>
  <si>
    <t>RU_00006_021</t>
  </si>
  <si>
    <t>RU_00006_022</t>
  </si>
  <si>
    <t>RU_00006_023</t>
  </si>
  <si>
    <t>RU_00006_024</t>
  </si>
  <si>
    <t>RU_00006_025</t>
  </si>
  <si>
    <t>RU_00006_026</t>
  </si>
  <si>
    <t>RU_00006_027</t>
  </si>
  <si>
    <t>RU_00006_028</t>
  </si>
  <si>
    <t>RU_00006_029</t>
  </si>
  <si>
    <t>RU_00006_030</t>
  </si>
  <si>
    <t>RU_00006_031</t>
  </si>
  <si>
    <t>RU_00006_032</t>
  </si>
  <si>
    <t>RU_00006_033</t>
  </si>
  <si>
    <t>RU_00006_034</t>
  </si>
  <si>
    <t>RU_00006_035</t>
  </si>
  <si>
    <t>RU_00006_036</t>
  </si>
  <si>
    <t>RU_00006_037</t>
  </si>
  <si>
    <t>RU_00006_038</t>
  </si>
  <si>
    <t>RU_00006_039</t>
  </si>
  <si>
    <t>RU_00008_008</t>
  </si>
  <si>
    <t>RU_00008_009</t>
  </si>
  <si>
    <t>RU_00008_010</t>
  </si>
  <si>
    <t>RU_00008_011</t>
  </si>
  <si>
    <t>RU_00008_012</t>
  </si>
  <si>
    <t>RU_00008_013</t>
  </si>
  <si>
    <t>RU_00008_014</t>
  </si>
  <si>
    <t>RU_00008_015</t>
  </si>
  <si>
    <t>RU_00008_016</t>
  </si>
  <si>
    <t>RU_00008_017</t>
  </si>
  <si>
    <t>RU_00008_018</t>
  </si>
  <si>
    <t>RU_00008_019</t>
  </si>
  <si>
    <t>RU_00008_020</t>
  </si>
  <si>
    <t>RU_00008_021</t>
  </si>
  <si>
    <t>RU_00008_022</t>
  </si>
  <si>
    <t>RU_00008_023</t>
  </si>
  <si>
    <t>RU_00008_024</t>
  </si>
  <si>
    <t>RU_00008_025</t>
  </si>
  <si>
    <t>RU_00008_026</t>
  </si>
  <si>
    <t>RU_00012_002</t>
  </si>
  <si>
    <t>RU_00012_003</t>
  </si>
  <si>
    <t>RU_00012_004</t>
  </si>
  <si>
    <t>RU_00012_005</t>
  </si>
  <si>
    <t>RU_00012_006</t>
  </si>
  <si>
    <t>RU_00012_007</t>
  </si>
  <si>
    <t>RU_00012_008</t>
  </si>
  <si>
    <t>RU_00012_009</t>
  </si>
  <si>
    <t>RU_00012_010</t>
  </si>
  <si>
    <t>RU_00012_011</t>
  </si>
  <si>
    <t>RU_00012_012</t>
  </si>
  <si>
    <t>RU_00012_013</t>
  </si>
  <si>
    <t>RU_00012_014</t>
  </si>
  <si>
    <t>RU_00012_015</t>
  </si>
  <si>
    <t>RU_00014_002</t>
  </si>
  <si>
    <t>RU_00014_003</t>
  </si>
  <si>
    <t>RU_00014_004</t>
  </si>
  <si>
    <t>RU_00014_005</t>
  </si>
  <si>
    <t>RU_00014_006</t>
  </si>
  <si>
    <t>RU_00014_007</t>
  </si>
  <si>
    <t>RU_00014_008</t>
  </si>
  <si>
    <t>RU_00014_009</t>
  </si>
  <si>
    <t>RU_00014_010</t>
  </si>
  <si>
    <t>RU_00014_011</t>
  </si>
  <si>
    <t>RU_00014_012</t>
  </si>
  <si>
    <t>RU_00014_013</t>
  </si>
  <si>
    <t>RU_00014_014</t>
  </si>
  <si>
    <t>RU_00014_015</t>
  </si>
  <si>
    <t>RU_00014_016</t>
  </si>
  <si>
    <t>RU_00014_017</t>
  </si>
  <si>
    <t>RU_00014_018</t>
  </si>
  <si>
    <t>RU_00014_019</t>
  </si>
  <si>
    <t>RU_00014_020</t>
  </si>
  <si>
    <t>RU_00014_021</t>
  </si>
  <si>
    <t>RU_00014_022</t>
  </si>
  <si>
    <t>RU_00014_023</t>
  </si>
  <si>
    <t>RU_00014_024</t>
  </si>
  <si>
    <t>RU_00014_025</t>
  </si>
  <si>
    <t>RU_00014_026</t>
  </si>
  <si>
    <t>RU_00014_027</t>
  </si>
  <si>
    <t>RU_00014_028</t>
  </si>
  <si>
    <t>RU_00014_029</t>
  </si>
  <si>
    <t>RU_00014_030</t>
  </si>
  <si>
    <t>RU_00014_031</t>
  </si>
  <si>
    <t>RU_00014_032</t>
  </si>
  <si>
    <t>RU_00014_033</t>
  </si>
  <si>
    <t>RU_00014_034</t>
  </si>
  <si>
    <t>RU_00014_035</t>
  </si>
  <si>
    <t>RU_00014_036</t>
  </si>
  <si>
    <t>RU_00014_037</t>
  </si>
  <si>
    <t>RU_00014_038</t>
  </si>
  <si>
    <t>RU_00014_039</t>
  </si>
  <si>
    <t>RU_00014_040</t>
  </si>
  <si>
    <t>RU_00014_041</t>
  </si>
  <si>
    <t>RU_00014_042</t>
  </si>
  <si>
    <t>RU_00014_043</t>
  </si>
  <si>
    <t>RU_00014_044</t>
  </si>
  <si>
    <t>RU_00014_045</t>
  </si>
  <si>
    <t>RU_00014_046</t>
  </si>
  <si>
    <t>RU_00014_047</t>
  </si>
  <si>
    <t>RU_00014_048</t>
  </si>
  <si>
    <t>RU_00014_049</t>
  </si>
  <si>
    <t>RU_00014_050</t>
  </si>
  <si>
    <t>RU_00014_051</t>
  </si>
  <si>
    <t>RU_00014_052</t>
  </si>
  <si>
    <t>RU_00014_053</t>
  </si>
  <si>
    <t>RU_00014_054</t>
  </si>
  <si>
    <t>RU_00014_055</t>
  </si>
  <si>
    <t>Khanti-Mansiyskiy autonomous region</t>
  </si>
  <si>
    <t>Tumen, 50 let Octyabrya, 213</t>
  </si>
  <si>
    <t>Surgut, Avtomobilistov, 15</t>
  </si>
  <si>
    <t>Tumen, Sakko, 30/7</t>
  </si>
  <si>
    <t>Tumen, Cheluskintsev, 40</t>
  </si>
  <si>
    <t>Tumen, Respubliki, 141</t>
  </si>
  <si>
    <t>Restaurant</t>
  </si>
  <si>
    <t>Pharmacy</t>
  </si>
  <si>
    <t>Warehouse</t>
  </si>
  <si>
    <t>Mir Myagkoi Igrushki</t>
  </si>
  <si>
    <t>Sibir Logistic/El-Capitan</t>
  </si>
  <si>
    <t>Vehicles</t>
  </si>
  <si>
    <t>RU_00022_002</t>
  </si>
  <si>
    <t>Renovation of water producing equipment</t>
  </si>
  <si>
    <t xml:space="preserve">Alfamobil LLC </t>
  </si>
  <si>
    <t>LLC T2Mobile</t>
  </si>
  <si>
    <t>RU_00002_002_001</t>
  </si>
  <si>
    <t>ATEK LLC</t>
  </si>
  <si>
    <t>RU_00005_001_001</t>
  </si>
  <si>
    <t>IE Morev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</si>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</sst>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5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6" borderId="0" xfId="0" applyFill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wrapText="1"/>
    </xf>
    <xf numFmtId="14" fontId="0" fillId="6" borderId="0" xfId="0" applyNumberFormat="1" applyFill="1"/>
    <xf numFmtId="2" fontId="0" fillId="6" borderId="0" xfId="0" applyNumberFormat="1" applyFill="1"/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65" fontId="0" fillId="6" borderId="0" xfId="1" applyNumberFormat="1" applyFont="1" applyFill="1"/>
    <xf numFmtId="0" fontId="0" fillId="6" borderId="0" xfId="0" applyFill="1" applyAlignment="1">
      <alignment horizontal="center"/>
    </xf>
    <xf numFmtId="3" fontId="0" fillId="6" borderId="0" xfId="0" applyNumberFormat="1" applyFill="1"/>
    <xf numFmtId="0" fontId="0" fillId="0" borderId="0" xfId="0" applyFill="1"/>
    <xf numFmtId="165" fontId="0" fillId="6" borderId="0" xfId="0" applyNumberFormat="1" applyFill="1"/>
    <xf numFmtId="14" fontId="0" fillId="0" borderId="0" xfId="0" applyNumberFormat="1" applyFill="1" applyAlignment="1">
      <alignment horizontal="center" vertical="center"/>
    </xf>
    <xf numFmtId="165" fontId="0" fillId="5" borderId="0" xfId="1" applyNumberFormat="1" applyFont="1" applyFill="1" applyAlignment="1">
      <alignment horizontal="center" vertical="center"/>
    </xf>
    <xf numFmtId="165" fontId="0" fillId="0" borderId="0" xfId="1" applyNumberFormat="1" applyFont="1" applyFill="1"/>
    <xf numFmtId="1" fontId="0" fillId="0" borderId="0" xfId="0" applyNumberFormat="1"/>
  </cellXfs>
  <cellStyles count="2">
    <cellStyle name="Запетая" xfId="1" builtinId="3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G2" sqref="G2:G24"/>
    </sheetView>
  </sheetViews>
  <sheetFormatPr defaultColWidth="11.44140625" defaultRowHeight="13.2" x14ac:dyDescent="0.25"/>
  <cols>
    <col min="2" max="2" width="26.44140625" bestFit="1" customWidth="1"/>
    <col min="8" max="8" width="21.109375" customWidth="1"/>
    <col min="10" max="10" width="27.3320312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t="s">
        <v>125</v>
      </c>
      <c r="B2" t="s">
        <v>146</v>
      </c>
      <c r="F2" t="s">
        <v>166</v>
      </c>
      <c r="G2" t="s">
        <v>871</v>
      </c>
      <c r="I2" t="s">
        <v>115</v>
      </c>
      <c r="J2" t="s">
        <v>178</v>
      </c>
      <c r="K2" t="s">
        <v>13</v>
      </c>
    </row>
    <row r="3" spans="1:13" x14ac:dyDescent="0.25">
      <c r="A3" t="s">
        <v>126</v>
      </c>
      <c r="B3" t="s">
        <v>147</v>
      </c>
      <c r="F3" t="s">
        <v>167</v>
      </c>
      <c r="G3" t="s">
        <v>871</v>
      </c>
      <c r="I3" t="s">
        <v>115</v>
      </c>
      <c r="J3" t="s">
        <v>117</v>
      </c>
      <c r="K3" t="s">
        <v>13</v>
      </c>
    </row>
    <row r="4" spans="1:13" x14ac:dyDescent="0.25">
      <c r="A4" t="s">
        <v>628</v>
      </c>
      <c r="B4" t="s">
        <v>148</v>
      </c>
      <c r="F4" t="s">
        <v>168</v>
      </c>
      <c r="G4" t="s">
        <v>871</v>
      </c>
      <c r="I4" t="s">
        <v>116</v>
      </c>
      <c r="J4" t="s">
        <v>170</v>
      </c>
      <c r="K4" t="s">
        <v>13</v>
      </c>
    </row>
    <row r="5" spans="1:13" x14ac:dyDescent="0.25">
      <c r="A5" t="s">
        <v>127</v>
      </c>
      <c r="B5" t="s">
        <v>149</v>
      </c>
      <c r="F5" t="s">
        <v>169</v>
      </c>
      <c r="G5" t="s">
        <v>871</v>
      </c>
      <c r="I5" t="s">
        <v>115</v>
      </c>
      <c r="J5" t="s">
        <v>179</v>
      </c>
      <c r="K5" t="s">
        <v>13</v>
      </c>
    </row>
    <row r="6" spans="1:13" x14ac:dyDescent="0.25">
      <c r="A6" t="s">
        <v>128</v>
      </c>
      <c r="B6" t="s">
        <v>150</v>
      </c>
      <c r="F6" t="s">
        <v>168</v>
      </c>
      <c r="G6" t="s">
        <v>871</v>
      </c>
      <c r="I6" t="s">
        <v>115</v>
      </c>
      <c r="J6" t="s">
        <v>180</v>
      </c>
      <c r="K6" t="s">
        <v>13</v>
      </c>
    </row>
    <row r="7" spans="1:13" x14ac:dyDescent="0.25">
      <c r="A7" t="s">
        <v>129</v>
      </c>
      <c r="B7" t="s">
        <v>151</v>
      </c>
      <c r="F7" t="s">
        <v>170</v>
      </c>
      <c r="G7" t="s">
        <v>871</v>
      </c>
      <c r="I7" t="s">
        <v>116</v>
      </c>
      <c r="J7" t="s">
        <v>181</v>
      </c>
      <c r="K7" t="s">
        <v>13</v>
      </c>
    </row>
    <row r="8" spans="1:13" x14ac:dyDescent="0.25">
      <c r="A8" t="s">
        <v>130</v>
      </c>
      <c r="B8" t="s">
        <v>152</v>
      </c>
      <c r="F8" t="s">
        <v>170</v>
      </c>
      <c r="G8" t="s">
        <v>871</v>
      </c>
      <c r="I8" t="s">
        <v>116</v>
      </c>
      <c r="J8" t="s">
        <v>181</v>
      </c>
      <c r="K8" t="s">
        <v>13</v>
      </c>
    </row>
    <row r="9" spans="1:13" x14ac:dyDescent="0.25">
      <c r="A9" t="s">
        <v>131</v>
      </c>
      <c r="B9" t="s">
        <v>153</v>
      </c>
      <c r="F9" t="s">
        <v>170</v>
      </c>
      <c r="G9" t="s">
        <v>871</v>
      </c>
      <c r="I9" t="s">
        <v>116</v>
      </c>
      <c r="J9" t="s">
        <v>181</v>
      </c>
      <c r="K9" t="s">
        <v>13</v>
      </c>
    </row>
    <row r="10" spans="1:13" x14ac:dyDescent="0.25">
      <c r="A10" t="s">
        <v>132</v>
      </c>
      <c r="B10" t="s">
        <v>163</v>
      </c>
      <c r="F10" t="s">
        <v>171</v>
      </c>
      <c r="G10" t="s">
        <v>871</v>
      </c>
      <c r="I10" t="s">
        <v>116</v>
      </c>
      <c r="J10" t="s">
        <v>181</v>
      </c>
      <c r="K10" t="s">
        <v>13</v>
      </c>
    </row>
    <row r="11" spans="1:13" x14ac:dyDescent="0.25">
      <c r="A11" t="s">
        <v>133</v>
      </c>
      <c r="B11" t="s">
        <v>154</v>
      </c>
      <c r="F11" t="s">
        <v>172</v>
      </c>
      <c r="G11" t="s">
        <v>871</v>
      </c>
      <c r="I11" t="s">
        <v>116</v>
      </c>
      <c r="J11" t="s">
        <v>181</v>
      </c>
      <c r="K11" t="s">
        <v>13</v>
      </c>
    </row>
    <row r="12" spans="1:13" x14ac:dyDescent="0.25">
      <c r="A12" t="s">
        <v>134</v>
      </c>
      <c r="B12" t="s">
        <v>164</v>
      </c>
      <c r="F12" t="s">
        <v>171</v>
      </c>
      <c r="G12" t="s">
        <v>871</v>
      </c>
      <c r="I12" t="s">
        <v>116</v>
      </c>
      <c r="J12" t="s">
        <v>181</v>
      </c>
      <c r="K12" t="s">
        <v>13</v>
      </c>
    </row>
    <row r="13" spans="1:13" x14ac:dyDescent="0.25">
      <c r="A13" t="s">
        <v>135</v>
      </c>
      <c r="B13" t="s">
        <v>155</v>
      </c>
      <c r="F13" t="s">
        <v>170</v>
      </c>
      <c r="G13" t="s">
        <v>871</v>
      </c>
      <c r="I13" t="s">
        <v>116</v>
      </c>
      <c r="J13" t="s">
        <v>181</v>
      </c>
      <c r="K13" t="s">
        <v>13</v>
      </c>
    </row>
    <row r="14" spans="1:13" x14ac:dyDescent="0.25">
      <c r="A14" t="s">
        <v>136</v>
      </c>
      <c r="B14" t="s">
        <v>156</v>
      </c>
      <c r="F14" t="s">
        <v>170</v>
      </c>
      <c r="G14" t="s">
        <v>871</v>
      </c>
      <c r="I14" t="s">
        <v>116</v>
      </c>
      <c r="J14" t="s">
        <v>181</v>
      </c>
      <c r="K14" t="s">
        <v>13</v>
      </c>
    </row>
    <row r="15" spans="1:13" x14ac:dyDescent="0.25">
      <c r="A15" t="s">
        <v>137</v>
      </c>
      <c r="B15" t="s">
        <v>165</v>
      </c>
      <c r="F15" t="s">
        <v>170</v>
      </c>
      <c r="G15" t="s">
        <v>871</v>
      </c>
      <c r="I15" t="s">
        <v>116</v>
      </c>
      <c r="J15" t="s">
        <v>181</v>
      </c>
      <c r="K15" t="s">
        <v>182</v>
      </c>
    </row>
    <row r="16" spans="1:13" s="22" customFormat="1" x14ac:dyDescent="0.25">
      <c r="A16" s="22" t="s">
        <v>138</v>
      </c>
      <c r="B16" s="22" t="s">
        <v>157</v>
      </c>
      <c r="F16" s="22" t="s">
        <v>173</v>
      </c>
      <c r="G16" t="s">
        <v>871</v>
      </c>
      <c r="I16" s="22" t="s">
        <v>115</v>
      </c>
      <c r="J16" s="22" t="s">
        <v>183</v>
      </c>
      <c r="K16" s="22" t="s">
        <v>13</v>
      </c>
    </row>
    <row r="17" spans="1:11" s="22" customFormat="1" x14ac:dyDescent="0.25">
      <c r="A17" s="22" t="s">
        <v>139</v>
      </c>
      <c r="B17" s="22" t="s">
        <v>158</v>
      </c>
      <c r="F17" s="22" t="s">
        <v>174</v>
      </c>
      <c r="G17" t="s">
        <v>871</v>
      </c>
      <c r="I17" s="22" t="s">
        <v>115</v>
      </c>
      <c r="J17" s="22" t="s">
        <v>184</v>
      </c>
      <c r="K17" s="22" t="s">
        <v>13</v>
      </c>
    </row>
    <row r="18" spans="1:11" s="22" customFormat="1" x14ac:dyDescent="0.25">
      <c r="A18" s="22" t="s">
        <v>140</v>
      </c>
      <c r="B18" s="22" t="s">
        <v>159</v>
      </c>
      <c r="F18" s="22" t="s">
        <v>175</v>
      </c>
      <c r="G18" t="s">
        <v>871</v>
      </c>
      <c r="I18" s="22" t="s">
        <v>115</v>
      </c>
      <c r="J18" s="22" t="s">
        <v>185</v>
      </c>
      <c r="K18" s="22" t="s">
        <v>13</v>
      </c>
    </row>
    <row r="19" spans="1:11" s="22" customFormat="1" x14ac:dyDescent="0.25">
      <c r="A19" s="22" t="s">
        <v>141</v>
      </c>
      <c r="B19" s="22" t="s">
        <v>160</v>
      </c>
      <c r="F19" s="22" t="s">
        <v>176</v>
      </c>
      <c r="G19" t="s">
        <v>871</v>
      </c>
      <c r="I19" s="22" t="s">
        <v>115</v>
      </c>
      <c r="J19" s="22" t="s">
        <v>183</v>
      </c>
      <c r="K19" s="22" t="s">
        <v>13</v>
      </c>
    </row>
    <row r="20" spans="1:11" s="22" customFormat="1" x14ac:dyDescent="0.25">
      <c r="A20" s="22" t="s">
        <v>142</v>
      </c>
      <c r="B20" s="22" t="s">
        <v>161</v>
      </c>
      <c r="F20" s="22" t="s">
        <v>177</v>
      </c>
      <c r="G20" t="s">
        <v>871</v>
      </c>
      <c r="I20" s="22" t="s">
        <v>115</v>
      </c>
      <c r="J20" s="22" t="s">
        <v>183</v>
      </c>
      <c r="K20" s="22" t="s">
        <v>13</v>
      </c>
    </row>
    <row r="21" spans="1:11" s="22" customFormat="1" x14ac:dyDescent="0.25">
      <c r="A21" s="22" t="s">
        <v>143</v>
      </c>
      <c r="B21" s="22" t="s">
        <v>162</v>
      </c>
      <c r="F21" s="22" t="s">
        <v>168</v>
      </c>
      <c r="G21" t="s">
        <v>871</v>
      </c>
      <c r="I21" s="22" t="s">
        <v>115</v>
      </c>
      <c r="J21" s="22" t="s">
        <v>117</v>
      </c>
      <c r="K21" s="22" t="s">
        <v>13</v>
      </c>
    </row>
    <row r="22" spans="1:11" s="22" customFormat="1" x14ac:dyDescent="0.25">
      <c r="A22" s="22" t="s">
        <v>674</v>
      </c>
      <c r="B22" s="22" t="s">
        <v>675</v>
      </c>
      <c r="F22" s="22" t="s">
        <v>676</v>
      </c>
      <c r="G22" t="s">
        <v>871</v>
      </c>
      <c r="I22" s="22" t="s">
        <v>677</v>
      </c>
      <c r="J22" s="22" t="s">
        <v>678</v>
      </c>
      <c r="K22" s="22" t="s">
        <v>13</v>
      </c>
    </row>
    <row r="23" spans="1:11" s="22" customFormat="1" x14ac:dyDescent="0.25">
      <c r="A23" s="22" t="s">
        <v>144</v>
      </c>
      <c r="B23" s="22" t="s">
        <v>696</v>
      </c>
      <c r="F23" s="22" t="s">
        <v>698</v>
      </c>
      <c r="G23" t="s">
        <v>871</v>
      </c>
      <c r="I23" s="22" t="s">
        <v>677</v>
      </c>
      <c r="J23" s="22" t="s">
        <v>700</v>
      </c>
      <c r="K23" s="22" t="s">
        <v>13</v>
      </c>
    </row>
    <row r="24" spans="1:11" s="22" customFormat="1" x14ac:dyDescent="0.25">
      <c r="A24" s="22" t="s">
        <v>145</v>
      </c>
      <c r="B24" s="22" t="s">
        <v>697</v>
      </c>
      <c r="F24" s="22" t="s">
        <v>699</v>
      </c>
      <c r="G24" t="s">
        <v>871</v>
      </c>
      <c r="I24" s="22" t="s">
        <v>115</v>
      </c>
      <c r="J24" s="22" t="s">
        <v>701</v>
      </c>
      <c r="K24" s="22" t="s">
        <v>13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0"/>
  <sheetViews>
    <sheetView zoomScale="70" zoomScaleNormal="70" workbookViewId="0">
      <pane ySplit="1" topLeftCell="A154" activePane="bottomLeft" state="frozen"/>
      <selection pane="bottomLeft" activeCell="N205" sqref="N205"/>
    </sheetView>
  </sheetViews>
  <sheetFormatPr defaultColWidth="11.44140625" defaultRowHeight="13.2" x14ac:dyDescent="0.25"/>
  <cols>
    <col min="1" max="1" width="9.5546875" bestFit="1" customWidth="1"/>
    <col min="2" max="2" width="16.88671875" bestFit="1" customWidth="1"/>
    <col min="3" max="3" width="66" bestFit="1" customWidth="1"/>
    <col min="4" max="4" width="7.88671875" bestFit="1" customWidth="1"/>
    <col min="5" max="5" width="8.33203125" bestFit="1" customWidth="1"/>
    <col min="6" max="6" width="21.5546875" customWidth="1"/>
    <col min="7" max="7" width="20.6640625" bestFit="1" customWidth="1"/>
    <col min="8" max="8" width="24.5546875" customWidth="1"/>
    <col min="9" max="9" width="20.5546875" bestFit="1" customWidth="1"/>
    <col min="10" max="10" width="15.33203125" bestFit="1" customWidth="1"/>
    <col min="11" max="11" width="17.33203125" bestFit="1" customWidth="1"/>
    <col min="12" max="13" width="17.5546875" bestFit="1" customWidth="1"/>
    <col min="14" max="14" width="8.44140625" bestFit="1" customWidth="1"/>
    <col min="15" max="15" width="13.6640625" bestFit="1" customWidth="1"/>
    <col min="16" max="16" width="12.88671875" bestFit="1" customWidth="1"/>
    <col min="17" max="17" width="18.33203125" bestFit="1" customWidth="1"/>
    <col min="18" max="18" width="9" bestFit="1" customWidth="1"/>
  </cols>
  <sheetData>
    <row r="1" spans="1:18" x14ac:dyDescent="0.25">
      <c r="A1" t="s">
        <v>14</v>
      </c>
      <c r="B1" t="s">
        <v>15</v>
      </c>
      <c r="C1" t="s">
        <v>16</v>
      </c>
      <c r="D1" t="s">
        <v>2</v>
      </c>
      <c r="E1" t="s">
        <v>3</v>
      </c>
      <c r="F1" t="s">
        <v>5</v>
      </c>
      <c r="G1" t="s">
        <v>8</v>
      </c>
      <c r="H1" t="s">
        <v>17</v>
      </c>
      <c r="I1" t="s">
        <v>11</v>
      </c>
      <c r="J1" t="s">
        <v>12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5">
      <c r="A2" t="s">
        <v>125</v>
      </c>
      <c r="B2" t="s">
        <v>186</v>
      </c>
      <c r="C2" t="s">
        <v>146</v>
      </c>
      <c r="F2" t="s">
        <v>166</v>
      </c>
      <c r="G2" t="s">
        <v>178</v>
      </c>
      <c r="H2" t="s">
        <v>284</v>
      </c>
      <c r="J2">
        <v>349997.26</v>
      </c>
      <c r="L2" s="5"/>
      <c r="M2" s="5"/>
      <c r="N2" t="s">
        <v>296</v>
      </c>
      <c r="O2" s="6"/>
      <c r="P2" t="s">
        <v>119</v>
      </c>
    </row>
    <row r="3" spans="1:18" x14ac:dyDescent="0.25">
      <c r="A3" t="s">
        <v>126</v>
      </c>
      <c r="B3" t="s">
        <v>187</v>
      </c>
      <c r="C3" t="s">
        <v>188</v>
      </c>
      <c r="E3">
        <v>644024</v>
      </c>
      <c r="F3" t="s">
        <v>167</v>
      </c>
      <c r="G3" t="s">
        <v>115</v>
      </c>
      <c r="H3" t="s">
        <v>285</v>
      </c>
      <c r="J3">
        <v>4296.7</v>
      </c>
      <c r="K3" t="s">
        <v>297</v>
      </c>
      <c r="L3" s="5">
        <v>42636</v>
      </c>
      <c r="M3" s="5">
        <v>43000</v>
      </c>
      <c r="N3" t="s">
        <v>296</v>
      </c>
      <c r="O3" s="6">
        <v>170315000</v>
      </c>
      <c r="P3" t="s">
        <v>119</v>
      </c>
    </row>
    <row r="4" spans="1:18" x14ac:dyDescent="0.25">
      <c r="A4" t="s">
        <v>126</v>
      </c>
      <c r="B4" t="s">
        <v>189</v>
      </c>
      <c r="C4" t="s">
        <v>190</v>
      </c>
      <c r="F4" t="s">
        <v>167</v>
      </c>
      <c r="G4" t="s">
        <v>115</v>
      </c>
      <c r="H4" t="s">
        <v>285</v>
      </c>
      <c r="J4">
        <v>555.1</v>
      </c>
      <c r="K4" t="s">
        <v>297</v>
      </c>
      <c r="L4" s="5">
        <v>42636</v>
      </c>
      <c r="M4" s="5">
        <v>43000</v>
      </c>
      <c r="N4" t="s">
        <v>296</v>
      </c>
      <c r="O4" s="6">
        <v>14465000</v>
      </c>
      <c r="P4" t="s">
        <v>119</v>
      </c>
    </row>
    <row r="5" spans="1:18" x14ac:dyDescent="0.25">
      <c r="A5" t="s">
        <v>126</v>
      </c>
      <c r="B5" t="s">
        <v>191</v>
      </c>
      <c r="C5" t="s">
        <v>192</v>
      </c>
      <c r="F5" t="s">
        <v>167</v>
      </c>
      <c r="G5" t="s">
        <v>115</v>
      </c>
      <c r="H5" t="s">
        <v>285</v>
      </c>
      <c r="J5">
        <v>117</v>
      </c>
      <c r="L5" s="5"/>
      <c r="M5" s="5"/>
      <c r="N5" t="s">
        <v>296</v>
      </c>
      <c r="O5" s="6"/>
      <c r="P5" t="s">
        <v>119</v>
      </c>
    </row>
    <row r="6" spans="1:18" x14ac:dyDescent="0.25">
      <c r="A6" t="s">
        <v>126</v>
      </c>
      <c r="B6" t="s">
        <v>193</v>
      </c>
      <c r="C6" t="s">
        <v>194</v>
      </c>
      <c r="E6">
        <v>644123</v>
      </c>
      <c r="F6" t="s">
        <v>167</v>
      </c>
      <c r="G6" t="s">
        <v>115</v>
      </c>
      <c r="H6" t="s">
        <v>285</v>
      </c>
      <c r="J6">
        <v>96</v>
      </c>
      <c r="L6" s="5"/>
      <c r="M6" s="5"/>
      <c r="N6" t="s">
        <v>296</v>
      </c>
      <c r="O6" s="6"/>
      <c r="P6" t="s">
        <v>119</v>
      </c>
    </row>
    <row r="7" spans="1:18" x14ac:dyDescent="0.25">
      <c r="A7" t="s">
        <v>126</v>
      </c>
      <c r="B7" t="s">
        <v>195</v>
      </c>
      <c r="C7" t="s">
        <v>196</v>
      </c>
      <c r="F7" t="s">
        <v>167</v>
      </c>
      <c r="G7" t="s">
        <v>116</v>
      </c>
      <c r="H7" t="s">
        <v>286</v>
      </c>
      <c r="J7">
        <v>154.69999999999999</v>
      </c>
      <c r="L7" s="5"/>
      <c r="M7" s="5"/>
      <c r="N7" t="s">
        <v>296</v>
      </c>
      <c r="O7" s="6"/>
      <c r="P7" t="s">
        <v>119</v>
      </c>
    </row>
    <row r="8" spans="1:18" x14ac:dyDescent="0.25">
      <c r="A8" t="s">
        <v>126</v>
      </c>
      <c r="B8" t="s">
        <v>197</v>
      </c>
      <c r="C8" t="s">
        <v>198</v>
      </c>
      <c r="E8">
        <v>644024</v>
      </c>
      <c r="F8" t="s">
        <v>167</v>
      </c>
      <c r="G8" t="s">
        <v>115</v>
      </c>
      <c r="H8" t="s">
        <v>285</v>
      </c>
      <c r="J8">
        <v>229</v>
      </c>
      <c r="L8" s="5"/>
      <c r="M8" s="5"/>
      <c r="N8" t="s">
        <v>296</v>
      </c>
      <c r="O8" s="6"/>
      <c r="P8" t="s">
        <v>119</v>
      </c>
    </row>
    <row r="9" spans="1:18" x14ac:dyDescent="0.25">
      <c r="A9" t="s">
        <v>126</v>
      </c>
      <c r="B9" t="s">
        <v>199</v>
      </c>
      <c r="C9" t="s">
        <v>200</v>
      </c>
      <c r="E9">
        <v>644053</v>
      </c>
      <c r="F9" t="s">
        <v>167</v>
      </c>
      <c r="G9" t="s">
        <v>116</v>
      </c>
      <c r="H9" t="s">
        <v>286</v>
      </c>
      <c r="J9">
        <v>39.5</v>
      </c>
      <c r="L9" s="5"/>
      <c r="M9" s="5"/>
      <c r="N9" t="s">
        <v>296</v>
      </c>
      <c r="O9" s="6"/>
      <c r="P9" t="s">
        <v>119</v>
      </c>
    </row>
    <row r="10" spans="1:18" x14ac:dyDescent="0.25">
      <c r="A10" t="s">
        <v>126</v>
      </c>
      <c r="B10" t="s">
        <v>201</v>
      </c>
      <c r="C10" t="s">
        <v>202</v>
      </c>
      <c r="F10" t="s">
        <v>167</v>
      </c>
      <c r="G10" t="s">
        <v>116</v>
      </c>
      <c r="H10" t="s">
        <v>286</v>
      </c>
      <c r="J10">
        <v>34.6</v>
      </c>
      <c r="L10" s="5"/>
      <c r="M10" s="5"/>
      <c r="N10" t="s">
        <v>296</v>
      </c>
      <c r="O10" s="6"/>
      <c r="P10" t="s">
        <v>119</v>
      </c>
    </row>
    <row r="11" spans="1:18" x14ac:dyDescent="0.25">
      <c r="A11" t="s">
        <v>628</v>
      </c>
      <c r="B11" t="s">
        <v>716</v>
      </c>
      <c r="C11" t="s">
        <v>204</v>
      </c>
      <c r="F11" t="s">
        <v>168</v>
      </c>
      <c r="G11" t="s">
        <v>116</v>
      </c>
      <c r="H11" t="s">
        <v>287</v>
      </c>
      <c r="J11">
        <v>2620</v>
      </c>
      <c r="L11" s="5"/>
      <c r="M11" s="5"/>
      <c r="N11" t="s">
        <v>296</v>
      </c>
      <c r="O11" s="6"/>
      <c r="P11" t="s">
        <v>119</v>
      </c>
    </row>
    <row r="12" spans="1:18" x14ac:dyDescent="0.25">
      <c r="A12" t="s">
        <v>628</v>
      </c>
      <c r="B12" t="s">
        <v>717</v>
      </c>
      <c r="C12" t="s">
        <v>205</v>
      </c>
      <c r="F12" t="s">
        <v>168</v>
      </c>
      <c r="G12" t="s">
        <v>116</v>
      </c>
      <c r="H12" t="s">
        <v>178</v>
      </c>
      <c r="J12">
        <v>244273</v>
      </c>
      <c r="L12" s="5"/>
      <c r="M12" s="5"/>
      <c r="N12" t="s">
        <v>296</v>
      </c>
      <c r="O12" s="6"/>
      <c r="P12" t="s">
        <v>119</v>
      </c>
    </row>
    <row r="13" spans="1:18" x14ac:dyDescent="0.25">
      <c r="A13" t="s">
        <v>628</v>
      </c>
      <c r="B13" t="s">
        <v>718</v>
      </c>
      <c r="C13" t="s">
        <v>206</v>
      </c>
      <c r="F13" t="s">
        <v>168</v>
      </c>
      <c r="G13" t="s">
        <v>116</v>
      </c>
      <c r="H13" t="s">
        <v>178</v>
      </c>
      <c r="J13">
        <v>4625</v>
      </c>
      <c r="L13" s="5"/>
      <c r="M13" s="5"/>
      <c r="N13" t="s">
        <v>296</v>
      </c>
      <c r="O13" s="6"/>
      <c r="P13" t="s">
        <v>119</v>
      </c>
    </row>
    <row r="14" spans="1:18" x14ac:dyDescent="0.25">
      <c r="A14" t="s">
        <v>628</v>
      </c>
      <c r="B14" t="s">
        <v>719</v>
      </c>
      <c r="C14" t="s">
        <v>207</v>
      </c>
      <c r="F14" t="s">
        <v>168</v>
      </c>
      <c r="G14" t="s">
        <v>288</v>
      </c>
      <c r="H14" t="s">
        <v>289</v>
      </c>
      <c r="L14" s="5"/>
      <c r="M14" s="5"/>
      <c r="N14" t="s">
        <v>296</v>
      </c>
      <c r="O14" s="6"/>
      <c r="P14" t="s">
        <v>119</v>
      </c>
    </row>
    <row r="15" spans="1:18" x14ac:dyDescent="0.25">
      <c r="A15" t="s">
        <v>628</v>
      </c>
      <c r="B15" t="s">
        <v>720</v>
      </c>
      <c r="C15" t="s">
        <v>208</v>
      </c>
      <c r="F15" t="s">
        <v>168</v>
      </c>
      <c r="G15" t="s">
        <v>115</v>
      </c>
      <c r="H15" t="s">
        <v>284</v>
      </c>
      <c r="J15">
        <v>87864</v>
      </c>
      <c r="L15" s="5"/>
      <c r="M15" s="5"/>
      <c r="N15" t="s">
        <v>296</v>
      </c>
      <c r="O15" s="6"/>
      <c r="P15" t="s">
        <v>119</v>
      </c>
    </row>
    <row r="16" spans="1:18" x14ac:dyDescent="0.25">
      <c r="A16" t="s">
        <v>628</v>
      </c>
      <c r="B16" t="s">
        <v>721</v>
      </c>
      <c r="C16" t="s">
        <v>209</v>
      </c>
      <c r="F16" t="s">
        <v>168</v>
      </c>
      <c r="G16" t="s">
        <v>115</v>
      </c>
      <c r="H16" t="s">
        <v>290</v>
      </c>
      <c r="L16" s="5"/>
      <c r="M16" s="5"/>
      <c r="N16" t="s">
        <v>296</v>
      </c>
      <c r="O16" s="6"/>
      <c r="P16" t="s">
        <v>119</v>
      </c>
    </row>
    <row r="17" spans="1:18" x14ac:dyDescent="0.25">
      <c r="A17" t="s">
        <v>628</v>
      </c>
      <c r="B17" t="s">
        <v>722</v>
      </c>
      <c r="C17" t="s">
        <v>210</v>
      </c>
      <c r="F17" t="s">
        <v>168</v>
      </c>
      <c r="G17" t="s">
        <v>288</v>
      </c>
      <c r="H17" t="s">
        <v>291</v>
      </c>
      <c r="L17" s="5"/>
      <c r="M17" s="5"/>
      <c r="N17" t="s">
        <v>296</v>
      </c>
      <c r="O17" s="6"/>
      <c r="P17" t="s">
        <v>119</v>
      </c>
    </row>
    <row r="18" spans="1:18" x14ac:dyDescent="0.25">
      <c r="A18" t="s">
        <v>628</v>
      </c>
      <c r="B18" t="s">
        <v>723</v>
      </c>
      <c r="C18" t="s">
        <v>211</v>
      </c>
      <c r="F18" t="s">
        <v>168</v>
      </c>
      <c r="G18" t="s">
        <v>288</v>
      </c>
      <c r="H18" t="s">
        <v>289</v>
      </c>
      <c r="L18" s="5"/>
      <c r="M18" s="5"/>
      <c r="N18" t="s">
        <v>296</v>
      </c>
      <c r="O18" s="6"/>
      <c r="P18" t="s">
        <v>119</v>
      </c>
    </row>
    <row r="19" spans="1:18" x14ac:dyDescent="0.25">
      <c r="A19" t="s">
        <v>628</v>
      </c>
      <c r="B19" t="s">
        <v>724</v>
      </c>
      <c r="C19" t="s">
        <v>212</v>
      </c>
      <c r="F19" t="s">
        <v>168</v>
      </c>
      <c r="G19" t="s">
        <v>115</v>
      </c>
      <c r="H19" t="s">
        <v>118</v>
      </c>
      <c r="L19" s="5"/>
      <c r="M19" s="5"/>
      <c r="N19" t="s">
        <v>296</v>
      </c>
      <c r="O19" s="6"/>
      <c r="P19" t="s">
        <v>119</v>
      </c>
    </row>
    <row r="20" spans="1:18" x14ac:dyDescent="0.25">
      <c r="A20" t="s">
        <v>628</v>
      </c>
      <c r="B20" t="s">
        <v>725</v>
      </c>
      <c r="C20" t="s">
        <v>213</v>
      </c>
      <c r="F20" t="s">
        <v>168</v>
      </c>
      <c r="G20" t="s">
        <v>115</v>
      </c>
      <c r="H20" t="s">
        <v>292</v>
      </c>
      <c r="J20">
        <v>3116</v>
      </c>
      <c r="L20" s="5"/>
      <c r="M20" s="5"/>
      <c r="N20" t="s">
        <v>296</v>
      </c>
      <c r="O20" s="6"/>
      <c r="P20" t="s">
        <v>119</v>
      </c>
    </row>
    <row r="21" spans="1:18" x14ac:dyDescent="0.25">
      <c r="A21" t="s">
        <v>127</v>
      </c>
      <c r="B21" t="s">
        <v>203</v>
      </c>
      <c r="C21" t="s">
        <v>149</v>
      </c>
      <c r="F21" t="s">
        <v>257</v>
      </c>
      <c r="G21" t="s">
        <v>115</v>
      </c>
      <c r="H21" t="s">
        <v>293</v>
      </c>
      <c r="J21">
        <v>3195.02</v>
      </c>
      <c r="L21" s="5"/>
      <c r="M21" s="5"/>
      <c r="N21" t="s">
        <v>296</v>
      </c>
      <c r="O21" s="6"/>
      <c r="P21" t="s">
        <v>119</v>
      </c>
    </row>
    <row r="22" spans="1:18" x14ac:dyDescent="0.25">
      <c r="A22" t="s">
        <v>128</v>
      </c>
      <c r="B22" t="s">
        <v>214</v>
      </c>
      <c r="C22" t="s">
        <v>216</v>
      </c>
      <c r="F22" t="s">
        <v>258</v>
      </c>
      <c r="G22" t="s">
        <v>115</v>
      </c>
      <c r="H22" t="s">
        <v>118</v>
      </c>
      <c r="J22">
        <v>330050</v>
      </c>
      <c r="K22" t="s">
        <v>297</v>
      </c>
      <c r="L22" s="5">
        <v>42508</v>
      </c>
      <c r="M22" s="5">
        <v>42872</v>
      </c>
      <c r="N22" t="s">
        <v>296</v>
      </c>
      <c r="O22" s="6">
        <v>483571331.69</v>
      </c>
      <c r="P22" t="s">
        <v>119</v>
      </c>
    </row>
    <row r="23" spans="1:18" x14ac:dyDescent="0.25">
      <c r="A23" t="s">
        <v>128</v>
      </c>
      <c r="B23" t="s">
        <v>726</v>
      </c>
      <c r="C23" t="s">
        <v>218</v>
      </c>
      <c r="F23" t="s">
        <v>258</v>
      </c>
      <c r="G23" t="s">
        <v>115</v>
      </c>
      <c r="H23" t="s">
        <v>180</v>
      </c>
      <c r="K23" t="s">
        <v>297</v>
      </c>
      <c r="L23" s="5"/>
      <c r="M23" s="5"/>
      <c r="N23" t="s">
        <v>296</v>
      </c>
      <c r="O23" s="6">
        <v>2559392666.3099999</v>
      </c>
      <c r="P23" t="s">
        <v>119</v>
      </c>
      <c r="R23" t="s">
        <v>298</v>
      </c>
    </row>
    <row r="24" spans="1:18" x14ac:dyDescent="0.25">
      <c r="A24" t="s">
        <v>129</v>
      </c>
      <c r="B24" t="s">
        <v>215</v>
      </c>
      <c r="C24" t="s">
        <v>220</v>
      </c>
      <c r="F24" t="s">
        <v>168</v>
      </c>
      <c r="G24" t="s">
        <v>116</v>
      </c>
      <c r="H24" t="s">
        <v>286</v>
      </c>
      <c r="J24">
        <v>37.700000000000003</v>
      </c>
      <c r="L24" s="5"/>
      <c r="M24" s="5"/>
      <c r="N24" t="s">
        <v>296</v>
      </c>
      <c r="O24" s="6"/>
      <c r="P24" t="s">
        <v>119</v>
      </c>
      <c r="R24" t="s">
        <v>299</v>
      </c>
    </row>
    <row r="25" spans="1:18" x14ac:dyDescent="0.25">
      <c r="A25" t="s">
        <v>129</v>
      </c>
      <c r="B25" t="s">
        <v>217</v>
      </c>
      <c r="C25" t="s">
        <v>220</v>
      </c>
      <c r="F25" t="s">
        <v>259</v>
      </c>
      <c r="G25" t="s">
        <v>116</v>
      </c>
      <c r="H25" t="s">
        <v>286</v>
      </c>
      <c r="J25">
        <v>45.2</v>
      </c>
      <c r="L25" s="5"/>
      <c r="M25" s="5"/>
      <c r="N25" t="s">
        <v>296</v>
      </c>
      <c r="O25" s="6"/>
      <c r="P25" t="s">
        <v>119</v>
      </c>
      <c r="R25" t="s">
        <v>299</v>
      </c>
    </row>
    <row r="26" spans="1:18" x14ac:dyDescent="0.25">
      <c r="A26" t="s">
        <v>129</v>
      </c>
      <c r="B26" t="s">
        <v>727</v>
      </c>
      <c r="C26" t="s">
        <v>220</v>
      </c>
      <c r="F26" t="s">
        <v>259</v>
      </c>
      <c r="G26" t="s">
        <v>116</v>
      </c>
      <c r="H26" t="s">
        <v>286</v>
      </c>
      <c r="J26">
        <v>73.2</v>
      </c>
      <c r="L26" s="5"/>
      <c r="M26" s="5"/>
      <c r="N26" t="s">
        <v>296</v>
      </c>
      <c r="O26" s="6"/>
      <c r="P26" t="s">
        <v>119</v>
      </c>
      <c r="R26" t="s">
        <v>299</v>
      </c>
    </row>
    <row r="27" spans="1:18" x14ac:dyDescent="0.25">
      <c r="A27" t="s">
        <v>129</v>
      </c>
      <c r="B27" t="s">
        <v>728</v>
      </c>
      <c r="C27" t="s">
        <v>220</v>
      </c>
      <c r="F27" t="s">
        <v>171</v>
      </c>
      <c r="G27" t="s">
        <v>116</v>
      </c>
      <c r="H27" t="s">
        <v>286</v>
      </c>
      <c r="J27">
        <v>45.8</v>
      </c>
      <c r="L27" s="5"/>
      <c r="M27" s="5"/>
      <c r="N27" t="s">
        <v>296</v>
      </c>
      <c r="O27" s="6"/>
      <c r="P27" t="s">
        <v>119</v>
      </c>
      <c r="R27" t="s">
        <v>299</v>
      </c>
    </row>
    <row r="28" spans="1:18" x14ac:dyDescent="0.25">
      <c r="A28" t="s">
        <v>129</v>
      </c>
      <c r="B28" t="s">
        <v>729</v>
      </c>
      <c r="C28" t="s">
        <v>220</v>
      </c>
      <c r="F28" t="s">
        <v>171</v>
      </c>
      <c r="G28" t="s">
        <v>116</v>
      </c>
      <c r="H28" t="s">
        <v>286</v>
      </c>
      <c r="J28">
        <v>49.7</v>
      </c>
      <c r="L28" s="5"/>
      <c r="M28" s="5"/>
      <c r="N28" t="s">
        <v>296</v>
      </c>
      <c r="O28" s="6"/>
      <c r="P28" t="s">
        <v>119</v>
      </c>
      <c r="R28" t="s">
        <v>299</v>
      </c>
    </row>
    <row r="29" spans="1:18" x14ac:dyDescent="0.25">
      <c r="A29" t="s">
        <v>129</v>
      </c>
      <c r="B29" t="s">
        <v>730</v>
      </c>
      <c r="C29" t="s">
        <v>220</v>
      </c>
      <c r="F29" t="s">
        <v>171</v>
      </c>
      <c r="G29" t="s">
        <v>116</v>
      </c>
      <c r="H29" t="s">
        <v>286</v>
      </c>
      <c r="J29">
        <v>42.7</v>
      </c>
      <c r="L29" s="5"/>
      <c r="M29" s="5"/>
      <c r="N29" t="s">
        <v>296</v>
      </c>
      <c r="O29" s="6"/>
      <c r="P29" t="s">
        <v>119</v>
      </c>
      <c r="R29" t="s">
        <v>299</v>
      </c>
    </row>
    <row r="30" spans="1:18" x14ac:dyDescent="0.25">
      <c r="A30" t="s">
        <v>129</v>
      </c>
      <c r="B30" t="s">
        <v>731</v>
      </c>
      <c r="C30" t="s">
        <v>220</v>
      </c>
      <c r="F30" t="s">
        <v>171</v>
      </c>
      <c r="G30" t="s">
        <v>116</v>
      </c>
      <c r="H30" t="s">
        <v>286</v>
      </c>
      <c r="J30">
        <v>60.2</v>
      </c>
      <c r="L30" s="5"/>
      <c r="M30" s="5"/>
      <c r="N30" t="s">
        <v>296</v>
      </c>
      <c r="O30" s="6"/>
      <c r="P30" t="s">
        <v>119</v>
      </c>
      <c r="R30" t="s">
        <v>299</v>
      </c>
    </row>
    <row r="31" spans="1:18" x14ac:dyDescent="0.25">
      <c r="A31" t="s">
        <v>129</v>
      </c>
      <c r="B31" t="s">
        <v>732</v>
      </c>
      <c r="C31" t="s">
        <v>220</v>
      </c>
      <c r="F31" t="s">
        <v>171</v>
      </c>
      <c r="G31" t="s">
        <v>116</v>
      </c>
      <c r="H31" t="s">
        <v>286</v>
      </c>
      <c r="J31">
        <v>87</v>
      </c>
      <c r="L31" s="5"/>
      <c r="M31" s="5"/>
      <c r="N31" t="s">
        <v>296</v>
      </c>
      <c r="O31" s="6"/>
      <c r="P31" t="s">
        <v>119</v>
      </c>
      <c r="R31" t="s">
        <v>299</v>
      </c>
    </row>
    <row r="32" spans="1:18" x14ac:dyDescent="0.25">
      <c r="A32" t="s">
        <v>129</v>
      </c>
      <c r="B32" t="s">
        <v>733</v>
      </c>
      <c r="C32" t="s">
        <v>220</v>
      </c>
      <c r="F32" t="s">
        <v>171</v>
      </c>
      <c r="G32" t="s">
        <v>116</v>
      </c>
      <c r="H32" t="s">
        <v>286</v>
      </c>
      <c r="J32">
        <v>56.3</v>
      </c>
      <c r="L32" s="5"/>
      <c r="M32" s="5"/>
      <c r="N32" t="s">
        <v>296</v>
      </c>
      <c r="O32" s="6"/>
      <c r="P32" t="s">
        <v>119</v>
      </c>
      <c r="R32" t="s">
        <v>299</v>
      </c>
    </row>
    <row r="33" spans="1:18" x14ac:dyDescent="0.25">
      <c r="A33" t="s">
        <v>129</v>
      </c>
      <c r="B33" t="s">
        <v>734</v>
      </c>
      <c r="C33" t="s">
        <v>220</v>
      </c>
      <c r="F33" t="s">
        <v>171</v>
      </c>
      <c r="G33" t="s">
        <v>116</v>
      </c>
      <c r="H33" t="s">
        <v>286</v>
      </c>
      <c r="J33">
        <v>74.2</v>
      </c>
      <c r="L33" s="5"/>
      <c r="M33" s="5"/>
      <c r="N33" t="s">
        <v>296</v>
      </c>
      <c r="O33" s="6"/>
      <c r="P33" t="s">
        <v>119</v>
      </c>
      <c r="R33" t="s">
        <v>299</v>
      </c>
    </row>
    <row r="34" spans="1:18" x14ac:dyDescent="0.25">
      <c r="A34" t="s">
        <v>129</v>
      </c>
      <c r="B34" t="s">
        <v>735</v>
      </c>
      <c r="C34" t="s">
        <v>220</v>
      </c>
      <c r="F34" t="s">
        <v>260</v>
      </c>
      <c r="G34" t="s">
        <v>116</v>
      </c>
      <c r="H34" t="s">
        <v>286</v>
      </c>
      <c r="J34">
        <v>57.3</v>
      </c>
      <c r="L34" s="5"/>
      <c r="M34" s="5"/>
      <c r="N34" t="s">
        <v>296</v>
      </c>
      <c r="O34" s="6"/>
      <c r="P34" t="s">
        <v>119</v>
      </c>
      <c r="R34" t="s">
        <v>299</v>
      </c>
    </row>
    <row r="35" spans="1:18" x14ac:dyDescent="0.25">
      <c r="A35" t="s">
        <v>129</v>
      </c>
      <c r="B35" t="s">
        <v>736</v>
      </c>
      <c r="C35" t="s">
        <v>220</v>
      </c>
      <c r="F35" t="s">
        <v>166</v>
      </c>
      <c r="G35" t="s">
        <v>116</v>
      </c>
      <c r="H35" t="s">
        <v>286</v>
      </c>
      <c r="J35">
        <v>49.2</v>
      </c>
      <c r="L35" s="5"/>
      <c r="M35" s="5"/>
      <c r="N35" t="s">
        <v>296</v>
      </c>
      <c r="O35" s="6"/>
      <c r="P35" t="s">
        <v>119</v>
      </c>
      <c r="R35" t="s">
        <v>299</v>
      </c>
    </row>
    <row r="36" spans="1:18" x14ac:dyDescent="0.25">
      <c r="A36" t="s">
        <v>129</v>
      </c>
      <c r="B36" t="s">
        <v>737</v>
      </c>
      <c r="C36" t="s">
        <v>220</v>
      </c>
      <c r="F36" t="s">
        <v>166</v>
      </c>
      <c r="G36" t="s">
        <v>116</v>
      </c>
      <c r="H36" t="s">
        <v>286</v>
      </c>
      <c r="J36">
        <v>188.3</v>
      </c>
      <c r="L36" s="5"/>
      <c r="M36" s="5"/>
      <c r="N36" t="s">
        <v>296</v>
      </c>
      <c r="O36" s="6"/>
      <c r="P36" t="s">
        <v>119</v>
      </c>
      <c r="R36" t="s">
        <v>299</v>
      </c>
    </row>
    <row r="37" spans="1:18" x14ac:dyDescent="0.25">
      <c r="A37" t="s">
        <v>129</v>
      </c>
      <c r="B37" t="s">
        <v>738</v>
      </c>
      <c r="C37" t="s">
        <v>220</v>
      </c>
      <c r="F37" t="s">
        <v>261</v>
      </c>
      <c r="G37" t="s">
        <v>116</v>
      </c>
      <c r="H37" t="s">
        <v>286</v>
      </c>
      <c r="J37">
        <v>32.6</v>
      </c>
      <c r="L37" s="5"/>
      <c r="M37" s="5"/>
      <c r="N37" t="s">
        <v>296</v>
      </c>
      <c r="O37" s="6"/>
      <c r="P37" t="s">
        <v>119</v>
      </c>
      <c r="R37" t="s">
        <v>299</v>
      </c>
    </row>
    <row r="38" spans="1:18" x14ac:dyDescent="0.25">
      <c r="A38" t="s">
        <v>129</v>
      </c>
      <c r="B38" t="s">
        <v>739</v>
      </c>
      <c r="C38" t="s">
        <v>220</v>
      </c>
      <c r="F38" t="s">
        <v>168</v>
      </c>
      <c r="G38" t="s">
        <v>116</v>
      </c>
      <c r="H38" t="s">
        <v>286</v>
      </c>
      <c r="J38">
        <v>62.1</v>
      </c>
      <c r="L38" s="5"/>
      <c r="M38" s="5"/>
      <c r="N38" t="s">
        <v>296</v>
      </c>
      <c r="O38" s="6"/>
      <c r="P38" t="s">
        <v>119</v>
      </c>
      <c r="R38" t="s">
        <v>299</v>
      </c>
    </row>
    <row r="39" spans="1:18" x14ac:dyDescent="0.25">
      <c r="A39" t="s">
        <v>129</v>
      </c>
      <c r="B39" t="s">
        <v>740</v>
      </c>
      <c r="C39" t="s">
        <v>220</v>
      </c>
      <c r="F39" t="s">
        <v>259</v>
      </c>
      <c r="G39" t="s">
        <v>116</v>
      </c>
      <c r="H39" t="s">
        <v>286</v>
      </c>
      <c r="J39">
        <v>48.4</v>
      </c>
      <c r="L39" s="5"/>
      <c r="M39" s="5"/>
      <c r="N39" t="s">
        <v>296</v>
      </c>
      <c r="O39" s="6"/>
      <c r="P39" t="s">
        <v>119</v>
      </c>
      <c r="R39" t="s">
        <v>299</v>
      </c>
    </row>
    <row r="40" spans="1:18" x14ac:dyDescent="0.25">
      <c r="A40" t="s">
        <v>129</v>
      </c>
      <c r="B40" t="s">
        <v>741</v>
      </c>
      <c r="C40" t="s">
        <v>220</v>
      </c>
      <c r="F40" t="s">
        <v>171</v>
      </c>
      <c r="G40" t="s">
        <v>116</v>
      </c>
      <c r="H40" t="s">
        <v>286</v>
      </c>
      <c r="J40">
        <v>74.900000000000006</v>
      </c>
      <c r="L40" s="5"/>
      <c r="M40" s="5"/>
      <c r="N40" t="s">
        <v>296</v>
      </c>
      <c r="O40" s="6"/>
      <c r="P40" t="s">
        <v>119</v>
      </c>
      <c r="R40" t="s">
        <v>299</v>
      </c>
    </row>
    <row r="41" spans="1:18" x14ac:dyDescent="0.25">
      <c r="A41" t="s">
        <v>129</v>
      </c>
      <c r="B41" t="s">
        <v>742</v>
      </c>
      <c r="C41" t="s">
        <v>220</v>
      </c>
      <c r="F41" t="s">
        <v>171</v>
      </c>
      <c r="G41" t="s">
        <v>116</v>
      </c>
      <c r="H41" t="s">
        <v>286</v>
      </c>
      <c r="J41">
        <v>50</v>
      </c>
      <c r="L41" s="5"/>
      <c r="M41" s="5"/>
      <c r="N41" t="s">
        <v>296</v>
      </c>
      <c r="O41" s="6"/>
      <c r="P41" t="s">
        <v>119</v>
      </c>
      <c r="R41" t="s">
        <v>299</v>
      </c>
    </row>
    <row r="42" spans="1:18" x14ac:dyDescent="0.25">
      <c r="A42" t="s">
        <v>129</v>
      </c>
      <c r="B42" t="s">
        <v>743</v>
      </c>
      <c r="C42" t="s">
        <v>220</v>
      </c>
      <c r="F42" t="s">
        <v>171</v>
      </c>
      <c r="G42" t="s">
        <v>116</v>
      </c>
      <c r="H42" t="s">
        <v>286</v>
      </c>
      <c r="J42">
        <v>56.4</v>
      </c>
      <c r="L42" s="5"/>
      <c r="M42" s="5"/>
      <c r="N42" t="s">
        <v>296</v>
      </c>
      <c r="O42" s="6"/>
      <c r="P42" t="s">
        <v>119</v>
      </c>
      <c r="R42" t="s">
        <v>299</v>
      </c>
    </row>
    <row r="43" spans="1:18" x14ac:dyDescent="0.25">
      <c r="A43" t="s">
        <v>129</v>
      </c>
      <c r="B43" t="s">
        <v>744</v>
      </c>
      <c r="C43" t="s">
        <v>220</v>
      </c>
      <c r="F43" t="s">
        <v>171</v>
      </c>
      <c r="G43" t="s">
        <v>116</v>
      </c>
      <c r="H43" t="s">
        <v>286</v>
      </c>
      <c r="J43">
        <v>77.099999999999994</v>
      </c>
      <c r="L43" s="5"/>
      <c r="M43" s="5"/>
      <c r="N43" t="s">
        <v>296</v>
      </c>
      <c r="O43" s="6"/>
      <c r="P43" t="s">
        <v>119</v>
      </c>
      <c r="R43" t="s">
        <v>299</v>
      </c>
    </row>
    <row r="44" spans="1:18" x14ac:dyDescent="0.25">
      <c r="A44" t="s">
        <v>129</v>
      </c>
      <c r="B44" t="s">
        <v>745</v>
      </c>
      <c r="C44" t="s">
        <v>220</v>
      </c>
      <c r="F44" t="s">
        <v>171</v>
      </c>
      <c r="G44" t="s">
        <v>116</v>
      </c>
      <c r="H44" t="s">
        <v>286</v>
      </c>
      <c r="J44">
        <v>64.900000000000006</v>
      </c>
      <c r="L44" s="5"/>
      <c r="M44" s="5"/>
      <c r="N44" t="s">
        <v>296</v>
      </c>
      <c r="O44" s="6"/>
      <c r="P44" t="s">
        <v>119</v>
      </c>
      <c r="R44" t="s">
        <v>299</v>
      </c>
    </row>
    <row r="45" spans="1:18" x14ac:dyDescent="0.25">
      <c r="A45" t="s">
        <v>129</v>
      </c>
      <c r="B45" t="s">
        <v>746</v>
      </c>
      <c r="C45" t="s">
        <v>220</v>
      </c>
      <c r="F45" t="s">
        <v>171</v>
      </c>
      <c r="G45" t="s">
        <v>116</v>
      </c>
      <c r="H45" t="s">
        <v>286</v>
      </c>
      <c r="J45">
        <v>41.5</v>
      </c>
      <c r="L45" s="5"/>
      <c r="M45" s="5"/>
      <c r="N45" t="s">
        <v>296</v>
      </c>
      <c r="O45" s="6"/>
      <c r="P45" t="s">
        <v>119</v>
      </c>
      <c r="R45" t="s">
        <v>299</v>
      </c>
    </row>
    <row r="46" spans="1:18" x14ac:dyDescent="0.25">
      <c r="A46" t="s">
        <v>129</v>
      </c>
      <c r="B46" t="s">
        <v>747</v>
      </c>
      <c r="C46" t="s">
        <v>220</v>
      </c>
      <c r="F46" t="s">
        <v>171</v>
      </c>
      <c r="G46" t="s">
        <v>116</v>
      </c>
      <c r="H46" t="s">
        <v>286</v>
      </c>
      <c r="J46">
        <v>33</v>
      </c>
      <c r="L46" s="5"/>
      <c r="M46" s="5"/>
      <c r="N46" t="s">
        <v>296</v>
      </c>
      <c r="O46" s="6"/>
      <c r="P46" t="s">
        <v>119</v>
      </c>
      <c r="R46" t="s">
        <v>299</v>
      </c>
    </row>
    <row r="47" spans="1:18" x14ac:dyDescent="0.25">
      <c r="A47" t="s">
        <v>129</v>
      </c>
      <c r="B47" t="s">
        <v>748</v>
      </c>
      <c r="C47" t="s">
        <v>220</v>
      </c>
      <c r="F47" t="s">
        <v>171</v>
      </c>
      <c r="G47" t="s">
        <v>116</v>
      </c>
      <c r="H47" t="s">
        <v>286</v>
      </c>
      <c r="J47">
        <v>70</v>
      </c>
      <c r="L47" s="5"/>
      <c r="M47" s="5"/>
      <c r="N47" t="s">
        <v>296</v>
      </c>
      <c r="O47" s="6"/>
      <c r="P47" t="s">
        <v>119</v>
      </c>
      <c r="R47" t="s">
        <v>299</v>
      </c>
    </row>
    <row r="48" spans="1:18" x14ac:dyDescent="0.25">
      <c r="A48" t="s">
        <v>129</v>
      </c>
      <c r="B48" t="s">
        <v>749</v>
      </c>
      <c r="C48" t="s">
        <v>220</v>
      </c>
      <c r="F48" t="s">
        <v>166</v>
      </c>
      <c r="G48" t="s">
        <v>116</v>
      </c>
      <c r="H48" t="s">
        <v>286</v>
      </c>
      <c r="J48">
        <v>37.5</v>
      </c>
      <c r="L48" s="5"/>
      <c r="M48" s="5"/>
      <c r="N48" t="s">
        <v>296</v>
      </c>
      <c r="O48" s="6"/>
      <c r="P48" t="s">
        <v>119</v>
      </c>
      <c r="R48" t="s">
        <v>299</v>
      </c>
    </row>
    <row r="49" spans="1:18" x14ac:dyDescent="0.25">
      <c r="A49" t="s">
        <v>129</v>
      </c>
      <c r="B49" t="s">
        <v>750</v>
      </c>
      <c r="C49" t="s">
        <v>220</v>
      </c>
      <c r="F49" t="s">
        <v>262</v>
      </c>
      <c r="G49" t="s">
        <v>116</v>
      </c>
      <c r="H49" t="s">
        <v>286</v>
      </c>
      <c r="J49">
        <v>103.8</v>
      </c>
      <c r="L49" s="5"/>
      <c r="M49" s="5"/>
      <c r="N49" t="s">
        <v>296</v>
      </c>
      <c r="O49" s="6"/>
      <c r="P49" t="s">
        <v>119</v>
      </c>
      <c r="R49" t="s">
        <v>299</v>
      </c>
    </row>
    <row r="50" spans="1:18" x14ac:dyDescent="0.25">
      <c r="A50" t="s">
        <v>129</v>
      </c>
      <c r="B50" t="s">
        <v>751</v>
      </c>
      <c r="C50" t="s">
        <v>220</v>
      </c>
      <c r="F50" t="s">
        <v>263</v>
      </c>
      <c r="G50" t="s">
        <v>116</v>
      </c>
      <c r="H50" t="s">
        <v>286</v>
      </c>
      <c r="J50">
        <v>29.5</v>
      </c>
      <c r="L50" s="5"/>
      <c r="M50" s="5"/>
      <c r="N50" t="s">
        <v>296</v>
      </c>
      <c r="O50" s="6"/>
      <c r="P50" t="s">
        <v>119</v>
      </c>
      <c r="R50" t="s">
        <v>299</v>
      </c>
    </row>
    <row r="51" spans="1:18" x14ac:dyDescent="0.25">
      <c r="A51" t="s">
        <v>129</v>
      </c>
      <c r="B51" t="s">
        <v>752</v>
      </c>
      <c r="C51" t="s">
        <v>220</v>
      </c>
      <c r="F51" t="s">
        <v>264</v>
      </c>
      <c r="G51" t="s">
        <v>116</v>
      </c>
      <c r="H51" t="s">
        <v>286</v>
      </c>
      <c r="J51">
        <v>76.2</v>
      </c>
      <c r="L51" s="5"/>
      <c r="M51" s="5"/>
      <c r="N51" t="s">
        <v>296</v>
      </c>
      <c r="O51" s="6"/>
      <c r="P51" t="s">
        <v>119</v>
      </c>
      <c r="R51" t="s">
        <v>299</v>
      </c>
    </row>
    <row r="52" spans="1:18" x14ac:dyDescent="0.25">
      <c r="A52" t="s">
        <v>129</v>
      </c>
      <c r="B52" t="s">
        <v>753</v>
      </c>
      <c r="C52" t="s">
        <v>220</v>
      </c>
      <c r="F52" t="s">
        <v>171</v>
      </c>
      <c r="G52" t="s">
        <v>116</v>
      </c>
      <c r="H52" t="s">
        <v>286</v>
      </c>
      <c r="J52">
        <v>135.9</v>
      </c>
      <c r="L52" s="5"/>
      <c r="M52" s="5"/>
      <c r="N52" t="s">
        <v>296</v>
      </c>
      <c r="O52" s="6"/>
      <c r="P52" t="s">
        <v>119</v>
      </c>
      <c r="R52" t="s">
        <v>299</v>
      </c>
    </row>
    <row r="53" spans="1:18" x14ac:dyDescent="0.25">
      <c r="A53" t="s">
        <v>129</v>
      </c>
      <c r="B53" t="s">
        <v>754</v>
      </c>
      <c r="C53" t="s">
        <v>220</v>
      </c>
      <c r="F53" t="s">
        <v>171</v>
      </c>
      <c r="G53" t="s">
        <v>116</v>
      </c>
      <c r="H53" t="s">
        <v>286</v>
      </c>
      <c r="J53">
        <v>65.099999999999994</v>
      </c>
      <c r="L53" s="5"/>
      <c r="M53" s="5"/>
      <c r="N53" t="s">
        <v>296</v>
      </c>
      <c r="O53" s="6"/>
      <c r="P53" t="s">
        <v>119</v>
      </c>
      <c r="R53" t="s">
        <v>299</v>
      </c>
    </row>
    <row r="54" spans="1:18" x14ac:dyDescent="0.25">
      <c r="A54" t="s">
        <v>129</v>
      </c>
      <c r="B54" t="s">
        <v>755</v>
      </c>
      <c r="C54" t="s">
        <v>220</v>
      </c>
      <c r="F54" t="s">
        <v>171</v>
      </c>
      <c r="G54" t="s">
        <v>116</v>
      </c>
      <c r="H54" t="s">
        <v>286</v>
      </c>
      <c r="J54">
        <v>64.599999999999994</v>
      </c>
      <c r="L54" s="5"/>
      <c r="M54" s="5"/>
      <c r="N54" t="s">
        <v>296</v>
      </c>
      <c r="O54" s="6"/>
      <c r="P54" t="s">
        <v>119</v>
      </c>
      <c r="R54" t="s">
        <v>299</v>
      </c>
    </row>
    <row r="55" spans="1:18" x14ac:dyDescent="0.25">
      <c r="A55" t="s">
        <v>129</v>
      </c>
      <c r="B55" t="s">
        <v>756</v>
      </c>
      <c r="C55" t="s">
        <v>220</v>
      </c>
      <c r="F55" t="s">
        <v>171</v>
      </c>
      <c r="G55" t="s">
        <v>116</v>
      </c>
      <c r="H55" t="s">
        <v>286</v>
      </c>
      <c r="J55">
        <v>61.5</v>
      </c>
      <c r="L55" s="5"/>
      <c r="M55" s="5"/>
      <c r="N55" t="s">
        <v>296</v>
      </c>
      <c r="O55" s="6"/>
      <c r="P55" t="s">
        <v>119</v>
      </c>
      <c r="R55" t="s">
        <v>299</v>
      </c>
    </row>
    <row r="56" spans="1:18" x14ac:dyDescent="0.25">
      <c r="A56" t="s">
        <v>129</v>
      </c>
      <c r="B56" t="s">
        <v>757</v>
      </c>
      <c r="C56" t="s">
        <v>220</v>
      </c>
      <c r="F56" t="s">
        <v>171</v>
      </c>
      <c r="G56" t="s">
        <v>116</v>
      </c>
      <c r="H56" t="s">
        <v>286</v>
      </c>
      <c r="J56">
        <v>73.400000000000006</v>
      </c>
      <c r="L56" s="5"/>
      <c r="M56" s="5"/>
      <c r="N56" t="s">
        <v>296</v>
      </c>
      <c r="O56" s="6"/>
      <c r="P56" t="s">
        <v>119</v>
      </c>
      <c r="R56" t="s">
        <v>299</v>
      </c>
    </row>
    <row r="57" spans="1:18" x14ac:dyDescent="0.25">
      <c r="A57" t="s">
        <v>129</v>
      </c>
      <c r="B57" t="s">
        <v>758</v>
      </c>
      <c r="C57" t="s">
        <v>220</v>
      </c>
      <c r="F57" t="s">
        <v>171</v>
      </c>
      <c r="G57" t="s">
        <v>116</v>
      </c>
      <c r="H57" t="s">
        <v>286</v>
      </c>
      <c r="J57">
        <v>33.4</v>
      </c>
      <c r="L57" s="5"/>
      <c r="M57" s="5"/>
      <c r="N57" t="s">
        <v>296</v>
      </c>
      <c r="O57" s="6"/>
      <c r="P57" t="s">
        <v>119</v>
      </c>
      <c r="R57" t="s">
        <v>299</v>
      </c>
    </row>
    <row r="58" spans="1:18" x14ac:dyDescent="0.25">
      <c r="A58" t="s">
        <v>129</v>
      </c>
      <c r="B58" t="s">
        <v>759</v>
      </c>
      <c r="C58" t="s">
        <v>220</v>
      </c>
      <c r="F58" t="s">
        <v>171</v>
      </c>
      <c r="G58" t="s">
        <v>116</v>
      </c>
      <c r="H58" t="s">
        <v>286</v>
      </c>
      <c r="J58">
        <v>49.6</v>
      </c>
      <c r="L58" s="5"/>
      <c r="M58" s="5"/>
      <c r="N58" t="s">
        <v>296</v>
      </c>
      <c r="O58" s="6"/>
      <c r="P58" t="s">
        <v>119</v>
      </c>
      <c r="R58" t="s">
        <v>299</v>
      </c>
    </row>
    <row r="59" spans="1:18" x14ac:dyDescent="0.25">
      <c r="A59" t="s">
        <v>129</v>
      </c>
      <c r="B59" t="s">
        <v>760</v>
      </c>
      <c r="C59" t="s">
        <v>220</v>
      </c>
      <c r="F59" t="s">
        <v>171</v>
      </c>
      <c r="G59" t="s">
        <v>116</v>
      </c>
      <c r="H59" t="s">
        <v>286</v>
      </c>
      <c r="J59">
        <v>47</v>
      </c>
      <c r="L59" s="5"/>
      <c r="M59" s="5"/>
      <c r="N59" t="s">
        <v>296</v>
      </c>
      <c r="O59" s="6"/>
      <c r="P59" t="s">
        <v>119</v>
      </c>
      <c r="R59" t="s">
        <v>299</v>
      </c>
    </row>
    <row r="60" spans="1:18" x14ac:dyDescent="0.25">
      <c r="A60" t="s">
        <v>129</v>
      </c>
      <c r="B60" t="s">
        <v>761</v>
      </c>
      <c r="C60" t="s">
        <v>220</v>
      </c>
      <c r="F60" t="s">
        <v>171</v>
      </c>
      <c r="G60" t="s">
        <v>116</v>
      </c>
      <c r="H60" t="s">
        <v>286</v>
      </c>
      <c r="J60">
        <v>49.9</v>
      </c>
      <c r="L60" s="5"/>
      <c r="M60" s="5"/>
      <c r="N60" t="s">
        <v>296</v>
      </c>
      <c r="O60" s="6"/>
      <c r="P60" t="s">
        <v>119</v>
      </c>
      <c r="R60" t="s">
        <v>299</v>
      </c>
    </row>
    <row r="61" spans="1:18" x14ac:dyDescent="0.25">
      <c r="A61" t="s">
        <v>129</v>
      </c>
      <c r="B61" t="s">
        <v>762</v>
      </c>
      <c r="C61" t="s">
        <v>220</v>
      </c>
      <c r="F61" t="s">
        <v>171</v>
      </c>
      <c r="G61" t="s">
        <v>116</v>
      </c>
      <c r="H61" t="s">
        <v>286</v>
      </c>
      <c r="J61">
        <v>81.099999999999994</v>
      </c>
      <c r="L61" s="5"/>
      <c r="M61" s="5"/>
      <c r="N61" t="s">
        <v>296</v>
      </c>
      <c r="O61" s="6"/>
      <c r="P61" t="s">
        <v>119</v>
      </c>
      <c r="R61" t="s">
        <v>299</v>
      </c>
    </row>
    <row r="62" spans="1:18" x14ac:dyDescent="0.25">
      <c r="A62" t="s">
        <v>129</v>
      </c>
      <c r="B62" t="s">
        <v>763</v>
      </c>
      <c r="C62" t="s">
        <v>220</v>
      </c>
      <c r="F62" t="s">
        <v>171</v>
      </c>
      <c r="G62" t="s">
        <v>116</v>
      </c>
      <c r="H62" t="s">
        <v>286</v>
      </c>
      <c r="J62">
        <v>102.1</v>
      </c>
      <c r="L62" s="5"/>
      <c r="M62" s="5"/>
      <c r="N62" t="s">
        <v>296</v>
      </c>
      <c r="O62" s="6"/>
      <c r="P62" t="s">
        <v>119</v>
      </c>
      <c r="R62" t="s">
        <v>299</v>
      </c>
    </row>
    <row r="63" spans="1:18" x14ac:dyDescent="0.25">
      <c r="A63" t="s">
        <v>130</v>
      </c>
      <c r="B63" t="s">
        <v>219</v>
      </c>
      <c r="C63" t="s">
        <v>228</v>
      </c>
      <c r="F63" t="s">
        <v>259</v>
      </c>
      <c r="G63" t="s">
        <v>116</v>
      </c>
      <c r="H63" t="s">
        <v>294</v>
      </c>
      <c r="J63">
        <v>1044</v>
      </c>
      <c r="L63" s="5"/>
      <c r="M63" s="5"/>
      <c r="N63" t="s">
        <v>296</v>
      </c>
      <c r="O63" s="6"/>
      <c r="P63" t="s">
        <v>119</v>
      </c>
      <c r="R63" t="s">
        <v>299</v>
      </c>
    </row>
    <row r="64" spans="1:18" x14ac:dyDescent="0.25">
      <c r="A64" t="s">
        <v>130</v>
      </c>
      <c r="B64" t="s">
        <v>221</v>
      </c>
      <c r="C64" t="s">
        <v>228</v>
      </c>
      <c r="F64" t="s">
        <v>260</v>
      </c>
      <c r="G64" t="s">
        <v>116</v>
      </c>
      <c r="H64" t="s">
        <v>294</v>
      </c>
      <c r="J64">
        <v>537</v>
      </c>
      <c r="L64" s="5"/>
      <c r="M64" s="5"/>
      <c r="N64" t="s">
        <v>296</v>
      </c>
      <c r="O64" s="6"/>
      <c r="P64" t="s">
        <v>119</v>
      </c>
      <c r="R64" t="s">
        <v>299</v>
      </c>
    </row>
    <row r="65" spans="1:18" x14ac:dyDescent="0.25">
      <c r="A65" t="s">
        <v>130</v>
      </c>
      <c r="B65" t="s">
        <v>222</v>
      </c>
      <c r="C65" t="s">
        <v>228</v>
      </c>
      <c r="F65" t="s">
        <v>260</v>
      </c>
      <c r="G65" t="s">
        <v>116</v>
      </c>
      <c r="H65" t="s">
        <v>294</v>
      </c>
      <c r="J65">
        <v>522</v>
      </c>
      <c r="L65" s="5"/>
      <c r="M65" s="5"/>
      <c r="N65" t="s">
        <v>296</v>
      </c>
      <c r="O65" s="6"/>
      <c r="P65" t="s">
        <v>119</v>
      </c>
      <c r="R65" t="s">
        <v>299</v>
      </c>
    </row>
    <row r="66" spans="1:18" x14ac:dyDescent="0.25">
      <c r="A66" t="s">
        <v>130</v>
      </c>
      <c r="B66" t="s">
        <v>223</v>
      </c>
      <c r="C66" t="s">
        <v>228</v>
      </c>
      <c r="F66" t="s">
        <v>265</v>
      </c>
      <c r="G66" t="s">
        <v>116</v>
      </c>
      <c r="H66" t="s">
        <v>294</v>
      </c>
      <c r="J66">
        <v>328</v>
      </c>
      <c r="L66" s="5"/>
      <c r="M66" s="5"/>
      <c r="N66" t="s">
        <v>296</v>
      </c>
      <c r="O66" s="6"/>
      <c r="P66" t="s">
        <v>119</v>
      </c>
      <c r="R66" t="s">
        <v>299</v>
      </c>
    </row>
    <row r="67" spans="1:18" x14ac:dyDescent="0.25">
      <c r="A67" t="s">
        <v>130</v>
      </c>
      <c r="B67" t="s">
        <v>224</v>
      </c>
      <c r="C67" t="s">
        <v>228</v>
      </c>
      <c r="F67" t="s">
        <v>263</v>
      </c>
      <c r="G67" t="s">
        <v>116</v>
      </c>
      <c r="H67" t="s">
        <v>294</v>
      </c>
      <c r="J67">
        <v>136</v>
      </c>
      <c r="L67" s="5"/>
      <c r="M67" s="5"/>
      <c r="N67" t="s">
        <v>296</v>
      </c>
      <c r="O67" s="6"/>
      <c r="P67" t="s">
        <v>119</v>
      </c>
      <c r="R67" t="s">
        <v>299</v>
      </c>
    </row>
    <row r="68" spans="1:18" x14ac:dyDescent="0.25">
      <c r="A68" t="s">
        <v>130</v>
      </c>
      <c r="B68" t="s">
        <v>225</v>
      </c>
      <c r="C68" t="s">
        <v>228</v>
      </c>
      <c r="F68" t="s">
        <v>264</v>
      </c>
      <c r="G68" t="s">
        <v>116</v>
      </c>
      <c r="H68" t="s">
        <v>294</v>
      </c>
      <c r="J68">
        <v>79</v>
      </c>
      <c r="L68" s="5"/>
      <c r="M68" s="5"/>
      <c r="N68" t="s">
        <v>296</v>
      </c>
      <c r="O68" s="6"/>
      <c r="P68" t="s">
        <v>119</v>
      </c>
      <c r="R68" t="s">
        <v>299</v>
      </c>
    </row>
    <row r="69" spans="1:18" x14ac:dyDescent="0.25">
      <c r="A69" t="s">
        <v>130</v>
      </c>
      <c r="B69" t="s">
        <v>226</v>
      </c>
      <c r="C69" t="s">
        <v>228</v>
      </c>
      <c r="F69" t="s">
        <v>259</v>
      </c>
      <c r="G69" t="s">
        <v>116</v>
      </c>
      <c r="H69" t="s">
        <v>294</v>
      </c>
      <c r="J69">
        <v>398</v>
      </c>
      <c r="L69" s="5"/>
      <c r="M69" s="5"/>
      <c r="N69" t="s">
        <v>296</v>
      </c>
      <c r="O69" s="6"/>
      <c r="P69" t="s">
        <v>119</v>
      </c>
      <c r="R69" t="s">
        <v>299</v>
      </c>
    </row>
    <row r="70" spans="1:18" x14ac:dyDescent="0.25">
      <c r="A70" t="s">
        <v>131</v>
      </c>
      <c r="B70" t="s">
        <v>227</v>
      </c>
      <c r="C70" t="s">
        <v>236</v>
      </c>
      <c r="F70" t="s">
        <v>171</v>
      </c>
      <c r="G70" t="s">
        <v>116</v>
      </c>
      <c r="H70" t="s">
        <v>286</v>
      </c>
      <c r="J70">
        <v>34.200000000000003</v>
      </c>
      <c r="L70" s="5"/>
      <c r="M70" s="5"/>
      <c r="N70" t="s">
        <v>296</v>
      </c>
      <c r="O70" s="6"/>
      <c r="P70" t="s">
        <v>119</v>
      </c>
      <c r="R70" t="s">
        <v>299</v>
      </c>
    </row>
    <row r="71" spans="1:18" x14ac:dyDescent="0.25">
      <c r="A71" t="s">
        <v>131</v>
      </c>
      <c r="B71" t="s">
        <v>229</v>
      </c>
      <c r="C71" t="s">
        <v>236</v>
      </c>
      <c r="F71" t="s">
        <v>263</v>
      </c>
      <c r="G71" t="s">
        <v>116</v>
      </c>
      <c r="H71" t="s">
        <v>286</v>
      </c>
      <c r="J71">
        <v>59.9</v>
      </c>
      <c r="L71" s="5"/>
      <c r="M71" s="5"/>
      <c r="N71" t="s">
        <v>296</v>
      </c>
      <c r="O71" s="6"/>
      <c r="P71" t="s">
        <v>119</v>
      </c>
      <c r="R71" t="s">
        <v>299</v>
      </c>
    </row>
    <row r="72" spans="1:18" x14ac:dyDescent="0.25">
      <c r="A72" t="s">
        <v>131</v>
      </c>
      <c r="B72" t="s">
        <v>230</v>
      </c>
      <c r="C72" t="s">
        <v>236</v>
      </c>
      <c r="F72" t="s">
        <v>171</v>
      </c>
      <c r="G72" t="s">
        <v>116</v>
      </c>
      <c r="H72" t="s">
        <v>286</v>
      </c>
      <c r="J72">
        <v>65.8</v>
      </c>
      <c r="L72" s="5"/>
      <c r="M72" s="5"/>
      <c r="N72" t="s">
        <v>296</v>
      </c>
      <c r="O72" s="6"/>
      <c r="P72" t="s">
        <v>119</v>
      </c>
      <c r="R72" t="s">
        <v>299</v>
      </c>
    </row>
    <row r="73" spans="1:18" x14ac:dyDescent="0.25">
      <c r="A73" t="s">
        <v>131</v>
      </c>
      <c r="B73" t="s">
        <v>231</v>
      </c>
      <c r="C73" t="s">
        <v>236</v>
      </c>
      <c r="F73" t="s">
        <v>166</v>
      </c>
      <c r="G73" t="s">
        <v>116</v>
      </c>
      <c r="H73" t="s">
        <v>286</v>
      </c>
      <c r="J73">
        <v>45.4</v>
      </c>
      <c r="L73" s="5"/>
      <c r="M73" s="5"/>
      <c r="N73" t="s">
        <v>296</v>
      </c>
      <c r="O73" s="6"/>
      <c r="P73" t="s">
        <v>119</v>
      </c>
      <c r="R73" t="s">
        <v>299</v>
      </c>
    </row>
    <row r="74" spans="1:18" x14ac:dyDescent="0.25">
      <c r="A74" t="s">
        <v>131</v>
      </c>
      <c r="B74" t="s">
        <v>232</v>
      </c>
      <c r="C74" t="s">
        <v>236</v>
      </c>
      <c r="F74" t="s">
        <v>166</v>
      </c>
      <c r="G74" t="s">
        <v>116</v>
      </c>
      <c r="H74" t="s">
        <v>286</v>
      </c>
      <c r="J74">
        <v>67.400000000000006</v>
      </c>
      <c r="L74" s="5"/>
      <c r="M74" s="5"/>
      <c r="N74" t="s">
        <v>296</v>
      </c>
      <c r="O74" s="6"/>
      <c r="P74" t="s">
        <v>119</v>
      </c>
      <c r="R74" t="s">
        <v>299</v>
      </c>
    </row>
    <row r="75" spans="1:18" x14ac:dyDescent="0.25">
      <c r="A75" t="s">
        <v>131</v>
      </c>
      <c r="B75" t="s">
        <v>233</v>
      </c>
      <c r="C75" t="s">
        <v>236</v>
      </c>
      <c r="F75" t="s">
        <v>266</v>
      </c>
      <c r="G75" t="s">
        <v>116</v>
      </c>
      <c r="H75" t="s">
        <v>286</v>
      </c>
      <c r="J75">
        <v>51.2</v>
      </c>
      <c r="L75" s="5"/>
      <c r="M75" s="5"/>
      <c r="N75" t="s">
        <v>296</v>
      </c>
      <c r="O75" s="6"/>
      <c r="P75" t="s">
        <v>119</v>
      </c>
      <c r="R75" t="s">
        <v>299</v>
      </c>
    </row>
    <row r="76" spans="1:18" x14ac:dyDescent="0.25">
      <c r="A76" t="s">
        <v>131</v>
      </c>
      <c r="B76" t="s">
        <v>234</v>
      </c>
      <c r="C76" t="s">
        <v>236</v>
      </c>
      <c r="F76" t="s">
        <v>171</v>
      </c>
      <c r="G76" t="s">
        <v>116</v>
      </c>
      <c r="H76" t="s">
        <v>294</v>
      </c>
      <c r="J76">
        <v>192</v>
      </c>
      <c r="L76" s="5"/>
      <c r="M76" s="5"/>
      <c r="N76" t="s">
        <v>296</v>
      </c>
      <c r="O76" s="6"/>
      <c r="P76" t="s">
        <v>119</v>
      </c>
      <c r="R76" t="s">
        <v>299</v>
      </c>
    </row>
    <row r="77" spans="1:18" x14ac:dyDescent="0.25">
      <c r="A77" t="s">
        <v>131</v>
      </c>
      <c r="B77" t="s">
        <v>764</v>
      </c>
      <c r="C77" t="s">
        <v>236</v>
      </c>
      <c r="F77" t="s">
        <v>263</v>
      </c>
      <c r="G77" t="s">
        <v>116</v>
      </c>
      <c r="H77" t="s">
        <v>294</v>
      </c>
      <c r="J77">
        <v>77</v>
      </c>
      <c r="L77" s="5"/>
      <c r="M77" s="5"/>
      <c r="N77" t="s">
        <v>296</v>
      </c>
      <c r="O77" s="6"/>
      <c r="P77" t="s">
        <v>119</v>
      </c>
      <c r="R77" t="s">
        <v>299</v>
      </c>
    </row>
    <row r="78" spans="1:18" x14ac:dyDescent="0.25">
      <c r="A78" t="s">
        <v>131</v>
      </c>
      <c r="B78" t="s">
        <v>765</v>
      </c>
      <c r="C78" t="s">
        <v>236</v>
      </c>
      <c r="F78" t="s">
        <v>259</v>
      </c>
      <c r="G78" t="s">
        <v>116</v>
      </c>
      <c r="H78" t="s">
        <v>286</v>
      </c>
      <c r="J78">
        <v>46.1</v>
      </c>
      <c r="L78" s="5"/>
      <c r="M78" s="5"/>
      <c r="N78" t="s">
        <v>296</v>
      </c>
      <c r="O78" s="6"/>
      <c r="P78" t="s">
        <v>119</v>
      </c>
      <c r="R78" t="s">
        <v>299</v>
      </c>
    </row>
    <row r="79" spans="1:18" x14ac:dyDescent="0.25">
      <c r="A79" t="s">
        <v>131</v>
      </c>
      <c r="B79" t="s">
        <v>766</v>
      </c>
      <c r="C79" t="s">
        <v>236</v>
      </c>
      <c r="F79" t="s">
        <v>171</v>
      </c>
      <c r="G79" t="s">
        <v>116</v>
      </c>
      <c r="H79" t="s">
        <v>286</v>
      </c>
      <c r="J79">
        <v>59.1</v>
      </c>
      <c r="L79" s="5"/>
      <c r="M79" s="5"/>
      <c r="N79" t="s">
        <v>296</v>
      </c>
      <c r="O79" s="6"/>
      <c r="P79" t="s">
        <v>119</v>
      </c>
      <c r="R79" t="s">
        <v>299</v>
      </c>
    </row>
    <row r="80" spans="1:18" x14ac:dyDescent="0.25">
      <c r="A80" t="s">
        <v>131</v>
      </c>
      <c r="B80" t="s">
        <v>767</v>
      </c>
      <c r="C80" t="s">
        <v>236</v>
      </c>
      <c r="F80" t="s">
        <v>171</v>
      </c>
      <c r="G80" t="s">
        <v>116</v>
      </c>
      <c r="H80" t="s">
        <v>286</v>
      </c>
      <c r="J80">
        <v>85.17</v>
      </c>
      <c r="L80" s="5"/>
      <c r="M80" s="5"/>
      <c r="N80" t="s">
        <v>296</v>
      </c>
      <c r="O80" s="6"/>
      <c r="P80" t="s">
        <v>119</v>
      </c>
      <c r="R80" t="s">
        <v>299</v>
      </c>
    </row>
    <row r="81" spans="1:18" x14ac:dyDescent="0.25">
      <c r="A81" t="s">
        <v>131</v>
      </c>
      <c r="B81" t="s">
        <v>768</v>
      </c>
      <c r="C81" t="s">
        <v>236</v>
      </c>
      <c r="F81" t="s">
        <v>171</v>
      </c>
      <c r="G81" t="s">
        <v>116</v>
      </c>
      <c r="H81" t="s">
        <v>286</v>
      </c>
      <c r="J81">
        <v>54.6</v>
      </c>
      <c r="L81" s="5"/>
      <c r="M81" s="5"/>
      <c r="N81" t="s">
        <v>296</v>
      </c>
      <c r="O81" s="6"/>
      <c r="P81" t="s">
        <v>119</v>
      </c>
      <c r="R81" t="s">
        <v>299</v>
      </c>
    </row>
    <row r="82" spans="1:18" x14ac:dyDescent="0.25">
      <c r="A82" t="s">
        <v>131</v>
      </c>
      <c r="B82" t="s">
        <v>769</v>
      </c>
      <c r="C82" t="s">
        <v>236</v>
      </c>
      <c r="F82" t="s">
        <v>171</v>
      </c>
      <c r="G82" t="s">
        <v>116</v>
      </c>
      <c r="H82" t="s">
        <v>286</v>
      </c>
      <c r="J82">
        <v>75.3</v>
      </c>
      <c r="L82" s="5"/>
      <c r="M82" s="5"/>
      <c r="N82" t="s">
        <v>296</v>
      </c>
      <c r="O82" s="6"/>
      <c r="P82" t="s">
        <v>119</v>
      </c>
      <c r="R82" t="s">
        <v>299</v>
      </c>
    </row>
    <row r="83" spans="1:18" x14ac:dyDescent="0.25">
      <c r="A83" t="s">
        <v>131</v>
      </c>
      <c r="B83" t="s">
        <v>770</v>
      </c>
      <c r="C83" t="s">
        <v>236</v>
      </c>
      <c r="F83" t="s">
        <v>259</v>
      </c>
      <c r="G83" t="s">
        <v>116</v>
      </c>
      <c r="H83" t="s">
        <v>286</v>
      </c>
      <c r="J83">
        <v>122.2</v>
      </c>
      <c r="L83" s="5"/>
      <c r="M83" s="5"/>
      <c r="N83" t="s">
        <v>296</v>
      </c>
      <c r="O83" s="6"/>
      <c r="P83" t="s">
        <v>119</v>
      </c>
      <c r="R83" t="s">
        <v>299</v>
      </c>
    </row>
    <row r="84" spans="1:18" x14ac:dyDescent="0.25">
      <c r="A84" t="s">
        <v>131</v>
      </c>
      <c r="B84" t="s">
        <v>771</v>
      </c>
      <c r="C84" t="s">
        <v>236</v>
      </c>
      <c r="F84" t="s">
        <v>171</v>
      </c>
      <c r="G84" t="s">
        <v>116</v>
      </c>
      <c r="H84" t="s">
        <v>286</v>
      </c>
      <c r="J84">
        <v>68.099999999999994</v>
      </c>
      <c r="L84" s="5"/>
      <c r="M84" s="5"/>
      <c r="N84" t="s">
        <v>296</v>
      </c>
      <c r="O84" s="6"/>
      <c r="P84" t="s">
        <v>119</v>
      </c>
      <c r="R84" t="s">
        <v>299</v>
      </c>
    </row>
    <row r="85" spans="1:18" x14ac:dyDescent="0.25">
      <c r="A85" t="s">
        <v>131</v>
      </c>
      <c r="B85" t="s">
        <v>772</v>
      </c>
      <c r="C85" t="s">
        <v>236</v>
      </c>
      <c r="F85" t="s">
        <v>171</v>
      </c>
      <c r="G85" t="s">
        <v>116</v>
      </c>
      <c r="H85" t="s">
        <v>286</v>
      </c>
      <c r="J85">
        <v>113.7</v>
      </c>
      <c r="L85" s="5"/>
      <c r="M85" s="5"/>
      <c r="N85" t="s">
        <v>296</v>
      </c>
      <c r="O85" s="6"/>
      <c r="P85" t="s">
        <v>119</v>
      </c>
      <c r="R85" t="s">
        <v>299</v>
      </c>
    </row>
    <row r="86" spans="1:18" x14ac:dyDescent="0.25">
      <c r="A86" t="s">
        <v>131</v>
      </c>
      <c r="B86" t="s">
        <v>773</v>
      </c>
      <c r="C86" t="s">
        <v>236</v>
      </c>
      <c r="F86" t="s">
        <v>171</v>
      </c>
      <c r="G86" t="s">
        <v>116</v>
      </c>
      <c r="H86" t="s">
        <v>286</v>
      </c>
      <c r="J86">
        <v>60.4</v>
      </c>
      <c r="L86" s="5"/>
      <c r="M86" s="5"/>
      <c r="N86" t="s">
        <v>296</v>
      </c>
      <c r="O86" s="6"/>
      <c r="P86" t="s">
        <v>119</v>
      </c>
      <c r="R86" t="s">
        <v>299</v>
      </c>
    </row>
    <row r="87" spans="1:18" x14ac:dyDescent="0.25">
      <c r="A87" t="s">
        <v>131</v>
      </c>
      <c r="B87" t="s">
        <v>774</v>
      </c>
      <c r="C87" t="s">
        <v>236</v>
      </c>
      <c r="F87" t="s">
        <v>171</v>
      </c>
      <c r="G87" t="s">
        <v>116</v>
      </c>
      <c r="H87" t="s">
        <v>286</v>
      </c>
      <c r="J87">
        <v>123.8</v>
      </c>
      <c r="L87" s="5"/>
      <c r="M87" s="5"/>
      <c r="N87" t="s">
        <v>296</v>
      </c>
      <c r="O87" s="6"/>
      <c r="P87" t="s">
        <v>119</v>
      </c>
      <c r="R87" t="s">
        <v>299</v>
      </c>
    </row>
    <row r="88" spans="1:18" x14ac:dyDescent="0.25">
      <c r="A88" t="s">
        <v>131</v>
      </c>
      <c r="B88" t="s">
        <v>775</v>
      </c>
      <c r="C88" t="s">
        <v>236</v>
      </c>
      <c r="F88" t="s">
        <v>267</v>
      </c>
      <c r="G88" t="s">
        <v>116</v>
      </c>
      <c r="H88" t="s">
        <v>286</v>
      </c>
      <c r="J88">
        <v>46.6</v>
      </c>
      <c r="L88" s="5"/>
      <c r="M88" s="5"/>
      <c r="N88" t="s">
        <v>296</v>
      </c>
      <c r="O88" s="6"/>
      <c r="P88" t="s">
        <v>119</v>
      </c>
      <c r="R88" t="s">
        <v>299</v>
      </c>
    </row>
    <row r="89" spans="1:18" x14ac:dyDescent="0.25">
      <c r="A89" t="s">
        <v>131</v>
      </c>
      <c r="B89" t="s">
        <v>776</v>
      </c>
      <c r="C89" t="s">
        <v>236</v>
      </c>
      <c r="F89" t="s">
        <v>267</v>
      </c>
      <c r="G89" t="s">
        <v>116</v>
      </c>
      <c r="H89" t="s">
        <v>286</v>
      </c>
      <c r="J89">
        <v>64.400000000000006</v>
      </c>
      <c r="L89" s="5"/>
      <c r="M89" s="5"/>
      <c r="N89" t="s">
        <v>296</v>
      </c>
      <c r="O89" s="6"/>
      <c r="P89" t="s">
        <v>119</v>
      </c>
      <c r="R89" t="s">
        <v>299</v>
      </c>
    </row>
    <row r="90" spans="1:18" x14ac:dyDescent="0.25">
      <c r="A90" t="s">
        <v>131</v>
      </c>
      <c r="B90" t="s">
        <v>777</v>
      </c>
      <c r="C90" t="s">
        <v>236</v>
      </c>
      <c r="F90" t="s">
        <v>267</v>
      </c>
      <c r="G90" t="s">
        <v>116</v>
      </c>
      <c r="H90" t="s">
        <v>286</v>
      </c>
      <c r="J90">
        <v>142</v>
      </c>
      <c r="L90" s="5"/>
      <c r="M90" s="5"/>
      <c r="N90" t="s">
        <v>296</v>
      </c>
      <c r="O90" s="6"/>
      <c r="P90" t="s">
        <v>119</v>
      </c>
      <c r="R90" t="s">
        <v>299</v>
      </c>
    </row>
    <row r="91" spans="1:18" x14ac:dyDescent="0.25">
      <c r="A91" t="s">
        <v>131</v>
      </c>
      <c r="B91" t="s">
        <v>778</v>
      </c>
      <c r="C91" t="s">
        <v>236</v>
      </c>
      <c r="F91" t="s">
        <v>166</v>
      </c>
      <c r="G91" t="s">
        <v>116</v>
      </c>
      <c r="H91" t="s">
        <v>286</v>
      </c>
      <c r="J91">
        <v>34.200000000000003</v>
      </c>
      <c r="L91" s="5"/>
      <c r="M91" s="5"/>
      <c r="N91" t="s">
        <v>296</v>
      </c>
      <c r="O91" s="6"/>
      <c r="P91" t="s">
        <v>119</v>
      </c>
      <c r="R91" t="s">
        <v>299</v>
      </c>
    </row>
    <row r="92" spans="1:18" x14ac:dyDescent="0.25">
      <c r="A92" t="s">
        <v>131</v>
      </c>
      <c r="B92" t="s">
        <v>779</v>
      </c>
      <c r="C92" t="s">
        <v>236</v>
      </c>
      <c r="F92" t="s">
        <v>171</v>
      </c>
      <c r="G92" t="s">
        <v>116</v>
      </c>
      <c r="H92" t="s">
        <v>294</v>
      </c>
      <c r="J92">
        <v>242</v>
      </c>
      <c r="L92" s="5"/>
      <c r="M92" s="5"/>
      <c r="N92" t="s">
        <v>296</v>
      </c>
      <c r="O92" s="6"/>
      <c r="P92" t="s">
        <v>119</v>
      </c>
      <c r="R92" t="s">
        <v>299</v>
      </c>
    </row>
    <row r="93" spans="1:18" x14ac:dyDescent="0.25">
      <c r="A93" t="s">
        <v>131</v>
      </c>
      <c r="B93" t="s">
        <v>780</v>
      </c>
      <c r="C93" t="s">
        <v>236</v>
      </c>
      <c r="F93" t="s">
        <v>267</v>
      </c>
      <c r="G93" t="s">
        <v>116</v>
      </c>
      <c r="H93" t="s">
        <v>294</v>
      </c>
      <c r="J93">
        <v>410</v>
      </c>
      <c r="L93" s="5"/>
      <c r="M93" s="5"/>
      <c r="N93" t="s">
        <v>296</v>
      </c>
      <c r="O93" s="6"/>
      <c r="P93" t="s">
        <v>119</v>
      </c>
      <c r="R93" t="s">
        <v>299</v>
      </c>
    </row>
    <row r="94" spans="1:18" x14ac:dyDescent="0.25">
      <c r="A94" t="s">
        <v>131</v>
      </c>
      <c r="B94" t="s">
        <v>781</v>
      </c>
      <c r="C94" t="s">
        <v>236</v>
      </c>
      <c r="F94" t="s">
        <v>268</v>
      </c>
      <c r="G94" t="s">
        <v>116</v>
      </c>
      <c r="H94" t="s">
        <v>294</v>
      </c>
      <c r="J94">
        <v>278</v>
      </c>
      <c r="L94" s="5"/>
      <c r="M94" s="5"/>
      <c r="N94" t="s">
        <v>296</v>
      </c>
      <c r="O94" s="6"/>
      <c r="P94" t="s">
        <v>119</v>
      </c>
      <c r="R94" t="s">
        <v>299</v>
      </c>
    </row>
    <row r="95" spans="1:18" x14ac:dyDescent="0.25">
      <c r="A95" t="s">
        <v>131</v>
      </c>
      <c r="B95" t="s">
        <v>782</v>
      </c>
      <c r="C95" t="s">
        <v>236</v>
      </c>
      <c r="F95" t="s">
        <v>259</v>
      </c>
      <c r="G95" t="s">
        <v>116</v>
      </c>
      <c r="H95" t="s">
        <v>294</v>
      </c>
      <c r="J95">
        <v>775</v>
      </c>
      <c r="L95" s="5"/>
      <c r="M95" s="5"/>
      <c r="N95" t="s">
        <v>296</v>
      </c>
      <c r="O95" s="6"/>
      <c r="P95" t="s">
        <v>119</v>
      </c>
      <c r="R95" t="s">
        <v>299</v>
      </c>
    </row>
    <row r="96" spans="1:18" x14ac:dyDescent="0.25">
      <c r="A96" t="s">
        <v>132</v>
      </c>
      <c r="B96" t="s">
        <v>235</v>
      </c>
      <c r="C96" t="s">
        <v>238</v>
      </c>
      <c r="F96" t="s">
        <v>267</v>
      </c>
      <c r="G96" t="s">
        <v>116</v>
      </c>
      <c r="H96" t="s">
        <v>286</v>
      </c>
      <c r="J96">
        <v>45.1</v>
      </c>
      <c r="L96" s="5"/>
      <c r="M96" s="5"/>
      <c r="N96" t="s">
        <v>296</v>
      </c>
      <c r="O96" s="6"/>
      <c r="P96" t="s">
        <v>119</v>
      </c>
      <c r="R96" t="s">
        <v>299</v>
      </c>
    </row>
    <row r="97" spans="1:18" x14ac:dyDescent="0.25">
      <c r="A97" t="s">
        <v>133</v>
      </c>
      <c r="B97" t="s">
        <v>237</v>
      </c>
      <c r="C97" t="s">
        <v>154</v>
      </c>
      <c r="F97" t="s">
        <v>269</v>
      </c>
      <c r="G97" t="s">
        <v>116</v>
      </c>
      <c r="H97" t="s">
        <v>286</v>
      </c>
      <c r="J97">
        <v>142.9</v>
      </c>
      <c r="L97" s="5"/>
      <c r="M97" s="5"/>
      <c r="N97" t="s">
        <v>296</v>
      </c>
      <c r="O97" s="6"/>
      <c r="P97" t="s">
        <v>119</v>
      </c>
      <c r="R97" t="s">
        <v>299</v>
      </c>
    </row>
    <row r="98" spans="1:18" x14ac:dyDescent="0.25">
      <c r="A98" t="s">
        <v>134</v>
      </c>
      <c r="B98" t="s">
        <v>239</v>
      </c>
      <c r="C98" t="s">
        <v>241</v>
      </c>
      <c r="F98" t="s">
        <v>267</v>
      </c>
      <c r="G98" t="s">
        <v>116</v>
      </c>
      <c r="H98" t="s">
        <v>286</v>
      </c>
      <c r="J98">
        <v>60.8</v>
      </c>
      <c r="L98" s="5"/>
      <c r="M98" s="5"/>
      <c r="N98" t="s">
        <v>296</v>
      </c>
      <c r="O98" s="6"/>
      <c r="P98" t="s">
        <v>119</v>
      </c>
      <c r="R98" t="s">
        <v>299</v>
      </c>
    </row>
    <row r="99" spans="1:18" x14ac:dyDescent="0.25">
      <c r="A99" t="s">
        <v>135</v>
      </c>
      <c r="B99" t="s">
        <v>240</v>
      </c>
      <c r="C99" t="s">
        <v>243</v>
      </c>
      <c r="F99" t="s">
        <v>168</v>
      </c>
      <c r="G99" t="s">
        <v>116</v>
      </c>
      <c r="H99" t="s">
        <v>286</v>
      </c>
      <c r="J99">
        <v>34.799999999999997</v>
      </c>
      <c r="L99" s="5"/>
      <c r="M99" s="5"/>
      <c r="N99" t="s">
        <v>296</v>
      </c>
      <c r="O99" s="6"/>
      <c r="P99" t="s">
        <v>119</v>
      </c>
      <c r="R99" t="s">
        <v>299</v>
      </c>
    </row>
    <row r="100" spans="1:18" x14ac:dyDescent="0.25">
      <c r="A100" t="s">
        <v>135</v>
      </c>
      <c r="B100" t="s">
        <v>783</v>
      </c>
      <c r="C100" t="s">
        <v>243</v>
      </c>
      <c r="F100" t="s">
        <v>168</v>
      </c>
      <c r="G100" t="s">
        <v>116</v>
      </c>
      <c r="H100" t="s">
        <v>286</v>
      </c>
      <c r="J100">
        <v>53.3</v>
      </c>
      <c r="L100" s="5"/>
      <c r="M100" s="5"/>
      <c r="N100" t="s">
        <v>296</v>
      </c>
      <c r="O100" s="6"/>
      <c r="P100" t="s">
        <v>119</v>
      </c>
      <c r="R100" t="s">
        <v>299</v>
      </c>
    </row>
    <row r="101" spans="1:18" x14ac:dyDescent="0.25">
      <c r="A101" t="s">
        <v>135</v>
      </c>
      <c r="B101" t="s">
        <v>784</v>
      </c>
      <c r="C101" t="s">
        <v>243</v>
      </c>
      <c r="F101" t="s">
        <v>168</v>
      </c>
      <c r="G101" t="s">
        <v>116</v>
      </c>
      <c r="H101" t="s">
        <v>286</v>
      </c>
      <c r="J101">
        <v>70.599999999999994</v>
      </c>
      <c r="L101" s="5"/>
      <c r="M101" s="5"/>
      <c r="N101" t="s">
        <v>296</v>
      </c>
      <c r="O101" s="6"/>
      <c r="P101" t="s">
        <v>119</v>
      </c>
      <c r="R101" t="s">
        <v>299</v>
      </c>
    </row>
    <row r="102" spans="1:18" x14ac:dyDescent="0.25">
      <c r="A102" t="s">
        <v>135</v>
      </c>
      <c r="B102" t="s">
        <v>785</v>
      </c>
      <c r="C102" t="s">
        <v>243</v>
      </c>
      <c r="F102" t="s">
        <v>168</v>
      </c>
      <c r="G102" t="s">
        <v>116</v>
      </c>
      <c r="H102" t="s">
        <v>286</v>
      </c>
      <c r="J102">
        <v>52.8</v>
      </c>
      <c r="L102" s="5"/>
      <c r="M102" s="5"/>
      <c r="N102" t="s">
        <v>296</v>
      </c>
      <c r="O102" s="6"/>
      <c r="P102" t="s">
        <v>119</v>
      </c>
      <c r="R102" t="s">
        <v>299</v>
      </c>
    </row>
    <row r="103" spans="1:18" x14ac:dyDescent="0.25">
      <c r="A103" t="s">
        <v>135</v>
      </c>
      <c r="B103" t="s">
        <v>786</v>
      </c>
      <c r="C103" t="s">
        <v>243</v>
      </c>
      <c r="F103" t="s">
        <v>168</v>
      </c>
      <c r="G103" t="s">
        <v>116</v>
      </c>
      <c r="H103" t="s">
        <v>286</v>
      </c>
      <c r="J103">
        <v>78.8</v>
      </c>
      <c r="L103" s="5"/>
      <c r="M103" s="5"/>
      <c r="N103" t="s">
        <v>296</v>
      </c>
      <c r="O103" s="6"/>
      <c r="P103" t="s">
        <v>119</v>
      </c>
      <c r="R103" t="s">
        <v>299</v>
      </c>
    </row>
    <row r="104" spans="1:18" x14ac:dyDescent="0.25">
      <c r="A104" t="s">
        <v>135</v>
      </c>
      <c r="B104" t="s">
        <v>787</v>
      </c>
      <c r="C104" t="s">
        <v>243</v>
      </c>
      <c r="F104" t="s">
        <v>259</v>
      </c>
      <c r="G104" t="s">
        <v>116</v>
      </c>
      <c r="H104" t="s">
        <v>286</v>
      </c>
      <c r="J104">
        <v>240.3</v>
      </c>
      <c r="L104" s="5"/>
      <c r="M104" s="5"/>
      <c r="N104" t="s">
        <v>296</v>
      </c>
      <c r="O104" s="6"/>
      <c r="P104" t="s">
        <v>119</v>
      </c>
      <c r="R104" t="s">
        <v>299</v>
      </c>
    </row>
    <row r="105" spans="1:18" x14ac:dyDescent="0.25">
      <c r="A105" t="s">
        <v>135</v>
      </c>
      <c r="B105" t="s">
        <v>788</v>
      </c>
      <c r="C105" t="s">
        <v>243</v>
      </c>
      <c r="F105" t="s">
        <v>267</v>
      </c>
      <c r="G105" t="s">
        <v>116</v>
      </c>
      <c r="H105" t="s">
        <v>286</v>
      </c>
      <c r="J105">
        <v>32.5</v>
      </c>
      <c r="L105" s="5"/>
      <c r="M105" s="5"/>
      <c r="N105" t="s">
        <v>296</v>
      </c>
      <c r="O105" s="6"/>
      <c r="P105" t="s">
        <v>119</v>
      </c>
      <c r="R105" t="s">
        <v>299</v>
      </c>
    </row>
    <row r="106" spans="1:18" x14ac:dyDescent="0.25">
      <c r="A106" t="s">
        <v>135</v>
      </c>
      <c r="B106" t="s">
        <v>789</v>
      </c>
      <c r="C106" t="s">
        <v>243</v>
      </c>
      <c r="F106" t="s">
        <v>267</v>
      </c>
      <c r="G106" t="s">
        <v>116</v>
      </c>
      <c r="H106" t="s">
        <v>286</v>
      </c>
      <c r="J106">
        <v>58.9</v>
      </c>
      <c r="L106" s="5"/>
      <c r="M106" s="5"/>
      <c r="N106" t="s">
        <v>296</v>
      </c>
      <c r="O106" s="6"/>
      <c r="P106" t="s">
        <v>119</v>
      </c>
      <c r="R106" t="s">
        <v>299</v>
      </c>
    </row>
    <row r="107" spans="1:18" x14ac:dyDescent="0.25">
      <c r="A107" t="s">
        <v>135</v>
      </c>
      <c r="B107" t="s">
        <v>790</v>
      </c>
      <c r="C107" t="s">
        <v>243</v>
      </c>
      <c r="F107" t="s">
        <v>267</v>
      </c>
      <c r="G107" t="s">
        <v>116</v>
      </c>
      <c r="H107" t="s">
        <v>286</v>
      </c>
      <c r="J107">
        <v>30.1</v>
      </c>
      <c r="L107" s="5"/>
      <c r="M107" s="5"/>
      <c r="N107" t="s">
        <v>296</v>
      </c>
      <c r="O107" s="6"/>
      <c r="P107" t="s">
        <v>119</v>
      </c>
      <c r="R107" t="s">
        <v>299</v>
      </c>
    </row>
    <row r="108" spans="1:18" x14ac:dyDescent="0.25">
      <c r="A108" t="s">
        <v>135</v>
      </c>
      <c r="B108" t="s">
        <v>791</v>
      </c>
      <c r="C108" t="s">
        <v>243</v>
      </c>
      <c r="F108" t="s">
        <v>166</v>
      </c>
      <c r="G108" t="s">
        <v>116</v>
      </c>
      <c r="H108" t="s">
        <v>286</v>
      </c>
      <c r="J108">
        <v>67.7</v>
      </c>
      <c r="L108" s="5"/>
      <c r="M108" s="5"/>
      <c r="N108" t="s">
        <v>296</v>
      </c>
      <c r="O108" s="6"/>
      <c r="P108" t="s">
        <v>119</v>
      </c>
      <c r="R108" t="s">
        <v>299</v>
      </c>
    </row>
    <row r="109" spans="1:18" x14ac:dyDescent="0.25">
      <c r="A109" t="s">
        <v>135</v>
      </c>
      <c r="B109" t="s">
        <v>792</v>
      </c>
      <c r="C109" t="s">
        <v>243</v>
      </c>
      <c r="F109" t="s">
        <v>262</v>
      </c>
      <c r="G109" t="s">
        <v>116</v>
      </c>
      <c r="H109" t="s">
        <v>286</v>
      </c>
      <c r="J109">
        <v>48.7</v>
      </c>
      <c r="L109" s="5"/>
      <c r="M109" s="5"/>
      <c r="N109" t="s">
        <v>296</v>
      </c>
      <c r="O109" s="6"/>
      <c r="P109" t="s">
        <v>119</v>
      </c>
      <c r="R109" t="s">
        <v>299</v>
      </c>
    </row>
    <row r="110" spans="1:18" x14ac:dyDescent="0.25">
      <c r="A110" t="s">
        <v>135</v>
      </c>
      <c r="B110" t="s">
        <v>793</v>
      </c>
      <c r="C110" t="s">
        <v>243</v>
      </c>
      <c r="F110" t="s">
        <v>262</v>
      </c>
      <c r="G110" t="s">
        <v>116</v>
      </c>
      <c r="H110" t="s">
        <v>286</v>
      </c>
      <c r="J110">
        <v>111.7</v>
      </c>
      <c r="L110" s="5"/>
      <c r="M110" s="5"/>
      <c r="N110" t="s">
        <v>296</v>
      </c>
      <c r="O110" s="6"/>
      <c r="P110" t="s">
        <v>119</v>
      </c>
      <c r="R110" t="s">
        <v>299</v>
      </c>
    </row>
    <row r="111" spans="1:18" x14ac:dyDescent="0.25">
      <c r="A111" t="s">
        <v>135</v>
      </c>
      <c r="B111" t="s">
        <v>794</v>
      </c>
      <c r="C111" t="s">
        <v>243</v>
      </c>
      <c r="F111" t="s">
        <v>270</v>
      </c>
      <c r="G111" t="s">
        <v>116</v>
      </c>
      <c r="H111" t="s">
        <v>286</v>
      </c>
      <c r="J111">
        <v>58.2</v>
      </c>
      <c r="L111" s="5"/>
      <c r="M111" s="5"/>
      <c r="N111" t="s">
        <v>296</v>
      </c>
      <c r="O111" s="6"/>
      <c r="P111" t="s">
        <v>119</v>
      </c>
      <c r="R111" t="s">
        <v>299</v>
      </c>
    </row>
    <row r="112" spans="1:18" x14ac:dyDescent="0.25">
      <c r="A112" t="s">
        <v>135</v>
      </c>
      <c r="B112" t="s">
        <v>795</v>
      </c>
      <c r="C112" t="s">
        <v>243</v>
      </c>
      <c r="F112" t="s">
        <v>270</v>
      </c>
      <c r="G112" t="s">
        <v>116</v>
      </c>
      <c r="H112" t="s">
        <v>286</v>
      </c>
      <c r="J112">
        <v>50.8</v>
      </c>
      <c r="L112" s="5"/>
      <c r="M112" s="5"/>
      <c r="N112" t="s">
        <v>296</v>
      </c>
      <c r="O112" s="6"/>
      <c r="P112" t="s">
        <v>119</v>
      </c>
      <c r="R112" t="s">
        <v>299</v>
      </c>
    </row>
    <row r="113" spans="1:18" x14ac:dyDescent="0.25">
      <c r="A113" t="s">
        <v>135</v>
      </c>
      <c r="B113" t="s">
        <v>796</v>
      </c>
      <c r="C113" t="s">
        <v>243</v>
      </c>
      <c r="F113" t="s">
        <v>261</v>
      </c>
      <c r="G113" t="s">
        <v>116</v>
      </c>
      <c r="H113" t="s">
        <v>294</v>
      </c>
      <c r="J113">
        <v>176.3</v>
      </c>
      <c r="L113" s="5"/>
      <c r="M113" s="5"/>
      <c r="N113" t="s">
        <v>296</v>
      </c>
      <c r="O113" s="6"/>
      <c r="P113" t="s">
        <v>119</v>
      </c>
      <c r="R113" t="s">
        <v>299</v>
      </c>
    </row>
    <row r="114" spans="1:18" x14ac:dyDescent="0.25">
      <c r="A114" t="s">
        <v>136</v>
      </c>
      <c r="B114" t="s">
        <v>242</v>
      </c>
      <c r="C114" t="s">
        <v>156</v>
      </c>
      <c r="G114" t="s">
        <v>288</v>
      </c>
      <c r="H114" t="s">
        <v>288</v>
      </c>
      <c r="L114" s="5"/>
      <c r="M114" s="5"/>
      <c r="N114" t="s">
        <v>296</v>
      </c>
      <c r="O114" s="6"/>
      <c r="P114" t="s">
        <v>119</v>
      </c>
    </row>
    <row r="115" spans="1:18" x14ac:dyDescent="0.25">
      <c r="A115" t="s">
        <v>137</v>
      </c>
      <c r="B115" t="s">
        <v>244</v>
      </c>
      <c r="C115" t="s">
        <v>246</v>
      </c>
      <c r="F115" t="s">
        <v>168</v>
      </c>
      <c r="G115" t="s">
        <v>116</v>
      </c>
      <c r="H115" t="s">
        <v>286</v>
      </c>
      <c r="J115">
        <v>62</v>
      </c>
      <c r="L115" s="5"/>
      <c r="M115" s="5"/>
      <c r="N115" t="s">
        <v>296</v>
      </c>
      <c r="O115" s="6"/>
      <c r="P115" t="s">
        <v>119</v>
      </c>
    </row>
    <row r="116" spans="1:18" x14ac:dyDescent="0.25">
      <c r="A116" t="s">
        <v>137</v>
      </c>
      <c r="B116" t="s">
        <v>797</v>
      </c>
      <c r="C116" t="s">
        <v>246</v>
      </c>
      <c r="F116" t="s">
        <v>168</v>
      </c>
      <c r="G116" t="s">
        <v>116</v>
      </c>
      <c r="H116" t="s">
        <v>286</v>
      </c>
      <c r="J116">
        <v>82.1</v>
      </c>
      <c r="L116" s="5"/>
      <c r="M116" s="5"/>
      <c r="N116" t="s">
        <v>296</v>
      </c>
      <c r="O116" s="6"/>
      <c r="P116" t="s">
        <v>119</v>
      </c>
    </row>
    <row r="117" spans="1:18" x14ac:dyDescent="0.25">
      <c r="A117" t="s">
        <v>137</v>
      </c>
      <c r="B117" t="s">
        <v>798</v>
      </c>
      <c r="C117" t="s">
        <v>246</v>
      </c>
      <c r="F117" t="s">
        <v>168</v>
      </c>
      <c r="G117" t="s">
        <v>116</v>
      </c>
      <c r="H117" t="s">
        <v>286</v>
      </c>
      <c r="J117">
        <v>74.2</v>
      </c>
      <c r="L117" s="5"/>
      <c r="M117" s="5"/>
      <c r="N117" t="s">
        <v>296</v>
      </c>
      <c r="O117" s="6"/>
      <c r="P117" t="s">
        <v>119</v>
      </c>
    </row>
    <row r="118" spans="1:18" x14ac:dyDescent="0.25">
      <c r="A118" t="s">
        <v>137</v>
      </c>
      <c r="B118" t="s">
        <v>799</v>
      </c>
      <c r="C118" t="s">
        <v>246</v>
      </c>
      <c r="F118" t="s">
        <v>259</v>
      </c>
      <c r="G118" t="s">
        <v>116</v>
      </c>
      <c r="H118" t="s">
        <v>286</v>
      </c>
      <c r="J118">
        <v>215.2</v>
      </c>
      <c r="L118" s="5"/>
      <c r="M118" s="5"/>
      <c r="N118" t="s">
        <v>296</v>
      </c>
      <c r="O118" s="6"/>
      <c r="P118" t="s">
        <v>119</v>
      </c>
    </row>
    <row r="119" spans="1:18" x14ac:dyDescent="0.25">
      <c r="A119" t="s">
        <v>137</v>
      </c>
      <c r="B119" t="s">
        <v>800</v>
      </c>
      <c r="C119" t="s">
        <v>246</v>
      </c>
      <c r="F119" t="s">
        <v>267</v>
      </c>
      <c r="G119" t="s">
        <v>116</v>
      </c>
      <c r="H119" t="s">
        <v>286</v>
      </c>
      <c r="J119">
        <v>61.8</v>
      </c>
      <c r="L119" s="5"/>
      <c r="M119" s="5"/>
      <c r="N119" t="s">
        <v>296</v>
      </c>
      <c r="O119" s="6"/>
      <c r="P119" t="s">
        <v>119</v>
      </c>
    </row>
    <row r="120" spans="1:18" x14ac:dyDescent="0.25">
      <c r="A120" t="s">
        <v>137</v>
      </c>
      <c r="B120" t="s">
        <v>801</v>
      </c>
      <c r="C120" t="s">
        <v>246</v>
      </c>
      <c r="F120" t="s">
        <v>259</v>
      </c>
      <c r="G120" t="s">
        <v>116</v>
      </c>
      <c r="H120" t="s">
        <v>286</v>
      </c>
      <c r="J120">
        <v>81.099999999999994</v>
      </c>
      <c r="L120" s="5"/>
      <c r="M120" s="5"/>
      <c r="N120" t="s">
        <v>296</v>
      </c>
      <c r="O120" s="6"/>
      <c r="P120" t="s">
        <v>119</v>
      </c>
    </row>
    <row r="121" spans="1:18" x14ac:dyDescent="0.25">
      <c r="A121" t="s">
        <v>137</v>
      </c>
      <c r="B121" t="s">
        <v>802</v>
      </c>
      <c r="C121" t="s">
        <v>246</v>
      </c>
      <c r="F121" t="s">
        <v>271</v>
      </c>
      <c r="G121" t="s">
        <v>116</v>
      </c>
      <c r="H121" t="s">
        <v>286</v>
      </c>
      <c r="J121">
        <v>33.6</v>
      </c>
      <c r="L121" s="5"/>
      <c r="M121" s="5"/>
      <c r="N121" t="s">
        <v>296</v>
      </c>
      <c r="O121" s="6"/>
      <c r="P121" t="s">
        <v>119</v>
      </c>
    </row>
    <row r="122" spans="1:18" x14ac:dyDescent="0.25">
      <c r="A122" t="s">
        <v>137</v>
      </c>
      <c r="B122" t="s">
        <v>803</v>
      </c>
      <c r="C122" t="s">
        <v>246</v>
      </c>
      <c r="F122" t="s">
        <v>264</v>
      </c>
      <c r="G122" t="s">
        <v>116</v>
      </c>
      <c r="H122" t="s">
        <v>286</v>
      </c>
      <c r="J122">
        <v>73.5</v>
      </c>
      <c r="L122" s="5"/>
      <c r="M122" s="5"/>
      <c r="N122" t="s">
        <v>296</v>
      </c>
      <c r="O122" s="6"/>
      <c r="P122" t="s">
        <v>119</v>
      </c>
    </row>
    <row r="123" spans="1:18" x14ac:dyDescent="0.25">
      <c r="A123" t="s">
        <v>137</v>
      </c>
      <c r="B123" t="s">
        <v>804</v>
      </c>
      <c r="C123" t="s">
        <v>246</v>
      </c>
      <c r="F123" t="s">
        <v>168</v>
      </c>
      <c r="G123" t="s">
        <v>116</v>
      </c>
      <c r="H123" t="s">
        <v>286</v>
      </c>
      <c r="J123">
        <v>38.6</v>
      </c>
      <c r="L123" s="5"/>
      <c r="M123" s="5"/>
      <c r="N123" t="s">
        <v>296</v>
      </c>
      <c r="O123" s="6"/>
      <c r="P123" t="s">
        <v>119</v>
      </c>
    </row>
    <row r="124" spans="1:18" x14ac:dyDescent="0.25">
      <c r="A124" t="s">
        <v>137</v>
      </c>
      <c r="B124" t="s">
        <v>805</v>
      </c>
      <c r="C124" t="s">
        <v>246</v>
      </c>
      <c r="F124" t="s">
        <v>259</v>
      </c>
      <c r="G124" t="s">
        <v>116</v>
      </c>
      <c r="H124" t="s">
        <v>286</v>
      </c>
      <c r="J124">
        <v>74</v>
      </c>
      <c r="L124" s="5"/>
      <c r="M124" s="5"/>
      <c r="N124" t="s">
        <v>296</v>
      </c>
      <c r="O124" s="6"/>
      <c r="P124" t="s">
        <v>119</v>
      </c>
    </row>
    <row r="125" spans="1:18" x14ac:dyDescent="0.25">
      <c r="A125" t="s">
        <v>137</v>
      </c>
      <c r="B125" t="s">
        <v>806</v>
      </c>
      <c r="C125" t="s">
        <v>246</v>
      </c>
      <c r="F125" t="s">
        <v>261</v>
      </c>
      <c r="G125" t="s">
        <v>116</v>
      </c>
      <c r="H125" t="s">
        <v>286</v>
      </c>
      <c r="J125">
        <v>53.8</v>
      </c>
      <c r="L125" s="5"/>
      <c r="M125" s="5"/>
      <c r="N125" t="s">
        <v>296</v>
      </c>
      <c r="O125" s="6"/>
      <c r="P125" t="s">
        <v>119</v>
      </c>
    </row>
    <row r="126" spans="1:18" x14ac:dyDescent="0.25">
      <c r="A126" t="s">
        <v>137</v>
      </c>
      <c r="B126" t="s">
        <v>807</v>
      </c>
      <c r="C126" t="s">
        <v>246</v>
      </c>
      <c r="F126" t="s">
        <v>264</v>
      </c>
      <c r="G126" t="s">
        <v>116</v>
      </c>
      <c r="H126" t="s">
        <v>286</v>
      </c>
      <c r="J126">
        <v>59.7</v>
      </c>
      <c r="L126" s="5"/>
      <c r="M126" s="5"/>
      <c r="N126" t="s">
        <v>296</v>
      </c>
      <c r="O126" s="6"/>
      <c r="P126" t="s">
        <v>119</v>
      </c>
    </row>
    <row r="127" spans="1:18" x14ac:dyDescent="0.25">
      <c r="A127" t="s">
        <v>137</v>
      </c>
      <c r="B127" t="s">
        <v>808</v>
      </c>
      <c r="C127" t="s">
        <v>246</v>
      </c>
      <c r="F127" t="s">
        <v>267</v>
      </c>
      <c r="G127" t="s">
        <v>116</v>
      </c>
      <c r="H127" t="s">
        <v>286</v>
      </c>
      <c r="J127">
        <v>268.10000000000002</v>
      </c>
      <c r="L127" s="5"/>
      <c r="M127" s="5"/>
      <c r="N127" t="s">
        <v>296</v>
      </c>
      <c r="O127" s="6"/>
      <c r="P127" t="s">
        <v>119</v>
      </c>
    </row>
    <row r="128" spans="1:18" x14ac:dyDescent="0.25">
      <c r="A128" t="s">
        <v>137</v>
      </c>
      <c r="B128" t="s">
        <v>809</v>
      </c>
      <c r="C128" t="s">
        <v>246</v>
      </c>
      <c r="F128" t="s">
        <v>168</v>
      </c>
      <c r="G128" t="s">
        <v>116</v>
      </c>
      <c r="H128" t="s">
        <v>286</v>
      </c>
      <c r="J128">
        <v>74.2</v>
      </c>
      <c r="L128" s="5"/>
      <c r="M128" s="5"/>
      <c r="N128" t="s">
        <v>296</v>
      </c>
      <c r="O128" s="6"/>
      <c r="P128" t="s">
        <v>119</v>
      </c>
    </row>
    <row r="129" spans="1:16" x14ac:dyDescent="0.25">
      <c r="A129" t="s">
        <v>137</v>
      </c>
      <c r="B129" t="s">
        <v>810</v>
      </c>
      <c r="C129" t="s">
        <v>246</v>
      </c>
      <c r="F129" t="s">
        <v>259</v>
      </c>
      <c r="G129" t="s">
        <v>116</v>
      </c>
      <c r="H129" t="s">
        <v>286</v>
      </c>
      <c r="J129">
        <v>40.6</v>
      </c>
      <c r="L129" s="5"/>
      <c r="M129" s="5"/>
      <c r="N129" t="s">
        <v>296</v>
      </c>
      <c r="O129" s="6"/>
      <c r="P129" t="s">
        <v>119</v>
      </c>
    </row>
    <row r="130" spans="1:16" x14ac:dyDescent="0.25">
      <c r="A130" t="s">
        <v>137</v>
      </c>
      <c r="B130" t="s">
        <v>811</v>
      </c>
      <c r="C130" t="s">
        <v>246</v>
      </c>
      <c r="F130" t="s">
        <v>168</v>
      </c>
      <c r="G130" t="s">
        <v>116</v>
      </c>
      <c r="H130" t="s">
        <v>286</v>
      </c>
      <c r="J130">
        <v>38.1</v>
      </c>
      <c r="L130" s="5"/>
      <c r="M130" s="5"/>
      <c r="N130" t="s">
        <v>296</v>
      </c>
      <c r="O130" s="6"/>
      <c r="P130" t="s">
        <v>119</v>
      </c>
    </row>
    <row r="131" spans="1:16" x14ac:dyDescent="0.25">
      <c r="A131" t="s">
        <v>137</v>
      </c>
      <c r="B131" t="s">
        <v>812</v>
      </c>
      <c r="C131" t="s">
        <v>246</v>
      </c>
      <c r="F131" t="s">
        <v>259</v>
      </c>
      <c r="G131" t="s">
        <v>116</v>
      </c>
      <c r="H131" t="s">
        <v>286</v>
      </c>
      <c r="J131">
        <v>73.7</v>
      </c>
      <c r="L131" s="5"/>
      <c r="M131" s="5"/>
      <c r="N131" t="s">
        <v>296</v>
      </c>
      <c r="O131" s="6"/>
      <c r="P131" t="s">
        <v>119</v>
      </c>
    </row>
    <row r="132" spans="1:16" x14ac:dyDescent="0.25">
      <c r="A132" t="s">
        <v>137</v>
      </c>
      <c r="B132" t="s">
        <v>813</v>
      </c>
      <c r="C132" t="s">
        <v>246</v>
      </c>
      <c r="F132" t="s">
        <v>259</v>
      </c>
      <c r="G132" t="s">
        <v>116</v>
      </c>
      <c r="H132" t="s">
        <v>286</v>
      </c>
      <c r="J132">
        <v>44.8</v>
      </c>
      <c r="L132" s="5"/>
      <c r="M132" s="5"/>
      <c r="N132" t="s">
        <v>296</v>
      </c>
      <c r="O132" s="6"/>
      <c r="P132" t="s">
        <v>119</v>
      </c>
    </row>
    <row r="133" spans="1:16" x14ac:dyDescent="0.25">
      <c r="A133" t="s">
        <v>137</v>
      </c>
      <c r="B133" t="s">
        <v>814</v>
      </c>
      <c r="C133" t="s">
        <v>246</v>
      </c>
      <c r="F133" t="s">
        <v>168</v>
      </c>
      <c r="G133" t="s">
        <v>116</v>
      </c>
      <c r="H133" t="s">
        <v>286</v>
      </c>
      <c r="J133">
        <v>71.099999999999994</v>
      </c>
      <c r="L133" s="5"/>
      <c r="M133" s="5"/>
      <c r="N133" t="s">
        <v>296</v>
      </c>
      <c r="O133" s="6"/>
      <c r="P133" t="s">
        <v>119</v>
      </c>
    </row>
    <row r="134" spans="1:16" x14ac:dyDescent="0.25">
      <c r="A134" t="s">
        <v>137</v>
      </c>
      <c r="B134" t="s">
        <v>815</v>
      </c>
      <c r="C134" t="s">
        <v>246</v>
      </c>
      <c r="F134" t="s">
        <v>260</v>
      </c>
      <c r="G134" t="s">
        <v>116</v>
      </c>
      <c r="H134" t="s">
        <v>286</v>
      </c>
      <c r="J134">
        <v>32.1</v>
      </c>
      <c r="L134" s="5"/>
      <c r="M134" s="5"/>
      <c r="N134" t="s">
        <v>296</v>
      </c>
      <c r="O134" s="6"/>
      <c r="P134" t="s">
        <v>119</v>
      </c>
    </row>
    <row r="135" spans="1:16" x14ac:dyDescent="0.25">
      <c r="A135" t="s">
        <v>137</v>
      </c>
      <c r="B135" t="s">
        <v>816</v>
      </c>
      <c r="C135" t="s">
        <v>246</v>
      </c>
      <c r="F135" t="s">
        <v>263</v>
      </c>
      <c r="G135" t="s">
        <v>116</v>
      </c>
      <c r="H135" t="s">
        <v>286</v>
      </c>
      <c r="J135">
        <v>67.599999999999994</v>
      </c>
      <c r="L135" s="5"/>
      <c r="M135" s="5"/>
      <c r="N135" t="s">
        <v>296</v>
      </c>
      <c r="O135" s="6"/>
      <c r="P135" t="s">
        <v>119</v>
      </c>
    </row>
    <row r="136" spans="1:16" x14ac:dyDescent="0.25">
      <c r="A136" t="s">
        <v>137</v>
      </c>
      <c r="B136" t="s">
        <v>817</v>
      </c>
      <c r="C136" t="s">
        <v>246</v>
      </c>
      <c r="F136" t="s">
        <v>264</v>
      </c>
      <c r="G136" t="s">
        <v>116</v>
      </c>
      <c r="H136" t="s">
        <v>286</v>
      </c>
      <c r="J136">
        <v>58.9</v>
      </c>
      <c r="L136" s="5"/>
      <c r="M136" s="5"/>
      <c r="N136" t="s">
        <v>296</v>
      </c>
      <c r="O136" s="6"/>
      <c r="P136" t="s">
        <v>119</v>
      </c>
    </row>
    <row r="137" spans="1:16" x14ac:dyDescent="0.25">
      <c r="A137" t="s">
        <v>137</v>
      </c>
      <c r="B137" t="s">
        <v>818</v>
      </c>
      <c r="C137" t="s">
        <v>246</v>
      </c>
      <c r="F137" t="s">
        <v>261</v>
      </c>
      <c r="G137" t="s">
        <v>116</v>
      </c>
      <c r="H137" t="s">
        <v>286</v>
      </c>
      <c r="J137">
        <v>67.7</v>
      </c>
      <c r="L137" s="5"/>
      <c r="M137" s="5"/>
      <c r="N137" t="s">
        <v>296</v>
      </c>
      <c r="O137" s="6"/>
      <c r="P137" t="s">
        <v>119</v>
      </c>
    </row>
    <row r="138" spans="1:16" x14ac:dyDescent="0.25">
      <c r="A138" t="s">
        <v>137</v>
      </c>
      <c r="B138" t="s">
        <v>819</v>
      </c>
      <c r="C138" t="s">
        <v>246</v>
      </c>
      <c r="F138" t="s">
        <v>168</v>
      </c>
      <c r="G138" t="s">
        <v>116</v>
      </c>
      <c r="H138" t="s">
        <v>286</v>
      </c>
      <c r="J138">
        <v>62.3</v>
      </c>
      <c r="L138" s="5"/>
      <c r="M138" s="5"/>
      <c r="N138" t="s">
        <v>296</v>
      </c>
      <c r="O138" s="6"/>
      <c r="P138" t="s">
        <v>119</v>
      </c>
    </row>
    <row r="139" spans="1:16" x14ac:dyDescent="0.25">
      <c r="A139" t="s">
        <v>137</v>
      </c>
      <c r="B139" t="s">
        <v>820</v>
      </c>
      <c r="C139" t="s">
        <v>246</v>
      </c>
      <c r="F139" t="s">
        <v>259</v>
      </c>
      <c r="G139" t="s">
        <v>116</v>
      </c>
      <c r="H139" t="s">
        <v>286</v>
      </c>
      <c r="J139">
        <v>240.3</v>
      </c>
      <c r="L139" s="5"/>
      <c r="M139" s="5"/>
      <c r="N139" t="s">
        <v>296</v>
      </c>
      <c r="O139" s="6"/>
      <c r="P139" t="s">
        <v>119</v>
      </c>
    </row>
    <row r="140" spans="1:16" x14ac:dyDescent="0.25">
      <c r="A140" t="s">
        <v>137</v>
      </c>
      <c r="B140" t="s">
        <v>821</v>
      </c>
      <c r="C140" t="s">
        <v>246</v>
      </c>
      <c r="F140" t="s">
        <v>272</v>
      </c>
      <c r="G140" t="s">
        <v>116</v>
      </c>
      <c r="H140" t="s">
        <v>286</v>
      </c>
      <c r="J140">
        <v>166.3</v>
      </c>
      <c r="L140" s="5"/>
      <c r="M140" s="5"/>
      <c r="N140" t="s">
        <v>296</v>
      </c>
      <c r="O140" s="6"/>
      <c r="P140" t="s">
        <v>119</v>
      </c>
    </row>
    <row r="141" spans="1:16" x14ac:dyDescent="0.25">
      <c r="A141" t="s">
        <v>137</v>
      </c>
      <c r="B141" t="s">
        <v>822</v>
      </c>
      <c r="C141" t="s">
        <v>246</v>
      </c>
      <c r="F141" t="s">
        <v>267</v>
      </c>
      <c r="G141" t="s">
        <v>116</v>
      </c>
      <c r="H141" t="s">
        <v>286</v>
      </c>
      <c r="J141">
        <v>102.4</v>
      </c>
      <c r="L141" s="5"/>
      <c r="M141" s="5"/>
      <c r="N141" t="s">
        <v>296</v>
      </c>
      <c r="O141" s="6"/>
      <c r="P141" t="s">
        <v>119</v>
      </c>
    </row>
    <row r="142" spans="1:16" x14ac:dyDescent="0.25">
      <c r="A142" t="s">
        <v>137</v>
      </c>
      <c r="B142" t="s">
        <v>823</v>
      </c>
      <c r="C142" t="s">
        <v>246</v>
      </c>
      <c r="F142" t="s">
        <v>267</v>
      </c>
      <c r="G142" t="s">
        <v>116</v>
      </c>
      <c r="H142" t="s">
        <v>286</v>
      </c>
      <c r="J142">
        <v>106</v>
      </c>
      <c r="L142" s="5"/>
      <c r="M142" s="5"/>
      <c r="N142" t="s">
        <v>296</v>
      </c>
      <c r="O142" s="6"/>
      <c r="P142" t="s">
        <v>119</v>
      </c>
    </row>
    <row r="143" spans="1:16" x14ac:dyDescent="0.25">
      <c r="A143" t="s">
        <v>137</v>
      </c>
      <c r="B143" t="s">
        <v>824</v>
      </c>
      <c r="C143" t="s">
        <v>246</v>
      </c>
      <c r="F143" t="s">
        <v>267</v>
      </c>
      <c r="G143" t="s">
        <v>116</v>
      </c>
      <c r="H143" t="s">
        <v>286</v>
      </c>
      <c r="J143">
        <v>66.599999999999994</v>
      </c>
      <c r="L143" s="5"/>
      <c r="M143" s="5"/>
      <c r="N143" t="s">
        <v>296</v>
      </c>
      <c r="O143" s="6"/>
      <c r="P143" t="s">
        <v>119</v>
      </c>
    </row>
    <row r="144" spans="1:16" x14ac:dyDescent="0.25">
      <c r="A144" t="s">
        <v>137</v>
      </c>
      <c r="B144" t="s">
        <v>825</v>
      </c>
      <c r="C144" t="s">
        <v>246</v>
      </c>
      <c r="F144" t="s">
        <v>260</v>
      </c>
      <c r="G144" t="s">
        <v>116</v>
      </c>
      <c r="H144" t="s">
        <v>286</v>
      </c>
      <c r="J144">
        <v>95.9</v>
      </c>
      <c r="L144" s="5"/>
      <c r="M144" s="5"/>
      <c r="N144" t="s">
        <v>296</v>
      </c>
      <c r="O144" s="6"/>
      <c r="P144" t="s">
        <v>119</v>
      </c>
    </row>
    <row r="145" spans="1:16" x14ac:dyDescent="0.25">
      <c r="A145" t="s">
        <v>137</v>
      </c>
      <c r="B145" t="s">
        <v>826</v>
      </c>
      <c r="C145" t="s">
        <v>246</v>
      </c>
      <c r="F145" t="s">
        <v>261</v>
      </c>
      <c r="G145" t="s">
        <v>116</v>
      </c>
      <c r="H145" t="s">
        <v>286</v>
      </c>
      <c r="J145">
        <v>51.9</v>
      </c>
      <c r="L145" s="5"/>
      <c r="M145" s="5"/>
      <c r="N145" t="s">
        <v>296</v>
      </c>
      <c r="O145" s="6"/>
      <c r="P145" t="s">
        <v>119</v>
      </c>
    </row>
    <row r="146" spans="1:16" x14ac:dyDescent="0.25">
      <c r="A146" t="s">
        <v>137</v>
      </c>
      <c r="B146" t="s">
        <v>827</v>
      </c>
      <c r="C146" t="s">
        <v>246</v>
      </c>
      <c r="F146" t="s">
        <v>268</v>
      </c>
      <c r="G146" t="s">
        <v>116</v>
      </c>
      <c r="H146" t="s">
        <v>286</v>
      </c>
      <c r="J146">
        <v>75.8</v>
      </c>
      <c r="L146" s="5"/>
      <c r="M146" s="5"/>
      <c r="N146" t="s">
        <v>296</v>
      </c>
      <c r="O146" s="6"/>
      <c r="P146" t="s">
        <v>119</v>
      </c>
    </row>
    <row r="147" spans="1:16" x14ac:dyDescent="0.25">
      <c r="A147" t="s">
        <v>137</v>
      </c>
      <c r="B147" t="s">
        <v>828</v>
      </c>
      <c r="C147" t="s">
        <v>246</v>
      </c>
      <c r="F147" t="s">
        <v>168</v>
      </c>
      <c r="G147" t="s">
        <v>116</v>
      </c>
      <c r="H147" t="s">
        <v>286</v>
      </c>
      <c r="J147">
        <v>74.900000000000006</v>
      </c>
      <c r="L147" s="5"/>
      <c r="M147" s="5"/>
      <c r="N147" t="s">
        <v>296</v>
      </c>
      <c r="O147" s="6"/>
      <c r="P147" t="s">
        <v>119</v>
      </c>
    </row>
    <row r="148" spans="1:16" x14ac:dyDescent="0.25">
      <c r="A148" t="s">
        <v>137</v>
      </c>
      <c r="B148" t="s">
        <v>829</v>
      </c>
      <c r="C148" t="s">
        <v>246</v>
      </c>
      <c r="F148" t="s">
        <v>259</v>
      </c>
      <c r="G148" t="s">
        <v>116</v>
      </c>
      <c r="H148" t="s">
        <v>286</v>
      </c>
      <c r="J148">
        <v>62.9</v>
      </c>
      <c r="L148" s="5"/>
      <c r="M148" s="5"/>
      <c r="N148" t="s">
        <v>296</v>
      </c>
      <c r="O148" s="6"/>
      <c r="P148" t="s">
        <v>119</v>
      </c>
    </row>
    <row r="149" spans="1:16" x14ac:dyDescent="0.25">
      <c r="A149" t="s">
        <v>137</v>
      </c>
      <c r="B149" t="s">
        <v>830</v>
      </c>
      <c r="C149" t="s">
        <v>246</v>
      </c>
      <c r="F149" t="s">
        <v>259</v>
      </c>
      <c r="G149" t="s">
        <v>116</v>
      </c>
      <c r="H149" t="s">
        <v>286</v>
      </c>
      <c r="J149">
        <v>39.700000000000003</v>
      </c>
      <c r="L149" s="5"/>
      <c r="M149" s="5"/>
      <c r="N149" t="s">
        <v>296</v>
      </c>
      <c r="O149" s="6"/>
      <c r="P149" t="s">
        <v>119</v>
      </c>
    </row>
    <row r="150" spans="1:16" x14ac:dyDescent="0.25">
      <c r="A150" t="s">
        <v>137</v>
      </c>
      <c r="B150" t="s">
        <v>831</v>
      </c>
      <c r="C150" t="s">
        <v>246</v>
      </c>
      <c r="F150" t="s">
        <v>260</v>
      </c>
      <c r="G150" t="s">
        <v>116</v>
      </c>
      <c r="H150" t="s">
        <v>286</v>
      </c>
      <c r="J150">
        <v>148.80000000000001</v>
      </c>
      <c r="L150" s="5"/>
      <c r="M150" s="5"/>
      <c r="N150" t="s">
        <v>296</v>
      </c>
      <c r="O150" s="6"/>
      <c r="P150" t="s">
        <v>119</v>
      </c>
    </row>
    <row r="151" spans="1:16" x14ac:dyDescent="0.25">
      <c r="A151" t="s">
        <v>137</v>
      </c>
      <c r="B151" t="s">
        <v>832</v>
      </c>
      <c r="C151" t="s">
        <v>246</v>
      </c>
      <c r="F151" t="s">
        <v>168</v>
      </c>
      <c r="G151" t="s">
        <v>116</v>
      </c>
      <c r="H151" t="s">
        <v>286</v>
      </c>
      <c r="J151">
        <v>186</v>
      </c>
      <c r="L151" s="5"/>
      <c r="M151" s="5"/>
      <c r="N151" t="s">
        <v>296</v>
      </c>
      <c r="O151" s="6"/>
      <c r="P151" t="s">
        <v>119</v>
      </c>
    </row>
    <row r="152" spans="1:16" x14ac:dyDescent="0.25">
      <c r="A152" t="s">
        <v>137</v>
      </c>
      <c r="B152" t="s">
        <v>833</v>
      </c>
      <c r="C152" t="s">
        <v>246</v>
      </c>
      <c r="F152" t="s">
        <v>259</v>
      </c>
      <c r="G152" t="s">
        <v>116</v>
      </c>
      <c r="H152" t="s">
        <v>286</v>
      </c>
      <c r="J152">
        <v>53.6</v>
      </c>
      <c r="L152" s="5"/>
      <c r="M152" s="5"/>
      <c r="N152" t="s">
        <v>296</v>
      </c>
      <c r="O152" s="6"/>
      <c r="P152" t="s">
        <v>119</v>
      </c>
    </row>
    <row r="153" spans="1:16" x14ac:dyDescent="0.25">
      <c r="A153" t="s">
        <v>137</v>
      </c>
      <c r="B153" t="s">
        <v>834</v>
      </c>
      <c r="C153" t="s">
        <v>246</v>
      </c>
      <c r="F153" t="s">
        <v>273</v>
      </c>
      <c r="G153" t="s">
        <v>116</v>
      </c>
      <c r="H153" t="s">
        <v>286</v>
      </c>
      <c r="J153">
        <v>32.299999999999997</v>
      </c>
      <c r="L153" s="5"/>
      <c r="M153" s="5"/>
      <c r="N153" t="s">
        <v>296</v>
      </c>
      <c r="O153" s="6"/>
      <c r="P153" t="s">
        <v>119</v>
      </c>
    </row>
    <row r="154" spans="1:16" x14ac:dyDescent="0.25">
      <c r="A154" t="s">
        <v>137</v>
      </c>
      <c r="B154" t="s">
        <v>835</v>
      </c>
      <c r="C154" t="s">
        <v>246</v>
      </c>
      <c r="F154" t="s">
        <v>268</v>
      </c>
      <c r="G154" t="s">
        <v>116</v>
      </c>
      <c r="H154" t="s">
        <v>294</v>
      </c>
      <c r="J154">
        <v>108.4</v>
      </c>
      <c r="L154" s="5"/>
      <c r="M154" s="5"/>
      <c r="N154" t="s">
        <v>296</v>
      </c>
      <c r="O154" s="6"/>
      <c r="P154" t="s">
        <v>119</v>
      </c>
    </row>
    <row r="155" spans="1:16" x14ac:dyDescent="0.25">
      <c r="A155" t="s">
        <v>137</v>
      </c>
      <c r="B155" t="s">
        <v>836</v>
      </c>
      <c r="C155" t="s">
        <v>246</v>
      </c>
      <c r="F155" t="s">
        <v>274</v>
      </c>
      <c r="G155" t="s">
        <v>116</v>
      </c>
      <c r="H155" t="s">
        <v>294</v>
      </c>
      <c r="J155">
        <v>160.5</v>
      </c>
      <c r="L155" s="5"/>
      <c r="M155" s="5"/>
      <c r="N155" t="s">
        <v>296</v>
      </c>
      <c r="O155" s="6"/>
      <c r="P155" t="s">
        <v>119</v>
      </c>
    </row>
    <row r="156" spans="1:16" x14ac:dyDescent="0.25">
      <c r="A156" t="s">
        <v>137</v>
      </c>
      <c r="B156" t="s">
        <v>837</v>
      </c>
      <c r="C156" t="s">
        <v>246</v>
      </c>
      <c r="F156" t="s">
        <v>259</v>
      </c>
      <c r="G156" t="s">
        <v>116</v>
      </c>
      <c r="H156" t="s">
        <v>294</v>
      </c>
      <c r="J156">
        <v>303.8</v>
      </c>
      <c r="L156" s="5"/>
      <c r="M156" s="5"/>
      <c r="N156" t="s">
        <v>296</v>
      </c>
      <c r="O156" s="6"/>
      <c r="P156" t="s">
        <v>119</v>
      </c>
    </row>
    <row r="157" spans="1:16" x14ac:dyDescent="0.25">
      <c r="A157" t="s">
        <v>137</v>
      </c>
      <c r="B157" t="s">
        <v>838</v>
      </c>
      <c r="C157" t="s">
        <v>246</v>
      </c>
      <c r="F157" t="s">
        <v>259</v>
      </c>
      <c r="G157" t="s">
        <v>116</v>
      </c>
      <c r="H157" t="s">
        <v>294</v>
      </c>
      <c r="J157">
        <v>349.3</v>
      </c>
      <c r="L157" s="5"/>
      <c r="M157" s="5"/>
      <c r="N157" t="s">
        <v>296</v>
      </c>
      <c r="O157" s="6"/>
      <c r="P157" t="s">
        <v>119</v>
      </c>
    </row>
    <row r="158" spans="1:16" x14ac:dyDescent="0.25">
      <c r="A158" t="s">
        <v>137</v>
      </c>
      <c r="B158" t="s">
        <v>839</v>
      </c>
      <c r="C158" t="s">
        <v>246</v>
      </c>
      <c r="F158" t="s">
        <v>259</v>
      </c>
      <c r="G158" t="s">
        <v>116</v>
      </c>
      <c r="H158" t="s">
        <v>294</v>
      </c>
      <c r="J158">
        <v>440.4</v>
      </c>
      <c r="L158" s="5"/>
      <c r="M158" s="5"/>
      <c r="N158" t="s">
        <v>296</v>
      </c>
      <c r="O158" s="6"/>
      <c r="P158" t="s">
        <v>119</v>
      </c>
    </row>
    <row r="159" spans="1:16" x14ac:dyDescent="0.25">
      <c r="A159" t="s">
        <v>137</v>
      </c>
      <c r="B159" t="s">
        <v>840</v>
      </c>
      <c r="C159" t="s">
        <v>246</v>
      </c>
      <c r="F159" t="s">
        <v>264</v>
      </c>
      <c r="G159" t="s">
        <v>116</v>
      </c>
      <c r="H159" t="s">
        <v>294</v>
      </c>
      <c r="J159">
        <v>49.4</v>
      </c>
      <c r="L159" s="5"/>
      <c r="M159" s="5"/>
      <c r="N159" t="s">
        <v>296</v>
      </c>
      <c r="O159" s="6"/>
      <c r="P159" t="s">
        <v>119</v>
      </c>
    </row>
    <row r="160" spans="1:16" x14ac:dyDescent="0.25">
      <c r="A160" t="s">
        <v>137</v>
      </c>
      <c r="B160" t="s">
        <v>841</v>
      </c>
      <c r="C160" t="s">
        <v>246</v>
      </c>
      <c r="F160" t="s">
        <v>259</v>
      </c>
      <c r="G160" t="s">
        <v>116</v>
      </c>
      <c r="H160" t="s">
        <v>294</v>
      </c>
      <c r="J160">
        <v>170.8</v>
      </c>
      <c r="L160" s="5"/>
      <c r="M160" s="5"/>
      <c r="N160" t="s">
        <v>296</v>
      </c>
      <c r="O160" s="6"/>
      <c r="P160" t="s">
        <v>119</v>
      </c>
    </row>
    <row r="161" spans="1:16" x14ac:dyDescent="0.25">
      <c r="A161" t="s">
        <v>137</v>
      </c>
      <c r="B161" t="s">
        <v>842</v>
      </c>
      <c r="C161" t="s">
        <v>246</v>
      </c>
      <c r="F161" t="s">
        <v>259</v>
      </c>
      <c r="G161" t="s">
        <v>116</v>
      </c>
      <c r="H161" t="s">
        <v>294</v>
      </c>
      <c r="J161">
        <v>224.6</v>
      </c>
      <c r="L161" s="5"/>
      <c r="M161" s="5"/>
      <c r="N161" t="s">
        <v>296</v>
      </c>
      <c r="O161" s="6"/>
      <c r="P161" t="s">
        <v>119</v>
      </c>
    </row>
    <row r="162" spans="1:16" x14ac:dyDescent="0.25">
      <c r="A162" t="s">
        <v>137</v>
      </c>
      <c r="B162" t="s">
        <v>843</v>
      </c>
      <c r="C162" t="s">
        <v>246</v>
      </c>
      <c r="F162" t="s">
        <v>259</v>
      </c>
      <c r="G162" t="s">
        <v>116</v>
      </c>
      <c r="H162" t="s">
        <v>294</v>
      </c>
      <c r="J162">
        <v>739.4</v>
      </c>
      <c r="L162" s="5"/>
      <c r="M162" s="5"/>
      <c r="N162" t="s">
        <v>296</v>
      </c>
      <c r="O162" s="6"/>
      <c r="P162" t="s">
        <v>119</v>
      </c>
    </row>
    <row r="163" spans="1:16" x14ac:dyDescent="0.25">
      <c r="A163" t="s">
        <v>137</v>
      </c>
      <c r="B163" t="s">
        <v>844</v>
      </c>
      <c r="C163" t="s">
        <v>246</v>
      </c>
      <c r="F163" t="s">
        <v>259</v>
      </c>
      <c r="G163" t="s">
        <v>116</v>
      </c>
      <c r="H163" t="s">
        <v>294</v>
      </c>
      <c r="J163">
        <v>956</v>
      </c>
      <c r="L163" s="5"/>
      <c r="M163" s="5"/>
      <c r="N163" t="s">
        <v>296</v>
      </c>
      <c r="O163" s="6"/>
      <c r="P163" t="s">
        <v>119</v>
      </c>
    </row>
    <row r="164" spans="1:16" x14ac:dyDescent="0.25">
      <c r="A164" t="s">
        <v>137</v>
      </c>
      <c r="B164" t="s">
        <v>845</v>
      </c>
      <c r="C164" t="s">
        <v>246</v>
      </c>
      <c r="F164" t="s">
        <v>259</v>
      </c>
      <c r="G164" t="s">
        <v>116</v>
      </c>
      <c r="H164" t="s">
        <v>294</v>
      </c>
      <c r="J164">
        <v>387.9</v>
      </c>
      <c r="L164" s="5"/>
      <c r="M164" s="5"/>
      <c r="N164" t="s">
        <v>296</v>
      </c>
      <c r="O164" s="6"/>
      <c r="P164" t="s">
        <v>119</v>
      </c>
    </row>
    <row r="165" spans="1:16" x14ac:dyDescent="0.25">
      <c r="A165" t="s">
        <v>137</v>
      </c>
      <c r="B165" t="s">
        <v>846</v>
      </c>
      <c r="C165" t="s">
        <v>246</v>
      </c>
      <c r="F165" t="s">
        <v>259</v>
      </c>
      <c r="G165" t="s">
        <v>116</v>
      </c>
      <c r="H165" t="s">
        <v>294</v>
      </c>
      <c r="J165">
        <v>49.4</v>
      </c>
      <c r="L165" s="5"/>
      <c r="M165" s="5"/>
      <c r="N165" t="s">
        <v>296</v>
      </c>
      <c r="O165" s="6"/>
      <c r="P165" t="s">
        <v>119</v>
      </c>
    </row>
    <row r="166" spans="1:16" x14ac:dyDescent="0.25">
      <c r="A166" t="s">
        <v>137</v>
      </c>
      <c r="B166" t="s">
        <v>847</v>
      </c>
      <c r="C166" t="s">
        <v>246</v>
      </c>
      <c r="F166" t="s">
        <v>259</v>
      </c>
      <c r="G166" t="s">
        <v>116</v>
      </c>
      <c r="H166" t="s">
        <v>294</v>
      </c>
      <c r="J166">
        <v>84.6</v>
      </c>
      <c r="L166" s="5"/>
      <c r="M166" s="5"/>
      <c r="N166" t="s">
        <v>296</v>
      </c>
      <c r="O166" s="6"/>
      <c r="P166" t="s">
        <v>119</v>
      </c>
    </row>
    <row r="167" spans="1:16" x14ac:dyDescent="0.25">
      <c r="A167" t="s">
        <v>137</v>
      </c>
      <c r="B167" t="s">
        <v>848</v>
      </c>
      <c r="C167" t="s">
        <v>246</v>
      </c>
      <c r="F167" t="s">
        <v>259</v>
      </c>
      <c r="G167" t="s">
        <v>116</v>
      </c>
      <c r="H167" t="s">
        <v>294</v>
      </c>
      <c r="J167">
        <v>244.4</v>
      </c>
      <c r="L167" s="5"/>
      <c r="M167" s="5"/>
      <c r="N167" t="s">
        <v>296</v>
      </c>
      <c r="O167" s="6"/>
      <c r="P167" t="s">
        <v>119</v>
      </c>
    </row>
    <row r="168" spans="1:16" x14ac:dyDescent="0.25">
      <c r="A168" t="s">
        <v>137</v>
      </c>
      <c r="B168" t="s">
        <v>849</v>
      </c>
      <c r="C168" t="s">
        <v>246</v>
      </c>
      <c r="F168" t="s">
        <v>259</v>
      </c>
      <c r="G168" t="s">
        <v>116</v>
      </c>
      <c r="H168" t="s">
        <v>294</v>
      </c>
      <c r="J168">
        <v>130</v>
      </c>
      <c r="L168" s="5"/>
      <c r="M168" s="5"/>
      <c r="N168" t="s">
        <v>296</v>
      </c>
      <c r="O168" s="6"/>
      <c r="P168" t="s">
        <v>119</v>
      </c>
    </row>
    <row r="169" spans="1:16" x14ac:dyDescent="0.25">
      <c r="A169" t="s">
        <v>137</v>
      </c>
      <c r="B169" t="s">
        <v>850</v>
      </c>
      <c r="C169" t="s">
        <v>246</v>
      </c>
      <c r="F169" t="s">
        <v>259</v>
      </c>
      <c r="G169" t="s">
        <v>116</v>
      </c>
      <c r="H169" t="s">
        <v>294</v>
      </c>
      <c r="J169">
        <v>208.5</v>
      </c>
      <c r="L169" s="5"/>
      <c r="M169" s="5"/>
      <c r="N169" t="s">
        <v>296</v>
      </c>
      <c r="O169" s="6"/>
      <c r="P169" t="s">
        <v>119</v>
      </c>
    </row>
    <row r="170" spans="1:16" s="22" customFormat="1" x14ac:dyDescent="0.25">
      <c r="A170" s="22" t="s">
        <v>138</v>
      </c>
      <c r="B170" s="22" t="s">
        <v>245</v>
      </c>
      <c r="C170" s="22" t="s">
        <v>157</v>
      </c>
      <c r="D170" s="22" t="s">
        <v>629</v>
      </c>
      <c r="F170" s="22" t="s">
        <v>275</v>
      </c>
      <c r="G170" s="22" t="s">
        <v>115</v>
      </c>
      <c r="H170" s="22" t="s">
        <v>184</v>
      </c>
      <c r="J170" s="33">
        <v>3665.1</v>
      </c>
      <c r="L170" s="25"/>
      <c r="M170" s="25"/>
      <c r="N170" s="22" t="s">
        <v>296</v>
      </c>
      <c r="O170" s="26"/>
      <c r="P170" s="22" t="s">
        <v>119</v>
      </c>
    </row>
    <row r="171" spans="1:16" s="22" customFormat="1" x14ac:dyDescent="0.25">
      <c r="A171" s="22" t="s">
        <v>138</v>
      </c>
      <c r="B171" s="22" t="s">
        <v>247</v>
      </c>
      <c r="C171" s="22" t="s">
        <v>157</v>
      </c>
      <c r="D171" s="22" t="s">
        <v>630</v>
      </c>
      <c r="F171" s="22" t="s">
        <v>276</v>
      </c>
      <c r="G171" s="22" t="s">
        <v>115</v>
      </c>
      <c r="H171" s="22" t="s">
        <v>184</v>
      </c>
      <c r="J171" s="33">
        <v>10123.5</v>
      </c>
      <c r="L171" s="25"/>
      <c r="M171" s="25"/>
      <c r="N171" s="22" t="s">
        <v>296</v>
      </c>
      <c r="O171" s="26"/>
      <c r="P171" s="22" t="s">
        <v>119</v>
      </c>
    </row>
    <row r="172" spans="1:16" s="22" customFormat="1" x14ac:dyDescent="0.25">
      <c r="A172" s="22" t="s">
        <v>139</v>
      </c>
      <c r="B172" s="22" t="s">
        <v>248</v>
      </c>
      <c r="C172" s="22" t="s">
        <v>158</v>
      </c>
      <c r="D172" s="22" t="s">
        <v>634</v>
      </c>
      <c r="F172" s="22" t="s">
        <v>174</v>
      </c>
      <c r="G172" s="22" t="s">
        <v>115</v>
      </c>
      <c r="H172" s="22" t="s">
        <v>184</v>
      </c>
      <c r="J172" s="33">
        <v>3558</v>
      </c>
      <c r="L172" s="25"/>
      <c r="M172" s="25"/>
      <c r="N172" s="22" t="s">
        <v>296</v>
      </c>
      <c r="O172" s="26"/>
      <c r="P172" s="22" t="s">
        <v>119</v>
      </c>
    </row>
    <row r="173" spans="1:16" s="22" customFormat="1" x14ac:dyDescent="0.25">
      <c r="A173" s="22" t="s">
        <v>140</v>
      </c>
      <c r="B173" s="22" t="s">
        <v>249</v>
      </c>
      <c r="C173" s="22" t="s">
        <v>159</v>
      </c>
      <c r="D173" s="22" t="s">
        <v>650</v>
      </c>
      <c r="F173" s="22" t="s">
        <v>277</v>
      </c>
      <c r="G173" s="22" t="s">
        <v>115</v>
      </c>
      <c r="H173" s="22" t="s">
        <v>295</v>
      </c>
      <c r="J173" s="33">
        <v>104.1</v>
      </c>
      <c r="L173" s="25"/>
      <c r="M173" s="25"/>
      <c r="N173" s="22" t="s">
        <v>296</v>
      </c>
      <c r="O173" s="26"/>
      <c r="P173" s="22" t="s">
        <v>119</v>
      </c>
    </row>
    <row r="174" spans="1:16" s="22" customFormat="1" x14ac:dyDescent="0.25">
      <c r="A174" s="22" t="s">
        <v>140</v>
      </c>
      <c r="B174" s="22" t="s">
        <v>250</v>
      </c>
      <c r="C174" s="22" t="s">
        <v>159</v>
      </c>
      <c r="D174" s="22" t="s">
        <v>650</v>
      </c>
      <c r="F174" s="22" t="s">
        <v>277</v>
      </c>
      <c r="G174" s="22" t="s">
        <v>115</v>
      </c>
      <c r="H174" s="22" t="s">
        <v>295</v>
      </c>
      <c r="J174" s="33">
        <v>61.3</v>
      </c>
      <c r="L174" s="25"/>
      <c r="M174" s="25"/>
      <c r="N174" s="22" t="s">
        <v>296</v>
      </c>
      <c r="O174" s="26"/>
      <c r="P174" s="22" t="s">
        <v>119</v>
      </c>
    </row>
    <row r="175" spans="1:16" s="22" customFormat="1" x14ac:dyDescent="0.25">
      <c r="A175" s="22" t="s">
        <v>140</v>
      </c>
      <c r="B175" s="22" t="s">
        <v>251</v>
      </c>
      <c r="C175" s="22" t="s">
        <v>159</v>
      </c>
      <c r="D175" s="22" t="s">
        <v>651</v>
      </c>
      <c r="F175" s="22" t="s">
        <v>278</v>
      </c>
      <c r="G175" s="22" t="s">
        <v>115</v>
      </c>
      <c r="H175" s="22" t="s">
        <v>295</v>
      </c>
      <c r="J175" s="33">
        <v>506.3</v>
      </c>
      <c r="L175" s="25"/>
      <c r="M175" s="25"/>
      <c r="N175" s="22" t="s">
        <v>296</v>
      </c>
      <c r="O175" s="26"/>
      <c r="P175" s="22" t="s">
        <v>119</v>
      </c>
    </row>
    <row r="176" spans="1:16" s="22" customFormat="1" x14ac:dyDescent="0.25">
      <c r="A176" s="22" t="s">
        <v>140</v>
      </c>
      <c r="B176" s="22" t="s">
        <v>636</v>
      </c>
      <c r="C176" s="22" t="s">
        <v>159</v>
      </c>
      <c r="D176" s="22" t="s">
        <v>652</v>
      </c>
      <c r="F176" s="22" t="s">
        <v>280</v>
      </c>
      <c r="G176" s="22" t="s">
        <v>115</v>
      </c>
      <c r="H176" s="22" t="s">
        <v>295</v>
      </c>
      <c r="J176" s="33">
        <v>322.8</v>
      </c>
      <c r="L176" s="25"/>
      <c r="M176" s="25"/>
      <c r="N176" s="22" t="s">
        <v>296</v>
      </c>
      <c r="O176" s="26"/>
      <c r="P176" s="22" t="s">
        <v>119</v>
      </c>
    </row>
    <row r="177" spans="1:16" s="22" customFormat="1" x14ac:dyDescent="0.25">
      <c r="A177" s="22" t="s">
        <v>140</v>
      </c>
      <c r="B177" s="22" t="s">
        <v>637</v>
      </c>
      <c r="C177" s="22" t="s">
        <v>159</v>
      </c>
      <c r="D177" s="22" t="s">
        <v>653</v>
      </c>
      <c r="F177" s="22" t="s">
        <v>281</v>
      </c>
      <c r="G177" s="22" t="s">
        <v>115</v>
      </c>
      <c r="H177" s="22" t="s">
        <v>295</v>
      </c>
      <c r="J177" s="33">
        <v>559.29999999999995</v>
      </c>
      <c r="L177" s="25"/>
      <c r="M177" s="25"/>
      <c r="N177" s="22" t="s">
        <v>296</v>
      </c>
      <c r="O177" s="26"/>
      <c r="P177" s="22" t="s">
        <v>119</v>
      </c>
    </row>
    <row r="178" spans="1:16" s="22" customFormat="1" x14ac:dyDescent="0.25">
      <c r="A178" s="22" t="s">
        <v>140</v>
      </c>
      <c r="B178" s="22" t="s">
        <v>638</v>
      </c>
      <c r="C178" s="22" t="s">
        <v>159</v>
      </c>
      <c r="D178" s="22" t="s">
        <v>654</v>
      </c>
      <c r="F178" s="22" t="s">
        <v>277</v>
      </c>
      <c r="G178" s="22" t="s">
        <v>115</v>
      </c>
      <c r="H178" s="22" t="s">
        <v>295</v>
      </c>
      <c r="J178" s="33">
        <v>379.1</v>
      </c>
      <c r="L178" s="25"/>
      <c r="M178" s="25"/>
      <c r="N178" s="22" t="s">
        <v>296</v>
      </c>
      <c r="O178" s="26"/>
      <c r="P178" s="22" t="s">
        <v>119</v>
      </c>
    </row>
    <row r="179" spans="1:16" s="22" customFormat="1" x14ac:dyDescent="0.25">
      <c r="A179" s="22" t="s">
        <v>140</v>
      </c>
      <c r="B179" s="22" t="s">
        <v>639</v>
      </c>
      <c r="C179" s="22" t="s">
        <v>159</v>
      </c>
      <c r="D179" s="22" t="s">
        <v>655</v>
      </c>
      <c r="F179" s="22" t="s">
        <v>282</v>
      </c>
      <c r="G179" s="22" t="s">
        <v>115</v>
      </c>
      <c r="H179" s="22" t="s">
        <v>295</v>
      </c>
      <c r="J179" s="33">
        <v>603.1</v>
      </c>
      <c r="L179" s="25"/>
      <c r="M179" s="25"/>
      <c r="N179" s="22" t="s">
        <v>296</v>
      </c>
      <c r="O179" s="26"/>
      <c r="P179" s="22" t="s">
        <v>119</v>
      </c>
    </row>
    <row r="180" spans="1:16" s="22" customFormat="1" x14ac:dyDescent="0.25">
      <c r="A180" s="22" t="s">
        <v>140</v>
      </c>
      <c r="B180" s="22" t="s">
        <v>640</v>
      </c>
      <c r="C180" s="22" t="s">
        <v>159</v>
      </c>
      <c r="D180" s="22" t="s">
        <v>664</v>
      </c>
      <c r="F180" s="22" t="s">
        <v>278</v>
      </c>
      <c r="G180" s="22" t="s">
        <v>115</v>
      </c>
      <c r="H180" s="22" t="s">
        <v>295</v>
      </c>
      <c r="J180" s="33">
        <v>2520.1999999999998</v>
      </c>
      <c r="L180" s="25"/>
      <c r="M180" s="25"/>
      <c r="N180" s="22" t="s">
        <v>296</v>
      </c>
      <c r="O180" s="26"/>
      <c r="P180" s="22" t="s">
        <v>119</v>
      </c>
    </row>
    <row r="181" spans="1:16" s="22" customFormat="1" x14ac:dyDescent="0.25">
      <c r="A181" s="22" t="s">
        <v>140</v>
      </c>
      <c r="B181" s="22" t="s">
        <v>641</v>
      </c>
      <c r="C181" s="22" t="s">
        <v>159</v>
      </c>
      <c r="D181" s="22" t="s">
        <v>656</v>
      </c>
      <c r="F181" s="22" t="s">
        <v>277</v>
      </c>
      <c r="G181" s="22" t="s">
        <v>115</v>
      </c>
      <c r="H181" s="22" t="s">
        <v>295</v>
      </c>
      <c r="J181" s="33">
        <v>1137.9000000000001</v>
      </c>
      <c r="L181" s="25"/>
      <c r="M181" s="25"/>
      <c r="N181" s="22" t="s">
        <v>296</v>
      </c>
      <c r="O181" s="26"/>
      <c r="P181" s="22" t="s">
        <v>119</v>
      </c>
    </row>
    <row r="182" spans="1:16" s="22" customFormat="1" x14ac:dyDescent="0.25">
      <c r="A182" s="22" t="s">
        <v>140</v>
      </c>
      <c r="B182" s="22" t="s">
        <v>642</v>
      </c>
      <c r="C182" s="22" t="s">
        <v>159</v>
      </c>
      <c r="D182" s="22" t="s">
        <v>656</v>
      </c>
      <c r="F182" s="22" t="s">
        <v>277</v>
      </c>
      <c r="G182" s="22" t="s">
        <v>115</v>
      </c>
      <c r="H182" s="22" t="s">
        <v>295</v>
      </c>
      <c r="J182" s="33">
        <v>90.4</v>
      </c>
      <c r="L182" s="25"/>
      <c r="M182" s="25"/>
      <c r="N182" s="22" t="s">
        <v>296</v>
      </c>
      <c r="O182" s="26"/>
      <c r="P182" s="22" t="s">
        <v>119</v>
      </c>
    </row>
    <row r="183" spans="1:16" s="22" customFormat="1" x14ac:dyDescent="0.25">
      <c r="A183" s="22" t="s">
        <v>140</v>
      </c>
      <c r="B183" s="22" t="s">
        <v>643</v>
      </c>
      <c r="C183" s="22" t="s">
        <v>159</v>
      </c>
      <c r="D183" s="22" t="s">
        <v>657</v>
      </c>
      <c r="F183" s="22" t="s">
        <v>280</v>
      </c>
      <c r="G183" s="22" t="s">
        <v>115</v>
      </c>
      <c r="H183" s="22" t="s">
        <v>295</v>
      </c>
      <c r="J183" s="33">
        <v>342</v>
      </c>
      <c r="L183" s="25"/>
      <c r="M183" s="25"/>
      <c r="N183" s="22" t="s">
        <v>296</v>
      </c>
      <c r="O183" s="26"/>
      <c r="P183" s="22" t="s">
        <v>119</v>
      </c>
    </row>
    <row r="184" spans="1:16" s="22" customFormat="1" x14ac:dyDescent="0.25">
      <c r="A184" s="22" t="s">
        <v>140</v>
      </c>
      <c r="B184" s="22" t="s">
        <v>644</v>
      </c>
      <c r="C184" s="22" t="s">
        <v>159</v>
      </c>
      <c r="D184" s="22" t="s">
        <v>658</v>
      </c>
      <c r="F184" s="22" t="s">
        <v>279</v>
      </c>
      <c r="G184" s="22" t="s">
        <v>115</v>
      </c>
      <c r="H184" s="22" t="s">
        <v>295</v>
      </c>
      <c r="J184" s="33">
        <v>217.6</v>
      </c>
      <c r="L184" s="25"/>
      <c r="M184" s="25"/>
      <c r="N184" s="22" t="s">
        <v>296</v>
      </c>
      <c r="O184" s="26"/>
      <c r="P184" s="22" t="s">
        <v>119</v>
      </c>
    </row>
    <row r="185" spans="1:16" s="22" customFormat="1" x14ac:dyDescent="0.25">
      <c r="A185" s="22" t="s">
        <v>140</v>
      </c>
      <c r="B185" s="22" t="s">
        <v>645</v>
      </c>
      <c r="C185" s="22" t="s">
        <v>159</v>
      </c>
      <c r="D185" s="22" t="s">
        <v>659</v>
      </c>
      <c r="F185" s="22" t="s">
        <v>278</v>
      </c>
      <c r="G185" s="22" t="s">
        <v>115</v>
      </c>
      <c r="H185" s="22" t="s">
        <v>295</v>
      </c>
      <c r="J185" s="33">
        <v>709.7</v>
      </c>
      <c r="L185" s="25"/>
      <c r="M185" s="25"/>
      <c r="N185" s="22" t="s">
        <v>296</v>
      </c>
      <c r="O185" s="26"/>
      <c r="P185" s="22" t="s">
        <v>119</v>
      </c>
    </row>
    <row r="186" spans="1:16" s="22" customFormat="1" x14ac:dyDescent="0.25">
      <c r="A186" s="22" t="s">
        <v>140</v>
      </c>
      <c r="B186" s="22" t="s">
        <v>646</v>
      </c>
      <c r="C186" s="22" t="s">
        <v>159</v>
      </c>
      <c r="D186" s="22" t="s">
        <v>660</v>
      </c>
      <c r="F186" s="22" t="s">
        <v>277</v>
      </c>
      <c r="G186" s="22" t="s">
        <v>115</v>
      </c>
      <c r="H186" s="22" t="s">
        <v>295</v>
      </c>
      <c r="J186" s="33">
        <v>506.3</v>
      </c>
      <c r="L186" s="25"/>
      <c r="M186" s="25"/>
      <c r="N186" s="22" t="s">
        <v>296</v>
      </c>
      <c r="O186" s="26"/>
      <c r="P186" s="22" t="s">
        <v>119</v>
      </c>
    </row>
    <row r="187" spans="1:16" s="22" customFormat="1" x14ac:dyDescent="0.25">
      <c r="A187" s="22" t="s">
        <v>140</v>
      </c>
      <c r="B187" s="22" t="s">
        <v>647</v>
      </c>
      <c r="C187" s="22" t="s">
        <v>159</v>
      </c>
      <c r="D187" s="22" t="s">
        <v>661</v>
      </c>
      <c r="F187" s="22" t="s">
        <v>279</v>
      </c>
      <c r="G187" s="22" t="s">
        <v>115</v>
      </c>
      <c r="H187" s="22" t="s">
        <v>295</v>
      </c>
      <c r="J187" s="33">
        <v>581.70000000000005</v>
      </c>
      <c r="L187" s="25"/>
      <c r="M187" s="25"/>
      <c r="N187" s="22" t="s">
        <v>296</v>
      </c>
      <c r="O187" s="26"/>
      <c r="P187" s="22" t="s">
        <v>119</v>
      </c>
    </row>
    <row r="188" spans="1:16" s="22" customFormat="1" x14ac:dyDescent="0.25">
      <c r="A188" s="22" t="s">
        <v>140</v>
      </c>
      <c r="B188" s="22" t="s">
        <v>648</v>
      </c>
      <c r="C188" s="22" t="s">
        <v>159</v>
      </c>
      <c r="D188" s="22" t="s">
        <v>662</v>
      </c>
      <c r="F188" s="22" t="s">
        <v>282</v>
      </c>
      <c r="G188" s="22" t="s">
        <v>115</v>
      </c>
      <c r="H188" s="22" t="s">
        <v>295</v>
      </c>
      <c r="J188" s="33">
        <v>577.1</v>
      </c>
      <c r="L188" s="25"/>
      <c r="M188" s="25"/>
      <c r="N188" s="22" t="s">
        <v>296</v>
      </c>
      <c r="O188" s="26"/>
      <c r="P188" s="22" t="s">
        <v>119</v>
      </c>
    </row>
    <row r="189" spans="1:16" s="22" customFormat="1" x14ac:dyDescent="0.25">
      <c r="A189" s="22" t="s">
        <v>140</v>
      </c>
      <c r="B189" s="22" t="s">
        <v>649</v>
      </c>
      <c r="C189" s="22" t="s">
        <v>159</v>
      </c>
      <c r="D189" s="22" t="s">
        <v>663</v>
      </c>
      <c r="F189" s="22" t="s">
        <v>282</v>
      </c>
      <c r="G189" s="22" t="s">
        <v>115</v>
      </c>
      <c r="H189" s="22" t="s">
        <v>295</v>
      </c>
      <c r="J189" s="33">
        <v>594.70000000000005</v>
      </c>
      <c r="L189" s="25"/>
      <c r="M189" s="25"/>
      <c r="N189" s="22" t="s">
        <v>296</v>
      </c>
      <c r="O189" s="26"/>
      <c r="P189" s="22" t="s">
        <v>119</v>
      </c>
    </row>
    <row r="190" spans="1:16" s="22" customFormat="1" x14ac:dyDescent="0.25">
      <c r="A190" s="22" t="s">
        <v>141</v>
      </c>
      <c r="B190" s="22" t="s">
        <v>703</v>
      </c>
      <c r="C190" s="22" t="s">
        <v>160</v>
      </c>
      <c r="D190" s="22" t="s">
        <v>706</v>
      </c>
      <c r="F190" s="22" t="s">
        <v>283</v>
      </c>
      <c r="G190" s="22" t="s">
        <v>115</v>
      </c>
      <c r="H190" s="22" t="s">
        <v>300</v>
      </c>
      <c r="J190" s="22">
        <v>1083.3</v>
      </c>
      <c r="L190" s="25"/>
      <c r="M190" s="25"/>
      <c r="N190" s="22" t="s">
        <v>296</v>
      </c>
      <c r="O190" s="26"/>
      <c r="P190" s="22" t="s">
        <v>119</v>
      </c>
    </row>
    <row r="191" spans="1:16" s="22" customFormat="1" x14ac:dyDescent="0.25">
      <c r="A191" s="22" t="s">
        <v>141</v>
      </c>
      <c r="B191" s="22" t="s">
        <v>704</v>
      </c>
      <c r="C191" s="22" t="s">
        <v>160</v>
      </c>
      <c r="D191" s="22" t="s">
        <v>707</v>
      </c>
      <c r="F191" s="22" t="s">
        <v>262</v>
      </c>
      <c r="G191" s="22" t="s">
        <v>115</v>
      </c>
      <c r="H191" s="22" t="s">
        <v>300</v>
      </c>
      <c r="J191" s="22">
        <v>328.1</v>
      </c>
      <c r="L191" s="25"/>
      <c r="M191" s="25"/>
      <c r="N191" s="22" t="s">
        <v>296</v>
      </c>
      <c r="O191" s="26"/>
      <c r="P191" s="22" t="s">
        <v>119</v>
      </c>
    </row>
    <row r="192" spans="1:16" s="22" customFormat="1" x14ac:dyDescent="0.25">
      <c r="A192" s="22" t="s">
        <v>141</v>
      </c>
      <c r="B192" s="22" t="s">
        <v>705</v>
      </c>
      <c r="C192" s="22" t="s">
        <v>160</v>
      </c>
      <c r="D192" s="22" t="s">
        <v>708</v>
      </c>
      <c r="F192" s="22" t="s">
        <v>262</v>
      </c>
      <c r="G192" s="22" t="s">
        <v>115</v>
      </c>
      <c r="H192" s="22" t="s">
        <v>300</v>
      </c>
      <c r="J192" s="22">
        <v>379</v>
      </c>
      <c r="L192" s="25"/>
      <c r="M192" s="25"/>
      <c r="N192" s="22" t="s">
        <v>296</v>
      </c>
      <c r="O192" s="26"/>
      <c r="P192" s="22" t="s">
        <v>119</v>
      </c>
    </row>
    <row r="193" spans="1:16" s="22" customFormat="1" x14ac:dyDescent="0.25">
      <c r="A193" s="22" t="s">
        <v>142</v>
      </c>
      <c r="B193" s="22" t="s">
        <v>252</v>
      </c>
      <c r="C193" s="22" t="s">
        <v>161</v>
      </c>
      <c r="D193" s="22" t="s">
        <v>669</v>
      </c>
      <c r="F193" s="22" t="s">
        <v>177</v>
      </c>
      <c r="G193" s="22" t="s">
        <v>115</v>
      </c>
      <c r="H193" s="22" t="s">
        <v>300</v>
      </c>
      <c r="J193" s="33">
        <v>491</v>
      </c>
      <c r="L193" s="25"/>
      <c r="M193" s="25"/>
      <c r="N193" s="22" t="s">
        <v>296</v>
      </c>
      <c r="O193" s="26"/>
      <c r="P193" s="22" t="s">
        <v>119</v>
      </c>
    </row>
    <row r="194" spans="1:16" s="22" customFormat="1" x14ac:dyDescent="0.25">
      <c r="A194" s="22" t="s">
        <v>142</v>
      </c>
      <c r="B194" s="22" t="s">
        <v>253</v>
      </c>
      <c r="C194" s="22" t="s">
        <v>161</v>
      </c>
      <c r="D194" s="22" t="s">
        <v>670</v>
      </c>
      <c r="G194" s="22" t="s">
        <v>115</v>
      </c>
      <c r="H194" s="22" t="s">
        <v>300</v>
      </c>
      <c r="J194" s="33">
        <v>469.1</v>
      </c>
      <c r="L194" s="25"/>
      <c r="M194" s="25"/>
      <c r="N194" s="22" t="s">
        <v>296</v>
      </c>
      <c r="O194" s="26"/>
      <c r="P194" s="22" t="s">
        <v>119</v>
      </c>
    </row>
    <row r="195" spans="1:16" s="22" customFormat="1" x14ac:dyDescent="0.25">
      <c r="A195" s="22" t="s">
        <v>142</v>
      </c>
      <c r="B195" s="22" t="s">
        <v>666</v>
      </c>
      <c r="C195" s="22" t="s">
        <v>161</v>
      </c>
      <c r="D195" s="22" t="s">
        <v>671</v>
      </c>
      <c r="G195" s="22" t="s">
        <v>115</v>
      </c>
      <c r="H195" s="22" t="s">
        <v>300</v>
      </c>
      <c r="J195" s="33">
        <v>795</v>
      </c>
      <c r="L195" s="25"/>
      <c r="M195" s="25"/>
      <c r="N195" s="22" t="s">
        <v>296</v>
      </c>
      <c r="O195" s="26"/>
      <c r="P195" s="22" t="s">
        <v>119</v>
      </c>
    </row>
    <row r="196" spans="1:16" s="22" customFormat="1" x14ac:dyDescent="0.25">
      <c r="A196" s="22" t="s">
        <v>142</v>
      </c>
      <c r="B196" s="22" t="s">
        <v>667</v>
      </c>
      <c r="C196" s="22" t="s">
        <v>161</v>
      </c>
      <c r="D196" s="22" t="s">
        <v>672</v>
      </c>
      <c r="G196" s="22" t="s">
        <v>115</v>
      </c>
      <c r="H196" s="22" t="s">
        <v>300</v>
      </c>
      <c r="J196" s="33">
        <v>1479</v>
      </c>
      <c r="L196" s="25"/>
      <c r="M196" s="25"/>
      <c r="N196" s="22" t="s">
        <v>296</v>
      </c>
      <c r="O196" s="26"/>
      <c r="P196" s="22" t="s">
        <v>119</v>
      </c>
    </row>
    <row r="197" spans="1:16" s="22" customFormat="1" x14ac:dyDescent="0.25">
      <c r="A197" s="22" t="s">
        <v>142</v>
      </c>
      <c r="B197" s="22" t="s">
        <v>668</v>
      </c>
      <c r="C197" s="22" t="s">
        <v>161</v>
      </c>
      <c r="D197" s="22" t="s">
        <v>673</v>
      </c>
      <c r="G197" s="22" t="s">
        <v>115</v>
      </c>
      <c r="H197" s="22" t="s">
        <v>300</v>
      </c>
      <c r="J197" s="33">
        <v>944</v>
      </c>
      <c r="L197" s="25"/>
      <c r="M197" s="25"/>
      <c r="N197" s="22" t="s">
        <v>296</v>
      </c>
      <c r="O197" s="26"/>
      <c r="P197" s="22" t="s">
        <v>119</v>
      </c>
    </row>
    <row r="198" spans="1:16" s="22" customFormat="1" x14ac:dyDescent="0.25">
      <c r="A198" s="22" t="s">
        <v>143</v>
      </c>
      <c r="B198" s="22" t="s">
        <v>679</v>
      </c>
      <c r="C198" s="22" t="s">
        <v>162</v>
      </c>
      <c r="D198" s="22" t="s">
        <v>711</v>
      </c>
      <c r="F198" s="22" t="s">
        <v>168</v>
      </c>
      <c r="G198" s="22" t="s">
        <v>115</v>
      </c>
      <c r="H198" s="22" t="s">
        <v>285</v>
      </c>
      <c r="J198" s="22">
        <v>1454.3</v>
      </c>
      <c r="L198" s="25"/>
      <c r="M198" s="25"/>
      <c r="N198" s="22" t="s">
        <v>296</v>
      </c>
      <c r="O198" s="26"/>
      <c r="P198" s="22" t="s">
        <v>119</v>
      </c>
    </row>
    <row r="199" spans="1:16" s="22" customFormat="1" x14ac:dyDescent="0.25">
      <c r="A199" s="22" t="s">
        <v>674</v>
      </c>
      <c r="B199" s="22" t="s">
        <v>680</v>
      </c>
      <c r="C199" s="22" t="s">
        <v>675</v>
      </c>
      <c r="D199" s="22" t="s">
        <v>685</v>
      </c>
      <c r="F199" s="22" t="s">
        <v>676</v>
      </c>
      <c r="G199" s="22" t="s">
        <v>677</v>
      </c>
      <c r="H199" s="22" t="s">
        <v>689</v>
      </c>
      <c r="J199" s="35">
        <v>5842</v>
      </c>
      <c r="N199" s="22" t="s">
        <v>296</v>
      </c>
      <c r="P199" s="22" t="s">
        <v>119</v>
      </c>
    </row>
    <row r="200" spans="1:16" s="22" customFormat="1" x14ac:dyDescent="0.25">
      <c r="A200" s="22" t="s">
        <v>674</v>
      </c>
      <c r="B200" s="22" t="s">
        <v>681</v>
      </c>
      <c r="C200" s="22" t="s">
        <v>675</v>
      </c>
      <c r="D200" s="22" t="s">
        <v>685</v>
      </c>
      <c r="F200" s="22" t="s">
        <v>676</v>
      </c>
      <c r="G200" s="22" t="s">
        <v>677</v>
      </c>
      <c r="H200" s="22" t="s">
        <v>690</v>
      </c>
      <c r="N200" s="22" t="s">
        <v>296</v>
      </c>
      <c r="P200" s="22" t="s">
        <v>119</v>
      </c>
    </row>
    <row r="201" spans="1:16" s="22" customFormat="1" x14ac:dyDescent="0.25">
      <c r="A201" s="22" t="s">
        <v>674</v>
      </c>
      <c r="B201" s="22" t="s">
        <v>682</v>
      </c>
      <c r="C201" s="22" t="s">
        <v>675</v>
      </c>
      <c r="D201" s="22" t="s">
        <v>686</v>
      </c>
      <c r="F201" s="22" t="s">
        <v>676</v>
      </c>
      <c r="G201" s="22" t="s">
        <v>178</v>
      </c>
      <c r="H201" s="22" t="s">
        <v>691</v>
      </c>
      <c r="J201" s="35">
        <v>1291729</v>
      </c>
      <c r="N201" s="22" t="s">
        <v>296</v>
      </c>
      <c r="P201" s="22" t="s">
        <v>119</v>
      </c>
    </row>
    <row r="202" spans="1:16" s="22" customFormat="1" x14ac:dyDescent="0.25">
      <c r="A202" s="22" t="s">
        <v>674</v>
      </c>
      <c r="B202" s="22" t="s">
        <v>683</v>
      </c>
      <c r="C202" s="22" t="s">
        <v>675</v>
      </c>
      <c r="D202" s="22" t="s">
        <v>687</v>
      </c>
      <c r="F202" s="22" t="s">
        <v>676</v>
      </c>
      <c r="G202" s="22" t="s">
        <v>178</v>
      </c>
      <c r="H202" s="22" t="s">
        <v>691</v>
      </c>
      <c r="J202" s="35">
        <v>1111311</v>
      </c>
      <c r="N202" s="22" t="s">
        <v>296</v>
      </c>
      <c r="P202" s="22" t="s">
        <v>119</v>
      </c>
    </row>
    <row r="203" spans="1:16" s="22" customFormat="1" x14ac:dyDescent="0.25">
      <c r="A203" s="22" t="s">
        <v>674</v>
      </c>
      <c r="B203" s="22" t="s">
        <v>684</v>
      </c>
      <c r="C203" s="22" t="s">
        <v>675</v>
      </c>
      <c r="D203" s="22" t="s">
        <v>688</v>
      </c>
      <c r="F203" s="22" t="s">
        <v>676</v>
      </c>
      <c r="G203" s="22" t="s">
        <v>178</v>
      </c>
      <c r="H203" s="22" t="s">
        <v>691</v>
      </c>
      <c r="J203" s="35">
        <v>2574147</v>
      </c>
      <c r="N203" s="22" t="s">
        <v>296</v>
      </c>
      <c r="P203" s="22" t="s">
        <v>119</v>
      </c>
    </row>
    <row r="204" spans="1:16" s="22" customFormat="1" x14ac:dyDescent="0.25">
      <c r="A204" s="22" t="s">
        <v>144</v>
      </c>
      <c r="B204" s="22" t="s">
        <v>254</v>
      </c>
      <c r="C204" s="22" t="s">
        <v>696</v>
      </c>
      <c r="D204" s="22" t="s">
        <v>714</v>
      </c>
      <c r="F204" s="22" t="s">
        <v>712</v>
      </c>
      <c r="G204" s="22" t="s">
        <v>677</v>
      </c>
      <c r="H204" s="22" t="s">
        <v>713</v>
      </c>
      <c r="J204" s="35">
        <v>5460.2</v>
      </c>
      <c r="N204" s="22" t="s">
        <v>296</v>
      </c>
      <c r="P204" s="22" t="s">
        <v>119</v>
      </c>
    </row>
    <row r="205" spans="1:16" s="22" customFormat="1" x14ac:dyDescent="0.25">
      <c r="A205" s="22" t="s">
        <v>144</v>
      </c>
      <c r="B205" s="22" t="s">
        <v>863</v>
      </c>
      <c r="C205" s="22" t="s">
        <v>696</v>
      </c>
      <c r="D205" s="22" t="s">
        <v>714</v>
      </c>
      <c r="F205" s="22" t="s">
        <v>712</v>
      </c>
      <c r="G205" s="22" t="s">
        <v>862</v>
      </c>
      <c r="H205" s="22" t="s">
        <v>862</v>
      </c>
      <c r="J205" s="35"/>
      <c r="N205" s="22" t="s">
        <v>296</v>
      </c>
      <c r="P205" s="22" t="s">
        <v>119</v>
      </c>
    </row>
    <row r="206" spans="1:16" s="22" customFormat="1" x14ac:dyDescent="0.25">
      <c r="A206" s="22" t="s">
        <v>145</v>
      </c>
      <c r="B206" s="22" t="s">
        <v>255</v>
      </c>
      <c r="C206" s="22" t="s">
        <v>697</v>
      </c>
      <c r="D206" s="22" t="s">
        <v>856</v>
      </c>
      <c r="F206" s="22" t="s">
        <v>715</v>
      </c>
      <c r="G206" s="22" t="s">
        <v>115</v>
      </c>
      <c r="H206" s="22" t="s">
        <v>857</v>
      </c>
      <c r="J206" s="35">
        <v>1114.8</v>
      </c>
      <c r="N206" s="22" t="s">
        <v>296</v>
      </c>
      <c r="P206" s="22" t="s">
        <v>119</v>
      </c>
    </row>
    <row r="207" spans="1:16" s="22" customFormat="1" x14ac:dyDescent="0.25">
      <c r="A207" s="22" t="s">
        <v>145</v>
      </c>
      <c r="B207" s="22" t="s">
        <v>256</v>
      </c>
      <c r="C207" s="22" t="s">
        <v>697</v>
      </c>
      <c r="D207" s="22" t="s">
        <v>855</v>
      </c>
      <c r="F207" s="22" t="s">
        <v>715</v>
      </c>
      <c r="G207" s="22" t="s">
        <v>115</v>
      </c>
      <c r="H207" s="22" t="s">
        <v>857</v>
      </c>
      <c r="J207" s="35">
        <v>856.6</v>
      </c>
      <c r="N207" s="22" t="s">
        <v>296</v>
      </c>
      <c r="P207" s="22" t="s">
        <v>119</v>
      </c>
    </row>
    <row r="208" spans="1:16" s="22" customFormat="1" x14ac:dyDescent="0.25">
      <c r="A208" s="22" t="s">
        <v>145</v>
      </c>
      <c r="B208" s="22" t="s">
        <v>702</v>
      </c>
      <c r="C208" s="22" t="s">
        <v>697</v>
      </c>
      <c r="D208" s="22" t="s">
        <v>854</v>
      </c>
      <c r="F208" s="22" t="s">
        <v>715</v>
      </c>
      <c r="G208" s="22" t="s">
        <v>115</v>
      </c>
      <c r="H208" s="22" t="s">
        <v>858</v>
      </c>
      <c r="J208" s="35">
        <v>90.9</v>
      </c>
      <c r="N208" s="22" t="s">
        <v>296</v>
      </c>
      <c r="P208" s="22" t="s">
        <v>119</v>
      </c>
    </row>
    <row r="209" spans="1:16" s="22" customFormat="1" x14ac:dyDescent="0.25">
      <c r="A209" s="22" t="s">
        <v>145</v>
      </c>
      <c r="B209" s="22" t="s">
        <v>709</v>
      </c>
      <c r="C209" s="22" t="s">
        <v>697</v>
      </c>
      <c r="D209" s="22" t="s">
        <v>852</v>
      </c>
      <c r="F209" s="22" t="s">
        <v>715</v>
      </c>
      <c r="G209" s="22" t="s">
        <v>115</v>
      </c>
      <c r="H209" s="22" t="s">
        <v>859</v>
      </c>
      <c r="J209" s="35">
        <v>5885.7</v>
      </c>
      <c r="N209" s="22" t="s">
        <v>296</v>
      </c>
      <c r="P209" s="22" t="s">
        <v>119</v>
      </c>
    </row>
    <row r="210" spans="1:16" s="22" customFormat="1" x14ac:dyDescent="0.25">
      <c r="A210" s="22" t="s">
        <v>145</v>
      </c>
      <c r="B210" s="22" t="s">
        <v>710</v>
      </c>
      <c r="C210" s="22" t="s">
        <v>697</v>
      </c>
      <c r="D210" s="22" t="s">
        <v>853</v>
      </c>
      <c r="F210" s="22" t="s">
        <v>851</v>
      </c>
      <c r="G210" s="22" t="s">
        <v>115</v>
      </c>
      <c r="H210" s="22" t="s">
        <v>859</v>
      </c>
      <c r="J210" s="35">
        <v>3465.6</v>
      </c>
      <c r="N210" s="22" t="s">
        <v>296</v>
      </c>
      <c r="P210" s="22" t="s">
        <v>119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10"/>
  <sheetViews>
    <sheetView zoomScale="85" zoomScaleNormal="85" workbookViewId="0">
      <pane ySplit="1" topLeftCell="A167" activePane="bottomLeft" state="frozen"/>
      <selection pane="bottomLeft" activeCell="F184" sqref="F184"/>
    </sheetView>
  </sheetViews>
  <sheetFormatPr defaultColWidth="11.44140625" defaultRowHeight="13.2" x14ac:dyDescent="0.25"/>
  <cols>
    <col min="2" max="2" width="17.6640625" bestFit="1" customWidth="1"/>
    <col min="3" max="3" width="26.44140625" bestFit="1" customWidth="1"/>
    <col min="5" max="5" width="10.109375" bestFit="1" customWidth="1"/>
    <col min="6" max="6" width="26.44140625" bestFit="1" customWidth="1"/>
    <col min="7" max="7" width="16.44140625" bestFit="1" customWidth="1"/>
    <col min="8" max="8" width="16.6640625" bestFit="1" customWidth="1"/>
    <col min="9" max="9" width="20.88671875" customWidth="1"/>
    <col min="10" max="10" width="21" customWidth="1"/>
    <col min="11" max="11" width="15.5546875" bestFit="1" customWidth="1"/>
    <col min="12" max="12" width="17.5546875" customWidth="1"/>
    <col min="13" max="13" width="12.88671875" customWidth="1"/>
    <col min="14" max="14" width="19.109375" customWidth="1"/>
    <col min="15" max="15" width="11.88671875" customWidth="1"/>
    <col min="16" max="30" width="17.5546875" customWidth="1"/>
    <col min="31" max="16384" width="11.44140625" style="36"/>
  </cols>
  <sheetData>
    <row r="1" spans="1:30" s="17" customFormat="1" ht="43.2" x14ac:dyDescent="0.25">
      <c r="A1" s="13" t="s">
        <v>26</v>
      </c>
      <c r="B1" s="14" t="s">
        <v>15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4" t="s">
        <v>47</v>
      </c>
      <c r="X1" s="14" t="s">
        <v>48</v>
      </c>
      <c r="Y1" s="14" t="s">
        <v>49</v>
      </c>
      <c r="Z1" s="14" t="s">
        <v>50</v>
      </c>
      <c r="AA1" s="14" t="s">
        <v>51</v>
      </c>
      <c r="AB1" s="14" t="s">
        <v>52</v>
      </c>
      <c r="AC1" s="14" t="s">
        <v>53</v>
      </c>
      <c r="AD1" s="14" t="s">
        <v>54</v>
      </c>
    </row>
    <row r="2" spans="1:30" customFormat="1" x14ac:dyDescent="0.25">
      <c r="A2" t="s">
        <v>125</v>
      </c>
      <c r="B2" t="s">
        <v>186</v>
      </c>
      <c r="C2" s="1"/>
      <c r="D2" s="1"/>
      <c r="E2" s="1"/>
      <c r="F2" s="1" t="s">
        <v>301</v>
      </c>
      <c r="G2" s="1" t="s">
        <v>55</v>
      </c>
      <c r="H2" s="12">
        <v>781000000</v>
      </c>
      <c r="I2" s="12">
        <v>781000000</v>
      </c>
      <c r="J2" s="12">
        <v>350000000</v>
      </c>
      <c r="K2" s="12">
        <v>0</v>
      </c>
      <c r="L2" s="12">
        <v>350000000</v>
      </c>
      <c r="M2" s="12">
        <v>0</v>
      </c>
      <c r="N2" s="12">
        <v>350090000</v>
      </c>
      <c r="O2" s="12">
        <v>90000</v>
      </c>
      <c r="P2" s="12"/>
      <c r="Q2" s="12">
        <v>350000000</v>
      </c>
      <c r="R2" s="12"/>
      <c r="S2" s="12">
        <v>431000000</v>
      </c>
      <c r="T2" s="2"/>
      <c r="U2" s="2"/>
      <c r="V2" s="3">
        <v>40568</v>
      </c>
      <c r="W2" s="3"/>
      <c r="X2" s="3">
        <v>40900</v>
      </c>
      <c r="Y2" s="3">
        <v>40607</v>
      </c>
      <c r="Z2" s="3">
        <v>40607</v>
      </c>
      <c r="AA2" s="3">
        <v>40533</v>
      </c>
      <c r="AB2" s="3"/>
      <c r="AC2" s="3">
        <v>43083</v>
      </c>
      <c r="AD2" s="3">
        <v>43830</v>
      </c>
    </row>
    <row r="3" spans="1:30" customFormat="1" x14ac:dyDescent="0.25">
      <c r="A3" t="s">
        <v>126</v>
      </c>
      <c r="B3" t="s">
        <v>187</v>
      </c>
      <c r="C3" s="1"/>
      <c r="D3" s="1"/>
      <c r="E3" s="1"/>
      <c r="F3" s="1" t="s">
        <v>147</v>
      </c>
      <c r="G3" s="1" t="s">
        <v>55</v>
      </c>
      <c r="H3" s="12"/>
      <c r="I3" s="12"/>
      <c r="J3" s="12"/>
      <c r="K3" s="12"/>
      <c r="L3" s="12">
        <v>158202000</v>
      </c>
      <c r="M3" s="12">
        <v>1146710.55</v>
      </c>
      <c r="N3" s="12">
        <v>158217000</v>
      </c>
      <c r="O3" s="12">
        <v>15000</v>
      </c>
      <c r="P3" s="12"/>
      <c r="Q3" s="12">
        <v>158217000</v>
      </c>
      <c r="R3" s="12"/>
      <c r="S3" s="12"/>
      <c r="T3" s="2"/>
      <c r="U3" s="2"/>
      <c r="V3" s="3">
        <v>40892</v>
      </c>
      <c r="W3" s="3"/>
      <c r="X3" s="3">
        <v>40897</v>
      </c>
      <c r="Y3" s="3">
        <v>40904</v>
      </c>
      <c r="Z3" s="3">
        <v>40904</v>
      </c>
      <c r="AA3" s="3">
        <v>40889</v>
      </c>
      <c r="AB3" s="3"/>
      <c r="AC3" s="3">
        <v>43083</v>
      </c>
      <c r="AD3" s="3">
        <v>43465</v>
      </c>
    </row>
    <row r="4" spans="1:30" customFormat="1" x14ac:dyDescent="0.25">
      <c r="A4" t="s">
        <v>126</v>
      </c>
      <c r="B4" t="s">
        <v>189</v>
      </c>
      <c r="C4" s="1"/>
      <c r="D4" s="1"/>
      <c r="E4" s="1"/>
      <c r="F4" s="1" t="s">
        <v>147</v>
      </c>
      <c r="G4" s="1" t="s">
        <v>55</v>
      </c>
      <c r="H4" s="12"/>
      <c r="I4" s="12"/>
      <c r="J4" s="12"/>
      <c r="K4" s="12"/>
      <c r="L4" s="12">
        <v>12608341.52542373</v>
      </c>
      <c r="M4" s="12"/>
      <c r="N4" s="12">
        <v>12623341.52542373</v>
      </c>
      <c r="O4" s="12">
        <v>15000</v>
      </c>
      <c r="P4" s="12"/>
      <c r="Q4" s="12">
        <v>12623341.529999999</v>
      </c>
      <c r="R4" s="12"/>
      <c r="S4" s="12"/>
      <c r="T4" s="2"/>
      <c r="U4" s="2"/>
      <c r="V4" s="3">
        <v>40892</v>
      </c>
      <c r="W4" s="3"/>
      <c r="X4" s="3">
        <v>40897</v>
      </c>
      <c r="Y4" s="3">
        <v>40904</v>
      </c>
      <c r="Z4" s="3">
        <v>40904</v>
      </c>
      <c r="AA4" s="3">
        <v>40889</v>
      </c>
      <c r="AB4" s="3"/>
      <c r="AC4" s="3">
        <v>43083</v>
      </c>
      <c r="AD4" s="3">
        <v>43465</v>
      </c>
    </row>
    <row r="5" spans="1:30" customFormat="1" x14ac:dyDescent="0.25">
      <c r="A5" t="s">
        <v>126</v>
      </c>
      <c r="B5" t="s">
        <v>191</v>
      </c>
      <c r="C5" s="1"/>
      <c r="D5" s="1"/>
      <c r="E5" s="1"/>
      <c r="F5" s="1" t="s">
        <v>147</v>
      </c>
      <c r="G5" s="1" t="s">
        <v>55</v>
      </c>
      <c r="H5" s="12"/>
      <c r="I5" s="12"/>
      <c r="J5" s="12"/>
      <c r="K5" s="12"/>
      <c r="L5" s="12">
        <v>3387924.5762711866</v>
      </c>
      <c r="M5" s="12"/>
      <c r="N5" s="12">
        <v>3402924.5762711866</v>
      </c>
      <c r="O5" s="12">
        <v>15000</v>
      </c>
      <c r="P5" s="12"/>
      <c r="Q5" s="12">
        <v>3402924.58</v>
      </c>
      <c r="R5" s="12"/>
      <c r="S5" s="12"/>
      <c r="T5" s="2"/>
      <c r="U5" s="2"/>
      <c r="V5" s="3">
        <v>40892</v>
      </c>
      <c r="W5" s="3"/>
      <c r="X5" s="3">
        <v>40897</v>
      </c>
      <c r="Y5" s="3">
        <v>40904</v>
      </c>
      <c r="Z5" s="3">
        <v>40904</v>
      </c>
      <c r="AA5" s="3">
        <v>40889</v>
      </c>
      <c r="AB5" s="3"/>
      <c r="AC5" s="3"/>
      <c r="AD5" s="3"/>
    </row>
    <row r="6" spans="1:30" customFormat="1" x14ac:dyDescent="0.25">
      <c r="A6" t="s">
        <v>126</v>
      </c>
      <c r="B6" t="s">
        <v>193</v>
      </c>
      <c r="C6" s="1"/>
      <c r="D6" s="1"/>
      <c r="E6" s="1"/>
      <c r="F6" s="1" t="s">
        <v>147</v>
      </c>
      <c r="G6" s="1" t="s">
        <v>55</v>
      </c>
      <c r="H6" s="12"/>
      <c r="I6" s="12"/>
      <c r="J6" s="12"/>
      <c r="K6" s="12"/>
      <c r="L6" s="12">
        <v>4566794.0677966103</v>
      </c>
      <c r="M6" s="12"/>
      <c r="N6" s="12">
        <v>4581794.0677966103</v>
      </c>
      <c r="O6" s="12">
        <v>15000</v>
      </c>
      <c r="P6" s="12"/>
      <c r="Q6" s="12">
        <v>4581794.07</v>
      </c>
      <c r="R6" s="12"/>
      <c r="S6" s="12"/>
      <c r="T6" s="2"/>
      <c r="U6" s="2"/>
      <c r="V6" s="3">
        <v>40892</v>
      </c>
      <c r="W6" s="3"/>
      <c r="X6" s="3">
        <v>40897</v>
      </c>
      <c r="Y6" s="3">
        <v>40904</v>
      </c>
      <c r="Z6" s="3">
        <v>40904</v>
      </c>
      <c r="AA6" s="3">
        <v>40889</v>
      </c>
      <c r="AB6" s="3"/>
      <c r="AC6" s="3"/>
      <c r="AD6" s="3"/>
    </row>
    <row r="7" spans="1:30" customFormat="1" x14ac:dyDescent="0.25">
      <c r="A7" t="s">
        <v>126</v>
      </c>
      <c r="B7" t="s">
        <v>195</v>
      </c>
      <c r="C7" s="1"/>
      <c r="D7" s="1"/>
      <c r="E7" s="1"/>
      <c r="F7" s="1" t="s">
        <v>147</v>
      </c>
      <c r="G7" s="1" t="s">
        <v>55</v>
      </c>
      <c r="H7" s="12"/>
      <c r="I7" s="12"/>
      <c r="J7" s="12"/>
      <c r="K7" s="12"/>
      <c r="L7" s="12">
        <v>6969328</v>
      </c>
      <c r="M7" s="12"/>
      <c r="N7" s="12">
        <v>6984328</v>
      </c>
      <c r="O7" s="12">
        <v>15000</v>
      </c>
      <c r="P7" s="12"/>
      <c r="Q7" s="12">
        <v>7634081</v>
      </c>
      <c r="R7" s="12"/>
      <c r="S7" s="12"/>
      <c r="T7" s="2"/>
      <c r="U7" s="2"/>
      <c r="V7" s="3">
        <v>40960</v>
      </c>
      <c r="W7" s="3"/>
      <c r="X7" s="3">
        <v>41053</v>
      </c>
      <c r="Y7" s="3">
        <v>41065</v>
      </c>
      <c r="Z7" s="3">
        <v>41065</v>
      </c>
      <c r="AA7" s="3">
        <v>40939</v>
      </c>
      <c r="AB7" s="3"/>
      <c r="AC7" s="3"/>
      <c r="AD7" s="3"/>
    </row>
    <row r="8" spans="1:30" customFormat="1" x14ac:dyDescent="0.25">
      <c r="A8" t="s">
        <v>126</v>
      </c>
      <c r="B8" t="s">
        <v>197</v>
      </c>
      <c r="C8" s="1"/>
      <c r="D8" s="1"/>
      <c r="E8" s="1"/>
      <c r="F8" s="1" t="s">
        <v>147</v>
      </c>
      <c r="G8" s="1" t="s">
        <v>55</v>
      </c>
      <c r="H8" s="12"/>
      <c r="I8" s="12"/>
      <c r="J8" s="12"/>
      <c r="K8" s="12"/>
      <c r="L8" s="12">
        <v>2750763</v>
      </c>
      <c r="M8" s="12"/>
      <c r="N8" s="12">
        <v>2765763</v>
      </c>
      <c r="O8" s="12">
        <v>15000</v>
      </c>
      <c r="P8" s="12"/>
      <c r="Q8" s="12">
        <v>2750763</v>
      </c>
      <c r="R8" s="12"/>
      <c r="S8" s="12"/>
      <c r="T8" s="2"/>
      <c r="U8" s="2"/>
      <c r="V8" s="3">
        <v>40960</v>
      </c>
      <c r="W8" s="3"/>
      <c r="X8" s="3">
        <v>41053</v>
      </c>
      <c r="Y8" s="3">
        <v>41033</v>
      </c>
      <c r="Z8" s="3">
        <v>41033</v>
      </c>
      <c r="AA8" s="3">
        <v>40939</v>
      </c>
      <c r="AB8" s="3"/>
      <c r="AC8" s="3"/>
      <c r="AD8" s="3"/>
    </row>
    <row r="9" spans="1:30" customFormat="1" x14ac:dyDescent="0.25">
      <c r="A9" t="s">
        <v>126</v>
      </c>
      <c r="B9" t="s">
        <v>199</v>
      </c>
      <c r="C9" s="1"/>
      <c r="D9" s="1"/>
      <c r="E9" s="1"/>
      <c r="F9" s="1" t="s">
        <v>147</v>
      </c>
      <c r="G9" s="1" t="s">
        <v>55</v>
      </c>
      <c r="H9" s="12"/>
      <c r="I9" s="12"/>
      <c r="J9" s="12"/>
      <c r="K9" s="12"/>
      <c r="L9" s="12">
        <v>684576</v>
      </c>
      <c r="M9" s="12"/>
      <c r="N9" s="12">
        <v>699576</v>
      </c>
      <c r="O9" s="12">
        <v>15000</v>
      </c>
      <c r="P9" s="12"/>
      <c r="Q9" s="12">
        <v>684576</v>
      </c>
      <c r="R9" s="12"/>
      <c r="S9" s="12"/>
      <c r="T9" s="2"/>
      <c r="U9" s="2"/>
      <c r="V9" s="3">
        <v>40960</v>
      </c>
      <c r="W9" s="3"/>
      <c r="X9" s="3">
        <v>41053</v>
      </c>
      <c r="Y9" s="3">
        <v>41062</v>
      </c>
      <c r="Z9" s="3">
        <v>41062</v>
      </c>
      <c r="AA9" s="3">
        <v>40939</v>
      </c>
      <c r="AB9" s="3"/>
      <c r="AC9" s="3"/>
      <c r="AD9" s="3"/>
    </row>
    <row r="10" spans="1:30" customFormat="1" x14ac:dyDescent="0.25">
      <c r="A10" t="s">
        <v>126</v>
      </c>
      <c r="B10" t="s">
        <v>201</v>
      </c>
      <c r="C10" s="1"/>
      <c r="D10" s="1"/>
      <c r="E10" s="1"/>
      <c r="F10" s="1" t="s">
        <v>147</v>
      </c>
      <c r="G10" s="1" t="s">
        <v>55</v>
      </c>
      <c r="H10" s="12"/>
      <c r="I10" s="12"/>
      <c r="J10" s="12"/>
      <c r="K10" s="12"/>
      <c r="L10" s="12">
        <v>35000</v>
      </c>
      <c r="M10" s="12"/>
      <c r="N10" s="12">
        <v>50000</v>
      </c>
      <c r="O10" s="12">
        <v>15000</v>
      </c>
      <c r="P10" s="12"/>
      <c r="Q10" s="12">
        <v>1750693.44</v>
      </c>
      <c r="R10" s="12"/>
      <c r="S10" s="12"/>
      <c r="T10" s="2"/>
      <c r="U10" s="2"/>
      <c r="V10" s="3">
        <v>40898</v>
      </c>
      <c r="W10" s="3"/>
      <c r="X10" s="3">
        <v>41750</v>
      </c>
      <c r="Y10" s="3">
        <v>40898</v>
      </c>
      <c r="Z10" s="3">
        <v>41740</v>
      </c>
      <c r="AA10" s="3"/>
      <c r="AB10" s="3"/>
      <c r="AC10" s="3"/>
      <c r="AD10" s="3"/>
    </row>
    <row r="11" spans="1:30" customFormat="1" x14ac:dyDescent="0.25">
      <c r="A11" t="s">
        <v>628</v>
      </c>
      <c r="B11" t="s">
        <v>716</v>
      </c>
      <c r="C11" s="1"/>
      <c r="D11" s="1"/>
      <c r="E11" s="1"/>
      <c r="F11" s="1" t="s">
        <v>302</v>
      </c>
      <c r="G11" s="1"/>
      <c r="H11" s="12"/>
      <c r="I11" s="12"/>
      <c r="J11" s="12"/>
      <c r="K11" s="12"/>
      <c r="L11" s="12"/>
      <c r="M11" s="12">
        <v>45094303.270000003</v>
      </c>
      <c r="N11" s="12"/>
      <c r="O11" s="12"/>
      <c r="P11" s="12"/>
      <c r="Q11" s="12">
        <v>15099.129999999997</v>
      </c>
      <c r="R11" s="12" t="s">
        <v>303</v>
      </c>
      <c r="S11" s="12"/>
      <c r="T11" s="2"/>
      <c r="U11" s="2"/>
      <c r="V11" s="3">
        <v>40961</v>
      </c>
      <c r="W11" s="3"/>
      <c r="X11" s="3">
        <v>40999</v>
      </c>
      <c r="Y11" s="3"/>
      <c r="Z11" s="3"/>
      <c r="AA11" s="3"/>
      <c r="AB11" s="3"/>
      <c r="AC11" s="3">
        <v>43083</v>
      </c>
      <c r="AD11" s="3">
        <v>43465</v>
      </c>
    </row>
    <row r="12" spans="1:30" customFormat="1" x14ac:dyDescent="0.25">
      <c r="A12" t="s">
        <v>628</v>
      </c>
      <c r="B12" t="s">
        <v>717</v>
      </c>
      <c r="C12" s="1"/>
      <c r="D12" s="1"/>
      <c r="E12" s="1"/>
      <c r="F12" s="1" t="s">
        <v>302</v>
      </c>
      <c r="G12" s="1" t="s">
        <v>55</v>
      </c>
      <c r="H12" s="12">
        <v>118182049.99999999</v>
      </c>
      <c r="I12" s="12">
        <v>337663000</v>
      </c>
      <c r="J12" s="12">
        <v>-68189051</v>
      </c>
      <c r="K12" s="12">
        <v>88329446</v>
      </c>
      <c r="L12" s="12">
        <v>151291899</v>
      </c>
      <c r="M12" s="12"/>
      <c r="N12" s="12">
        <v>151291899</v>
      </c>
      <c r="O12" s="12">
        <v>0</v>
      </c>
      <c r="P12" s="12"/>
      <c r="Q12" s="12">
        <v>81371926</v>
      </c>
      <c r="R12" s="12"/>
      <c r="S12" s="12">
        <v>186371101</v>
      </c>
      <c r="T12" s="2"/>
      <c r="U12" s="2"/>
      <c r="V12" s="3">
        <v>40864</v>
      </c>
      <c r="W12" s="3"/>
      <c r="X12" s="3">
        <v>40988</v>
      </c>
      <c r="Y12" s="3">
        <v>40864</v>
      </c>
      <c r="Z12" s="3">
        <v>40973</v>
      </c>
      <c r="AA12" s="3">
        <v>40858</v>
      </c>
      <c r="AB12" s="3"/>
      <c r="AC12" s="3">
        <v>43083</v>
      </c>
      <c r="AD12" s="3">
        <v>43465</v>
      </c>
    </row>
    <row r="13" spans="1:30" customFormat="1" x14ac:dyDescent="0.25">
      <c r="A13" t="s">
        <v>628</v>
      </c>
      <c r="B13" t="s">
        <v>718</v>
      </c>
      <c r="C13" s="1"/>
      <c r="D13" s="1"/>
      <c r="E13" s="1"/>
      <c r="F13" s="1" t="s">
        <v>302</v>
      </c>
      <c r="G13" s="1"/>
      <c r="H13" s="12"/>
      <c r="I13" s="12"/>
      <c r="J13" s="12"/>
      <c r="K13" s="12"/>
      <c r="L13" s="12">
        <v>5625000</v>
      </c>
      <c r="M13" s="12"/>
      <c r="N13" s="12">
        <v>5625000</v>
      </c>
      <c r="O13" s="12">
        <v>0</v>
      </c>
      <c r="P13" s="12"/>
      <c r="Q13" s="12">
        <v>2312209.6800000002</v>
      </c>
      <c r="R13" s="12"/>
      <c r="S13" s="12"/>
      <c r="T13" s="2"/>
      <c r="U13" s="2"/>
      <c r="V13" s="3">
        <v>40961</v>
      </c>
      <c r="W13" s="3"/>
      <c r="X13" s="3">
        <v>41296</v>
      </c>
      <c r="Y13" s="3">
        <v>40961</v>
      </c>
      <c r="Z13" s="3">
        <v>41318</v>
      </c>
      <c r="AA13" s="3"/>
      <c r="AB13" s="3"/>
      <c r="AC13" s="3">
        <v>43083</v>
      </c>
      <c r="AD13" s="3">
        <v>43465</v>
      </c>
    </row>
    <row r="14" spans="1:30" customFormat="1" x14ac:dyDescent="0.25">
      <c r="A14" t="s">
        <v>628</v>
      </c>
      <c r="B14" t="s">
        <v>719</v>
      </c>
      <c r="C14" s="1"/>
      <c r="D14" s="1"/>
      <c r="E14" s="1"/>
      <c r="F14" s="1" t="s">
        <v>302</v>
      </c>
      <c r="G14" s="1" t="s">
        <v>55</v>
      </c>
      <c r="H14" s="12"/>
      <c r="I14" s="12"/>
      <c r="J14" s="12"/>
      <c r="K14" s="12"/>
      <c r="L14" s="12">
        <v>15500000</v>
      </c>
      <c r="M14" s="12"/>
      <c r="N14" s="12">
        <v>15500000</v>
      </c>
      <c r="O14" s="12">
        <v>0</v>
      </c>
      <c r="P14" s="12"/>
      <c r="Q14" s="12">
        <v>15500000</v>
      </c>
      <c r="R14" s="12"/>
      <c r="S14" s="12"/>
      <c r="T14" s="2"/>
      <c r="U14" s="2"/>
      <c r="V14" s="3">
        <v>41241</v>
      </c>
      <c r="W14" s="3"/>
      <c r="X14" s="3">
        <v>41242</v>
      </c>
      <c r="Y14" s="3">
        <v>41241</v>
      </c>
      <c r="Z14" s="3"/>
      <c r="AA14" s="3">
        <v>41131</v>
      </c>
      <c r="AB14" s="3"/>
      <c r="AC14" s="3">
        <v>43083</v>
      </c>
      <c r="AD14" s="3">
        <v>43465</v>
      </c>
    </row>
    <row r="15" spans="1:30" customFormat="1" x14ac:dyDescent="0.25">
      <c r="A15" t="s">
        <v>628</v>
      </c>
      <c r="B15" t="s">
        <v>720</v>
      </c>
      <c r="C15" s="1"/>
      <c r="D15" s="1"/>
      <c r="E15" s="1"/>
      <c r="F15" s="1" t="s">
        <v>302</v>
      </c>
      <c r="G15" s="1" t="s">
        <v>55</v>
      </c>
      <c r="H15" s="12"/>
      <c r="I15" s="12"/>
      <c r="J15" s="12"/>
      <c r="K15" s="12"/>
      <c r="L15" s="12">
        <v>24958431</v>
      </c>
      <c r="M15" s="12"/>
      <c r="N15" s="12">
        <v>24958431</v>
      </c>
      <c r="O15" s="12">
        <v>0</v>
      </c>
      <c r="P15" s="12"/>
      <c r="Q15" s="12">
        <v>20607864</v>
      </c>
      <c r="R15" s="12"/>
      <c r="S15" s="12"/>
      <c r="T15" s="2"/>
      <c r="U15" s="2"/>
      <c r="V15" s="3">
        <v>41120</v>
      </c>
      <c r="W15" s="3"/>
      <c r="X15" s="3">
        <v>41117</v>
      </c>
      <c r="Y15" s="3">
        <v>41120</v>
      </c>
      <c r="Z15" s="3"/>
      <c r="AA15" s="3">
        <v>41131</v>
      </c>
      <c r="AB15" s="3"/>
      <c r="AC15" s="3">
        <v>43083</v>
      </c>
      <c r="AD15" s="3">
        <v>43465</v>
      </c>
    </row>
    <row r="16" spans="1:30" customFormat="1" x14ac:dyDescent="0.25">
      <c r="A16" t="s">
        <v>628</v>
      </c>
      <c r="B16" t="s">
        <v>721</v>
      </c>
      <c r="C16" s="1"/>
      <c r="D16" s="1"/>
      <c r="E16" s="1"/>
      <c r="F16" s="1" t="s">
        <v>302</v>
      </c>
      <c r="G16" s="1" t="s">
        <v>55</v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v>1012525</v>
      </c>
      <c r="R16" s="12"/>
      <c r="S16" s="12"/>
      <c r="T16" s="2"/>
      <c r="U16" s="2"/>
      <c r="V16" s="3"/>
      <c r="W16" s="3"/>
      <c r="X16" s="3">
        <v>41466</v>
      </c>
      <c r="Y16" s="3"/>
      <c r="Z16" s="3"/>
      <c r="AA16" s="3"/>
      <c r="AB16" s="3"/>
      <c r="AC16" s="3">
        <v>43083</v>
      </c>
      <c r="AD16" s="3">
        <v>43465</v>
      </c>
    </row>
    <row r="17" spans="1:30" customFormat="1" x14ac:dyDescent="0.25">
      <c r="A17" t="s">
        <v>628</v>
      </c>
      <c r="B17" t="s">
        <v>722</v>
      </c>
      <c r="C17" s="1"/>
      <c r="D17" s="1"/>
      <c r="E17" s="1"/>
      <c r="F17" s="1" t="s">
        <v>304</v>
      </c>
      <c r="G17" s="1" t="s">
        <v>55</v>
      </c>
      <c r="H17" s="12"/>
      <c r="I17" s="12"/>
      <c r="J17" s="12"/>
      <c r="K17" s="12"/>
      <c r="L17" s="12">
        <v>39737669.509999998</v>
      </c>
      <c r="M17" s="12"/>
      <c r="N17" s="12">
        <v>39737669.509999998</v>
      </c>
      <c r="O17" s="12">
        <v>0</v>
      </c>
      <c r="P17" s="12"/>
      <c r="Q17" s="12">
        <v>39737669.509999998</v>
      </c>
      <c r="R17" s="12"/>
      <c r="S17" s="12"/>
      <c r="T17" s="2"/>
      <c r="U17" s="2"/>
      <c r="V17" s="3">
        <v>41362</v>
      </c>
      <c r="W17" s="3"/>
      <c r="X17" s="3">
        <v>41388</v>
      </c>
      <c r="Y17" s="3">
        <v>41362</v>
      </c>
      <c r="Z17" s="3"/>
      <c r="AA17" s="3">
        <v>41334</v>
      </c>
      <c r="AB17" s="3"/>
      <c r="AC17" s="3">
        <v>43083</v>
      </c>
      <c r="AD17" s="3">
        <v>43465</v>
      </c>
    </row>
    <row r="18" spans="1:30" customFormat="1" x14ac:dyDescent="0.25">
      <c r="A18" t="s">
        <v>628</v>
      </c>
      <c r="B18" t="s">
        <v>723</v>
      </c>
      <c r="C18" s="1"/>
      <c r="D18" s="1"/>
      <c r="E18" s="1"/>
      <c r="F18" s="1" t="s">
        <v>305</v>
      </c>
      <c r="G18" s="1" t="s">
        <v>55</v>
      </c>
      <c r="H18" s="12"/>
      <c r="I18" s="12"/>
      <c r="J18" s="12"/>
      <c r="K18" s="12"/>
      <c r="L18" s="12">
        <v>34202488.219999999</v>
      </c>
      <c r="M18" s="12"/>
      <c r="N18" s="12">
        <v>34202488.219999999</v>
      </c>
      <c r="O18" s="12">
        <v>0</v>
      </c>
      <c r="P18" s="12"/>
      <c r="Q18" s="12">
        <v>39560000</v>
      </c>
      <c r="R18" s="12"/>
      <c r="S18" s="12"/>
      <c r="T18" s="2"/>
      <c r="U18" s="2"/>
      <c r="V18" s="3">
        <v>41362</v>
      </c>
      <c r="W18" s="3"/>
      <c r="X18" s="3">
        <v>41369</v>
      </c>
      <c r="Y18" s="3">
        <v>41365</v>
      </c>
      <c r="Z18" s="3"/>
      <c r="AA18" s="3">
        <v>41334</v>
      </c>
      <c r="AB18" s="3"/>
      <c r="AC18" s="3">
        <v>43083</v>
      </c>
      <c r="AD18" s="3">
        <v>43465</v>
      </c>
    </row>
    <row r="19" spans="1:30" customFormat="1" x14ac:dyDescent="0.25">
      <c r="A19" t="s">
        <v>628</v>
      </c>
      <c r="B19" t="s">
        <v>724</v>
      </c>
      <c r="C19" s="1"/>
      <c r="D19" s="1"/>
      <c r="E19" s="1"/>
      <c r="F19" s="1" t="s">
        <v>304</v>
      </c>
      <c r="G19" s="1" t="s">
        <v>55</v>
      </c>
      <c r="H19" s="12"/>
      <c r="I19" s="12"/>
      <c r="J19" s="12"/>
      <c r="K19" s="12"/>
      <c r="L19" s="12">
        <v>12019679</v>
      </c>
      <c r="M19" s="12"/>
      <c r="N19" s="12">
        <v>12019679</v>
      </c>
      <c r="O19" s="12"/>
      <c r="P19" s="12"/>
      <c r="Q19" s="12">
        <v>12019679</v>
      </c>
      <c r="R19" s="12"/>
      <c r="S19" s="12"/>
      <c r="T19" s="2"/>
      <c r="U19" s="2"/>
      <c r="V19" s="3">
        <v>41801</v>
      </c>
      <c r="W19" s="3"/>
      <c r="X19" s="3">
        <v>41821</v>
      </c>
      <c r="Y19" s="3">
        <v>41801</v>
      </c>
      <c r="Z19" s="3"/>
      <c r="AA19" s="3">
        <v>41724</v>
      </c>
      <c r="AB19" s="3"/>
      <c r="AC19" s="3">
        <v>43083</v>
      </c>
      <c r="AD19" s="3">
        <v>43465</v>
      </c>
    </row>
    <row r="20" spans="1:30" customFormat="1" x14ac:dyDescent="0.25">
      <c r="A20" t="s">
        <v>628</v>
      </c>
      <c r="B20" t="s">
        <v>725</v>
      </c>
      <c r="C20" s="1"/>
      <c r="D20" s="1"/>
      <c r="E20" s="1"/>
      <c r="F20" s="1" t="s">
        <v>304</v>
      </c>
      <c r="G20" s="1" t="s">
        <v>55</v>
      </c>
      <c r="H20" s="12"/>
      <c r="I20" s="12"/>
      <c r="J20" s="12"/>
      <c r="K20" s="12"/>
      <c r="L20" s="12">
        <v>13080806.4</v>
      </c>
      <c r="M20" s="12"/>
      <c r="N20" s="12">
        <v>13080806.4</v>
      </c>
      <c r="O20" s="12"/>
      <c r="P20" s="12"/>
      <c r="Q20" s="12">
        <v>13080806.4</v>
      </c>
      <c r="R20" s="12"/>
      <c r="S20" s="12"/>
      <c r="T20" s="2"/>
      <c r="U20" s="2"/>
      <c r="V20" s="3">
        <v>41724</v>
      </c>
      <c r="W20" s="3"/>
      <c r="X20" s="3">
        <v>41737</v>
      </c>
      <c r="Y20" s="3">
        <v>41724</v>
      </c>
      <c r="Z20" s="3"/>
      <c r="AA20" s="3">
        <v>41724</v>
      </c>
      <c r="AB20" s="3"/>
      <c r="AC20" s="3">
        <v>43083</v>
      </c>
      <c r="AD20" s="3">
        <v>43465</v>
      </c>
    </row>
    <row r="21" spans="1:30" customFormat="1" x14ac:dyDescent="0.25">
      <c r="A21" t="s">
        <v>127</v>
      </c>
      <c r="B21" t="s">
        <v>203</v>
      </c>
      <c r="C21" s="1"/>
      <c r="D21" s="1"/>
      <c r="E21" s="1"/>
      <c r="F21" s="1" t="s">
        <v>306</v>
      </c>
      <c r="G21" s="1" t="s">
        <v>55</v>
      </c>
      <c r="H21" s="12">
        <v>47250000</v>
      </c>
      <c r="I21" s="12">
        <v>52500000</v>
      </c>
      <c r="J21" s="12">
        <v>1512146.5169491526</v>
      </c>
      <c r="K21" s="12">
        <v>4788000</v>
      </c>
      <c r="L21" s="12">
        <v>6762146.5169491526</v>
      </c>
      <c r="M21" s="12"/>
      <c r="N21" s="12">
        <v>6777146.5169491526</v>
      </c>
      <c r="O21" s="12">
        <v>15000</v>
      </c>
      <c r="P21" s="12"/>
      <c r="Q21" s="12">
        <v>6822146.5199999996</v>
      </c>
      <c r="R21" s="12"/>
      <c r="S21" s="12">
        <v>45737853.483050846</v>
      </c>
      <c r="T21" s="2"/>
      <c r="U21" s="2"/>
      <c r="V21" s="3">
        <v>41064</v>
      </c>
      <c r="W21" s="3"/>
      <c r="X21" s="3">
        <v>41061</v>
      </c>
      <c r="Y21" s="3">
        <v>41064</v>
      </c>
      <c r="Z21" s="3">
        <v>41138</v>
      </c>
      <c r="AA21" s="3">
        <v>41075</v>
      </c>
      <c r="AB21" s="3"/>
      <c r="AC21" s="3"/>
      <c r="AD21" s="3"/>
    </row>
    <row r="22" spans="1:30" customFormat="1" x14ac:dyDescent="0.25">
      <c r="A22" t="s">
        <v>128</v>
      </c>
      <c r="B22" t="s">
        <v>214</v>
      </c>
      <c r="C22" s="1"/>
      <c r="D22" s="1"/>
      <c r="E22" s="1"/>
      <c r="F22" s="1" t="s">
        <v>307</v>
      </c>
      <c r="G22" s="1" t="s">
        <v>55</v>
      </c>
      <c r="H22" s="12">
        <v>0</v>
      </c>
      <c r="I22" s="12">
        <v>1025738240</v>
      </c>
      <c r="J22" s="12">
        <v>774261760</v>
      </c>
      <c r="K22" s="12"/>
      <c r="L22" s="12">
        <v>1800000000</v>
      </c>
      <c r="M22" s="12">
        <v>80000000</v>
      </c>
      <c r="N22" s="12">
        <v>1800000000</v>
      </c>
      <c r="O22" s="12"/>
      <c r="P22" s="12"/>
      <c r="Q22" s="12">
        <v>35653047</v>
      </c>
      <c r="R22" s="12"/>
      <c r="S22" s="12">
        <v>-774261760</v>
      </c>
      <c r="T22" s="2"/>
      <c r="U22" s="2"/>
      <c r="V22" s="3">
        <v>40862</v>
      </c>
      <c r="W22" s="3"/>
      <c r="X22" s="3">
        <v>41239</v>
      </c>
      <c r="Y22" s="3">
        <v>40862</v>
      </c>
      <c r="Z22" s="3">
        <v>40884</v>
      </c>
      <c r="AA22" s="3">
        <v>40832</v>
      </c>
      <c r="AB22" s="3"/>
      <c r="AC22" s="3">
        <v>43083</v>
      </c>
      <c r="AD22" s="3">
        <v>43830</v>
      </c>
    </row>
    <row r="23" spans="1:30" customFormat="1" x14ac:dyDescent="0.25">
      <c r="A23" t="s">
        <v>128</v>
      </c>
      <c r="B23" t="s">
        <v>726</v>
      </c>
      <c r="C23" s="1"/>
      <c r="D23" s="1"/>
      <c r="E23" s="1"/>
      <c r="F23" s="1" t="s">
        <v>307</v>
      </c>
      <c r="G23" s="1" t="s">
        <v>55</v>
      </c>
      <c r="H23" s="12"/>
      <c r="I23" s="12"/>
      <c r="J23" s="12"/>
      <c r="K23" s="12"/>
      <c r="L23" s="12"/>
      <c r="M23" s="12"/>
      <c r="N23" s="12"/>
      <c r="O23" s="12"/>
      <c r="P23" s="12"/>
      <c r="Q23" s="12">
        <v>1767040318.78</v>
      </c>
      <c r="R23" s="12"/>
      <c r="S23" s="12"/>
      <c r="T23" s="2"/>
      <c r="U23" s="2"/>
      <c r="V23" s="3">
        <v>40862</v>
      </c>
      <c r="W23" s="3"/>
      <c r="X23" s="3">
        <v>41239</v>
      </c>
      <c r="Y23" s="3">
        <v>40862</v>
      </c>
      <c r="Z23" s="3"/>
      <c r="AA23" s="3">
        <v>40832</v>
      </c>
      <c r="AB23" s="3"/>
      <c r="AC23" s="3">
        <v>43083</v>
      </c>
      <c r="AD23" s="3">
        <v>43830</v>
      </c>
    </row>
    <row r="24" spans="1:30" customFormat="1" x14ac:dyDescent="0.25">
      <c r="A24" t="s">
        <v>129</v>
      </c>
      <c r="B24" t="s">
        <v>215</v>
      </c>
      <c r="C24" s="1"/>
      <c r="D24" s="1" t="s">
        <v>308</v>
      </c>
      <c r="E24" s="1" t="s">
        <v>309</v>
      </c>
      <c r="F24" s="1"/>
      <c r="G24" s="1" t="s">
        <v>310</v>
      </c>
      <c r="H24" s="12">
        <v>2015225.58</v>
      </c>
      <c r="I24" s="12">
        <v>6295820.8600000003</v>
      </c>
      <c r="J24" s="12">
        <v>818404.71999999974</v>
      </c>
      <c r="K24" s="12">
        <v>1181700.0989999999</v>
      </c>
      <c r="L24" s="12">
        <v>5099000</v>
      </c>
      <c r="M24" s="12">
        <v>0</v>
      </c>
      <c r="N24" s="12">
        <v>5114000</v>
      </c>
      <c r="O24" s="12">
        <v>15000</v>
      </c>
      <c r="P24" s="12">
        <v>0</v>
      </c>
      <c r="Q24" s="12">
        <v>5114000</v>
      </c>
      <c r="R24" s="12"/>
      <c r="S24" s="12">
        <v>1196820.8600000003</v>
      </c>
      <c r="T24" s="2"/>
      <c r="U24" s="2"/>
      <c r="V24" s="3">
        <v>41633</v>
      </c>
      <c r="W24" s="3"/>
      <c r="X24" s="3">
        <v>41876</v>
      </c>
      <c r="Y24" s="3">
        <v>41866</v>
      </c>
      <c r="Z24" s="3">
        <v>41866</v>
      </c>
      <c r="AA24" s="3">
        <v>41536</v>
      </c>
      <c r="AB24" s="3"/>
      <c r="AC24" s="3">
        <v>42825</v>
      </c>
      <c r="AD24" s="3">
        <v>43100</v>
      </c>
    </row>
    <row r="25" spans="1:30" customFormat="1" x14ac:dyDescent="0.25">
      <c r="A25" t="s">
        <v>129</v>
      </c>
      <c r="B25" t="s">
        <v>217</v>
      </c>
      <c r="C25" s="1"/>
      <c r="D25" s="1" t="s">
        <v>308</v>
      </c>
      <c r="E25" s="1" t="s">
        <v>311</v>
      </c>
      <c r="F25" s="1"/>
      <c r="G25" s="1" t="s">
        <v>310</v>
      </c>
      <c r="H25" s="12">
        <v>1195117.08</v>
      </c>
      <c r="I25" s="12">
        <v>3860964.44</v>
      </c>
      <c r="J25" s="12">
        <v>1023422.6400000001</v>
      </c>
      <c r="K25" s="12">
        <v>2743927.26</v>
      </c>
      <c r="L25" s="12">
        <v>3689270</v>
      </c>
      <c r="M25" s="12">
        <v>0</v>
      </c>
      <c r="N25" s="12">
        <v>3704270</v>
      </c>
      <c r="O25" s="12">
        <v>15000</v>
      </c>
      <c r="P25" s="12">
        <v>0</v>
      </c>
      <c r="Q25" s="12">
        <v>3704270</v>
      </c>
      <c r="R25" s="12"/>
      <c r="S25" s="12">
        <v>171694.43999999994</v>
      </c>
      <c r="T25" s="2"/>
      <c r="U25" s="2"/>
      <c r="V25" s="3">
        <v>41633</v>
      </c>
      <c r="W25" s="3"/>
      <c r="X25" s="3">
        <v>41879</v>
      </c>
      <c r="Y25" s="3">
        <v>41866</v>
      </c>
      <c r="Z25" s="3">
        <v>41866</v>
      </c>
      <c r="AA25" s="3">
        <v>41536</v>
      </c>
      <c r="AB25" s="3"/>
      <c r="AC25" s="3">
        <v>42825</v>
      </c>
      <c r="AD25" s="3">
        <v>43100</v>
      </c>
    </row>
    <row r="26" spans="1:30" customFormat="1" x14ac:dyDescent="0.25">
      <c r="A26" t="s">
        <v>129</v>
      </c>
      <c r="B26" t="s">
        <v>727</v>
      </c>
      <c r="C26" s="1"/>
      <c r="D26" s="1" t="s">
        <v>312</v>
      </c>
      <c r="E26" s="1" t="s">
        <v>313</v>
      </c>
      <c r="F26" s="1"/>
      <c r="G26" s="1" t="s">
        <v>310</v>
      </c>
      <c r="H26" s="12">
        <v>10541037.85</v>
      </c>
      <c r="I26" s="12">
        <v>10504108.199999999</v>
      </c>
      <c r="J26" s="12">
        <v>6963329.6500000004</v>
      </c>
      <c r="K26" s="12">
        <v>1245928.5</v>
      </c>
      <c r="L26" s="12">
        <v>6926400</v>
      </c>
      <c r="M26" s="12">
        <v>0</v>
      </c>
      <c r="N26" s="12">
        <v>6941400</v>
      </c>
      <c r="O26" s="12">
        <v>15000</v>
      </c>
      <c r="P26" s="12">
        <v>0</v>
      </c>
      <c r="Q26" s="12">
        <v>9305000</v>
      </c>
      <c r="R26" s="12"/>
      <c r="S26" s="12">
        <v>3577708.1999999993</v>
      </c>
      <c r="T26" s="2"/>
      <c r="U26" s="2"/>
      <c r="V26" s="3">
        <v>41943</v>
      </c>
      <c r="W26" s="3"/>
      <c r="X26" s="3">
        <v>42087</v>
      </c>
      <c r="Y26" s="3">
        <v>42003</v>
      </c>
      <c r="Z26" s="3">
        <v>42003</v>
      </c>
      <c r="AA26" s="3">
        <v>41536</v>
      </c>
      <c r="AB26" s="3"/>
      <c r="AC26" s="3">
        <v>42825</v>
      </c>
      <c r="AD26" s="3">
        <v>43100</v>
      </c>
    </row>
    <row r="27" spans="1:30" customFormat="1" x14ac:dyDescent="0.25">
      <c r="A27" t="s">
        <v>129</v>
      </c>
      <c r="B27" t="s">
        <v>728</v>
      </c>
      <c r="C27" s="1"/>
      <c r="D27" s="1" t="s">
        <v>314</v>
      </c>
      <c r="E27" s="1" t="s">
        <v>315</v>
      </c>
      <c r="F27" s="1"/>
      <c r="G27" s="1" t="s">
        <v>310</v>
      </c>
      <c r="H27" s="12">
        <v>636650</v>
      </c>
      <c r="I27" s="12">
        <v>1988863.16</v>
      </c>
      <c r="J27" s="12">
        <v>347786.84000000008</v>
      </c>
      <c r="K27" s="12">
        <v>360000</v>
      </c>
      <c r="L27" s="12">
        <v>1700000</v>
      </c>
      <c r="M27" s="12">
        <v>0</v>
      </c>
      <c r="N27" s="12">
        <v>1715000</v>
      </c>
      <c r="O27" s="12">
        <v>15000</v>
      </c>
      <c r="P27" s="12">
        <v>0</v>
      </c>
      <c r="Q27" s="12">
        <v>1715000</v>
      </c>
      <c r="R27" s="12"/>
      <c r="S27" s="12">
        <v>288863.15999999992</v>
      </c>
      <c r="T27" s="2"/>
      <c r="U27" s="2"/>
      <c r="V27" s="3">
        <v>41633</v>
      </c>
      <c r="W27" s="3"/>
      <c r="X27" s="3">
        <v>41835</v>
      </c>
      <c r="Y27" s="3">
        <v>41821</v>
      </c>
      <c r="Z27" s="3">
        <v>41821</v>
      </c>
      <c r="AA27" s="3">
        <v>41536</v>
      </c>
      <c r="AB27" s="3"/>
      <c r="AC27" s="3">
        <v>42825</v>
      </c>
      <c r="AD27" s="3">
        <v>43100</v>
      </c>
    </row>
    <row r="28" spans="1:30" customFormat="1" x14ac:dyDescent="0.25">
      <c r="A28" t="s">
        <v>129</v>
      </c>
      <c r="B28" t="s">
        <v>729</v>
      </c>
      <c r="C28" s="1"/>
      <c r="D28" s="1" t="s">
        <v>316</v>
      </c>
      <c r="E28" s="1" t="s">
        <v>317</v>
      </c>
      <c r="F28" s="1"/>
      <c r="G28" s="1" t="s">
        <v>310</v>
      </c>
      <c r="H28" s="12">
        <v>565395.19999999995</v>
      </c>
      <c r="I28" s="12">
        <v>1908941.57</v>
      </c>
      <c r="J28" s="12">
        <v>57755.629999999888</v>
      </c>
      <c r="K28" s="12">
        <v>230625</v>
      </c>
      <c r="L28" s="12">
        <v>1401302</v>
      </c>
      <c r="M28" s="12">
        <v>0</v>
      </c>
      <c r="N28" s="12">
        <v>1416302</v>
      </c>
      <c r="O28" s="12">
        <v>15000</v>
      </c>
      <c r="P28" s="12">
        <v>0</v>
      </c>
      <c r="Q28" s="12">
        <v>1416302</v>
      </c>
      <c r="R28" s="12"/>
      <c r="S28" s="12">
        <v>507639.57000000007</v>
      </c>
      <c r="T28" s="2"/>
      <c r="U28" s="2"/>
      <c r="V28" s="3">
        <v>41633</v>
      </c>
      <c r="W28" s="3"/>
      <c r="X28" s="3">
        <v>41859</v>
      </c>
      <c r="Y28" s="3">
        <v>41831</v>
      </c>
      <c r="Z28" s="3">
        <v>41831</v>
      </c>
      <c r="AA28" s="3">
        <v>41536</v>
      </c>
      <c r="AB28" s="3"/>
      <c r="AC28" s="3">
        <v>42825</v>
      </c>
      <c r="AD28" s="3">
        <v>43100</v>
      </c>
    </row>
    <row r="29" spans="1:30" customFormat="1" x14ac:dyDescent="0.25">
      <c r="A29" t="s">
        <v>129</v>
      </c>
      <c r="B29" t="s">
        <v>730</v>
      </c>
      <c r="C29" s="1"/>
      <c r="D29" s="1" t="s">
        <v>318</v>
      </c>
      <c r="E29" s="1" t="s">
        <v>319</v>
      </c>
      <c r="F29" s="1"/>
      <c r="G29" s="1" t="s">
        <v>310</v>
      </c>
      <c r="H29" s="12">
        <v>444586.7</v>
      </c>
      <c r="I29" s="12">
        <v>1470479.19</v>
      </c>
      <c r="J29" s="12">
        <v>474107.51</v>
      </c>
      <c r="K29" s="12">
        <v>313200</v>
      </c>
      <c r="L29" s="12">
        <v>1500000</v>
      </c>
      <c r="M29" s="12">
        <v>0</v>
      </c>
      <c r="N29" s="12">
        <v>1515000</v>
      </c>
      <c r="O29" s="12">
        <v>15000</v>
      </c>
      <c r="P29" s="12">
        <v>0</v>
      </c>
      <c r="Q29" s="12">
        <v>1515000</v>
      </c>
      <c r="R29" s="12"/>
      <c r="S29" s="12">
        <v>-29520.810000000056</v>
      </c>
      <c r="T29" s="2"/>
      <c r="U29" s="2"/>
      <c r="V29" s="3">
        <v>41633</v>
      </c>
      <c r="W29" s="3"/>
      <c r="X29" s="3">
        <v>41814</v>
      </c>
      <c r="Y29" s="3">
        <v>41798</v>
      </c>
      <c r="Z29" s="3">
        <v>41798</v>
      </c>
      <c r="AA29" s="3">
        <v>41536</v>
      </c>
      <c r="AB29" s="3"/>
      <c r="AC29" s="3">
        <v>42825</v>
      </c>
      <c r="AD29" s="3">
        <v>43100</v>
      </c>
    </row>
    <row r="30" spans="1:30" customFormat="1" x14ac:dyDescent="0.25">
      <c r="A30" t="s">
        <v>129</v>
      </c>
      <c r="B30" t="s">
        <v>731</v>
      </c>
      <c r="C30" s="1"/>
      <c r="D30" s="1" t="s">
        <v>320</v>
      </c>
      <c r="E30" s="1" t="s">
        <v>321</v>
      </c>
      <c r="F30" s="1"/>
      <c r="G30" s="1" t="s">
        <v>310</v>
      </c>
      <c r="H30" s="12">
        <v>1014597.68</v>
      </c>
      <c r="I30" s="12">
        <v>3476528.46</v>
      </c>
      <c r="J30" s="12">
        <v>-201930.7799999998</v>
      </c>
      <c r="K30" s="12">
        <v>777194.505</v>
      </c>
      <c r="L30" s="12">
        <v>2260000</v>
      </c>
      <c r="M30" s="12">
        <v>0</v>
      </c>
      <c r="N30" s="12">
        <v>2275000</v>
      </c>
      <c r="O30" s="12">
        <v>15000</v>
      </c>
      <c r="P30" s="12">
        <v>0</v>
      </c>
      <c r="Q30" s="12">
        <v>2275000</v>
      </c>
      <c r="R30" s="12"/>
      <c r="S30" s="12">
        <v>1216528.46</v>
      </c>
      <c r="T30" s="2"/>
      <c r="U30" s="2"/>
      <c r="V30" s="3">
        <v>41633</v>
      </c>
      <c r="W30" s="3"/>
      <c r="X30" s="3">
        <v>41814</v>
      </c>
      <c r="Y30" s="3">
        <v>41796</v>
      </c>
      <c r="Z30" s="3">
        <v>41796</v>
      </c>
      <c r="AA30" s="3">
        <v>41536</v>
      </c>
      <c r="AB30" s="3"/>
      <c r="AC30" s="3">
        <v>42825</v>
      </c>
      <c r="AD30" s="3">
        <v>43100</v>
      </c>
    </row>
    <row r="31" spans="1:30" customFormat="1" x14ac:dyDescent="0.25">
      <c r="A31" t="s">
        <v>129</v>
      </c>
      <c r="B31" t="s">
        <v>732</v>
      </c>
      <c r="C31" s="1"/>
      <c r="D31" s="1" t="s">
        <v>322</v>
      </c>
      <c r="E31" s="1" t="s">
        <v>323</v>
      </c>
      <c r="F31" s="1"/>
      <c r="G31" s="1" t="s">
        <v>310</v>
      </c>
      <c r="H31" s="12">
        <v>1573070.89</v>
      </c>
      <c r="I31" s="12">
        <v>4524697.88</v>
      </c>
      <c r="J31" s="12">
        <v>1438373.0099999998</v>
      </c>
      <c r="K31" s="12">
        <v>1125000</v>
      </c>
      <c r="L31" s="12">
        <v>4390000</v>
      </c>
      <c r="M31" s="12">
        <v>0</v>
      </c>
      <c r="N31" s="12">
        <v>4405000</v>
      </c>
      <c r="O31" s="12">
        <v>15000</v>
      </c>
      <c r="P31" s="12">
        <v>0</v>
      </c>
      <c r="Q31" s="12">
        <v>4405000</v>
      </c>
      <c r="R31" s="12"/>
      <c r="S31" s="12">
        <v>134697.87999999989</v>
      </c>
      <c r="T31" s="2"/>
      <c r="U31" s="2"/>
      <c r="V31" s="3">
        <v>41633</v>
      </c>
      <c r="W31" s="3"/>
      <c r="X31" s="3">
        <v>41814</v>
      </c>
      <c r="Y31" s="3">
        <v>41796</v>
      </c>
      <c r="Z31" s="3">
        <v>41796</v>
      </c>
      <c r="AA31" s="3">
        <v>41536</v>
      </c>
      <c r="AB31" s="3"/>
      <c r="AC31" s="3">
        <v>42825</v>
      </c>
      <c r="AD31" s="3">
        <v>43100</v>
      </c>
    </row>
    <row r="32" spans="1:30" customFormat="1" x14ac:dyDescent="0.25">
      <c r="A32" t="s">
        <v>129</v>
      </c>
      <c r="B32" t="s">
        <v>733</v>
      </c>
      <c r="C32" s="1"/>
      <c r="D32" s="1" t="s">
        <v>324</v>
      </c>
      <c r="E32" s="1" t="s">
        <v>325</v>
      </c>
      <c r="F32" s="1"/>
      <c r="G32" s="1" t="s">
        <v>310</v>
      </c>
      <c r="H32" s="12">
        <v>813209.54</v>
      </c>
      <c r="I32" s="12">
        <v>2781993.5</v>
      </c>
      <c r="J32" s="12">
        <v>31216.040000000037</v>
      </c>
      <c r="K32" s="12">
        <v>654750</v>
      </c>
      <c r="L32" s="12">
        <v>2000000</v>
      </c>
      <c r="M32" s="12">
        <v>0</v>
      </c>
      <c r="N32" s="12">
        <v>2015000</v>
      </c>
      <c r="O32" s="12">
        <v>15000</v>
      </c>
      <c r="P32" s="12">
        <v>0</v>
      </c>
      <c r="Q32" s="12">
        <v>2015000</v>
      </c>
      <c r="R32" s="12"/>
      <c r="S32" s="12">
        <v>781993.5</v>
      </c>
      <c r="T32" s="2"/>
      <c r="U32" s="2"/>
      <c r="V32" s="3">
        <v>41911</v>
      </c>
      <c r="W32" s="3"/>
      <c r="X32" s="3">
        <v>41962</v>
      </c>
      <c r="Y32" s="3">
        <v>41955</v>
      </c>
      <c r="Z32" s="3">
        <v>41955</v>
      </c>
      <c r="AA32" s="3">
        <v>41536</v>
      </c>
      <c r="AB32" s="3"/>
      <c r="AC32" s="3">
        <v>42825</v>
      </c>
      <c r="AD32" s="3">
        <v>43100</v>
      </c>
    </row>
    <row r="33" spans="1:30" customFormat="1" x14ac:dyDescent="0.25">
      <c r="A33" t="s">
        <v>129</v>
      </c>
      <c r="B33" t="s">
        <v>734</v>
      </c>
      <c r="C33" s="1"/>
      <c r="D33" s="1" t="s">
        <v>326</v>
      </c>
      <c r="E33" s="1" t="s">
        <v>327</v>
      </c>
      <c r="F33" s="1"/>
      <c r="G33" s="1" t="s">
        <v>310</v>
      </c>
      <c r="H33" s="12">
        <v>528960</v>
      </c>
      <c r="I33" s="12">
        <v>1728295.63</v>
      </c>
      <c r="J33" s="12">
        <v>580664.37000000011</v>
      </c>
      <c r="K33" s="12">
        <v>306450</v>
      </c>
      <c r="L33" s="12">
        <v>1780000</v>
      </c>
      <c r="M33" s="12">
        <v>0</v>
      </c>
      <c r="N33" s="12">
        <v>1795000</v>
      </c>
      <c r="O33" s="12">
        <v>15000</v>
      </c>
      <c r="P33" s="12">
        <v>0</v>
      </c>
      <c r="Q33" s="12">
        <v>1795000</v>
      </c>
      <c r="R33" s="12"/>
      <c r="S33" s="12">
        <v>-51704.370000000112</v>
      </c>
      <c r="T33" s="2"/>
      <c r="U33" s="2"/>
      <c r="V33" s="3">
        <v>41633</v>
      </c>
      <c r="W33" s="3"/>
      <c r="X33" s="3">
        <v>41814</v>
      </c>
      <c r="Y33" s="3">
        <v>41796</v>
      </c>
      <c r="Z33" s="3">
        <v>41796</v>
      </c>
      <c r="AA33" s="3">
        <v>41536</v>
      </c>
      <c r="AB33" s="3"/>
      <c r="AC33" s="3">
        <v>42825</v>
      </c>
      <c r="AD33" s="3">
        <v>43100</v>
      </c>
    </row>
    <row r="34" spans="1:30" customFormat="1" x14ac:dyDescent="0.25">
      <c r="A34" t="s">
        <v>129</v>
      </c>
      <c r="B34" t="s">
        <v>735</v>
      </c>
      <c r="C34" s="1"/>
      <c r="D34" s="1" t="s">
        <v>328</v>
      </c>
      <c r="E34" s="1" t="s">
        <v>329</v>
      </c>
      <c r="F34" s="1"/>
      <c r="G34" s="1" t="s">
        <v>310</v>
      </c>
      <c r="H34" s="12">
        <v>947044.18</v>
      </c>
      <c r="I34" s="12">
        <v>3136931.63</v>
      </c>
      <c r="J34" s="12">
        <v>569412.55000000028</v>
      </c>
      <c r="K34" s="12">
        <v>937545.33</v>
      </c>
      <c r="L34" s="12">
        <v>2759300</v>
      </c>
      <c r="M34" s="12">
        <v>0</v>
      </c>
      <c r="N34" s="12">
        <v>2774300</v>
      </c>
      <c r="O34" s="12">
        <v>15000</v>
      </c>
      <c r="P34" s="12">
        <v>0</v>
      </c>
      <c r="Q34" s="12">
        <v>2774300</v>
      </c>
      <c r="R34" s="12"/>
      <c r="S34" s="12">
        <v>377631.62999999989</v>
      </c>
      <c r="T34" s="2"/>
      <c r="U34" s="2"/>
      <c r="V34" s="3">
        <v>41633</v>
      </c>
      <c r="W34" s="3"/>
      <c r="X34" s="3">
        <v>41785</v>
      </c>
      <c r="Y34" s="3">
        <v>41764</v>
      </c>
      <c r="Z34" s="3">
        <v>41764</v>
      </c>
      <c r="AA34" s="3">
        <v>41536</v>
      </c>
      <c r="AB34" s="3"/>
      <c r="AC34" s="3">
        <v>42825</v>
      </c>
      <c r="AD34" s="3">
        <v>43100</v>
      </c>
    </row>
    <row r="35" spans="1:30" customFormat="1" x14ac:dyDescent="0.25">
      <c r="A35" t="s">
        <v>129</v>
      </c>
      <c r="B35" t="s">
        <v>736</v>
      </c>
      <c r="C35" s="1"/>
      <c r="D35" s="1" t="s">
        <v>330</v>
      </c>
      <c r="E35" s="1" t="s">
        <v>331</v>
      </c>
      <c r="F35" s="1"/>
      <c r="G35" s="1" t="s">
        <v>310</v>
      </c>
      <c r="H35" s="12">
        <v>545711.74</v>
      </c>
      <c r="I35" s="12">
        <v>1824911.3</v>
      </c>
      <c r="J35" s="12">
        <v>1220800.44</v>
      </c>
      <c r="K35" s="12">
        <v>405000</v>
      </c>
      <c r="L35" s="12">
        <v>2500000</v>
      </c>
      <c r="M35" s="12">
        <v>0</v>
      </c>
      <c r="N35" s="12">
        <v>2515000</v>
      </c>
      <c r="O35" s="12">
        <v>15000</v>
      </c>
      <c r="P35" s="12">
        <v>0</v>
      </c>
      <c r="Q35" s="12">
        <v>2515000</v>
      </c>
      <c r="R35" s="12"/>
      <c r="S35" s="12">
        <v>-675088.7</v>
      </c>
      <c r="T35" s="2"/>
      <c r="U35" s="2"/>
      <c r="V35" s="3">
        <v>41633</v>
      </c>
      <c r="W35" s="3"/>
      <c r="X35" s="3">
        <v>41754</v>
      </c>
      <c r="Y35" s="3">
        <v>41743</v>
      </c>
      <c r="Z35" s="3">
        <v>41743</v>
      </c>
      <c r="AA35" s="3">
        <v>41536</v>
      </c>
      <c r="AB35" s="3"/>
      <c r="AC35" s="3">
        <v>42825</v>
      </c>
      <c r="AD35" s="3">
        <v>43100</v>
      </c>
    </row>
    <row r="36" spans="1:30" customFormat="1" x14ac:dyDescent="0.25">
      <c r="A36" t="s">
        <v>129</v>
      </c>
      <c r="B36" t="s">
        <v>737</v>
      </c>
      <c r="C36" s="1"/>
      <c r="D36" s="1" t="s">
        <v>332</v>
      </c>
      <c r="E36" s="1" t="s">
        <v>333</v>
      </c>
      <c r="F36" s="1"/>
      <c r="G36" s="1" t="s">
        <v>310</v>
      </c>
      <c r="H36" s="12">
        <v>3821195.58</v>
      </c>
      <c r="I36" s="12">
        <v>12166311.810000001</v>
      </c>
      <c r="J36" s="12">
        <v>3934883.7699999996</v>
      </c>
      <c r="K36" s="12">
        <v>9712500</v>
      </c>
      <c r="L36" s="12">
        <v>12280000</v>
      </c>
      <c r="M36" s="12">
        <v>0</v>
      </c>
      <c r="N36" s="12">
        <v>12295000</v>
      </c>
      <c r="O36" s="12">
        <v>15000</v>
      </c>
      <c r="P36" s="12">
        <v>0</v>
      </c>
      <c r="Q36" s="12">
        <v>12295000</v>
      </c>
      <c r="R36" s="12"/>
      <c r="S36" s="12">
        <v>-113688.18999999948</v>
      </c>
      <c r="T36" s="2"/>
      <c r="U36" s="2"/>
      <c r="V36" s="3">
        <v>41943</v>
      </c>
      <c r="W36" s="3"/>
      <c r="X36" s="3">
        <v>42031</v>
      </c>
      <c r="Y36" s="3">
        <v>41957</v>
      </c>
      <c r="Z36" s="3">
        <v>41957</v>
      </c>
      <c r="AA36" s="3">
        <v>41536</v>
      </c>
      <c r="AB36" s="3"/>
      <c r="AC36" s="3">
        <v>42825</v>
      </c>
      <c r="AD36" s="3">
        <v>43100</v>
      </c>
    </row>
    <row r="37" spans="1:30" customFormat="1" x14ac:dyDescent="0.25">
      <c r="A37" t="s">
        <v>129</v>
      </c>
      <c r="B37" t="s">
        <v>738</v>
      </c>
      <c r="C37" s="1"/>
      <c r="D37" s="1" t="s">
        <v>328</v>
      </c>
      <c r="E37" s="1" t="s">
        <v>334</v>
      </c>
      <c r="F37" s="1"/>
      <c r="G37" s="1" t="s">
        <v>310</v>
      </c>
      <c r="H37" s="12">
        <v>396720</v>
      </c>
      <c r="I37" s="12">
        <v>1308519.69</v>
      </c>
      <c r="J37" s="12">
        <v>-69799.689999999944</v>
      </c>
      <c r="K37" s="12">
        <v>213750</v>
      </c>
      <c r="L37" s="12">
        <v>842000</v>
      </c>
      <c r="M37" s="12">
        <v>0</v>
      </c>
      <c r="N37" s="12">
        <v>857000</v>
      </c>
      <c r="O37" s="12">
        <v>15000</v>
      </c>
      <c r="P37" s="12">
        <v>0</v>
      </c>
      <c r="Q37" s="12">
        <v>857000</v>
      </c>
      <c r="R37" s="12"/>
      <c r="S37" s="12">
        <v>466519.68999999994</v>
      </c>
      <c r="T37" s="2"/>
      <c r="U37" s="2"/>
      <c r="V37" s="3">
        <v>41633</v>
      </c>
      <c r="W37" s="3"/>
      <c r="X37" s="3">
        <v>41820</v>
      </c>
      <c r="Y37" s="3">
        <v>41809</v>
      </c>
      <c r="Z37" s="3">
        <v>41809</v>
      </c>
      <c r="AA37" s="3">
        <v>41536</v>
      </c>
      <c r="AB37" s="3"/>
      <c r="AC37" s="3">
        <v>42825</v>
      </c>
      <c r="AD37" s="3">
        <v>43100</v>
      </c>
    </row>
    <row r="38" spans="1:30" customFormat="1" x14ac:dyDescent="0.25">
      <c r="A38" t="s">
        <v>129</v>
      </c>
      <c r="B38" t="s">
        <v>739</v>
      </c>
      <c r="C38" s="1"/>
      <c r="D38" s="1" t="s">
        <v>335</v>
      </c>
      <c r="E38" s="1" t="s">
        <v>336</v>
      </c>
      <c r="F38" s="1"/>
      <c r="G38" s="1" t="s">
        <v>310</v>
      </c>
      <c r="H38" s="12">
        <v>1835175.85</v>
      </c>
      <c r="I38" s="12">
        <v>5607782.0999999996</v>
      </c>
      <c r="J38" s="12">
        <v>2621713.7500000005</v>
      </c>
      <c r="K38" s="12">
        <v>1458189</v>
      </c>
      <c r="L38" s="12">
        <v>6394320</v>
      </c>
      <c r="M38" s="12">
        <v>0</v>
      </c>
      <c r="N38" s="12">
        <v>6409320</v>
      </c>
      <c r="O38" s="12">
        <v>15000</v>
      </c>
      <c r="P38" s="12">
        <v>0</v>
      </c>
      <c r="Q38" s="12">
        <v>7635000</v>
      </c>
      <c r="R38" s="12"/>
      <c r="S38" s="12">
        <v>-786537.90000000037</v>
      </c>
      <c r="T38" s="2"/>
      <c r="U38" s="2"/>
      <c r="V38" s="3">
        <v>41633</v>
      </c>
      <c r="W38" s="3"/>
      <c r="X38" s="3">
        <v>41778</v>
      </c>
      <c r="Y38" s="3">
        <v>41759</v>
      </c>
      <c r="Z38" s="3">
        <v>41759</v>
      </c>
      <c r="AA38" s="3">
        <v>41536</v>
      </c>
      <c r="AB38" s="3"/>
      <c r="AC38" s="3">
        <v>42825</v>
      </c>
      <c r="AD38" s="3">
        <v>43100</v>
      </c>
    </row>
    <row r="39" spans="1:30" customFormat="1" x14ac:dyDescent="0.25">
      <c r="A39" t="s">
        <v>129</v>
      </c>
      <c r="B39" t="s">
        <v>740</v>
      </c>
      <c r="C39" s="1"/>
      <c r="D39" s="1" t="s">
        <v>337</v>
      </c>
      <c r="E39" s="1" t="s">
        <v>338</v>
      </c>
      <c r="F39" s="1"/>
      <c r="G39" s="1" t="s">
        <v>310</v>
      </c>
      <c r="H39" s="12">
        <v>857002.76</v>
      </c>
      <c r="I39" s="12">
        <v>2710430.61</v>
      </c>
      <c r="J39" s="12">
        <v>547572.15000000014</v>
      </c>
      <c r="K39" s="12">
        <v>662747.37900000007</v>
      </c>
      <c r="L39" s="12">
        <v>2401000</v>
      </c>
      <c r="M39" s="12">
        <v>0</v>
      </c>
      <c r="N39" s="12">
        <v>2416000</v>
      </c>
      <c r="O39" s="12">
        <v>15000</v>
      </c>
      <c r="P39" s="12">
        <v>0</v>
      </c>
      <c r="Q39" s="12">
        <v>2416000</v>
      </c>
      <c r="R39" s="12"/>
      <c r="S39" s="12">
        <v>309430.60999999987</v>
      </c>
      <c r="T39" s="2"/>
      <c r="U39" s="2"/>
      <c r="V39" s="3">
        <v>41633</v>
      </c>
      <c r="W39" s="3"/>
      <c r="X39" s="3">
        <v>41921</v>
      </c>
      <c r="Y39" s="3">
        <v>41906</v>
      </c>
      <c r="Z39" s="3">
        <v>41906</v>
      </c>
      <c r="AA39" s="3">
        <v>41536</v>
      </c>
      <c r="AB39" s="3"/>
      <c r="AC39" s="3">
        <v>42825</v>
      </c>
      <c r="AD39" s="3">
        <v>43100</v>
      </c>
    </row>
    <row r="40" spans="1:30" customFormat="1" x14ac:dyDescent="0.25">
      <c r="A40" t="s">
        <v>129</v>
      </c>
      <c r="B40" t="s">
        <v>741</v>
      </c>
      <c r="C40" s="1"/>
      <c r="D40" s="1" t="s">
        <v>339</v>
      </c>
      <c r="E40" s="1" t="s">
        <v>340</v>
      </c>
      <c r="F40" s="1"/>
      <c r="G40" s="1" t="s">
        <v>310</v>
      </c>
      <c r="H40" s="12">
        <v>962857.34</v>
      </c>
      <c r="I40" s="12">
        <v>3366269.44</v>
      </c>
      <c r="J40" s="12">
        <v>-452412.10000000009</v>
      </c>
      <c r="K40" s="12">
        <v>786150</v>
      </c>
      <c r="L40" s="12">
        <v>1951000</v>
      </c>
      <c r="M40" s="12">
        <v>0</v>
      </c>
      <c r="N40" s="12">
        <v>1966000</v>
      </c>
      <c r="O40" s="12">
        <v>15000</v>
      </c>
      <c r="P40" s="12">
        <v>0</v>
      </c>
      <c r="Q40" s="12">
        <v>1966000</v>
      </c>
      <c r="R40" s="12"/>
      <c r="S40" s="12">
        <v>1415269.44</v>
      </c>
      <c r="T40" s="2"/>
      <c r="U40" s="2"/>
      <c r="V40" s="3">
        <v>41633</v>
      </c>
      <c r="W40" s="3"/>
      <c r="X40" s="3">
        <v>41814</v>
      </c>
      <c r="Y40" s="3">
        <v>41754</v>
      </c>
      <c r="Z40" s="3">
        <v>41754</v>
      </c>
      <c r="AA40" s="3">
        <v>41536</v>
      </c>
      <c r="AB40" s="3"/>
      <c r="AC40" s="3">
        <v>42825</v>
      </c>
      <c r="AD40" s="3">
        <v>43100</v>
      </c>
    </row>
    <row r="41" spans="1:30" customFormat="1" x14ac:dyDescent="0.25">
      <c r="A41" t="s">
        <v>129</v>
      </c>
      <c r="B41" t="s">
        <v>742</v>
      </c>
      <c r="C41" s="1"/>
      <c r="D41" s="1" t="s">
        <v>335</v>
      </c>
      <c r="E41" s="1" t="s">
        <v>341</v>
      </c>
      <c r="F41" s="1"/>
      <c r="G41" s="1" t="s">
        <v>310</v>
      </c>
      <c r="H41" s="12">
        <v>634177.30000000005</v>
      </c>
      <c r="I41" s="12">
        <v>2092738.97</v>
      </c>
      <c r="J41" s="12">
        <v>388438.33000000007</v>
      </c>
      <c r="K41" s="12">
        <v>467157.97499999998</v>
      </c>
      <c r="L41" s="12">
        <v>1847000</v>
      </c>
      <c r="M41" s="12">
        <v>0</v>
      </c>
      <c r="N41" s="12">
        <v>1862000</v>
      </c>
      <c r="O41" s="12">
        <v>15000</v>
      </c>
      <c r="P41" s="12">
        <v>0</v>
      </c>
      <c r="Q41" s="12">
        <v>1862000</v>
      </c>
      <c r="R41" s="12"/>
      <c r="S41" s="12">
        <v>245738.96999999997</v>
      </c>
      <c r="T41" s="2"/>
      <c r="U41" s="2"/>
      <c r="V41" s="3">
        <v>41633</v>
      </c>
      <c r="W41" s="3"/>
      <c r="X41" s="3">
        <v>41851</v>
      </c>
      <c r="Y41" s="3">
        <v>41834</v>
      </c>
      <c r="Z41" s="3">
        <v>41834</v>
      </c>
      <c r="AA41" s="3">
        <v>41536</v>
      </c>
      <c r="AB41" s="3"/>
      <c r="AC41" s="3">
        <v>42825</v>
      </c>
      <c r="AD41" s="3">
        <v>43100</v>
      </c>
    </row>
    <row r="42" spans="1:30" customFormat="1" x14ac:dyDescent="0.25">
      <c r="A42" t="s">
        <v>129</v>
      </c>
      <c r="B42" t="s">
        <v>743</v>
      </c>
      <c r="C42" s="1"/>
      <c r="D42" s="1" t="s">
        <v>342</v>
      </c>
      <c r="E42" s="1" t="s">
        <v>343</v>
      </c>
      <c r="F42" s="1"/>
      <c r="G42" s="1" t="s">
        <v>310</v>
      </c>
      <c r="H42" s="12">
        <v>431766.97</v>
      </c>
      <c r="I42" s="12">
        <v>1362960.43</v>
      </c>
      <c r="J42" s="12">
        <v>614806.54</v>
      </c>
      <c r="K42" s="12">
        <v>412875</v>
      </c>
      <c r="L42" s="12">
        <v>1546000</v>
      </c>
      <c r="M42" s="12">
        <v>0</v>
      </c>
      <c r="N42" s="12">
        <v>1561000</v>
      </c>
      <c r="O42" s="12">
        <v>15000</v>
      </c>
      <c r="P42" s="12">
        <v>0</v>
      </c>
      <c r="Q42" s="12">
        <v>1561000</v>
      </c>
      <c r="R42" s="12"/>
      <c r="S42" s="12">
        <v>-183039.57000000007</v>
      </c>
      <c r="T42" s="2"/>
      <c r="U42" s="2"/>
      <c r="V42" s="3">
        <v>41633</v>
      </c>
      <c r="W42" s="3"/>
      <c r="X42" s="3">
        <v>41814</v>
      </c>
      <c r="Y42" s="3">
        <v>41794</v>
      </c>
      <c r="Z42" s="3">
        <v>41794</v>
      </c>
      <c r="AA42" s="3">
        <v>41536</v>
      </c>
      <c r="AB42" s="3"/>
      <c r="AC42" s="3">
        <v>42825</v>
      </c>
      <c r="AD42" s="3">
        <v>43100</v>
      </c>
    </row>
    <row r="43" spans="1:30" customFormat="1" x14ac:dyDescent="0.25">
      <c r="A43" t="s">
        <v>129</v>
      </c>
      <c r="B43" t="s">
        <v>744</v>
      </c>
      <c r="C43" s="1"/>
      <c r="D43" s="1" t="s">
        <v>344</v>
      </c>
      <c r="E43" s="1" t="s">
        <v>345</v>
      </c>
      <c r="F43" s="1"/>
      <c r="G43" s="1" t="s">
        <v>310</v>
      </c>
      <c r="H43" s="12">
        <v>1006127.03</v>
      </c>
      <c r="I43" s="12">
        <v>3107719.97</v>
      </c>
      <c r="J43" s="12">
        <v>11407.05999999959</v>
      </c>
      <c r="K43" s="12">
        <v>628875</v>
      </c>
      <c r="L43" s="12">
        <v>2113000</v>
      </c>
      <c r="M43" s="12">
        <v>0</v>
      </c>
      <c r="N43" s="12">
        <v>2128000</v>
      </c>
      <c r="O43" s="12">
        <v>15000</v>
      </c>
      <c r="P43" s="12">
        <v>0</v>
      </c>
      <c r="Q43" s="12">
        <v>2128000</v>
      </c>
      <c r="R43" s="12"/>
      <c r="S43" s="12">
        <v>994719.9700000002</v>
      </c>
      <c r="T43" s="2"/>
      <c r="U43" s="2"/>
      <c r="V43" s="3">
        <v>41633</v>
      </c>
      <c r="W43" s="3"/>
      <c r="X43" s="3">
        <v>41859</v>
      </c>
      <c r="Y43" s="3">
        <v>41830</v>
      </c>
      <c r="Z43" s="3">
        <v>41830</v>
      </c>
      <c r="AA43" s="3">
        <v>41536</v>
      </c>
      <c r="AB43" s="3"/>
      <c r="AC43" s="3">
        <v>42825</v>
      </c>
      <c r="AD43" s="3">
        <v>43100</v>
      </c>
    </row>
    <row r="44" spans="1:30" customFormat="1" x14ac:dyDescent="0.25">
      <c r="A44" t="s">
        <v>129</v>
      </c>
      <c r="B44" t="s">
        <v>745</v>
      </c>
      <c r="C44" s="1"/>
      <c r="D44" s="1" t="s">
        <v>346</v>
      </c>
      <c r="E44" s="1" t="s">
        <v>347</v>
      </c>
      <c r="F44" s="1"/>
      <c r="G44" s="1" t="s">
        <v>310</v>
      </c>
      <c r="H44" s="12">
        <v>821427.98</v>
      </c>
      <c r="I44" s="12">
        <v>2661140.59</v>
      </c>
      <c r="J44" s="12">
        <v>-88712.60999999987</v>
      </c>
      <c r="K44" s="12">
        <v>594411.81599999999</v>
      </c>
      <c r="L44" s="12">
        <v>1751000</v>
      </c>
      <c r="M44" s="12">
        <v>0</v>
      </c>
      <c r="N44" s="12">
        <v>1773000</v>
      </c>
      <c r="O44" s="12">
        <v>22000</v>
      </c>
      <c r="P44" s="12">
        <v>0</v>
      </c>
      <c r="Q44" s="12">
        <v>1773000</v>
      </c>
      <c r="R44" s="12"/>
      <c r="S44" s="12">
        <v>910140.58999999985</v>
      </c>
      <c r="T44" s="2"/>
      <c r="U44" s="2"/>
      <c r="V44" s="3">
        <v>41633</v>
      </c>
      <c r="W44" s="3"/>
      <c r="X44" s="3">
        <v>42185</v>
      </c>
      <c r="Y44" s="3">
        <v>42174</v>
      </c>
      <c r="Z44" s="3">
        <v>42174</v>
      </c>
      <c r="AA44" s="3">
        <v>41536</v>
      </c>
      <c r="AB44" s="3"/>
      <c r="AC44" s="3">
        <v>42825</v>
      </c>
      <c r="AD44" s="3">
        <v>43100</v>
      </c>
    </row>
    <row r="45" spans="1:30" customFormat="1" x14ac:dyDescent="0.25">
      <c r="A45" t="s">
        <v>129</v>
      </c>
      <c r="B45" t="s">
        <v>746</v>
      </c>
      <c r="C45" s="1"/>
      <c r="D45" s="1" t="s">
        <v>308</v>
      </c>
      <c r="E45" s="1" t="s">
        <v>348</v>
      </c>
      <c r="F45" s="1"/>
      <c r="G45" s="1" t="s">
        <v>310</v>
      </c>
      <c r="H45" s="12">
        <v>474253.14</v>
      </c>
      <c r="I45" s="12">
        <v>1381961.19</v>
      </c>
      <c r="J45" s="12">
        <v>322291.95000000007</v>
      </c>
      <c r="K45" s="12">
        <v>311470.39500000002</v>
      </c>
      <c r="L45" s="12">
        <v>1230000</v>
      </c>
      <c r="M45" s="12">
        <v>0</v>
      </c>
      <c r="N45" s="12">
        <v>1245000</v>
      </c>
      <c r="O45" s="12">
        <v>15000</v>
      </c>
      <c r="P45" s="12">
        <v>0</v>
      </c>
      <c r="Q45" s="12">
        <v>1245000</v>
      </c>
      <c r="R45" s="12"/>
      <c r="S45" s="12">
        <v>151961.18999999994</v>
      </c>
      <c r="T45" s="2"/>
      <c r="U45" s="2"/>
      <c r="V45" s="3">
        <v>41633</v>
      </c>
      <c r="W45" s="3"/>
      <c r="X45" s="3">
        <v>41915</v>
      </c>
      <c r="Y45" s="3">
        <v>41967</v>
      </c>
      <c r="Z45" s="3">
        <v>41967</v>
      </c>
      <c r="AA45" s="3">
        <v>41536</v>
      </c>
      <c r="AB45" s="3"/>
      <c r="AC45" s="3">
        <v>42825</v>
      </c>
      <c r="AD45" s="3">
        <v>43100</v>
      </c>
    </row>
    <row r="46" spans="1:30" customFormat="1" x14ac:dyDescent="0.25">
      <c r="A46" t="s">
        <v>129</v>
      </c>
      <c r="B46" t="s">
        <v>747</v>
      </c>
      <c r="C46" s="1"/>
      <c r="D46" s="1" t="s">
        <v>344</v>
      </c>
      <c r="E46" s="1" t="s">
        <v>349</v>
      </c>
      <c r="F46" s="1"/>
      <c r="G46" s="1" t="s">
        <v>310</v>
      </c>
      <c r="H46" s="12">
        <v>269255.34000000003</v>
      </c>
      <c r="I46" s="12">
        <v>905710.03</v>
      </c>
      <c r="J46" s="12">
        <v>669545.31000000006</v>
      </c>
      <c r="K46" s="12">
        <v>338400</v>
      </c>
      <c r="L46" s="12">
        <v>1306000</v>
      </c>
      <c r="M46" s="12">
        <v>0</v>
      </c>
      <c r="N46" s="12">
        <v>1328000</v>
      </c>
      <c r="O46" s="12">
        <v>22000</v>
      </c>
      <c r="P46" s="12">
        <v>0</v>
      </c>
      <c r="Q46" s="12">
        <v>1328000</v>
      </c>
      <c r="R46" s="12"/>
      <c r="S46" s="12">
        <v>-400289.97</v>
      </c>
      <c r="T46" s="2"/>
      <c r="U46" s="2"/>
      <c r="V46" s="3">
        <v>41974</v>
      </c>
      <c r="W46" s="3"/>
      <c r="X46" s="3">
        <v>42108</v>
      </c>
      <c r="Y46" s="3">
        <v>42086</v>
      </c>
      <c r="Z46" s="3">
        <v>42086</v>
      </c>
      <c r="AA46" s="3">
        <v>41536</v>
      </c>
      <c r="AB46" s="3"/>
      <c r="AC46" s="3">
        <v>42825</v>
      </c>
      <c r="AD46" s="3">
        <v>43100</v>
      </c>
    </row>
    <row r="47" spans="1:30" customFormat="1" x14ac:dyDescent="0.25">
      <c r="A47" t="s">
        <v>129</v>
      </c>
      <c r="B47" t="s">
        <v>748</v>
      </c>
      <c r="C47" s="1"/>
      <c r="D47" s="1" t="s">
        <v>350</v>
      </c>
      <c r="E47" s="1" t="s">
        <v>351</v>
      </c>
      <c r="F47" s="1"/>
      <c r="G47" s="1" t="s">
        <v>310</v>
      </c>
      <c r="H47" s="12">
        <v>705871.84</v>
      </c>
      <c r="I47" s="12">
        <v>2203091</v>
      </c>
      <c r="J47" s="12">
        <v>389180.83999999985</v>
      </c>
      <c r="K47" s="12">
        <v>630000</v>
      </c>
      <c r="L47" s="12">
        <v>1886400</v>
      </c>
      <c r="M47" s="12">
        <v>0</v>
      </c>
      <c r="N47" s="12">
        <v>1901400</v>
      </c>
      <c r="O47" s="12">
        <v>15000</v>
      </c>
      <c r="P47" s="12">
        <v>0</v>
      </c>
      <c r="Q47" s="12">
        <v>2295000</v>
      </c>
      <c r="R47" s="12"/>
      <c r="S47" s="12">
        <v>316691</v>
      </c>
      <c r="T47" s="2"/>
      <c r="U47" s="2"/>
      <c r="V47" s="3">
        <v>41852</v>
      </c>
      <c r="W47" s="3"/>
      <c r="X47" s="3">
        <v>41962</v>
      </c>
      <c r="Y47" s="3">
        <v>41950</v>
      </c>
      <c r="Z47" s="3">
        <v>41950</v>
      </c>
      <c r="AA47" s="3">
        <v>41536</v>
      </c>
      <c r="AB47" s="3"/>
      <c r="AC47" s="3">
        <v>42825</v>
      </c>
      <c r="AD47" s="3">
        <v>43100</v>
      </c>
    </row>
    <row r="48" spans="1:30" customFormat="1" x14ac:dyDescent="0.25">
      <c r="A48" t="s">
        <v>129</v>
      </c>
      <c r="B48" t="s">
        <v>749</v>
      </c>
      <c r="C48" s="1"/>
      <c r="D48" s="1" t="s">
        <v>352</v>
      </c>
      <c r="E48" s="1" t="s">
        <v>353</v>
      </c>
      <c r="F48" s="1"/>
      <c r="G48" s="1" t="s">
        <v>310</v>
      </c>
      <c r="H48" s="12">
        <v>618443.89</v>
      </c>
      <c r="I48" s="12">
        <v>1988029.07</v>
      </c>
      <c r="J48" s="12">
        <v>-99585.180000000168</v>
      </c>
      <c r="K48" s="12">
        <v>315000</v>
      </c>
      <c r="L48" s="12">
        <v>1270000</v>
      </c>
      <c r="M48" s="12">
        <v>0</v>
      </c>
      <c r="N48" s="12">
        <v>1285000</v>
      </c>
      <c r="O48" s="12">
        <v>15000</v>
      </c>
      <c r="P48" s="12">
        <v>0</v>
      </c>
      <c r="Q48" s="12">
        <v>1285000</v>
      </c>
      <c r="R48" s="12"/>
      <c r="S48" s="12">
        <v>718029.07000000007</v>
      </c>
      <c r="T48" s="2"/>
      <c r="U48" s="2"/>
      <c r="V48" s="3">
        <v>41633</v>
      </c>
      <c r="W48" s="3"/>
      <c r="X48" s="3">
        <v>41754</v>
      </c>
      <c r="Y48" s="3">
        <v>41740</v>
      </c>
      <c r="Z48" s="3">
        <v>41740</v>
      </c>
      <c r="AA48" s="3">
        <v>41536</v>
      </c>
      <c r="AB48" s="3"/>
      <c r="AC48" s="3">
        <v>42825</v>
      </c>
      <c r="AD48" s="3">
        <v>43100</v>
      </c>
    </row>
    <row r="49" spans="1:30" customFormat="1" x14ac:dyDescent="0.25">
      <c r="A49" t="s">
        <v>129</v>
      </c>
      <c r="B49" t="s">
        <v>750</v>
      </c>
      <c r="C49" s="1"/>
      <c r="D49" s="1" t="s">
        <v>354</v>
      </c>
      <c r="E49" s="1" t="s">
        <v>355</v>
      </c>
      <c r="F49" s="1"/>
      <c r="G49" s="1" t="s">
        <v>310</v>
      </c>
      <c r="H49" s="12">
        <v>2405711.4900000002</v>
      </c>
      <c r="I49" s="12">
        <v>6862304.79</v>
      </c>
      <c r="J49" s="12">
        <v>668406.70000000019</v>
      </c>
      <c r="K49" s="12">
        <v>4633877</v>
      </c>
      <c r="L49" s="12">
        <v>5125000</v>
      </c>
      <c r="M49" s="12">
        <v>0</v>
      </c>
      <c r="N49" s="12">
        <v>5140000</v>
      </c>
      <c r="O49" s="12">
        <v>15000</v>
      </c>
      <c r="P49" s="12">
        <v>0</v>
      </c>
      <c r="Q49" s="12">
        <v>5140000</v>
      </c>
      <c r="R49" s="12"/>
      <c r="S49" s="12">
        <v>1737304.79</v>
      </c>
      <c r="T49" s="2"/>
      <c r="U49" s="2"/>
      <c r="V49" s="3">
        <v>41633</v>
      </c>
      <c r="W49" s="3"/>
      <c r="X49" s="3">
        <v>41778</v>
      </c>
      <c r="Y49" s="3">
        <v>41759</v>
      </c>
      <c r="Z49" s="3">
        <v>41759</v>
      </c>
      <c r="AA49" s="3">
        <v>41536</v>
      </c>
      <c r="AB49" s="3"/>
      <c r="AC49" s="3">
        <v>42825</v>
      </c>
      <c r="AD49" s="3">
        <v>43100</v>
      </c>
    </row>
    <row r="50" spans="1:30" customFormat="1" x14ac:dyDescent="0.25">
      <c r="A50" t="s">
        <v>129</v>
      </c>
      <c r="B50" t="s">
        <v>751</v>
      </c>
      <c r="C50" s="1"/>
      <c r="D50" s="1" t="s">
        <v>356</v>
      </c>
      <c r="E50" s="1" t="s">
        <v>357</v>
      </c>
      <c r="F50" s="1"/>
      <c r="G50" s="1" t="s">
        <v>310</v>
      </c>
      <c r="H50" s="12">
        <v>485587.66</v>
      </c>
      <c r="I50" s="12">
        <v>1699727.35</v>
      </c>
      <c r="J50" s="12">
        <v>-253139.69000000018</v>
      </c>
      <c r="K50" s="12">
        <v>382525.152</v>
      </c>
      <c r="L50" s="12">
        <v>961000</v>
      </c>
      <c r="M50" s="12">
        <v>0</v>
      </c>
      <c r="N50" s="12">
        <v>976000</v>
      </c>
      <c r="O50" s="12">
        <v>15000</v>
      </c>
      <c r="P50" s="12">
        <v>0</v>
      </c>
      <c r="Q50" s="12">
        <v>976000</v>
      </c>
      <c r="R50" s="12"/>
      <c r="S50" s="12">
        <v>738727.35000000009</v>
      </c>
      <c r="T50" s="2"/>
      <c r="U50" s="2"/>
      <c r="V50" s="3">
        <v>41633</v>
      </c>
      <c r="W50" s="3"/>
      <c r="X50" s="3">
        <v>41792</v>
      </c>
      <c r="Y50" s="3">
        <v>41775</v>
      </c>
      <c r="Z50" s="3">
        <v>41775</v>
      </c>
      <c r="AA50" s="3">
        <v>41536</v>
      </c>
      <c r="AB50" s="3"/>
      <c r="AC50" s="3"/>
      <c r="AD50" s="3">
        <v>43100</v>
      </c>
    </row>
    <row r="51" spans="1:30" customFormat="1" x14ac:dyDescent="0.25">
      <c r="A51" t="s">
        <v>129</v>
      </c>
      <c r="B51" t="s">
        <v>752</v>
      </c>
      <c r="C51" s="1"/>
      <c r="D51" s="1" t="s">
        <v>346</v>
      </c>
      <c r="E51" s="1" t="s">
        <v>358</v>
      </c>
      <c r="F51" s="1"/>
      <c r="G51" s="1" t="s">
        <v>310</v>
      </c>
      <c r="H51" s="12">
        <v>279159.99</v>
      </c>
      <c r="I51" s="12">
        <v>938125.2</v>
      </c>
      <c r="J51" s="12">
        <v>341103.79000000004</v>
      </c>
      <c r="K51" s="12">
        <v>205200</v>
      </c>
      <c r="L51" s="12">
        <v>1000069</v>
      </c>
      <c r="M51" s="12">
        <v>0</v>
      </c>
      <c r="N51" s="12">
        <v>1015069</v>
      </c>
      <c r="O51" s="12">
        <v>15000</v>
      </c>
      <c r="P51" s="12">
        <v>0</v>
      </c>
      <c r="Q51" s="12">
        <v>1015069</v>
      </c>
      <c r="R51" s="12"/>
      <c r="S51" s="12">
        <v>-61943.800000000047</v>
      </c>
      <c r="T51" s="2"/>
      <c r="U51" s="2"/>
      <c r="V51" s="3">
        <v>41633</v>
      </c>
      <c r="W51" s="3"/>
      <c r="X51" s="3">
        <v>41795</v>
      </c>
      <c r="Y51" s="3">
        <v>41757</v>
      </c>
      <c r="Z51" s="3">
        <v>41757</v>
      </c>
      <c r="AA51" s="3">
        <v>41536</v>
      </c>
      <c r="AB51" s="3"/>
      <c r="AC51" s="3">
        <v>42825</v>
      </c>
      <c r="AD51" s="3">
        <v>43100</v>
      </c>
    </row>
    <row r="52" spans="1:30" customFormat="1" x14ac:dyDescent="0.25">
      <c r="A52" t="s">
        <v>129</v>
      </c>
      <c r="B52" t="s">
        <v>753</v>
      </c>
      <c r="C52" s="1"/>
      <c r="D52" s="1" t="s">
        <v>359</v>
      </c>
      <c r="E52" s="1" t="s">
        <v>360</v>
      </c>
      <c r="F52" s="1"/>
      <c r="G52" s="1" t="s">
        <v>310</v>
      </c>
      <c r="H52" s="12">
        <v>1480123.2</v>
      </c>
      <c r="I52" s="12">
        <v>4860520.32</v>
      </c>
      <c r="J52" s="12">
        <v>819602.87999999989</v>
      </c>
      <c r="K52" s="12">
        <v>1192500</v>
      </c>
      <c r="L52" s="12">
        <v>4200000</v>
      </c>
      <c r="M52" s="12">
        <v>0</v>
      </c>
      <c r="N52" s="12">
        <v>4222000</v>
      </c>
      <c r="O52" s="12">
        <v>22000</v>
      </c>
      <c r="P52" s="12">
        <v>0</v>
      </c>
      <c r="Q52" s="12">
        <v>4222000</v>
      </c>
      <c r="R52" s="12"/>
      <c r="S52" s="12">
        <v>660520.3200000003</v>
      </c>
      <c r="T52" s="2"/>
      <c r="U52" s="2"/>
      <c r="V52" s="3">
        <v>41633</v>
      </c>
      <c r="W52" s="3"/>
      <c r="X52" s="3">
        <v>42674</v>
      </c>
      <c r="Y52" s="3">
        <v>42668</v>
      </c>
      <c r="Z52" s="3">
        <v>42668</v>
      </c>
      <c r="AA52" s="3">
        <v>41536</v>
      </c>
      <c r="AB52" s="3"/>
      <c r="AC52" s="3">
        <v>42825</v>
      </c>
      <c r="AD52" s="3">
        <v>43100</v>
      </c>
    </row>
    <row r="53" spans="1:30" customFormat="1" x14ac:dyDescent="0.25">
      <c r="A53" t="s">
        <v>129</v>
      </c>
      <c r="B53" t="s">
        <v>754</v>
      </c>
      <c r="C53" s="1"/>
      <c r="D53" s="1" t="s">
        <v>361</v>
      </c>
      <c r="E53" s="1" t="s">
        <v>362</v>
      </c>
      <c r="F53" s="1"/>
      <c r="G53" s="1" t="s">
        <v>310</v>
      </c>
      <c r="H53" s="12">
        <v>951160</v>
      </c>
      <c r="I53" s="12">
        <v>3089765.22</v>
      </c>
      <c r="J53" s="12">
        <v>12171.779999999795</v>
      </c>
      <c r="K53" s="12">
        <v>2475000</v>
      </c>
      <c r="L53" s="12">
        <v>2150777</v>
      </c>
      <c r="M53" s="12">
        <v>0</v>
      </c>
      <c r="N53" s="12">
        <v>2165777</v>
      </c>
      <c r="O53" s="12">
        <v>15000</v>
      </c>
      <c r="P53" s="12">
        <v>0</v>
      </c>
      <c r="Q53" s="12">
        <v>2165777</v>
      </c>
      <c r="R53" s="12"/>
      <c r="S53" s="12">
        <v>938988.2200000002</v>
      </c>
      <c r="T53" s="2"/>
      <c r="U53" s="2"/>
      <c r="V53" s="3">
        <v>41911</v>
      </c>
      <c r="W53" s="3"/>
      <c r="X53" s="3">
        <v>41962</v>
      </c>
      <c r="Y53" s="3">
        <v>41955</v>
      </c>
      <c r="Z53" s="3">
        <v>41955</v>
      </c>
      <c r="AA53" s="3">
        <v>41536</v>
      </c>
      <c r="AB53" s="3"/>
      <c r="AC53" s="3"/>
      <c r="AD53" s="3">
        <v>43100</v>
      </c>
    </row>
    <row r="54" spans="1:30" customFormat="1" x14ac:dyDescent="0.25">
      <c r="A54" t="s">
        <v>129</v>
      </c>
      <c r="B54" t="s">
        <v>755</v>
      </c>
      <c r="C54" s="1"/>
      <c r="D54" s="1" t="s">
        <v>363</v>
      </c>
      <c r="E54" s="1" t="s">
        <v>364</v>
      </c>
      <c r="F54" s="1"/>
      <c r="G54" s="1" t="s">
        <v>310</v>
      </c>
      <c r="H54" s="12">
        <v>1075460.6000000001</v>
      </c>
      <c r="I54" s="12">
        <v>3560353.3</v>
      </c>
      <c r="J54" s="12">
        <v>-385892.69999999972</v>
      </c>
      <c r="K54" s="12">
        <v>540000</v>
      </c>
      <c r="L54" s="12">
        <v>2099000</v>
      </c>
      <c r="M54" s="12">
        <v>0</v>
      </c>
      <c r="N54" s="12">
        <v>2114000</v>
      </c>
      <c r="O54" s="12">
        <v>15000</v>
      </c>
      <c r="P54" s="12">
        <v>0</v>
      </c>
      <c r="Q54" s="12">
        <v>2114000</v>
      </c>
      <c r="R54" s="12"/>
      <c r="S54" s="12">
        <v>1461353.2999999998</v>
      </c>
      <c r="T54" s="2"/>
      <c r="U54" s="2"/>
      <c r="V54" s="3">
        <v>41852</v>
      </c>
      <c r="W54" s="3"/>
      <c r="X54" s="3">
        <v>41962</v>
      </c>
      <c r="Y54" s="3">
        <v>41950</v>
      </c>
      <c r="Z54" s="3">
        <v>41950</v>
      </c>
      <c r="AA54" s="3">
        <v>41536</v>
      </c>
      <c r="AB54" s="3"/>
      <c r="AC54" s="3"/>
      <c r="AD54" s="3">
        <v>43100</v>
      </c>
    </row>
    <row r="55" spans="1:30" customFormat="1" x14ac:dyDescent="0.25">
      <c r="A55" t="s">
        <v>129</v>
      </c>
      <c r="B55" t="s">
        <v>756</v>
      </c>
      <c r="C55" s="1"/>
      <c r="D55" s="1" t="s">
        <v>365</v>
      </c>
      <c r="E55" s="1" t="s">
        <v>366</v>
      </c>
      <c r="F55" s="1"/>
      <c r="G55" s="1" t="s">
        <v>310</v>
      </c>
      <c r="H55" s="12">
        <v>762503.86</v>
      </c>
      <c r="I55" s="12">
        <v>2416739.86</v>
      </c>
      <c r="J55" s="12">
        <v>-24236</v>
      </c>
      <c r="K55" s="12">
        <v>614250</v>
      </c>
      <c r="L55" s="12">
        <v>1630000</v>
      </c>
      <c r="M55" s="12">
        <v>0</v>
      </c>
      <c r="N55" s="12">
        <v>1645000</v>
      </c>
      <c r="O55" s="12">
        <v>15000</v>
      </c>
      <c r="P55" s="12">
        <v>0</v>
      </c>
      <c r="Q55" s="12">
        <v>1645000</v>
      </c>
      <c r="R55" s="12"/>
      <c r="S55" s="12">
        <v>786739.85999999987</v>
      </c>
      <c r="T55" s="2"/>
      <c r="U55" s="2"/>
      <c r="V55" s="3">
        <v>41633</v>
      </c>
      <c r="W55" s="3"/>
      <c r="X55" s="3">
        <v>41814</v>
      </c>
      <c r="Y55" s="3">
        <v>41796</v>
      </c>
      <c r="Z55" s="3">
        <v>41796</v>
      </c>
      <c r="AA55" s="3">
        <v>41536</v>
      </c>
      <c r="AB55" s="3"/>
      <c r="AC55" s="3"/>
      <c r="AD55" s="3">
        <v>43100</v>
      </c>
    </row>
    <row r="56" spans="1:30" customFormat="1" x14ac:dyDescent="0.25">
      <c r="A56" t="s">
        <v>129</v>
      </c>
      <c r="B56" t="s">
        <v>757</v>
      </c>
      <c r="C56" s="1"/>
      <c r="D56" s="1" t="s">
        <v>367</v>
      </c>
      <c r="E56" s="1" t="s">
        <v>368</v>
      </c>
      <c r="F56" s="1"/>
      <c r="G56" s="1" t="s">
        <v>310</v>
      </c>
      <c r="H56" s="12">
        <v>555094.82999999996</v>
      </c>
      <c r="I56" s="12">
        <v>1679052.71</v>
      </c>
      <c r="J56" s="12">
        <v>393042.12000000011</v>
      </c>
      <c r="K56" s="12">
        <v>562500</v>
      </c>
      <c r="L56" s="12">
        <v>1517000</v>
      </c>
      <c r="M56" s="12">
        <v>0</v>
      </c>
      <c r="N56" s="12">
        <v>1532000</v>
      </c>
      <c r="O56" s="12">
        <v>15000</v>
      </c>
      <c r="P56" s="12">
        <v>0</v>
      </c>
      <c r="Q56" s="12">
        <v>1532000</v>
      </c>
      <c r="R56" s="12"/>
      <c r="S56" s="12">
        <v>162052.70999999996</v>
      </c>
      <c r="T56" s="2"/>
      <c r="U56" s="2"/>
      <c r="V56" s="3">
        <v>41633</v>
      </c>
      <c r="W56" s="3"/>
      <c r="X56" s="3">
        <v>41814</v>
      </c>
      <c r="Y56" s="3">
        <v>41794</v>
      </c>
      <c r="Z56" s="3">
        <v>41794</v>
      </c>
      <c r="AA56" s="3">
        <v>41536</v>
      </c>
      <c r="AB56" s="3"/>
      <c r="AC56" s="3"/>
      <c r="AD56" s="3">
        <v>43100</v>
      </c>
    </row>
    <row r="57" spans="1:30" customFormat="1" x14ac:dyDescent="0.25">
      <c r="A57" t="s">
        <v>129</v>
      </c>
      <c r="B57" t="s">
        <v>758</v>
      </c>
      <c r="C57" s="1"/>
      <c r="D57" s="1" t="s">
        <v>369</v>
      </c>
      <c r="E57" s="1" t="s">
        <v>370</v>
      </c>
      <c r="F57" s="1"/>
      <c r="G57" s="1" t="s">
        <v>310</v>
      </c>
      <c r="H57" s="12">
        <v>423149.84</v>
      </c>
      <c r="I57" s="12">
        <v>1258884.3700000001</v>
      </c>
      <c r="J57" s="12">
        <v>208265.46999999997</v>
      </c>
      <c r="K57" s="12">
        <v>360000</v>
      </c>
      <c r="L57" s="12">
        <v>1044000</v>
      </c>
      <c r="M57" s="12">
        <v>0</v>
      </c>
      <c r="N57" s="12">
        <v>1066000</v>
      </c>
      <c r="O57" s="12">
        <v>22000</v>
      </c>
      <c r="P57" s="12">
        <v>0</v>
      </c>
      <c r="Q57" s="12">
        <v>1066000</v>
      </c>
      <c r="R57" s="12"/>
      <c r="S57" s="12">
        <v>214884.37000000011</v>
      </c>
      <c r="T57" s="2"/>
      <c r="U57" s="2"/>
      <c r="V57" s="3">
        <v>41974</v>
      </c>
      <c r="W57" s="3"/>
      <c r="X57" s="3">
        <v>42108</v>
      </c>
      <c r="Y57" s="3">
        <v>42086</v>
      </c>
      <c r="Z57" s="3">
        <v>42086</v>
      </c>
      <c r="AA57" s="3">
        <v>41536</v>
      </c>
      <c r="AB57" s="3"/>
      <c r="AC57" s="3"/>
      <c r="AD57" s="3">
        <v>43100</v>
      </c>
    </row>
    <row r="58" spans="1:30" customFormat="1" x14ac:dyDescent="0.25">
      <c r="A58" t="s">
        <v>129</v>
      </c>
      <c r="B58" t="s">
        <v>759</v>
      </c>
      <c r="C58" s="1"/>
      <c r="D58" s="1" t="s">
        <v>356</v>
      </c>
      <c r="E58" s="1" t="s">
        <v>371</v>
      </c>
      <c r="F58" s="1"/>
      <c r="G58" s="1" t="s">
        <v>310</v>
      </c>
      <c r="H58" s="12">
        <v>777451.88</v>
      </c>
      <c r="I58" s="12">
        <v>2233234.59</v>
      </c>
      <c r="J58" s="12">
        <v>314217.29000000004</v>
      </c>
      <c r="K58" s="12">
        <v>531000</v>
      </c>
      <c r="L58" s="12">
        <v>1770000</v>
      </c>
      <c r="M58" s="12">
        <v>0</v>
      </c>
      <c r="N58" s="12">
        <v>1785000</v>
      </c>
      <c r="O58" s="12">
        <v>15000</v>
      </c>
      <c r="P58" s="12">
        <v>0</v>
      </c>
      <c r="Q58" s="12">
        <v>1785000</v>
      </c>
      <c r="R58" s="12"/>
      <c r="S58" s="12">
        <v>463234.58999999985</v>
      </c>
      <c r="T58" s="2"/>
      <c r="U58" s="2"/>
      <c r="V58" s="3">
        <v>41911</v>
      </c>
      <c r="W58" s="3"/>
      <c r="X58" s="3">
        <v>41956</v>
      </c>
      <c r="Y58" s="3">
        <v>41943</v>
      </c>
      <c r="Z58" s="3">
        <v>41943</v>
      </c>
      <c r="AA58" s="3">
        <v>41536</v>
      </c>
      <c r="AB58" s="3"/>
      <c r="AC58" s="3"/>
      <c r="AD58" s="3">
        <v>43100</v>
      </c>
    </row>
    <row r="59" spans="1:30" customFormat="1" x14ac:dyDescent="0.25">
      <c r="A59" t="s">
        <v>129</v>
      </c>
      <c r="B59" t="s">
        <v>760</v>
      </c>
      <c r="C59" s="1"/>
      <c r="D59" s="1" t="s">
        <v>359</v>
      </c>
      <c r="E59" s="1" t="s">
        <v>372</v>
      </c>
      <c r="F59" s="1"/>
      <c r="G59" s="1" t="s">
        <v>310</v>
      </c>
      <c r="H59" s="12">
        <v>464748.42</v>
      </c>
      <c r="I59" s="12">
        <v>1453467.72</v>
      </c>
      <c r="J59" s="12">
        <v>465010.69999999995</v>
      </c>
      <c r="K59" s="12">
        <v>486000</v>
      </c>
      <c r="L59" s="12">
        <v>1453730</v>
      </c>
      <c r="M59" s="12">
        <v>0</v>
      </c>
      <c r="N59" s="12">
        <v>1468730</v>
      </c>
      <c r="O59" s="12">
        <v>15000</v>
      </c>
      <c r="P59" s="12">
        <v>0</v>
      </c>
      <c r="Q59" s="12">
        <v>1468730</v>
      </c>
      <c r="R59" s="12"/>
      <c r="S59" s="12">
        <v>-262.28000000002794</v>
      </c>
      <c r="T59" s="2"/>
      <c r="U59" s="2"/>
      <c r="V59" s="3">
        <v>41633</v>
      </c>
      <c r="W59" s="3"/>
      <c r="X59" s="3">
        <v>41814</v>
      </c>
      <c r="Y59" s="3">
        <v>41795</v>
      </c>
      <c r="Z59" s="3">
        <v>41795</v>
      </c>
      <c r="AA59" s="3">
        <v>41536</v>
      </c>
      <c r="AB59" s="3"/>
      <c r="AC59" s="3"/>
      <c r="AD59" s="3">
        <v>43100</v>
      </c>
    </row>
    <row r="60" spans="1:30" customFormat="1" x14ac:dyDescent="0.25">
      <c r="A60" t="s">
        <v>129</v>
      </c>
      <c r="B60" t="s">
        <v>761</v>
      </c>
      <c r="C60" s="1"/>
      <c r="D60" s="1" t="s">
        <v>314</v>
      </c>
      <c r="E60" s="1" t="s">
        <v>373</v>
      </c>
      <c r="F60" s="1"/>
      <c r="G60" s="1" t="s">
        <v>310</v>
      </c>
      <c r="H60" s="12">
        <v>702525</v>
      </c>
      <c r="I60" s="12">
        <v>2411003.42</v>
      </c>
      <c r="J60" s="12">
        <v>-53478.419999999925</v>
      </c>
      <c r="K60" s="12">
        <v>562500</v>
      </c>
      <c r="L60" s="12">
        <v>1655000</v>
      </c>
      <c r="M60" s="12">
        <v>0</v>
      </c>
      <c r="N60" s="12">
        <v>1670000</v>
      </c>
      <c r="O60" s="12">
        <v>15000</v>
      </c>
      <c r="P60" s="12">
        <v>0</v>
      </c>
      <c r="Q60" s="12">
        <v>1670000</v>
      </c>
      <c r="R60" s="12"/>
      <c r="S60" s="12">
        <v>756003.41999999993</v>
      </c>
      <c r="T60" s="2"/>
      <c r="U60" s="2"/>
      <c r="V60" s="3">
        <v>41633</v>
      </c>
      <c r="W60" s="3"/>
      <c r="X60" s="3">
        <v>41814</v>
      </c>
      <c r="Y60" s="3">
        <v>41795</v>
      </c>
      <c r="Z60" s="3">
        <v>41795</v>
      </c>
      <c r="AA60" s="3">
        <v>41536</v>
      </c>
      <c r="AB60" s="3"/>
      <c r="AC60" s="3"/>
      <c r="AD60" s="3">
        <v>43100</v>
      </c>
    </row>
    <row r="61" spans="1:30" customFormat="1" x14ac:dyDescent="0.25">
      <c r="A61" t="s">
        <v>129</v>
      </c>
      <c r="B61" t="s">
        <v>762</v>
      </c>
      <c r="C61" s="1"/>
      <c r="D61" s="1" t="s">
        <v>374</v>
      </c>
      <c r="E61" s="1" t="s">
        <v>366</v>
      </c>
      <c r="F61" s="1"/>
      <c r="G61" s="1" t="s">
        <v>310</v>
      </c>
      <c r="H61" s="12">
        <v>784414.76</v>
      </c>
      <c r="I61" s="12">
        <v>2507815.62</v>
      </c>
      <c r="J61" s="12">
        <v>544599.1399999999</v>
      </c>
      <c r="K61" s="12">
        <v>641250</v>
      </c>
      <c r="L61" s="12">
        <v>2268000</v>
      </c>
      <c r="M61" s="12">
        <v>0</v>
      </c>
      <c r="N61" s="12">
        <v>2283000</v>
      </c>
      <c r="O61" s="12">
        <v>15000</v>
      </c>
      <c r="P61" s="12">
        <v>0</v>
      </c>
      <c r="Q61" s="12">
        <v>2283000</v>
      </c>
      <c r="R61" s="12"/>
      <c r="S61" s="12">
        <v>239815.62000000011</v>
      </c>
      <c r="T61" s="2"/>
      <c r="U61" s="2"/>
      <c r="V61" s="3">
        <v>41633</v>
      </c>
      <c r="W61" s="3"/>
      <c r="X61" s="3">
        <v>41814</v>
      </c>
      <c r="Y61" s="3">
        <v>41795</v>
      </c>
      <c r="Z61" s="3">
        <v>41795</v>
      </c>
      <c r="AA61" s="3">
        <v>41536</v>
      </c>
      <c r="AB61" s="3"/>
      <c r="AC61" s="3"/>
      <c r="AD61" s="3">
        <v>43100</v>
      </c>
    </row>
    <row r="62" spans="1:30" customFormat="1" x14ac:dyDescent="0.25">
      <c r="A62" t="s">
        <v>129</v>
      </c>
      <c r="B62" t="s">
        <v>763</v>
      </c>
      <c r="C62" s="1"/>
      <c r="D62" s="1" t="s">
        <v>356</v>
      </c>
      <c r="E62" s="1" t="s">
        <v>375</v>
      </c>
      <c r="F62" s="1"/>
      <c r="G62" s="1" t="s">
        <v>310</v>
      </c>
      <c r="H62" s="12">
        <v>2338308.84</v>
      </c>
      <c r="I62" s="12">
        <v>6265815.3200000003</v>
      </c>
      <c r="J62" s="12">
        <v>-277506.48000000045</v>
      </c>
      <c r="K62" s="12">
        <v>1070550</v>
      </c>
      <c r="L62" s="12">
        <v>3650000</v>
      </c>
      <c r="M62" s="12">
        <v>0</v>
      </c>
      <c r="N62" s="12">
        <v>3665000</v>
      </c>
      <c r="O62" s="12">
        <v>15000</v>
      </c>
      <c r="P62" s="12">
        <v>0</v>
      </c>
      <c r="Q62" s="12">
        <v>3665000</v>
      </c>
      <c r="R62" s="12"/>
      <c r="S62" s="12">
        <v>2615815.3200000003</v>
      </c>
      <c r="T62" s="2"/>
      <c r="U62" s="2"/>
      <c r="V62" s="3">
        <v>41911</v>
      </c>
      <c r="W62" s="3"/>
      <c r="X62" s="3">
        <v>41962</v>
      </c>
      <c r="Y62" s="3">
        <v>41955</v>
      </c>
      <c r="Z62" s="3">
        <v>41955</v>
      </c>
      <c r="AA62" s="3">
        <v>41536</v>
      </c>
      <c r="AB62" s="3"/>
      <c r="AC62" s="3"/>
      <c r="AD62" s="3">
        <v>43100</v>
      </c>
    </row>
    <row r="63" spans="1:30" customFormat="1" x14ac:dyDescent="0.25">
      <c r="A63" t="s">
        <v>130</v>
      </c>
      <c r="B63" t="s">
        <v>219</v>
      </c>
      <c r="C63" s="1"/>
      <c r="D63" s="1" t="s">
        <v>316</v>
      </c>
      <c r="E63" s="1" t="s">
        <v>376</v>
      </c>
      <c r="F63" s="1"/>
      <c r="G63" s="1" t="s">
        <v>310</v>
      </c>
      <c r="H63" s="12">
        <v>10619099.91</v>
      </c>
      <c r="I63" s="12">
        <v>34211450.159999996</v>
      </c>
      <c r="J63" s="12">
        <v>-8085560.4699999969</v>
      </c>
      <c r="K63" s="12">
        <v>8574297.0600000005</v>
      </c>
      <c r="L63" s="12">
        <v>15506789.779999999</v>
      </c>
      <c r="M63" s="12">
        <v>0</v>
      </c>
      <c r="N63" s="12">
        <v>15550789.779999999</v>
      </c>
      <c r="O63" s="12">
        <v>44000</v>
      </c>
      <c r="P63" s="12">
        <v>0</v>
      </c>
      <c r="Q63" s="12">
        <v>15550789.779999999</v>
      </c>
      <c r="R63" s="12"/>
      <c r="S63" s="12">
        <v>18704660.379999995</v>
      </c>
      <c r="T63" s="2"/>
      <c r="U63" s="2"/>
      <c r="V63" s="3">
        <v>41974</v>
      </c>
      <c r="W63" s="3"/>
      <c r="X63" s="3">
        <v>42130</v>
      </c>
      <c r="Y63" s="3">
        <v>42094</v>
      </c>
      <c r="Z63" s="3">
        <v>42094</v>
      </c>
      <c r="AA63" s="3">
        <v>41536</v>
      </c>
      <c r="AB63" s="3"/>
      <c r="AC63" s="3">
        <v>42825</v>
      </c>
      <c r="AD63" s="3">
        <v>43100</v>
      </c>
    </row>
    <row r="64" spans="1:30" customFormat="1" x14ac:dyDescent="0.25">
      <c r="A64" t="s">
        <v>130</v>
      </c>
      <c r="B64" t="s">
        <v>221</v>
      </c>
      <c r="C64" s="1"/>
      <c r="D64" s="1" t="s">
        <v>377</v>
      </c>
      <c r="E64" s="1" t="s">
        <v>378</v>
      </c>
      <c r="F64" s="1"/>
      <c r="G64" s="1" t="s">
        <v>310</v>
      </c>
      <c r="H64" s="12">
        <v>9160966.6099999994</v>
      </c>
      <c r="I64" s="12">
        <v>29499444.129999999</v>
      </c>
      <c r="J64" s="12">
        <v>-3139368.5199999996</v>
      </c>
      <c r="K64" s="12">
        <v>6474532.5</v>
      </c>
      <c r="L64" s="12">
        <v>17199109</v>
      </c>
      <c r="M64" s="12">
        <v>0</v>
      </c>
      <c r="N64" s="12">
        <v>17229109</v>
      </c>
      <c r="O64" s="12">
        <v>30000</v>
      </c>
      <c r="P64" s="12">
        <v>0</v>
      </c>
      <c r="Q64" s="12">
        <v>17229109</v>
      </c>
      <c r="R64" s="12"/>
      <c r="S64" s="12">
        <v>12300335.129999999</v>
      </c>
      <c r="T64" s="2"/>
      <c r="U64" s="2"/>
      <c r="V64" s="3">
        <v>41911</v>
      </c>
      <c r="W64" s="3"/>
      <c r="X64" s="3">
        <v>42087</v>
      </c>
      <c r="Y64" s="3">
        <v>41974</v>
      </c>
      <c r="Z64" s="3">
        <v>41974</v>
      </c>
      <c r="AA64" s="3">
        <v>41536</v>
      </c>
      <c r="AB64" s="3"/>
      <c r="AC64" s="3">
        <v>42825</v>
      </c>
      <c r="AD64" s="3">
        <v>43100</v>
      </c>
    </row>
    <row r="65" spans="1:30" customFormat="1" x14ac:dyDescent="0.25">
      <c r="A65" t="s">
        <v>130</v>
      </c>
      <c r="B65" t="s">
        <v>222</v>
      </c>
      <c r="C65" s="1"/>
      <c r="D65" s="1" t="s">
        <v>379</v>
      </c>
      <c r="E65" s="1" t="s">
        <v>380</v>
      </c>
      <c r="F65" s="1"/>
      <c r="G65" s="1" t="s">
        <v>310</v>
      </c>
      <c r="H65" s="12">
        <v>8329500.3200000003</v>
      </c>
      <c r="I65" s="12">
        <v>27878009.870000001</v>
      </c>
      <c r="J65" s="12">
        <v>-7808986.5500000007</v>
      </c>
      <c r="K65" s="12">
        <v>12750000</v>
      </c>
      <c r="L65" s="12">
        <v>11739523</v>
      </c>
      <c r="M65" s="12">
        <v>0</v>
      </c>
      <c r="N65" s="12">
        <v>11769523</v>
      </c>
      <c r="O65" s="12">
        <v>30000</v>
      </c>
      <c r="P65" s="12">
        <v>0</v>
      </c>
      <c r="Q65" s="12">
        <v>11769523</v>
      </c>
      <c r="R65" s="12"/>
      <c r="S65" s="12">
        <v>16138486.870000001</v>
      </c>
      <c r="T65" s="2"/>
      <c r="U65" s="2"/>
      <c r="V65" s="3">
        <v>41943</v>
      </c>
      <c r="W65" s="3"/>
      <c r="X65" s="3">
        <v>42087</v>
      </c>
      <c r="Y65" s="3">
        <v>41974</v>
      </c>
      <c r="Z65" s="3">
        <v>41974</v>
      </c>
      <c r="AA65" s="3">
        <v>41536</v>
      </c>
      <c r="AB65" s="3"/>
      <c r="AC65" s="3">
        <v>42825</v>
      </c>
      <c r="AD65" s="3">
        <v>43100</v>
      </c>
    </row>
    <row r="66" spans="1:30" customFormat="1" x14ac:dyDescent="0.25">
      <c r="A66" t="s">
        <v>130</v>
      </c>
      <c r="B66" t="s">
        <v>223</v>
      </c>
      <c r="C66" s="1"/>
      <c r="D66" s="1" t="s">
        <v>328</v>
      </c>
      <c r="E66" s="1" t="s">
        <v>381</v>
      </c>
      <c r="F66" s="1"/>
      <c r="G66" s="1" t="s">
        <v>310</v>
      </c>
      <c r="H66" s="12">
        <v>3347198.96</v>
      </c>
      <c r="I66" s="12">
        <v>12029061.68</v>
      </c>
      <c r="J66" s="12">
        <v>864137.28000000119</v>
      </c>
      <c r="K66" s="12">
        <v>2335725</v>
      </c>
      <c r="L66" s="12">
        <v>9546000</v>
      </c>
      <c r="M66" s="12">
        <v>0</v>
      </c>
      <c r="N66" s="12">
        <v>9590000</v>
      </c>
      <c r="O66" s="12">
        <v>44000</v>
      </c>
      <c r="P66" s="12">
        <v>0</v>
      </c>
      <c r="Q66" s="12">
        <v>9590000</v>
      </c>
      <c r="R66" s="12"/>
      <c r="S66" s="12">
        <v>2483061.6799999997</v>
      </c>
      <c r="T66" s="2"/>
      <c r="U66" s="2"/>
      <c r="V66" s="3">
        <v>41974</v>
      </c>
      <c r="W66" s="3"/>
      <c r="X66" s="3">
        <v>42192</v>
      </c>
      <c r="Y66" s="3">
        <v>42094</v>
      </c>
      <c r="Z66" s="3">
        <v>42094</v>
      </c>
      <c r="AA66" s="3">
        <v>41536</v>
      </c>
      <c r="AB66" s="3"/>
      <c r="AC66" s="3">
        <v>42825</v>
      </c>
      <c r="AD66" s="3">
        <v>43100</v>
      </c>
    </row>
    <row r="67" spans="1:30" customFormat="1" x14ac:dyDescent="0.25">
      <c r="A67" t="s">
        <v>130</v>
      </c>
      <c r="B67" t="s">
        <v>224</v>
      </c>
      <c r="C67" s="1"/>
      <c r="D67" s="1" t="s">
        <v>382</v>
      </c>
      <c r="E67" s="1" t="s">
        <v>383</v>
      </c>
      <c r="F67" s="1"/>
      <c r="G67" s="1" t="s">
        <v>310</v>
      </c>
      <c r="H67" s="12">
        <v>818896.2</v>
      </c>
      <c r="I67" s="12">
        <v>2605732.9</v>
      </c>
      <c r="J67" s="12">
        <v>913163.3</v>
      </c>
      <c r="K67" s="12">
        <v>2527500</v>
      </c>
      <c r="L67" s="12">
        <v>2700000</v>
      </c>
      <c r="M67" s="12">
        <v>0</v>
      </c>
      <c r="N67" s="12">
        <v>2730000</v>
      </c>
      <c r="O67" s="12">
        <v>30000</v>
      </c>
      <c r="P67" s="12">
        <v>0</v>
      </c>
      <c r="Q67" s="12">
        <v>2730000</v>
      </c>
      <c r="R67" s="12"/>
      <c r="S67" s="12">
        <v>-94267.100000000093</v>
      </c>
      <c r="T67" s="2"/>
      <c r="U67" s="2"/>
      <c r="V67" s="3">
        <v>41852</v>
      </c>
      <c r="W67" s="3"/>
      <c r="X67" s="3">
        <v>41998</v>
      </c>
      <c r="Y67" s="3">
        <v>41968</v>
      </c>
      <c r="Z67" s="3">
        <v>41968</v>
      </c>
      <c r="AA67" s="3">
        <v>41536</v>
      </c>
      <c r="AB67" s="3"/>
      <c r="AC67" s="3">
        <v>42825</v>
      </c>
      <c r="AD67" s="3">
        <v>43100</v>
      </c>
    </row>
    <row r="68" spans="1:30" customFormat="1" x14ac:dyDescent="0.25">
      <c r="A68" t="s">
        <v>130</v>
      </c>
      <c r="B68" t="s">
        <v>225</v>
      </c>
      <c r="C68" s="1"/>
      <c r="D68" s="1" t="s">
        <v>326</v>
      </c>
      <c r="E68" s="1" t="s">
        <v>384</v>
      </c>
      <c r="F68" s="1"/>
      <c r="G68" s="1" t="s">
        <v>310</v>
      </c>
      <c r="H68" s="12">
        <v>427900.96</v>
      </c>
      <c r="I68" s="12">
        <v>1418456.8</v>
      </c>
      <c r="J68" s="12">
        <v>-40555.840000000084</v>
      </c>
      <c r="K68" s="12">
        <v>750000</v>
      </c>
      <c r="L68" s="12">
        <v>950000</v>
      </c>
      <c r="M68" s="12">
        <v>0</v>
      </c>
      <c r="N68" s="12">
        <v>980000</v>
      </c>
      <c r="O68" s="12">
        <v>30000</v>
      </c>
      <c r="P68" s="12">
        <v>0</v>
      </c>
      <c r="Q68" s="12">
        <v>980000</v>
      </c>
      <c r="R68" s="12"/>
      <c r="S68" s="12">
        <v>468456.80000000005</v>
      </c>
      <c r="T68" s="2"/>
      <c r="U68" s="2"/>
      <c r="V68" s="3">
        <v>41943</v>
      </c>
      <c r="W68" s="3"/>
      <c r="X68" s="3">
        <v>42059</v>
      </c>
      <c r="Y68" s="3">
        <v>41984</v>
      </c>
      <c r="Z68" s="3">
        <v>41984</v>
      </c>
      <c r="AA68" s="3">
        <v>41536</v>
      </c>
      <c r="AB68" s="3"/>
      <c r="AC68" s="3"/>
      <c r="AD68" s="3">
        <v>43100</v>
      </c>
    </row>
    <row r="69" spans="1:30" customFormat="1" x14ac:dyDescent="0.25">
      <c r="A69" t="s">
        <v>130</v>
      </c>
      <c r="B69" t="s">
        <v>226</v>
      </c>
      <c r="C69" s="1"/>
      <c r="D69" s="1" t="s">
        <v>328</v>
      </c>
      <c r="E69" s="1" t="s">
        <v>385</v>
      </c>
      <c r="F69" s="1"/>
      <c r="G69" s="1" t="s">
        <v>310</v>
      </c>
      <c r="H69" s="12">
        <v>11508824.220000001</v>
      </c>
      <c r="I69" s="12">
        <v>35688333.229999997</v>
      </c>
      <c r="J69" s="12">
        <v>-14150509.009999998</v>
      </c>
      <c r="K69" s="12">
        <v>9009000</v>
      </c>
      <c r="L69" s="12">
        <v>10029000</v>
      </c>
      <c r="M69" s="12">
        <v>0</v>
      </c>
      <c r="N69" s="12">
        <v>10095000</v>
      </c>
      <c r="O69" s="12">
        <v>66000</v>
      </c>
      <c r="P69" s="12">
        <v>0</v>
      </c>
      <c r="Q69" s="12"/>
      <c r="R69" s="12"/>
      <c r="S69" s="12">
        <v>25659333.229999997</v>
      </c>
      <c r="T69" s="2"/>
      <c r="U69" s="2"/>
      <c r="V69" s="3">
        <v>42391</v>
      </c>
      <c r="W69" s="3"/>
      <c r="X69" s="3"/>
      <c r="Y69" s="3"/>
      <c r="Z69" s="3"/>
      <c r="AA69" s="3">
        <v>41536</v>
      </c>
      <c r="AB69" s="3"/>
      <c r="AC69" s="3">
        <v>43122</v>
      </c>
      <c r="AD69" s="3">
        <v>43100</v>
      </c>
    </row>
    <row r="70" spans="1:30" customFormat="1" x14ac:dyDescent="0.25">
      <c r="A70" t="s">
        <v>131</v>
      </c>
      <c r="B70" t="s">
        <v>227</v>
      </c>
      <c r="C70" s="1"/>
      <c r="D70" s="1" t="s">
        <v>386</v>
      </c>
      <c r="E70" s="1" t="s">
        <v>387</v>
      </c>
      <c r="F70" s="1"/>
      <c r="G70" s="1" t="s">
        <v>310</v>
      </c>
      <c r="H70" s="12">
        <v>483457.84</v>
      </c>
      <c r="I70" s="12">
        <v>1309474.1100000001</v>
      </c>
      <c r="J70" s="12">
        <v>246783.72999999998</v>
      </c>
      <c r="K70" s="12">
        <v>270000</v>
      </c>
      <c r="L70" s="12">
        <v>1072800</v>
      </c>
      <c r="M70" s="12">
        <v>0</v>
      </c>
      <c r="N70" s="12">
        <v>1094800</v>
      </c>
      <c r="O70" s="12">
        <v>22000</v>
      </c>
      <c r="P70" s="12">
        <v>0</v>
      </c>
      <c r="Q70" s="12">
        <v>1094800</v>
      </c>
      <c r="R70" s="12"/>
      <c r="S70" s="12">
        <v>236674.1100000001</v>
      </c>
      <c r="T70" s="2"/>
      <c r="U70" s="2"/>
      <c r="V70" s="3">
        <v>42114</v>
      </c>
      <c r="W70" s="3"/>
      <c r="X70" s="3">
        <v>42201</v>
      </c>
      <c r="Y70" s="3">
        <v>42170</v>
      </c>
      <c r="Z70" s="3">
        <v>42170</v>
      </c>
      <c r="AA70" s="3">
        <v>41977</v>
      </c>
      <c r="AB70" s="3"/>
      <c r="AC70" s="3">
        <v>42845</v>
      </c>
      <c r="AD70" s="3">
        <v>43465</v>
      </c>
    </row>
    <row r="71" spans="1:30" customFormat="1" x14ac:dyDescent="0.25">
      <c r="A71" t="s">
        <v>131</v>
      </c>
      <c r="B71" t="s">
        <v>229</v>
      </c>
      <c r="C71" s="1"/>
      <c r="D71" s="1" t="s">
        <v>388</v>
      </c>
      <c r="E71" s="1" t="s">
        <v>389</v>
      </c>
      <c r="F71" s="1"/>
      <c r="G71" s="1" t="s">
        <v>310</v>
      </c>
      <c r="H71" s="12">
        <v>238096.6</v>
      </c>
      <c r="I71" s="12">
        <v>783470.22</v>
      </c>
      <c r="J71" s="12">
        <v>321626.38</v>
      </c>
      <c r="K71" s="12">
        <v>638686.71999999997</v>
      </c>
      <c r="L71" s="12">
        <v>867000</v>
      </c>
      <c r="M71" s="12">
        <v>0</v>
      </c>
      <c r="N71" s="12">
        <v>889000</v>
      </c>
      <c r="O71" s="12">
        <v>22000</v>
      </c>
      <c r="P71" s="12">
        <v>0</v>
      </c>
      <c r="Q71" s="12">
        <v>889000</v>
      </c>
      <c r="R71" s="12"/>
      <c r="S71" s="12">
        <v>-83529.780000000028</v>
      </c>
      <c r="T71" s="2"/>
      <c r="U71" s="2"/>
      <c r="V71" s="3">
        <v>42114</v>
      </c>
      <c r="W71" s="3"/>
      <c r="X71" s="3">
        <v>42201</v>
      </c>
      <c r="Y71" s="3">
        <v>42157</v>
      </c>
      <c r="Z71" s="3">
        <v>42157</v>
      </c>
      <c r="AA71" s="3">
        <v>41977</v>
      </c>
      <c r="AB71" s="3"/>
      <c r="AC71" s="3">
        <v>42845</v>
      </c>
      <c r="AD71" s="3">
        <v>43465</v>
      </c>
    </row>
    <row r="72" spans="1:30" customFormat="1" x14ac:dyDescent="0.25">
      <c r="A72" t="s">
        <v>131</v>
      </c>
      <c r="B72" t="s">
        <v>230</v>
      </c>
      <c r="C72" s="1"/>
      <c r="D72" s="1" t="s">
        <v>390</v>
      </c>
      <c r="E72" s="1" t="s">
        <v>391</v>
      </c>
      <c r="F72" s="1"/>
      <c r="G72" s="1" t="s">
        <v>310</v>
      </c>
      <c r="H72" s="12">
        <v>955673.37</v>
      </c>
      <c r="I72" s="12">
        <v>2588497.75</v>
      </c>
      <c r="J72" s="12">
        <v>23175.620000000112</v>
      </c>
      <c r="K72" s="12">
        <v>434340</v>
      </c>
      <c r="L72" s="12">
        <v>1656000</v>
      </c>
      <c r="M72" s="12">
        <v>0</v>
      </c>
      <c r="N72" s="12">
        <v>1678000</v>
      </c>
      <c r="O72" s="12">
        <v>22000</v>
      </c>
      <c r="P72" s="12">
        <v>0</v>
      </c>
      <c r="Q72" s="12">
        <v>1678000</v>
      </c>
      <c r="R72" s="12"/>
      <c r="S72" s="12">
        <v>932497.75</v>
      </c>
      <c r="T72" s="2"/>
      <c r="U72" s="2"/>
      <c r="V72" s="3">
        <v>42114</v>
      </c>
      <c r="W72" s="3"/>
      <c r="X72" s="3">
        <v>42201</v>
      </c>
      <c r="Y72" s="3">
        <v>42170</v>
      </c>
      <c r="Z72" s="3">
        <v>42170</v>
      </c>
      <c r="AA72" s="3">
        <v>41977</v>
      </c>
      <c r="AB72" s="3"/>
      <c r="AC72" s="3">
        <v>42845</v>
      </c>
      <c r="AD72" s="3">
        <v>43465</v>
      </c>
    </row>
    <row r="73" spans="1:30" customFormat="1" x14ac:dyDescent="0.25">
      <c r="A73" t="s">
        <v>131</v>
      </c>
      <c r="B73" t="s">
        <v>231</v>
      </c>
      <c r="C73" s="1"/>
      <c r="D73" s="1" t="s">
        <v>342</v>
      </c>
      <c r="E73" s="1" t="s">
        <v>392</v>
      </c>
      <c r="F73" s="1"/>
      <c r="G73" s="1" t="s">
        <v>310</v>
      </c>
      <c r="H73" s="12">
        <v>948971.56</v>
      </c>
      <c r="I73" s="12">
        <v>2482918.79</v>
      </c>
      <c r="J73" s="12">
        <v>266052.77</v>
      </c>
      <c r="K73" s="12">
        <v>675000</v>
      </c>
      <c r="L73" s="12">
        <v>1800000</v>
      </c>
      <c r="M73" s="12">
        <v>0</v>
      </c>
      <c r="N73" s="12">
        <v>1822000</v>
      </c>
      <c r="O73" s="12">
        <v>22000</v>
      </c>
      <c r="P73" s="12">
        <v>0</v>
      </c>
      <c r="Q73" s="12">
        <v>1822000</v>
      </c>
      <c r="R73" s="12"/>
      <c r="S73" s="12">
        <v>682918.79</v>
      </c>
      <c r="T73" s="2"/>
      <c r="U73" s="2"/>
      <c r="V73" s="3">
        <v>42114</v>
      </c>
      <c r="W73" s="3"/>
      <c r="X73" s="3">
        <v>42201</v>
      </c>
      <c r="Y73" s="3">
        <v>42146</v>
      </c>
      <c r="Z73" s="3">
        <v>42146</v>
      </c>
      <c r="AA73" s="3">
        <v>41977</v>
      </c>
      <c r="AB73" s="3"/>
      <c r="AC73" s="3">
        <v>42845</v>
      </c>
      <c r="AD73" s="3">
        <v>43465</v>
      </c>
    </row>
    <row r="74" spans="1:30" customFormat="1" x14ac:dyDescent="0.25">
      <c r="A74" t="s">
        <v>131</v>
      </c>
      <c r="B74" t="s">
        <v>232</v>
      </c>
      <c r="C74" s="1"/>
      <c r="D74" s="1" t="s">
        <v>314</v>
      </c>
      <c r="E74" s="1" t="s">
        <v>393</v>
      </c>
      <c r="F74" s="1"/>
      <c r="G74" s="1" t="s">
        <v>310</v>
      </c>
      <c r="H74" s="12">
        <v>1170075.79</v>
      </c>
      <c r="I74" s="12">
        <v>3124367.94</v>
      </c>
      <c r="J74" s="12">
        <v>709707.85000000009</v>
      </c>
      <c r="K74" s="12">
        <v>665550</v>
      </c>
      <c r="L74" s="12">
        <v>2664000</v>
      </c>
      <c r="M74" s="12">
        <v>0</v>
      </c>
      <c r="N74" s="12">
        <v>2686000</v>
      </c>
      <c r="O74" s="12">
        <v>22000</v>
      </c>
      <c r="P74" s="12">
        <v>0</v>
      </c>
      <c r="Q74" s="12">
        <v>2686000</v>
      </c>
      <c r="R74" s="12"/>
      <c r="S74" s="12">
        <v>460367.93999999994</v>
      </c>
      <c r="T74" s="2"/>
      <c r="U74" s="2"/>
      <c r="V74" s="3">
        <v>42114</v>
      </c>
      <c r="W74" s="3"/>
      <c r="X74" s="3">
        <v>42201</v>
      </c>
      <c r="Y74" s="3">
        <v>42149</v>
      </c>
      <c r="Z74" s="3">
        <v>42149</v>
      </c>
      <c r="AA74" s="3">
        <v>41977</v>
      </c>
      <c r="AB74" s="3"/>
      <c r="AC74" s="3">
        <v>42845</v>
      </c>
      <c r="AD74" s="3">
        <v>43465</v>
      </c>
    </row>
    <row r="75" spans="1:30" customFormat="1" x14ac:dyDescent="0.25">
      <c r="A75" t="s">
        <v>131</v>
      </c>
      <c r="B75" t="s">
        <v>233</v>
      </c>
      <c r="C75" s="1"/>
      <c r="D75" s="1" t="s">
        <v>394</v>
      </c>
      <c r="E75" s="1" t="s">
        <v>395</v>
      </c>
      <c r="F75" s="1"/>
      <c r="G75" s="1" t="s">
        <v>310</v>
      </c>
      <c r="H75" s="12">
        <v>706416.77</v>
      </c>
      <c r="I75" s="12">
        <v>1848290</v>
      </c>
      <c r="J75" s="12">
        <v>643726.77</v>
      </c>
      <c r="K75" s="12">
        <v>509206.94999999995</v>
      </c>
      <c r="L75" s="12">
        <v>1785600</v>
      </c>
      <c r="M75" s="12">
        <v>0</v>
      </c>
      <c r="N75" s="12">
        <v>1807600</v>
      </c>
      <c r="O75" s="12">
        <v>22000</v>
      </c>
      <c r="P75" s="12">
        <v>0</v>
      </c>
      <c r="Q75" s="12">
        <v>1807600</v>
      </c>
      <c r="R75" s="12"/>
      <c r="S75" s="12">
        <v>62690</v>
      </c>
      <c r="T75" s="2"/>
      <c r="U75" s="2"/>
      <c r="V75" s="3">
        <v>42114</v>
      </c>
      <c r="W75" s="3"/>
      <c r="X75" s="3">
        <v>42243</v>
      </c>
      <c r="Y75" s="3">
        <v>42163</v>
      </c>
      <c r="Z75" s="3">
        <v>42163</v>
      </c>
      <c r="AA75" s="3">
        <v>41977</v>
      </c>
      <c r="AB75" s="3"/>
      <c r="AC75" s="3">
        <v>42845</v>
      </c>
      <c r="AD75" s="3">
        <v>43465</v>
      </c>
    </row>
    <row r="76" spans="1:30" customFormat="1" x14ac:dyDescent="0.25">
      <c r="A76" t="s">
        <v>131</v>
      </c>
      <c r="B76" t="s">
        <v>234</v>
      </c>
      <c r="C76" s="1"/>
      <c r="D76" s="1" t="s">
        <v>318</v>
      </c>
      <c r="E76" s="1" t="s">
        <v>396</v>
      </c>
      <c r="F76" s="1"/>
      <c r="G76" s="1" t="s">
        <v>310</v>
      </c>
      <c r="H76" s="12">
        <v>1930140.91</v>
      </c>
      <c r="I76" s="12">
        <v>5153914.3</v>
      </c>
      <c r="J76" s="12">
        <v>3216226.6100000003</v>
      </c>
      <c r="K76" s="12">
        <v>4470000</v>
      </c>
      <c r="L76" s="12">
        <v>6440000</v>
      </c>
      <c r="M76" s="12">
        <v>0</v>
      </c>
      <c r="N76" s="12">
        <v>6462000</v>
      </c>
      <c r="O76" s="12">
        <v>22000</v>
      </c>
      <c r="P76" s="12">
        <v>0</v>
      </c>
      <c r="Q76" s="12">
        <v>6462000</v>
      </c>
      <c r="R76" s="12"/>
      <c r="S76" s="12">
        <v>-1286085.7000000002</v>
      </c>
      <c r="T76" s="2"/>
      <c r="U76" s="2"/>
      <c r="V76" s="3">
        <v>42114</v>
      </c>
      <c r="W76" s="3"/>
      <c r="X76" s="3">
        <v>42201</v>
      </c>
      <c r="Y76" s="3">
        <v>42165</v>
      </c>
      <c r="Z76" s="3">
        <v>42165</v>
      </c>
      <c r="AA76" s="3">
        <v>41977</v>
      </c>
      <c r="AB76" s="3"/>
      <c r="AC76" s="3">
        <v>42845</v>
      </c>
      <c r="AD76" s="3">
        <v>43465</v>
      </c>
    </row>
    <row r="77" spans="1:30" customFormat="1" x14ac:dyDescent="0.25">
      <c r="A77" t="s">
        <v>131</v>
      </c>
      <c r="B77" t="s">
        <v>764</v>
      </c>
      <c r="C77" s="1"/>
      <c r="D77" s="1" t="s">
        <v>397</v>
      </c>
      <c r="E77" s="1" t="s">
        <v>398</v>
      </c>
      <c r="F77" s="1"/>
      <c r="G77" s="1" t="s">
        <v>310</v>
      </c>
      <c r="H77" s="12">
        <v>1262577.6100000001</v>
      </c>
      <c r="I77" s="12">
        <v>3303447.44</v>
      </c>
      <c r="J77" s="12">
        <v>2334076.17</v>
      </c>
      <c r="K77" s="12">
        <v>2672402</v>
      </c>
      <c r="L77" s="12">
        <v>4374946</v>
      </c>
      <c r="M77" s="12">
        <v>0</v>
      </c>
      <c r="N77" s="12">
        <v>4418946</v>
      </c>
      <c r="O77" s="12">
        <v>44000</v>
      </c>
      <c r="P77" s="12">
        <v>0</v>
      </c>
      <c r="Q77" s="12">
        <v>4418946</v>
      </c>
      <c r="R77" s="12"/>
      <c r="S77" s="12">
        <v>-1071498.56</v>
      </c>
      <c r="T77" s="2"/>
      <c r="U77" s="2"/>
      <c r="V77" s="3">
        <v>42114</v>
      </c>
      <c r="W77" s="3"/>
      <c r="X77" s="3">
        <v>42209</v>
      </c>
      <c r="Y77" s="3">
        <v>42179</v>
      </c>
      <c r="Z77" s="3">
        <v>42179</v>
      </c>
      <c r="AA77" s="3">
        <v>41977</v>
      </c>
      <c r="AB77" s="3"/>
      <c r="AC77" s="3">
        <v>42845</v>
      </c>
      <c r="AD77" s="3">
        <v>43465</v>
      </c>
    </row>
    <row r="78" spans="1:30" customFormat="1" x14ac:dyDescent="0.25">
      <c r="A78" t="s">
        <v>131</v>
      </c>
      <c r="B78" t="s">
        <v>765</v>
      </c>
      <c r="C78" s="1"/>
      <c r="D78" s="1" t="s">
        <v>346</v>
      </c>
      <c r="E78" s="1" t="s">
        <v>399</v>
      </c>
      <c r="F78" s="1"/>
      <c r="G78" s="1" t="s">
        <v>310</v>
      </c>
      <c r="H78" s="12">
        <v>1644055.98</v>
      </c>
      <c r="I78" s="12">
        <v>2873721.34</v>
      </c>
      <c r="J78" s="12">
        <v>660334.64000000013</v>
      </c>
      <c r="K78" s="12">
        <v>393750</v>
      </c>
      <c r="L78" s="12">
        <v>1890000</v>
      </c>
      <c r="M78" s="12">
        <v>0</v>
      </c>
      <c r="N78" s="12">
        <v>1912000</v>
      </c>
      <c r="O78" s="12">
        <v>22000</v>
      </c>
      <c r="P78" s="12">
        <v>0</v>
      </c>
      <c r="Q78" s="12">
        <v>1912000</v>
      </c>
      <c r="R78" s="12"/>
      <c r="S78" s="12">
        <v>983721.33999999985</v>
      </c>
      <c r="T78" s="2"/>
      <c r="U78" s="2"/>
      <c r="V78" s="3">
        <v>42114</v>
      </c>
      <c r="W78" s="3"/>
      <c r="X78" s="3"/>
      <c r="Y78" s="3">
        <v>42311</v>
      </c>
      <c r="Z78" s="3">
        <v>42311</v>
      </c>
      <c r="AA78" s="3">
        <v>41977</v>
      </c>
      <c r="AB78" s="3"/>
      <c r="AC78" s="3">
        <v>42845</v>
      </c>
      <c r="AD78" s="3">
        <v>43465</v>
      </c>
    </row>
    <row r="79" spans="1:30" customFormat="1" x14ac:dyDescent="0.25">
      <c r="A79" t="s">
        <v>131</v>
      </c>
      <c r="B79" t="s">
        <v>766</v>
      </c>
      <c r="C79" s="1"/>
      <c r="D79" s="1" t="s">
        <v>314</v>
      </c>
      <c r="E79" s="1" t="s">
        <v>400</v>
      </c>
      <c r="F79" s="1"/>
      <c r="G79" s="1" t="s">
        <v>310</v>
      </c>
      <c r="H79" s="12">
        <v>611887.81000000006</v>
      </c>
      <c r="I79" s="12">
        <v>1600962.36</v>
      </c>
      <c r="J79" s="12">
        <v>810925.45</v>
      </c>
      <c r="K79" s="12">
        <v>1455000</v>
      </c>
      <c r="L79" s="12">
        <v>1800000</v>
      </c>
      <c r="M79" s="12">
        <v>0</v>
      </c>
      <c r="N79" s="12">
        <v>1822000</v>
      </c>
      <c r="O79" s="12">
        <v>22000</v>
      </c>
      <c r="P79" s="12">
        <v>0</v>
      </c>
      <c r="Q79" s="12">
        <v>1822000</v>
      </c>
      <c r="R79" s="12"/>
      <c r="S79" s="12">
        <v>-199037.6399999999</v>
      </c>
      <c r="T79" s="2"/>
      <c r="U79" s="2"/>
      <c r="V79" s="3">
        <v>42114</v>
      </c>
      <c r="W79" s="3"/>
      <c r="X79" s="3">
        <v>42702</v>
      </c>
      <c r="Y79" s="3">
        <v>42668</v>
      </c>
      <c r="Z79" s="3">
        <v>42668</v>
      </c>
      <c r="AA79" s="3">
        <v>41977</v>
      </c>
      <c r="AB79" s="3"/>
      <c r="AC79" s="3">
        <v>42845</v>
      </c>
      <c r="AD79" s="3">
        <v>43465</v>
      </c>
    </row>
    <row r="80" spans="1:30" customFormat="1" x14ac:dyDescent="0.25">
      <c r="A80" t="s">
        <v>131</v>
      </c>
      <c r="B80" t="s">
        <v>767</v>
      </c>
      <c r="C80" s="1"/>
      <c r="D80" s="1" t="s">
        <v>365</v>
      </c>
      <c r="E80" s="1" t="s">
        <v>401</v>
      </c>
      <c r="F80" s="1"/>
      <c r="G80" s="1" t="s">
        <v>310</v>
      </c>
      <c r="H80" s="12">
        <v>1579262.86</v>
      </c>
      <c r="I80" s="12">
        <v>4277534.83</v>
      </c>
      <c r="J80" s="12">
        <v>296928.03000000026</v>
      </c>
      <c r="K80" s="12">
        <v>1163700</v>
      </c>
      <c r="L80" s="12">
        <v>2995200</v>
      </c>
      <c r="M80" s="12">
        <v>0</v>
      </c>
      <c r="N80" s="12">
        <v>3017200</v>
      </c>
      <c r="O80" s="12">
        <v>22000</v>
      </c>
      <c r="P80" s="12">
        <v>0</v>
      </c>
      <c r="Q80" s="12">
        <v>3017200</v>
      </c>
      <c r="R80" s="12"/>
      <c r="S80" s="12">
        <v>1282334.83</v>
      </c>
      <c r="T80" s="2"/>
      <c r="U80" s="2"/>
      <c r="V80" s="3">
        <v>42114</v>
      </c>
      <c r="W80" s="3"/>
      <c r="X80" s="3">
        <v>42702</v>
      </c>
      <c r="Y80" s="3">
        <v>42669</v>
      </c>
      <c r="Z80" s="3">
        <v>42669</v>
      </c>
      <c r="AA80" s="3">
        <v>41977</v>
      </c>
      <c r="AB80" s="3"/>
      <c r="AC80" s="3">
        <v>42845</v>
      </c>
      <c r="AD80" s="3">
        <v>43465</v>
      </c>
    </row>
    <row r="81" spans="1:30" customFormat="1" x14ac:dyDescent="0.25">
      <c r="A81" t="s">
        <v>131</v>
      </c>
      <c r="B81" t="s">
        <v>768</v>
      </c>
      <c r="C81" s="1"/>
      <c r="D81" s="1" t="s">
        <v>318</v>
      </c>
      <c r="E81" s="1" t="s">
        <v>402</v>
      </c>
      <c r="F81" s="1"/>
      <c r="G81" s="1" t="s">
        <v>310</v>
      </c>
      <c r="H81" s="12">
        <v>1041937.58</v>
      </c>
      <c r="I81" s="12">
        <v>2822149.45</v>
      </c>
      <c r="J81" s="12">
        <v>519788.12999999989</v>
      </c>
      <c r="K81" s="12">
        <v>2122500</v>
      </c>
      <c r="L81" s="12">
        <v>2300000</v>
      </c>
      <c r="M81" s="12">
        <v>0</v>
      </c>
      <c r="N81" s="12">
        <v>2322000</v>
      </c>
      <c r="O81" s="12">
        <v>22000</v>
      </c>
      <c r="P81" s="12">
        <v>0</v>
      </c>
      <c r="Q81" s="12">
        <v>2322000</v>
      </c>
      <c r="R81" s="12"/>
      <c r="S81" s="12">
        <v>522149.45000000019</v>
      </c>
      <c r="T81" s="2"/>
      <c r="U81" s="2"/>
      <c r="V81" s="3">
        <v>42114</v>
      </c>
      <c r="W81" s="3"/>
      <c r="X81" s="3">
        <v>42702</v>
      </c>
      <c r="Y81" s="3">
        <v>42668</v>
      </c>
      <c r="Z81" s="3">
        <v>42668</v>
      </c>
      <c r="AA81" s="3">
        <v>41977</v>
      </c>
      <c r="AB81" s="3"/>
      <c r="AC81" s="3">
        <v>42845</v>
      </c>
      <c r="AD81" s="3">
        <v>43465</v>
      </c>
    </row>
    <row r="82" spans="1:30" customFormat="1" x14ac:dyDescent="0.25">
      <c r="A82" t="s">
        <v>131</v>
      </c>
      <c r="B82" t="s">
        <v>769</v>
      </c>
      <c r="C82" s="1"/>
      <c r="D82" s="1" t="s">
        <v>403</v>
      </c>
      <c r="E82" s="1" t="s">
        <v>404</v>
      </c>
      <c r="F82" s="1"/>
      <c r="G82" s="1" t="s">
        <v>310</v>
      </c>
      <c r="H82" s="12">
        <v>1259210.04</v>
      </c>
      <c r="I82" s="12">
        <v>3410644.74</v>
      </c>
      <c r="J82" s="12">
        <v>798565.29999999981</v>
      </c>
      <c r="K82" s="12">
        <v>1845630</v>
      </c>
      <c r="L82" s="12">
        <v>2950000</v>
      </c>
      <c r="M82" s="12">
        <v>0</v>
      </c>
      <c r="N82" s="12">
        <v>2972000</v>
      </c>
      <c r="O82" s="12">
        <v>22000</v>
      </c>
      <c r="P82" s="12">
        <v>0</v>
      </c>
      <c r="Q82" s="12">
        <v>2972000</v>
      </c>
      <c r="R82" s="12"/>
      <c r="S82" s="12">
        <v>460644.74000000022</v>
      </c>
      <c r="T82" s="2"/>
      <c r="U82" s="2"/>
      <c r="V82" s="3">
        <v>42114</v>
      </c>
      <c r="W82" s="3"/>
      <c r="X82" s="3">
        <v>42702</v>
      </c>
      <c r="Y82" s="3">
        <v>42668</v>
      </c>
      <c r="Z82" s="3">
        <v>42668</v>
      </c>
      <c r="AA82" s="3">
        <v>41977</v>
      </c>
      <c r="AB82" s="3"/>
      <c r="AC82" s="3">
        <v>42845</v>
      </c>
      <c r="AD82" s="3">
        <v>43465</v>
      </c>
    </row>
    <row r="83" spans="1:30" customFormat="1" x14ac:dyDescent="0.25">
      <c r="A83" t="s">
        <v>131</v>
      </c>
      <c r="B83" t="s">
        <v>770</v>
      </c>
      <c r="C83" s="1"/>
      <c r="D83" s="1" t="s">
        <v>405</v>
      </c>
      <c r="E83" s="1" t="s">
        <v>406</v>
      </c>
      <c r="F83" s="1"/>
      <c r="G83" s="1" t="s">
        <v>310</v>
      </c>
      <c r="H83" s="12">
        <v>3894634.3</v>
      </c>
      <c r="I83" s="12">
        <v>10190042.65</v>
      </c>
      <c r="J83" s="12">
        <v>688591.64999999944</v>
      </c>
      <c r="K83" s="12">
        <v>1597500</v>
      </c>
      <c r="L83" s="12">
        <v>6984000</v>
      </c>
      <c r="M83" s="12">
        <v>0</v>
      </c>
      <c r="N83" s="12">
        <v>7006000</v>
      </c>
      <c r="O83" s="12">
        <v>22000</v>
      </c>
      <c r="P83" s="12">
        <v>0</v>
      </c>
      <c r="Q83" s="12"/>
      <c r="R83" s="12"/>
      <c r="S83" s="12">
        <v>3206042.6500000004</v>
      </c>
      <c r="T83" s="2"/>
      <c r="U83" s="2"/>
      <c r="V83" s="3">
        <v>42114</v>
      </c>
      <c r="W83" s="3"/>
      <c r="X83" s="3"/>
      <c r="Y83" s="3"/>
      <c r="Z83" s="3"/>
      <c r="AA83" s="3">
        <v>41977</v>
      </c>
      <c r="AB83" s="3"/>
      <c r="AC83" s="3">
        <v>42845</v>
      </c>
      <c r="AD83" s="3">
        <v>43465</v>
      </c>
    </row>
    <row r="84" spans="1:30" customFormat="1" x14ac:dyDescent="0.25">
      <c r="A84" t="s">
        <v>131</v>
      </c>
      <c r="B84" t="s">
        <v>771</v>
      </c>
      <c r="C84" s="1"/>
      <c r="D84" s="1" t="s">
        <v>407</v>
      </c>
      <c r="E84" s="1" t="s">
        <v>408</v>
      </c>
      <c r="F84" s="1"/>
      <c r="G84" s="1" t="s">
        <v>310</v>
      </c>
      <c r="H84" s="12">
        <v>1534629.04</v>
      </c>
      <c r="I84" s="12">
        <v>2766094.16</v>
      </c>
      <c r="J84" s="12">
        <v>928534.87999999989</v>
      </c>
      <c r="K84" s="12">
        <v>832500</v>
      </c>
      <c r="L84" s="12">
        <v>2160000</v>
      </c>
      <c r="M84" s="12">
        <v>0</v>
      </c>
      <c r="N84" s="12">
        <v>2182000</v>
      </c>
      <c r="O84" s="12">
        <v>22000</v>
      </c>
      <c r="P84" s="12">
        <v>0</v>
      </c>
      <c r="Q84" s="12">
        <v>2182000</v>
      </c>
      <c r="R84" s="12"/>
      <c r="S84" s="12">
        <v>606094.16000000015</v>
      </c>
      <c r="T84" s="2"/>
      <c r="U84" s="2"/>
      <c r="V84" s="3">
        <v>42114</v>
      </c>
      <c r="W84" s="3"/>
      <c r="X84" s="3">
        <v>42702</v>
      </c>
      <c r="Y84" s="3">
        <v>42668</v>
      </c>
      <c r="Z84" s="3">
        <v>42668</v>
      </c>
      <c r="AA84" s="3">
        <v>41977</v>
      </c>
      <c r="AB84" s="3"/>
      <c r="AC84" s="3">
        <v>42845</v>
      </c>
      <c r="AD84" s="3">
        <v>43465</v>
      </c>
    </row>
    <row r="85" spans="1:30" customFormat="1" x14ac:dyDescent="0.25">
      <c r="A85" t="s">
        <v>131</v>
      </c>
      <c r="B85" t="s">
        <v>772</v>
      </c>
      <c r="C85" s="1"/>
      <c r="D85" s="1" t="s">
        <v>409</v>
      </c>
      <c r="E85" s="1" t="s">
        <v>410</v>
      </c>
      <c r="F85" s="1"/>
      <c r="G85" s="1" t="s">
        <v>310</v>
      </c>
      <c r="H85" s="12">
        <v>1851742.42</v>
      </c>
      <c r="I85" s="12">
        <v>5601156.75</v>
      </c>
      <c r="J85" s="12">
        <v>-509414.33000000007</v>
      </c>
      <c r="K85" s="12">
        <v>876150</v>
      </c>
      <c r="L85" s="12">
        <v>3240000</v>
      </c>
      <c r="M85" s="12">
        <v>0</v>
      </c>
      <c r="N85" s="12">
        <v>3262000</v>
      </c>
      <c r="O85" s="12">
        <v>22000</v>
      </c>
      <c r="P85" s="12">
        <v>0</v>
      </c>
      <c r="Q85" s="12">
        <v>3262000</v>
      </c>
      <c r="R85" s="12"/>
      <c r="S85" s="12">
        <v>2361156.75</v>
      </c>
      <c r="T85" s="2"/>
      <c r="U85" s="2"/>
      <c r="V85" s="3">
        <v>42114</v>
      </c>
      <c r="W85" s="3"/>
      <c r="X85" s="3">
        <v>42702</v>
      </c>
      <c r="Y85" s="3">
        <v>42668</v>
      </c>
      <c r="Z85" s="3">
        <v>42668</v>
      </c>
      <c r="AA85" s="3">
        <v>41977</v>
      </c>
      <c r="AB85" s="3"/>
      <c r="AC85" s="3">
        <v>42845</v>
      </c>
      <c r="AD85" s="3">
        <v>43465</v>
      </c>
    </row>
    <row r="86" spans="1:30" customFormat="1" x14ac:dyDescent="0.25">
      <c r="A86" t="s">
        <v>131</v>
      </c>
      <c r="B86" t="s">
        <v>773</v>
      </c>
      <c r="C86" s="1"/>
      <c r="D86" s="1" t="s">
        <v>314</v>
      </c>
      <c r="E86" s="1" t="s">
        <v>411</v>
      </c>
      <c r="F86" s="1"/>
      <c r="G86" s="1" t="s">
        <v>310</v>
      </c>
      <c r="H86" s="12">
        <v>566951.91</v>
      </c>
      <c r="I86" s="12">
        <v>1535622.72</v>
      </c>
      <c r="J86" s="12">
        <v>219329.19000000006</v>
      </c>
      <c r="K86" s="12">
        <v>492525</v>
      </c>
      <c r="L86" s="12">
        <v>1188000</v>
      </c>
      <c r="M86" s="12">
        <v>0</v>
      </c>
      <c r="N86" s="12">
        <v>1210000</v>
      </c>
      <c r="O86" s="12">
        <v>22000</v>
      </c>
      <c r="P86" s="12">
        <v>0</v>
      </c>
      <c r="Q86" s="12">
        <v>1210000</v>
      </c>
      <c r="R86" s="12"/>
      <c r="S86" s="12">
        <v>347622.72</v>
      </c>
      <c r="T86" s="2"/>
      <c r="U86" s="2"/>
      <c r="V86" s="3">
        <v>42114</v>
      </c>
      <c r="W86" s="3"/>
      <c r="X86" s="3">
        <v>42702</v>
      </c>
      <c r="Y86" s="3">
        <v>42668</v>
      </c>
      <c r="Z86" s="3">
        <v>42668</v>
      </c>
      <c r="AA86" s="3">
        <v>41977</v>
      </c>
      <c r="AB86" s="3"/>
      <c r="AC86" s="3">
        <v>42845</v>
      </c>
      <c r="AD86" s="3">
        <v>43465</v>
      </c>
    </row>
    <row r="87" spans="1:30" customFormat="1" x14ac:dyDescent="0.25">
      <c r="A87" t="s">
        <v>131</v>
      </c>
      <c r="B87" t="s">
        <v>774</v>
      </c>
      <c r="C87" s="1"/>
      <c r="D87" s="1" t="s">
        <v>346</v>
      </c>
      <c r="E87" s="1" t="s">
        <v>412</v>
      </c>
      <c r="F87" s="1"/>
      <c r="G87" s="1" t="s">
        <v>310</v>
      </c>
      <c r="H87" s="12">
        <v>3944979.92</v>
      </c>
      <c r="I87" s="12">
        <v>5259973.22</v>
      </c>
      <c r="J87" s="12">
        <v>1921406.7000000002</v>
      </c>
      <c r="K87" s="12">
        <v>1073250</v>
      </c>
      <c r="L87" s="12">
        <v>3236400</v>
      </c>
      <c r="M87" s="12">
        <v>0</v>
      </c>
      <c r="N87" s="12">
        <v>3258400</v>
      </c>
      <c r="O87" s="12">
        <v>22000</v>
      </c>
      <c r="P87" s="12">
        <v>0</v>
      </c>
      <c r="Q87" s="12">
        <v>3258400</v>
      </c>
      <c r="R87" s="12"/>
      <c r="S87" s="12">
        <v>2023573.2199999997</v>
      </c>
      <c r="T87" s="2"/>
      <c r="U87" s="2"/>
      <c r="V87" s="3">
        <v>42114</v>
      </c>
      <c r="W87" s="3"/>
      <c r="X87" s="3">
        <v>42702</v>
      </c>
      <c r="Y87" s="3">
        <v>42668</v>
      </c>
      <c r="Z87" s="3">
        <v>42668</v>
      </c>
      <c r="AA87" s="3">
        <v>41977</v>
      </c>
      <c r="AB87" s="3"/>
      <c r="AC87" s="3">
        <v>42845</v>
      </c>
      <c r="AD87" s="3">
        <v>43465</v>
      </c>
    </row>
    <row r="88" spans="1:30" customFormat="1" x14ac:dyDescent="0.25">
      <c r="A88" t="s">
        <v>131</v>
      </c>
      <c r="B88" t="s">
        <v>775</v>
      </c>
      <c r="C88" s="1"/>
      <c r="D88" s="1" t="s">
        <v>413</v>
      </c>
      <c r="E88" s="1" t="s">
        <v>414</v>
      </c>
      <c r="F88" s="1"/>
      <c r="G88" s="1" t="s">
        <v>310</v>
      </c>
      <c r="H88" s="12">
        <v>679999.2</v>
      </c>
      <c r="I88" s="12">
        <v>1237712.4099999999</v>
      </c>
      <c r="J88" s="12">
        <v>579886.79</v>
      </c>
      <c r="K88" s="12">
        <v>355500</v>
      </c>
      <c r="L88" s="12">
        <v>1137600</v>
      </c>
      <c r="M88" s="12">
        <v>0</v>
      </c>
      <c r="N88" s="12">
        <v>1159600</v>
      </c>
      <c r="O88" s="12">
        <v>22000</v>
      </c>
      <c r="P88" s="12">
        <v>0</v>
      </c>
      <c r="Q88" s="12">
        <v>1159600</v>
      </c>
      <c r="R88" s="12"/>
      <c r="S88" s="12">
        <v>100112.40999999992</v>
      </c>
      <c r="T88" s="2"/>
      <c r="U88" s="2"/>
      <c r="V88" s="3">
        <v>42114</v>
      </c>
      <c r="W88" s="3"/>
      <c r="X88" s="3"/>
      <c r="Y88" s="3">
        <v>42668</v>
      </c>
      <c r="Z88" s="3">
        <v>42668</v>
      </c>
      <c r="AA88" s="3">
        <v>41977</v>
      </c>
      <c r="AB88" s="3"/>
      <c r="AC88" s="3">
        <v>42845</v>
      </c>
      <c r="AD88" s="3">
        <v>43465</v>
      </c>
    </row>
    <row r="89" spans="1:30" customFormat="1" x14ac:dyDescent="0.25">
      <c r="A89" t="s">
        <v>131</v>
      </c>
      <c r="B89" t="s">
        <v>776</v>
      </c>
      <c r="C89" s="1"/>
      <c r="D89" s="1" t="s">
        <v>415</v>
      </c>
      <c r="E89" s="1" t="s">
        <v>416</v>
      </c>
      <c r="F89" s="1"/>
      <c r="G89" s="1" t="s">
        <v>310</v>
      </c>
      <c r="H89" s="12">
        <v>771611.64</v>
      </c>
      <c r="I89" s="12">
        <v>1348735.6</v>
      </c>
      <c r="J89" s="12">
        <v>718876.03999999992</v>
      </c>
      <c r="K89" s="12">
        <v>287802</v>
      </c>
      <c r="L89" s="12">
        <v>1296000</v>
      </c>
      <c r="M89" s="12">
        <v>0</v>
      </c>
      <c r="N89" s="12">
        <v>1318000</v>
      </c>
      <c r="O89" s="12">
        <v>22000</v>
      </c>
      <c r="P89" s="12">
        <v>0</v>
      </c>
      <c r="Q89" s="12">
        <v>1318000</v>
      </c>
      <c r="R89" s="12"/>
      <c r="S89" s="12">
        <v>52735.600000000093</v>
      </c>
      <c r="T89" s="2"/>
      <c r="U89" s="2"/>
      <c r="V89" s="3">
        <v>42114</v>
      </c>
      <c r="W89" s="3"/>
      <c r="X89" s="3"/>
      <c r="Y89" s="3">
        <v>42667</v>
      </c>
      <c r="Z89" s="3">
        <v>42667</v>
      </c>
      <c r="AA89" s="3">
        <v>41977</v>
      </c>
      <c r="AB89" s="3"/>
      <c r="AC89" s="3">
        <v>42845</v>
      </c>
      <c r="AD89" s="3">
        <v>43465</v>
      </c>
    </row>
    <row r="90" spans="1:30" customFormat="1" x14ac:dyDescent="0.25">
      <c r="A90" t="s">
        <v>131</v>
      </c>
      <c r="B90" t="s">
        <v>777</v>
      </c>
      <c r="C90" s="1"/>
      <c r="D90" s="1" t="s">
        <v>388</v>
      </c>
      <c r="E90" s="1" t="s">
        <v>417</v>
      </c>
      <c r="F90" s="1"/>
      <c r="G90" s="1" t="s">
        <v>310</v>
      </c>
      <c r="H90" s="12">
        <v>1771336.79</v>
      </c>
      <c r="I90" s="12">
        <v>4797770.3</v>
      </c>
      <c r="J90" s="12">
        <v>487166.49000000022</v>
      </c>
      <c r="K90" s="12">
        <v>1620000</v>
      </c>
      <c r="L90" s="12">
        <v>3513600</v>
      </c>
      <c r="M90" s="12">
        <v>0</v>
      </c>
      <c r="N90" s="12">
        <v>3535600</v>
      </c>
      <c r="O90" s="12">
        <v>22000</v>
      </c>
      <c r="P90" s="12">
        <v>0</v>
      </c>
      <c r="Q90" s="12"/>
      <c r="R90" s="12"/>
      <c r="S90" s="12">
        <v>1284170.2999999998</v>
      </c>
      <c r="T90" s="2"/>
      <c r="U90" s="2"/>
      <c r="V90" s="3">
        <v>42114</v>
      </c>
      <c r="W90" s="3"/>
      <c r="X90" s="3"/>
      <c r="Y90" s="3"/>
      <c r="Z90" s="3"/>
      <c r="AA90" s="3">
        <v>41977</v>
      </c>
      <c r="AB90" s="3"/>
      <c r="AC90" s="3">
        <v>42845</v>
      </c>
      <c r="AD90" s="3">
        <v>43465</v>
      </c>
    </row>
    <row r="91" spans="1:30" customFormat="1" x14ac:dyDescent="0.25">
      <c r="A91" t="s">
        <v>131</v>
      </c>
      <c r="B91" t="s">
        <v>778</v>
      </c>
      <c r="C91" s="1"/>
      <c r="D91" s="1" t="s">
        <v>377</v>
      </c>
      <c r="E91" s="1" t="s">
        <v>418</v>
      </c>
      <c r="F91" s="1"/>
      <c r="G91" s="1" t="s">
        <v>310</v>
      </c>
      <c r="H91" s="12">
        <v>587101.18999999994</v>
      </c>
      <c r="I91" s="12">
        <v>1931889.41</v>
      </c>
      <c r="J91" s="12">
        <v>167211.78000000003</v>
      </c>
      <c r="K91" s="12">
        <v>495000</v>
      </c>
      <c r="L91" s="12">
        <v>1512000</v>
      </c>
      <c r="M91" s="12">
        <v>0</v>
      </c>
      <c r="N91" s="12">
        <v>1534000</v>
      </c>
      <c r="O91" s="12">
        <v>22000</v>
      </c>
      <c r="P91" s="12">
        <v>0</v>
      </c>
      <c r="Q91" s="12"/>
      <c r="R91" s="12"/>
      <c r="S91" s="12">
        <v>419889.40999999992</v>
      </c>
      <c r="T91" s="2"/>
      <c r="U91" s="2"/>
      <c r="V91" s="3">
        <v>42114</v>
      </c>
      <c r="W91" s="3"/>
      <c r="X91" s="3"/>
      <c r="Y91" s="3"/>
      <c r="Z91" s="3"/>
      <c r="AA91" s="3">
        <v>41977</v>
      </c>
      <c r="AB91" s="3"/>
      <c r="AC91" s="3">
        <v>42845</v>
      </c>
      <c r="AD91" s="3">
        <v>43465</v>
      </c>
    </row>
    <row r="92" spans="1:30" customFormat="1" x14ac:dyDescent="0.25">
      <c r="A92" t="s">
        <v>131</v>
      </c>
      <c r="B92" t="s">
        <v>779</v>
      </c>
      <c r="C92" s="1"/>
      <c r="D92" s="1" t="s">
        <v>330</v>
      </c>
      <c r="E92" s="1" t="s">
        <v>419</v>
      </c>
      <c r="F92" s="1"/>
      <c r="G92" s="1" t="s">
        <v>310</v>
      </c>
      <c r="H92" s="12">
        <v>2834769.93</v>
      </c>
      <c r="I92" s="12">
        <v>7416980.46</v>
      </c>
      <c r="J92" s="12">
        <v>4047789.4700000007</v>
      </c>
      <c r="K92" s="12">
        <v>7500000</v>
      </c>
      <c r="L92" s="12">
        <v>8630000</v>
      </c>
      <c r="M92" s="12">
        <v>0</v>
      </c>
      <c r="N92" s="12">
        <v>8652000</v>
      </c>
      <c r="O92" s="12">
        <v>22000</v>
      </c>
      <c r="P92" s="12">
        <v>0</v>
      </c>
      <c r="Q92" s="12">
        <v>8652000</v>
      </c>
      <c r="R92" s="12"/>
      <c r="S92" s="12">
        <v>-1213019.54</v>
      </c>
      <c r="T92" s="2"/>
      <c r="U92" s="2"/>
      <c r="V92" s="3">
        <v>42391</v>
      </c>
      <c r="W92" s="3"/>
      <c r="X92" s="3"/>
      <c r="Y92" s="3">
        <v>42691</v>
      </c>
      <c r="Z92" s="3">
        <v>42691</v>
      </c>
      <c r="AA92" s="3">
        <v>41977</v>
      </c>
      <c r="AB92" s="3"/>
      <c r="AC92" s="3">
        <v>43122</v>
      </c>
      <c r="AD92" s="3">
        <v>43465</v>
      </c>
    </row>
    <row r="93" spans="1:30" customFormat="1" x14ac:dyDescent="0.25">
      <c r="A93" t="s">
        <v>131</v>
      </c>
      <c r="B93" t="s">
        <v>780</v>
      </c>
      <c r="C93" s="1"/>
      <c r="D93" s="1" t="s">
        <v>328</v>
      </c>
      <c r="E93" s="1" t="s">
        <v>420</v>
      </c>
      <c r="F93" s="1"/>
      <c r="G93" s="1" t="s">
        <v>310</v>
      </c>
      <c r="H93" s="12">
        <v>1844620.13</v>
      </c>
      <c r="I93" s="12">
        <v>4925554.42</v>
      </c>
      <c r="J93" s="12">
        <v>6519065.71</v>
      </c>
      <c r="K93" s="12">
        <v>5306250</v>
      </c>
      <c r="L93" s="12">
        <v>9600000</v>
      </c>
      <c r="M93" s="12">
        <v>0</v>
      </c>
      <c r="N93" s="12">
        <v>9622000</v>
      </c>
      <c r="O93" s="12">
        <v>22000</v>
      </c>
      <c r="P93" s="12">
        <v>0</v>
      </c>
      <c r="Q93" s="12"/>
      <c r="R93" s="12"/>
      <c r="S93" s="12">
        <v>-4674445.58</v>
      </c>
      <c r="T93" s="2"/>
      <c r="U93" s="2"/>
      <c r="V93" s="3">
        <v>42114</v>
      </c>
      <c r="W93" s="3"/>
      <c r="X93" s="3"/>
      <c r="Y93" s="3"/>
      <c r="Z93" s="3"/>
      <c r="AA93" s="3">
        <v>41977</v>
      </c>
      <c r="AB93" s="3"/>
      <c r="AC93" s="3">
        <v>42845</v>
      </c>
      <c r="AD93" s="3">
        <v>43465</v>
      </c>
    </row>
    <row r="94" spans="1:30" customFormat="1" x14ac:dyDescent="0.25">
      <c r="A94" t="s">
        <v>131</v>
      </c>
      <c r="B94" t="s">
        <v>781</v>
      </c>
      <c r="C94" s="1"/>
      <c r="D94" s="1" t="s">
        <v>316</v>
      </c>
      <c r="E94" s="1" t="s">
        <v>421</v>
      </c>
      <c r="F94" s="1"/>
      <c r="G94" s="1" t="s">
        <v>310</v>
      </c>
      <c r="H94" s="12">
        <v>916957.1</v>
      </c>
      <c r="I94" s="12">
        <v>1652770.55</v>
      </c>
      <c r="J94" s="12">
        <v>2099186.5499999998</v>
      </c>
      <c r="K94" s="12">
        <v>2776167</v>
      </c>
      <c r="L94" s="12">
        <v>2835000</v>
      </c>
      <c r="M94" s="12">
        <v>0</v>
      </c>
      <c r="N94" s="12">
        <v>2857000</v>
      </c>
      <c r="O94" s="12">
        <v>22000</v>
      </c>
      <c r="P94" s="12">
        <v>0</v>
      </c>
      <c r="Q94" s="12"/>
      <c r="R94" s="12"/>
      <c r="S94" s="12">
        <v>-1182229.45</v>
      </c>
      <c r="T94" s="2"/>
      <c r="U94" s="2"/>
      <c r="V94" s="3"/>
      <c r="W94" s="3"/>
      <c r="X94" s="3"/>
      <c r="Y94" s="3"/>
      <c r="Z94" s="3"/>
      <c r="AA94" s="3">
        <v>41977</v>
      </c>
      <c r="AB94" s="3"/>
      <c r="AC94" s="3"/>
      <c r="AD94" s="3">
        <v>43465</v>
      </c>
    </row>
    <row r="95" spans="1:30" customFormat="1" x14ac:dyDescent="0.25">
      <c r="A95" t="s">
        <v>131</v>
      </c>
      <c r="B95" t="s">
        <v>782</v>
      </c>
      <c r="C95" s="1"/>
      <c r="D95" s="1" t="s">
        <v>422</v>
      </c>
      <c r="E95" s="1" t="s">
        <v>423</v>
      </c>
      <c r="F95" s="1"/>
      <c r="G95" s="1" t="s">
        <v>310</v>
      </c>
      <c r="H95" s="12">
        <v>39235417.009999998</v>
      </c>
      <c r="I95" s="12">
        <v>68581396.620000005</v>
      </c>
      <c r="J95" s="12">
        <v>-4955979.6100000069</v>
      </c>
      <c r="K95" s="12">
        <v>24390000</v>
      </c>
      <c r="L95" s="12">
        <v>24390000</v>
      </c>
      <c r="M95" s="12">
        <v>0</v>
      </c>
      <c r="N95" s="12">
        <v>24434000</v>
      </c>
      <c r="O95" s="12">
        <v>44000</v>
      </c>
      <c r="P95" s="12">
        <v>0</v>
      </c>
      <c r="Q95" s="12"/>
      <c r="R95" s="12"/>
      <c r="S95" s="12">
        <v>44191396.620000005</v>
      </c>
      <c r="T95" s="2"/>
      <c r="U95" s="2"/>
      <c r="V95" s="3">
        <v>42114</v>
      </c>
      <c r="W95" s="3"/>
      <c r="X95" s="3"/>
      <c r="Y95" s="3"/>
      <c r="Z95" s="3"/>
      <c r="AA95" s="3">
        <v>41977</v>
      </c>
      <c r="AB95" s="3"/>
      <c r="AC95" s="3">
        <v>42845</v>
      </c>
      <c r="AD95" s="3">
        <v>43465</v>
      </c>
    </row>
    <row r="96" spans="1:30" customFormat="1" x14ac:dyDescent="0.25">
      <c r="A96" t="s">
        <v>132</v>
      </c>
      <c r="B96" t="s">
        <v>235</v>
      </c>
      <c r="C96" s="1"/>
      <c r="D96" s="1" t="s">
        <v>318</v>
      </c>
      <c r="E96" s="1" t="s">
        <v>424</v>
      </c>
      <c r="F96" s="1"/>
      <c r="G96" s="1" t="s">
        <v>310</v>
      </c>
      <c r="H96" s="12">
        <v>617036.56244999997</v>
      </c>
      <c r="I96" s="12">
        <v>1684511.5</v>
      </c>
      <c r="J96" s="12">
        <v>-203474.93754999992</v>
      </c>
      <c r="K96" s="12">
        <v>518400</v>
      </c>
      <c r="L96" s="12">
        <v>864000</v>
      </c>
      <c r="M96" s="12">
        <v>0</v>
      </c>
      <c r="N96" s="12">
        <v>879000</v>
      </c>
      <c r="O96" s="12">
        <v>15000</v>
      </c>
      <c r="P96" s="12">
        <v>0</v>
      </c>
      <c r="Q96" s="12">
        <v>879000</v>
      </c>
      <c r="R96" s="12"/>
      <c r="S96" s="12">
        <v>820511.5</v>
      </c>
      <c r="T96" s="2"/>
      <c r="U96" s="2"/>
      <c r="V96" s="3">
        <v>41386</v>
      </c>
      <c r="W96" s="3"/>
      <c r="X96" s="3">
        <v>41508</v>
      </c>
      <c r="Y96" s="3">
        <v>41472</v>
      </c>
      <c r="Z96" s="3">
        <v>41472</v>
      </c>
      <c r="AA96" s="3">
        <v>41130</v>
      </c>
      <c r="AB96" s="3"/>
      <c r="AC96" s="3">
        <v>42825</v>
      </c>
      <c r="AD96" s="3">
        <v>43100</v>
      </c>
    </row>
    <row r="97" spans="1:30" customFormat="1" x14ac:dyDescent="0.25">
      <c r="A97" t="s">
        <v>133</v>
      </c>
      <c r="B97" t="s">
        <v>237</v>
      </c>
      <c r="C97" s="1"/>
      <c r="D97" s="1"/>
      <c r="E97" s="1"/>
      <c r="F97" s="1"/>
      <c r="G97" s="1" t="s">
        <v>310</v>
      </c>
      <c r="H97" s="12"/>
      <c r="I97" s="12"/>
      <c r="J97" s="12"/>
      <c r="K97" s="12"/>
      <c r="L97" s="12">
        <v>7876668.2699999996</v>
      </c>
      <c r="M97" s="12">
        <v>0</v>
      </c>
      <c r="N97" s="12">
        <v>7891668.2699999996</v>
      </c>
      <c r="O97" s="12">
        <v>15000</v>
      </c>
      <c r="P97" s="12">
        <v>0</v>
      </c>
      <c r="Q97" s="12">
        <v>13664795.59</v>
      </c>
      <c r="R97" s="12"/>
      <c r="S97" s="12"/>
      <c r="T97" s="2"/>
      <c r="U97" s="2"/>
      <c r="V97" s="3">
        <v>41850</v>
      </c>
      <c r="W97" s="3"/>
      <c r="X97" s="3">
        <v>42457</v>
      </c>
      <c r="Y97" s="3">
        <v>41974</v>
      </c>
      <c r="Z97" s="3">
        <v>41974</v>
      </c>
      <c r="AA97" s="3">
        <v>41950</v>
      </c>
      <c r="AB97" s="3"/>
      <c r="AC97" s="3"/>
      <c r="AD97" s="3">
        <v>43100</v>
      </c>
    </row>
    <row r="98" spans="1:30" customFormat="1" x14ac:dyDescent="0.25">
      <c r="A98" t="s">
        <v>134</v>
      </c>
      <c r="B98" t="s">
        <v>239</v>
      </c>
      <c r="C98" s="1"/>
      <c r="D98" s="1" t="s">
        <v>425</v>
      </c>
      <c r="E98" s="1" t="s">
        <v>426</v>
      </c>
      <c r="F98" s="1"/>
      <c r="G98" s="1" t="s">
        <v>310</v>
      </c>
      <c r="H98" s="12">
        <v>371514.80797199998</v>
      </c>
      <c r="I98" s="12">
        <v>1014236.44</v>
      </c>
      <c r="J98" s="12">
        <v>781278.36797200004</v>
      </c>
      <c r="K98" s="12">
        <v>854400</v>
      </c>
      <c r="L98" s="12">
        <v>1424000</v>
      </c>
      <c r="M98" s="12">
        <v>0</v>
      </c>
      <c r="N98" s="12">
        <v>1439000</v>
      </c>
      <c r="O98" s="12">
        <v>15000</v>
      </c>
      <c r="P98" s="12">
        <v>0</v>
      </c>
      <c r="Q98" s="12">
        <v>1439000</v>
      </c>
      <c r="R98" s="12"/>
      <c r="S98" s="12">
        <v>-409763.56000000006</v>
      </c>
      <c r="T98" s="2"/>
      <c r="U98" s="2"/>
      <c r="V98" s="3">
        <v>41386</v>
      </c>
      <c r="W98" s="3"/>
      <c r="X98" s="3">
        <v>41820</v>
      </c>
      <c r="Y98" s="3">
        <v>41513</v>
      </c>
      <c r="Z98" s="3">
        <v>41513</v>
      </c>
      <c r="AA98" s="3">
        <v>41130</v>
      </c>
      <c r="AB98" s="3"/>
      <c r="AC98" s="3"/>
      <c r="AD98" s="3">
        <v>43100</v>
      </c>
    </row>
    <row r="99" spans="1:30" customFormat="1" x14ac:dyDescent="0.25">
      <c r="A99" t="s">
        <v>135</v>
      </c>
      <c r="B99" t="s">
        <v>240</v>
      </c>
      <c r="C99" s="1"/>
      <c r="D99" s="1" t="s">
        <v>350</v>
      </c>
      <c r="E99" s="1" t="s">
        <v>427</v>
      </c>
      <c r="F99" s="1"/>
      <c r="G99" s="1" t="s">
        <v>310</v>
      </c>
      <c r="H99" s="12">
        <v>3627465.51</v>
      </c>
      <c r="I99" s="12">
        <v>6048800.25</v>
      </c>
      <c r="J99" s="12">
        <v>2608665.2599999998</v>
      </c>
      <c r="K99" s="12">
        <v>4268940.0879999995</v>
      </c>
      <c r="L99" s="12">
        <v>5030000</v>
      </c>
      <c r="M99" s="12">
        <v>0</v>
      </c>
      <c r="N99" s="12">
        <v>5052000</v>
      </c>
      <c r="O99" s="12">
        <v>22000</v>
      </c>
      <c r="P99" s="12">
        <v>0</v>
      </c>
      <c r="Q99" s="12">
        <v>5052000</v>
      </c>
      <c r="R99" s="12"/>
      <c r="S99" s="12">
        <v>1018800.25</v>
      </c>
      <c r="T99" s="2"/>
      <c r="U99" s="2"/>
      <c r="V99" s="3">
        <v>42468</v>
      </c>
      <c r="W99" s="3"/>
      <c r="X99" s="3">
        <v>42516</v>
      </c>
      <c r="Y99" s="3">
        <v>42513</v>
      </c>
      <c r="Z99" s="3">
        <v>42513</v>
      </c>
      <c r="AA99" s="3">
        <v>42181</v>
      </c>
      <c r="AB99" s="3"/>
      <c r="AC99" s="3">
        <v>43198</v>
      </c>
      <c r="AD99" s="3">
        <v>43465</v>
      </c>
    </row>
    <row r="100" spans="1:30" customFormat="1" x14ac:dyDescent="0.25">
      <c r="A100" t="s">
        <v>135</v>
      </c>
      <c r="B100" t="s">
        <v>783</v>
      </c>
      <c r="C100" s="1"/>
      <c r="D100" s="1" t="s">
        <v>388</v>
      </c>
      <c r="E100" s="1" t="s">
        <v>428</v>
      </c>
      <c r="F100" s="1"/>
      <c r="G100" s="1" t="s">
        <v>310</v>
      </c>
      <c r="H100" s="12">
        <v>5902048.25</v>
      </c>
      <c r="I100" s="12">
        <v>10742716.140000001</v>
      </c>
      <c r="J100" s="12">
        <v>2179332.1099999994</v>
      </c>
      <c r="K100" s="12">
        <v>5645325</v>
      </c>
      <c r="L100" s="12">
        <v>7020000</v>
      </c>
      <c r="M100" s="12">
        <v>0</v>
      </c>
      <c r="N100" s="12">
        <v>7042000</v>
      </c>
      <c r="O100" s="12">
        <v>22000</v>
      </c>
      <c r="P100" s="12">
        <v>0</v>
      </c>
      <c r="Q100" s="12">
        <v>7042000</v>
      </c>
      <c r="R100" s="12"/>
      <c r="S100" s="12">
        <v>3722716.1400000006</v>
      </c>
      <c r="T100" s="2"/>
      <c r="U100" s="2"/>
      <c r="V100" s="3">
        <v>42635</v>
      </c>
      <c r="W100" s="3"/>
      <c r="X100" s="3"/>
      <c r="Y100" s="3">
        <v>42692</v>
      </c>
      <c r="Z100" s="3">
        <v>42692</v>
      </c>
      <c r="AA100" s="3">
        <v>42181</v>
      </c>
      <c r="AB100" s="3"/>
      <c r="AC100" s="3">
        <v>43422</v>
      </c>
      <c r="AD100" s="3">
        <v>43465</v>
      </c>
    </row>
    <row r="101" spans="1:30" customFormat="1" x14ac:dyDescent="0.25">
      <c r="A101" t="s">
        <v>135</v>
      </c>
      <c r="B101" t="s">
        <v>784</v>
      </c>
      <c r="C101" s="1"/>
      <c r="D101" s="1" t="s">
        <v>388</v>
      </c>
      <c r="E101" s="1" t="s">
        <v>429</v>
      </c>
      <c r="F101" s="1"/>
      <c r="G101" s="1" t="s">
        <v>310</v>
      </c>
      <c r="H101" s="12">
        <v>5793662.9800000004</v>
      </c>
      <c r="I101" s="12">
        <v>8523853.1400000006</v>
      </c>
      <c r="J101" s="12">
        <v>6942289.8399999999</v>
      </c>
      <c r="K101" s="12">
        <v>4030200</v>
      </c>
      <c r="L101" s="12">
        <v>9672480</v>
      </c>
      <c r="M101" s="12">
        <v>0</v>
      </c>
      <c r="N101" s="12">
        <v>9694480</v>
      </c>
      <c r="O101" s="12">
        <v>22000</v>
      </c>
      <c r="P101" s="12">
        <v>0</v>
      </c>
      <c r="Q101" s="12">
        <v>9694480</v>
      </c>
      <c r="R101" s="12"/>
      <c r="S101" s="12">
        <v>-1148626.8599999994</v>
      </c>
      <c r="T101" s="2"/>
      <c r="U101" s="2"/>
      <c r="V101" s="3">
        <v>42635</v>
      </c>
      <c r="W101" s="3"/>
      <c r="X101" s="3"/>
      <c r="Y101" s="3">
        <v>42692</v>
      </c>
      <c r="Z101" s="3">
        <v>42692</v>
      </c>
      <c r="AA101" s="3">
        <v>42181</v>
      </c>
      <c r="AB101" s="3"/>
      <c r="AC101" s="3">
        <v>43422</v>
      </c>
      <c r="AD101" s="3">
        <v>43465</v>
      </c>
    </row>
    <row r="102" spans="1:30" customFormat="1" x14ac:dyDescent="0.25">
      <c r="A102" t="s">
        <v>135</v>
      </c>
      <c r="B102" t="s">
        <v>785</v>
      </c>
      <c r="C102" s="1"/>
      <c r="D102" s="1" t="s">
        <v>430</v>
      </c>
      <c r="E102" s="1" t="s">
        <v>431</v>
      </c>
      <c r="F102" s="1"/>
      <c r="G102" s="1" t="s">
        <v>310</v>
      </c>
      <c r="H102" s="12">
        <v>6010666.2199999997</v>
      </c>
      <c r="I102" s="12">
        <v>8843116.4100000001</v>
      </c>
      <c r="J102" s="12">
        <v>4511549.8099999996</v>
      </c>
      <c r="K102" s="12">
        <v>3060000</v>
      </c>
      <c r="L102" s="12">
        <v>7344000</v>
      </c>
      <c r="M102" s="12">
        <v>0</v>
      </c>
      <c r="N102" s="12">
        <v>7366000</v>
      </c>
      <c r="O102" s="12">
        <v>22000</v>
      </c>
      <c r="P102" s="12">
        <v>0</v>
      </c>
      <c r="Q102" s="12">
        <v>7366000</v>
      </c>
      <c r="R102" s="12"/>
      <c r="S102" s="12">
        <v>1499116.4100000001</v>
      </c>
      <c r="T102" s="2"/>
      <c r="U102" s="2"/>
      <c r="V102" s="3">
        <v>42635</v>
      </c>
      <c r="W102" s="3"/>
      <c r="X102" s="3"/>
      <c r="Y102" s="3">
        <v>42692</v>
      </c>
      <c r="Z102" s="3">
        <v>42692</v>
      </c>
      <c r="AA102" s="3">
        <v>42181</v>
      </c>
      <c r="AB102" s="3"/>
      <c r="AC102" s="3">
        <v>43422</v>
      </c>
      <c r="AD102" s="3">
        <v>43465</v>
      </c>
    </row>
    <row r="103" spans="1:30" customFormat="1" x14ac:dyDescent="0.25">
      <c r="A103" t="s">
        <v>135</v>
      </c>
      <c r="B103" t="s">
        <v>786</v>
      </c>
      <c r="C103" s="1"/>
      <c r="D103" s="1" t="s">
        <v>432</v>
      </c>
      <c r="E103" s="1" t="s">
        <v>433</v>
      </c>
      <c r="F103" s="1"/>
      <c r="G103" s="1" t="s">
        <v>310</v>
      </c>
      <c r="H103" s="12">
        <v>6557106.1799999997</v>
      </c>
      <c r="I103" s="12">
        <v>10825666.470000001</v>
      </c>
      <c r="J103" s="12">
        <v>5595439.709999999</v>
      </c>
      <c r="K103" s="12">
        <v>4110000</v>
      </c>
      <c r="L103" s="12">
        <v>9864000</v>
      </c>
      <c r="M103" s="12">
        <v>0</v>
      </c>
      <c r="N103" s="12">
        <v>9886000</v>
      </c>
      <c r="O103" s="12">
        <v>22000</v>
      </c>
      <c r="P103" s="12">
        <v>0</v>
      </c>
      <c r="Q103" s="12">
        <v>9886000</v>
      </c>
      <c r="R103" s="12"/>
      <c r="S103" s="12">
        <v>961666.47000000067</v>
      </c>
      <c r="T103" s="2"/>
      <c r="U103" s="2"/>
      <c r="V103" s="3">
        <v>42635</v>
      </c>
      <c r="W103" s="3"/>
      <c r="X103" s="3"/>
      <c r="Y103" s="3">
        <v>42692</v>
      </c>
      <c r="Z103" s="3">
        <v>42692</v>
      </c>
      <c r="AA103" s="3">
        <v>42181</v>
      </c>
      <c r="AB103" s="3"/>
      <c r="AC103" s="3">
        <v>43422</v>
      </c>
      <c r="AD103" s="3">
        <v>43465</v>
      </c>
    </row>
    <row r="104" spans="1:30" customFormat="1" x14ac:dyDescent="0.25">
      <c r="A104" t="s">
        <v>135</v>
      </c>
      <c r="B104" t="s">
        <v>787</v>
      </c>
      <c r="C104" s="1"/>
      <c r="D104" s="1" t="s">
        <v>434</v>
      </c>
      <c r="E104" s="1" t="s">
        <v>435</v>
      </c>
      <c r="F104" s="1"/>
      <c r="G104" s="1" t="s">
        <v>310</v>
      </c>
      <c r="H104" s="12">
        <v>5673311.8200000003</v>
      </c>
      <c r="I104" s="12">
        <v>8346788.0300000003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2"/>
      <c r="U104" s="2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customFormat="1" x14ac:dyDescent="0.25">
      <c r="A105" t="s">
        <v>135</v>
      </c>
      <c r="B105" t="s">
        <v>788</v>
      </c>
      <c r="C105" s="1"/>
      <c r="D105" s="1" t="s">
        <v>328</v>
      </c>
      <c r="E105" s="1" t="s">
        <v>436</v>
      </c>
      <c r="F105" s="1"/>
      <c r="G105" s="1" t="s">
        <v>310</v>
      </c>
      <c r="H105" s="12">
        <v>399881.24</v>
      </c>
      <c r="I105" s="12">
        <v>1046261.74</v>
      </c>
      <c r="J105" s="12">
        <v>383619.5</v>
      </c>
      <c r="K105" s="12">
        <v>357000</v>
      </c>
      <c r="L105" s="12">
        <v>1030000</v>
      </c>
      <c r="M105" s="12">
        <v>0</v>
      </c>
      <c r="N105" s="12">
        <v>1052000</v>
      </c>
      <c r="O105" s="12">
        <v>22000</v>
      </c>
      <c r="P105" s="12">
        <v>0</v>
      </c>
      <c r="Q105" s="12">
        <v>1052000</v>
      </c>
      <c r="R105" s="12"/>
      <c r="S105" s="12">
        <v>16261.739999999991</v>
      </c>
      <c r="T105" s="2"/>
      <c r="U105" s="2"/>
      <c r="V105" s="3">
        <v>42635</v>
      </c>
      <c r="W105" s="3"/>
      <c r="X105" s="3"/>
      <c r="Y105" s="3">
        <v>42699</v>
      </c>
      <c r="Z105" s="3">
        <v>42699</v>
      </c>
      <c r="AA105" s="3">
        <v>42181</v>
      </c>
      <c r="AB105" s="3"/>
      <c r="AC105" s="3">
        <v>43429</v>
      </c>
      <c r="AD105" s="3">
        <v>43465</v>
      </c>
    </row>
    <row r="106" spans="1:30" customFormat="1" x14ac:dyDescent="0.25">
      <c r="A106" t="s">
        <v>135</v>
      </c>
      <c r="B106" t="s">
        <v>789</v>
      </c>
      <c r="C106" s="1"/>
      <c r="D106" s="1" t="s">
        <v>344</v>
      </c>
      <c r="E106" s="1" t="s">
        <v>437</v>
      </c>
      <c r="F106" s="1"/>
      <c r="G106" s="1" t="s">
        <v>310</v>
      </c>
      <c r="H106" s="12">
        <v>342187.65</v>
      </c>
      <c r="I106" s="12">
        <v>926835.46</v>
      </c>
      <c r="J106" s="12">
        <v>480952.19000000006</v>
      </c>
      <c r="K106" s="12">
        <v>444000</v>
      </c>
      <c r="L106" s="12">
        <v>1065600</v>
      </c>
      <c r="M106" s="12">
        <v>0</v>
      </c>
      <c r="N106" s="12">
        <v>1087600</v>
      </c>
      <c r="O106" s="12">
        <v>22000</v>
      </c>
      <c r="P106" s="12">
        <v>0</v>
      </c>
      <c r="Q106" s="12">
        <v>1087600</v>
      </c>
      <c r="R106" s="12"/>
      <c r="S106" s="12">
        <v>-138764.54000000004</v>
      </c>
      <c r="T106" s="2"/>
      <c r="U106" s="2"/>
      <c r="V106" s="3">
        <v>42635</v>
      </c>
      <c r="W106" s="3"/>
      <c r="X106" s="3"/>
      <c r="Y106" s="3">
        <v>42698</v>
      </c>
      <c r="Z106" s="3">
        <v>42698</v>
      </c>
      <c r="AA106" s="3">
        <v>42181</v>
      </c>
      <c r="AB106" s="3"/>
      <c r="AC106" s="3">
        <v>43428</v>
      </c>
      <c r="AD106" s="3">
        <v>43465</v>
      </c>
    </row>
    <row r="107" spans="1:30" customFormat="1" x14ac:dyDescent="0.25">
      <c r="A107" t="s">
        <v>135</v>
      </c>
      <c r="B107" t="s">
        <v>790</v>
      </c>
      <c r="C107" s="1"/>
      <c r="D107" s="1" t="s">
        <v>438</v>
      </c>
      <c r="E107" s="1" t="s">
        <v>439</v>
      </c>
      <c r="F107" s="1"/>
      <c r="G107" s="1" t="s">
        <v>310</v>
      </c>
      <c r="H107" s="12">
        <v>283656.52</v>
      </c>
      <c r="I107" s="12">
        <v>1079773.57</v>
      </c>
      <c r="J107" s="12">
        <v>23882.949999999953</v>
      </c>
      <c r="K107" s="12">
        <v>569100</v>
      </c>
      <c r="L107" s="12">
        <v>820000</v>
      </c>
      <c r="M107" s="12">
        <v>0</v>
      </c>
      <c r="N107" s="12">
        <v>842000</v>
      </c>
      <c r="O107" s="12">
        <v>22000</v>
      </c>
      <c r="P107" s="12">
        <v>0</v>
      </c>
      <c r="Q107" s="12">
        <v>842000</v>
      </c>
      <c r="R107" s="12"/>
      <c r="S107" s="12">
        <v>259773.57000000007</v>
      </c>
      <c r="T107" s="2"/>
      <c r="U107" s="2"/>
      <c r="V107" s="3">
        <v>42635</v>
      </c>
      <c r="W107" s="3"/>
      <c r="X107" s="3"/>
      <c r="Y107" s="3">
        <v>42698</v>
      </c>
      <c r="Z107" s="3">
        <v>42698</v>
      </c>
      <c r="AA107" s="3">
        <v>42181</v>
      </c>
      <c r="AB107" s="3"/>
      <c r="AC107" s="3">
        <v>43428</v>
      </c>
      <c r="AD107" s="3">
        <v>43465</v>
      </c>
    </row>
    <row r="108" spans="1:30" customFormat="1" x14ac:dyDescent="0.25">
      <c r="A108" t="s">
        <v>135</v>
      </c>
      <c r="B108" t="s">
        <v>791</v>
      </c>
      <c r="C108" s="1"/>
      <c r="D108" s="1" t="s">
        <v>440</v>
      </c>
      <c r="E108" s="1" t="s">
        <v>441</v>
      </c>
      <c r="F108" s="1"/>
      <c r="G108" s="1" t="s">
        <v>310</v>
      </c>
      <c r="H108" s="12">
        <v>1856050.63</v>
      </c>
      <c r="I108" s="12">
        <v>3345440.93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2"/>
      <c r="U108" s="2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customFormat="1" x14ac:dyDescent="0.25">
      <c r="A109" t="s">
        <v>135</v>
      </c>
      <c r="B109" t="s">
        <v>792</v>
      </c>
      <c r="C109" s="1"/>
      <c r="D109" s="1" t="s">
        <v>326</v>
      </c>
      <c r="E109" s="1" t="s">
        <v>442</v>
      </c>
      <c r="F109" s="1"/>
      <c r="G109" s="1" t="s">
        <v>310</v>
      </c>
      <c r="H109" s="12">
        <v>1651582.55</v>
      </c>
      <c r="I109" s="12">
        <v>2429869.87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2"/>
      <c r="U109" s="2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customFormat="1" x14ac:dyDescent="0.25">
      <c r="A110" t="s">
        <v>135</v>
      </c>
      <c r="B110" t="s">
        <v>793</v>
      </c>
      <c r="C110" s="1"/>
      <c r="D110" s="1" t="s">
        <v>413</v>
      </c>
      <c r="E110" s="1" t="s">
        <v>443</v>
      </c>
      <c r="F110" s="1"/>
      <c r="G110" s="1" t="s">
        <v>310</v>
      </c>
      <c r="H110" s="12">
        <v>6458762.5999999996</v>
      </c>
      <c r="I110" s="12">
        <v>9502372.5099999998</v>
      </c>
      <c r="J110" s="12">
        <v>1204390.0899999999</v>
      </c>
      <c r="K110" s="12">
        <v>1770000</v>
      </c>
      <c r="L110" s="12">
        <v>4248000</v>
      </c>
      <c r="M110" s="12">
        <v>0</v>
      </c>
      <c r="N110" s="12">
        <v>4270000</v>
      </c>
      <c r="O110" s="12">
        <v>22000</v>
      </c>
      <c r="P110" s="12">
        <v>0</v>
      </c>
      <c r="Q110" s="12">
        <v>4270000</v>
      </c>
      <c r="R110" s="12"/>
      <c r="S110" s="12">
        <v>5254372.51</v>
      </c>
      <c r="T110" s="2"/>
      <c r="U110" s="2"/>
      <c r="V110" s="3">
        <v>42635</v>
      </c>
      <c r="W110" s="3"/>
      <c r="X110" s="3"/>
      <c r="Y110" s="3">
        <v>42684</v>
      </c>
      <c r="Z110" s="3">
        <v>42684</v>
      </c>
      <c r="AA110" s="3">
        <v>42181</v>
      </c>
      <c r="AB110" s="3"/>
      <c r="AC110" s="3">
        <v>43414</v>
      </c>
      <c r="AD110" s="3">
        <v>43465</v>
      </c>
    </row>
    <row r="111" spans="1:30" customFormat="1" x14ac:dyDescent="0.25">
      <c r="A111" t="s">
        <v>135</v>
      </c>
      <c r="B111" t="s">
        <v>794</v>
      </c>
      <c r="C111" s="1"/>
      <c r="D111" s="1" t="s">
        <v>328</v>
      </c>
      <c r="E111" s="1" t="s">
        <v>444</v>
      </c>
      <c r="F111" s="1"/>
      <c r="G111" s="1" t="s">
        <v>310</v>
      </c>
      <c r="H111" s="12">
        <v>1635103.85</v>
      </c>
      <c r="I111" s="12">
        <v>4357952.7</v>
      </c>
      <c r="J111" s="12">
        <v>653951.14999999991</v>
      </c>
      <c r="K111" s="12">
        <v>1407000</v>
      </c>
      <c r="L111" s="12">
        <v>3376800</v>
      </c>
      <c r="M111" s="12">
        <v>0</v>
      </c>
      <c r="N111" s="12">
        <v>3398800</v>
      </c>
      <c r="O111" s="12">
        <v>22000</v>
      </c>
      <c r="P111" s="12">
        <v>0</v>
      </c>
      <c r="Q111" s="12">
        <v>3398800</v>
      </c>
      <c r="R111" s="12"/>
      <c r="S111" s="12">
        <v>981152.70000000019</v>
      </c>
      <c r="T111" s="2"/>
      <c r="U111" s="2"/>
      <c r="V111" s="3">
        <v>42635</v>
      </c>
      <c r="W111" s="3"/>
      <c r="X111" s="3"/>
      <c r="Y111" s="3"/>
      <c r="Z111" s="3"/>
      <c r="AA111" s="3">
        <v>42181</v>
      </c>
      <c r="AB111" s="3"/>
      <c r="AC111" s="3"/>
      <c r="AD111" s="3">
        <v>43465</v>
      </c>
    </row>
    <row r="112" spans="1:30" customFormat="1" x14ac:dyDescent="0.25">
      <c r="A112" t="s">
        <v>135</v>
      </c>
      <c r="B112" t="s">
        <v>795</v>
      </c>
      <c r="C112" s="1"/>
      <c r="D112" s="1" t="s">
        <v>359</v>
      </c>
      <c r="E112" s="1" t="s">
        <v>445</v>
      </c>
      <c r="F112" s="1"/>
      <c r="G112" s="1" t="s">
        <v>310</v>
      </c>
      <c r="H112" s="12">
        <v>579148.55000000005</v>
      </c>
      <c r="I112" s="12">
        <v>965730.45</v>
      </c>
      <c r="J112" s="12">
        <v>613418.10000000009</v>
      </c>
      <c r="K112" s="12">
        <v>583159.5</v>
      </c>
      <c r="L112" s="12">
        <v>1000000</v>
      </c>
      <c r="M112" s="12">
        <v>0</v>
      </c>
      <c r="N112" s="12">
        <v>1022000</v>
      </c>
      <c r="O112" s="12">
        <v>22000</v>
      </c>
      <c r="P112" s="12">
        <v>0</v>
      </c>
      <c r="Q112" s="12">
        <v>1022000</v>
      </c>
      <c r="R112" s="12"/>
      <c r="S112" s="12">
        <v>-34269.550000000047</v>
      </c>
      <c r="T112" s="2"/>
      <c r="U112" s="2"/>
      <c r="V112" s="3">
        <v>42635</v>
      </c>
      <c r="W112" s="3"/>
      <c r="X112" s="3"/>
      <c r="Y112" s="3"/>
      <c r="Z112" s="3"/>
      <c r="AA112" s="3">
        <v>42181</v>
      </c>
      <c r="AB112" s="3"/>
      <c r="AC112" s="3"/>
      <c r="AD112" s="3">
        <v>43465</v>
      </c>
    </row>
    <row r="113" spans="1:30" customFormat="1" x14ac:dyDescent="0.25">
      <c r="A113" t="s">
        <v>135</v>
      </c>
      <c r="B113" t="s">
        <v>796</v>
      </c>
      <c r="C113" s="1"/>
      <c r="D113" s="1" t="s">
        <v>367</v>
      </c>
      <c r="E113" s="1" t="s">
        <v>446</v>
      </c>
      <c r="F113" s="1"/>
      <c r="G113" s="1" t="s">
        <v>310</v>
      </c>
      <c r="H113" s="12">
        <v>1783306.82</v>
      </c>
      <c r="I113" s="12">
        <v>4830191.83</v>
      </c>
      <c r="J113" s="12">
        <v>-166885.00999999978</v>
      </c>
      <c r="K113" s="12">
        <v>1200000</v>
      </c>
      <c r="L113" s="12">
        <v>2880000</v>
      </c>
      <c r="M113" s="12">
        <v>0</v>
      </c>
      <c r="N113" s="12">
        <v>2924000</v>
      </c>
      <c r="O113" s="12">
        <v>44000</v>
      </c>
      <c r="P113" s="12">
        <v>0</v>
      </c>
      <c r="Q113" s="12">
        <v>2924000</v>
      </c>
      <c r="R113" s="12"/>
      <c r="S113" s="12">
        <v>1950191.83</v>
      </c>
      <c r="T113" s="2"/>
      <c r="U113" s="2"/>
      <c r="V113" s="3">
        <v>42635</v>
      </c>
      <c r="W113" s="3"/>
      <c r="X113" s="3"/>
      <c r="Y113" s="3"/>
      <c r="Z113" s="3"/>
      <c r="AA113" s="3">
        <v>42181</v>
      </c>
      <c r="AB113" s="3"/>
      <c r="AC113" s="3"/>
      <c r="AD113" s="3">
        <v>43465</v>
      </c>
    </row>
    <row r="114" spans="1:30" customFormat="1" x14ac:dyDescent="0.25">
      <c r="A114" t="s">
        <v>136</v>
      </c>
      <c r="B114" t="s">
        <v>242</v>
      </c>
      <c r="C114" s="1"/>
      <c r="D114" s="1"/>
      <c r="E114" s="1"/>
      <c r="F114" s="1"/>
      <c r="G114" s="1" t="s">
        <v>310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2"/>
      <c r="U114" s="2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customFormat="1" x14ac:dyDescent="0.25">
      <c r="A115" t="s">
        <v>137</v>
      </c>
      <c r="B115" t="s">
        <v>244</v>
      </c>
      <c r="C115" s="1"/>
      <c r="D115" s="1" t="s">
        <v>447</v>
      </c>
      <c r="E115" s="1" t="s">
        <v>448</v>
      </c>
      <c r="F115" s="1"/>
      <c r="G115" s="1" t="s">
        <v>310</v>
      </c>
      <c r="H115" s="12">
        <v>4085121.64066</v>
      </c>
      <c r="I115" s="12">
        <v>7363232.9500000002</v>
      </c>
      <c r="J115" s="12">
        <v>2427655.61314</v>
      </c>
      <c r="K115" s="12">
        <v>2222700</v>
      </c>
      <c r="L115" s="12">
        <v>5705766.9224800002</v>
      </c>
      <c r="M115" s="12">
        <v>0</v>
      </c>
      <c r="N115" s="12">
        <v>5727766.9224800002</v>
      </c>
      <c r="O115" s="12">
        <v>22000</v>
      </c>
      <c r="P115" s="12"/>
      <c r="Q115" s="12"/>
      <c r="R115" s="12"/>
      <c r="S115" s="12">
        <v>1657466.02752</v>
      </c>
      <c r="T115" s="2"/>
      <c r="U115" s="2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customFormat="1" x14ac:dyDescent="0.25">
      <c r="A116" t="s">
        <v>137</v>
      </c>
      <c r="B116" t="s">
        <v>797</v>
      </c>
      <c r="C116" s="1"/>
      <c r="D116" s="1" t="s">
        <v>449</v>
      </c>
      <c r="E116" s="1" t="s">
        <v>450</v>
      </c>
      <c r="F116" s="1"/>
      <c r="G116" s="1" t="s">
        <v>310</v>
      </c>
      <c r="H116" s="12">
        <v>8039424.8206170006</v>
      </c>
      <c r="I116" s="12">
        <v>14052481.77</v>
      </c>
      <c r="J116" s="12">
        <v>5814123.4004570013</v>
      </c>
      <c r="K116" s="12">
        <v>4394100</v>
      </c>
      <c r="L116" s="12">
        <v>11827180.34984</v>
      </c>
      <c r="M116" s="12">
        <v>0</v>
      </c>
      <c r="N116" s="12">
        <v>11849180.34984</v>
      </c>
      <c r="O116" s="12">
        <v>22000</v>
      </c>
      <c r="P116" s="12"/>
      <c r="Q116" s="12"/>
      <c r="R116" s="12"/>
      <c r="S116" s="12">
        <v>2225301.4201599993</v>
      </c>
      <c r="T116" s="2"/>
      <c r="U116" s="2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customFormat="1" x14ac:dyDescent="0.25">
      <c r="A117" t="s">
        <v>137</v>
      </c>
      <c r="B117" t="s">
        <v>798</v>
      </c>
      <c r="C117" s="1"/>
      <c r="D117" s="1" t="s">
        <v>451</v>
      </c>
      <c r="E117" s="1" t="s">
        <v>452</v>
      </c>
      <c r="F117" s="1"/>
      <c r="G117" s="1" t="s">
        <v>310</v>
      </c>
      <c r="H117" s="12">
        <v>7531921.6419580001</v>
      </c>
      <c r="I117" s="12">
        <v>11081244.140000001</v>
      </c>
      <c r="J117" s="12">
        <v>4018747.8738779994</v>
      </c>
      <c r="K117" s="12">
        <v>2883300</v>
      </c>
      <c r="L117" s="12">
        <v>7568070.3719199998</v>
      </c>
      <c r="M117" s="12">
        <v>0</v>
      </c>
      <c r="N117" s="12">
        <v>7590070.3719199998</v>
      </c>
      <c r="O117" s="12">
        <v>22000</v>
      </c>
      <c r="P117" s="12"/>
      <c r="Q117" s="12"/>
      <c r="R117" s="12"/>
      <c r="S117" s="12">
        <v>3513173.7680800008</v>
      </c>
      <c r="T117" s="2"/>
      <c r="U117" s="2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customFormat="1" x14ac:dyDescent="0.25">
      <c r="A118" t="s">
        <v>137</v>
      </c>
      <c r="B118" t="s">
        <v>799</v>
      </c>
      <c r="C118" s="1"/>
      <c r="D118" s="1" t="s">
        <v>453</v>
      </c>
      <c r="E118" s="1" t="s">
        <v>454</v>
      </c>
      <c r="F118" s="1"/>
      <c r="G118" s="1" t="s">
        <v>310</v>
      </c>
      <c r="H118" s="12">
        <v>9288949.0780620016</v>
      </c>
      <c r="I118" s="12">
        <v>15489326.460000001</v>
      </c>
      <c r="J118" s="12">
        <v>764165.70660200063</v>
      </c>
      <c r="K118" s="12">
        <v>6477000</v>
      </c>
      <c r="L118" s="12">
        <v>6964543.0885399999</v>
      </c>
      <c r="M118" s="12">
        <v>0</v>
      </c>
      <c r="N118" s="12">
        <v>7008543.0885399999</v>
      </c>
      <c r="O118" s="12">
        <v>44000</v>
      </c>
      <c r="P118" s="12"/>
      <c r="Q118" s="12"/>
      <c r="R118" s="12"/>
      <c r="S118" s="12">
        <v>8524783.3714600019</v>
      </c>
      <c r="T118" s="2"/>
      <c r="U118" s="2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customFormat="1" x14ac:dyDescent="0.25">
      <c r="A119" t="s">
        <v>137</v>
      </c>
      <c r="B119" t="s">
        <v>800</v>
      </c>
      <c r="C119" s="1"/>
      <c r="D119" s="1" t="s">
        <v>455</v>
      </c>
      <c r="E119" s="1" t="s">
        <v>456</v>
      </c>
      <c r="F119" s="1"/>
      <c r="G119" s="1" t="s">
        <v>310</v>
      </c>
      <c r="H119" s="12">
        <v>1212712.7295920001</v>
      </c>
      <c r="I119" s="12">
        <v>1888372.36</v>
      </c>
      <c r="J119" s="12">
        <v>487880.39199200016</v>
      </c>
      <c r="K119" s="12">
        <v>576000</v>
      </c>
      <c r="L119" s="12">
        <v>1163540.0224000001</v>
      </c>
      <c r="M119" s="12">
        <v>0</v>
      </c>
      <c r="N119" s="12">
        <v>1185540.0224000001</v>
      </c>
      <c r="O119" s="12">
        <v>22000</v>
      </c>
      <c r="P119" s="12"/>
      <c r="Q119" s="12"/>
      <c r="R119" s="12"/>
      <c r="S119" s="12">
        <v>724832.33759999997</v>
      </c>
      <c r="T119" s="2"/>
      <c r="U119" s="2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customFormat="1" x14ac:dyDescent="0.25">
      <c r="A120" t="s">
        <v>137</v>
      </c>
      <c r="B120" t="s">
        <v>801</v>
      </c>
      <c r="C120" s="1"/>
      <c r="D120" s="1" t="s">
        <v>457</v>
      </c>
      <c r="E120" s="1" t="s">
        <v>458</v>
      </c>
      <c r="F120" s="1"/>
      <c r="G120" s="1" t="s">
        <v>310</v>
      </c>
      <c r="H120" s="12">
        <v>7750214.1206879998</v>
      </c>
      <c r="I120" s="12">
        <v>12068225.039999999</v>
      </c>
      <c r="J120" s="12">
        <v>2347662.6403680006</v>
      </c>
      <c r="K120" s="12">
        <v>2563200</v>
      </c>
      <c r="L120" s="12">
        <v>6665673.5596799999</v>
      </c>
      <c r="M120" s="12">
        <v>0</v>
      </c>
      <c r="N120" s="12">
        <v>6687673.5596799999</v>
      </c>
      <c r="O120" s="12">
        <v>22000</v>
      </c>
      <c r="P120" s="12"/>
      <c r="Q120" s="12"/>
      <c r="R120" s="12"/>
      <c r="S120" s="12">
        <v>5402551.4803199992</v>
      </c>
      <c r="T120" s="2"/>
      <c r="U120" s="2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customFormat="1" x14ac:dyDescent="0.25">
      <c r="A121" t="s">
        <v>137</v>
      </c>
      <c r="B121" t="s">
        <v>802</v>
      </c>
      <c r="C121" s="1"/>
      <c r="D121" s="1" t="s">
        <v>459</v>
      </c>
      <c r="E121" s="1" t="s">
        <v>460</v>
      </c>
      <c r="F121" s="1"/>
      <c r="G121" s="1" t="s">
        <v>310</v>
      </c>
      <c r="H121" s="12">
        <v>1729242.506082</v>
      </c>
      <c r="I121" s="12">
        <v>2692685.31</v>
      </c>
      <c r="J121" s="12">
        <v>803950.38056199998</v>
      </c>
      <c r="K121" s="12">
        <v>790200</v>
      </c>
      <c r="L121" s="12">
        <v>1767393.1844800001</v>
      </c>
      <c r="M121" s="12">
        <v>0</v>
      </c>
      <c r="N121" s="12">
        <v>1789393.1844800001</v>
      </c>
      <c r="O121" s="12">
        <v>22000</v>
      </c>
      <c r="P121" s="12"/>
      <c r="Q121" s="12"/>
      <c r="R121" s="12"/>
      <c r="S121" s="12">
        <v>925292.12552</v>
      </c>
      <c r="T121" s="2"/>
      <c r="U121" s="2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customFormat="1" x14ac:dyDescent="0.25">
      <c r="A122" t="s">
        <v>137</v>
      </c>
      <c r="B122" t="s">
        <v>803</v>
      </c>
      <c r="C122" s="1"/>
      <c r="D122" s="1" t="s">
        <v>461</v>
      </c>
      <c r="E122" s="1" t="s">
        <v>462</v>
      </c>
      <c r="F122" s="1"/>
      <c r="G122" s="1" t="s">
        <v>310</v>
      </c>
      <c r="H122" s="12">
        <v>1369383.4776100002</v>
      </c>
      <c r="I122" s="12">
        <v>2118804.7000000002</v>
      </c>
      <c r="J122" s="12">
        <v>1110741.2663700001</v>
      </c>
      <c r="K122" s="12">
        <v>1483000</v>
      </c>
      <c r="L122" s="12">
        <v>1860162.4887600001</v>
      </c>
      <c r="M122" s="12">
        <v>0</v>
      </c>
      <c r="N122" s="12">
        <v>1882162.4887600001</v>
      </c>
      <c r="O122" s="12">
        <v>22000</v>
      </c>
      <c r="P122" s="12"/>
      <c r="Q122" s="12"/>
      <c r="R122" s="12"/>
      <c r="S122" s="12">
        <v>258642.21124000009</v>
      </c>
      <c r="T122" s="2"/>
      <c r="U122" s="2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customFormat="1" x14ac:dyDescent="0.25">
      <c r="A123" t="s">
        <v>137</v>
      </c>
      <c r="B123" t="s">
        <v>804</v>
      </c>
      <c r="C123" s="1"/>
      <c r="D123" s="1" t="s">
        <v>463</v>
      </c>
      <c r="E123" s="1" t="s">
        <v>464</v>
      </c>
      <c r="F123" s="1"/>
      <c r="G123" s="1" t="s">
        <v>310</v>
      </c>
      <c r="H123" s="12">
        <v>8396760.9261610005</v>
      </c>
      <c r="I123" s="12">
        <v>12992048.470000001</v>
      </c>
      <c r="J123" s="12">
        <v>2752892.3208809998</v>
      </c>
      <c r="K123" s="12">
        <v>2805300</v>
      </c>
      <c r="L123" s="12">
        <v>7348179.86472</v>
      </c>
      <c r="M123" s="12">
        <v>0</v>
      </c>
      <c r="N123" s="12">
        <v>7370179.86472</v>
      </c>
      <c r="O123" s="12">
        <v>22000</v>
      </c>
      <c r="P123" s="12"/>
      <c r="Q123" s="12"/>
      <c r="R123" s="12"/>
      <c r="S123" s="12">
        <v>5643868.6052800007</v>
      </c>
      <c r="T123" s="2"/>
      <c r="U123" s="2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customFormat="1" x14ac:dyDescent="0.25">
      <c r="A124" t="s">
        <v>137</v>
      </c>
      <c r="B124" t="s">
        <v>805</v>
      </c>
      <c r="C124" s="1"/>
      <c r="D124" s="1" t="s">
        <v>465</v>
      </c>
      <c r="E124" s="1" t="s">
        <v>466</v>
      </c>
      <c r="F124" s="1"/>
      <c r="G124" s="1" t="s">
        <v>310</v>
      </c>
      <c r="H124" s="12">
        <v>3066597.3693379997</v>
      </c>
      <c r="I124" s="12">
        <v>4744851.26</v>
      </c>
      <c r="J124" s="12">
        <v>3481169.6946979999</v>
      </c>
      <c r="K124" s="12">
        <v>2028900</v>
      </c>
      <c r="L124" s="12">
        <v>5159423.5853599999</v>
      </c>
      <c r="M124" s="12">
        <v>0</v>
      </c>
      <c r="N124" s="12">
        <v>5181423.5853599999</v>
      </c>
      <c r="O124" s="12">
        <v>22000</v>
      </c>
      <c r="P124" s="12"/>
      <c r="Q124" s="12"/>
      <c r="R124" s="12"/>
      <c r="S124" s="12">
        <v>-414572.32536000013</v>
      </c>
      <c r="T124" s="2"/>
      <c r="U124" s="2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customFormat="1" x14ac:dyDescent="0.25">
      <c r="A125" t="s">
        <v>137</v>
      </c>
      <c r="B125" t="s">
        <v>806</v>
      </c>
      <c r="C125" s="1"/>
      <c r="D125" s="1" t="s">
        <v>467</v>
      </c>
      <c r="E125" s="1" t="s">
        <v>468</v>
      </c>
      <c r="F125" s="1"/>
      <c r="G125" s="1" t="s">
        <v>310</v>
      </c>
      <c r="H125" s="12">
        <v>3202337.20597</v>
      </c>
      <c r="I125" s="12">
        <v>9058945.4199999999</v>
      </c>
      <c r="J125" s="12">
        <v>-3426178.1127699995</v>
      </c>
      <c r="K125" s="12">
        <v>1908000</v>
      </c>
      <c r="L125" s="12">
        <v>2430430.1012599999</v>
      </c>
      <c r="M125" s="12">
        <v>0</v>
      </c>
      <c r="N125" s="12">
        <v>2452430.1012599999</v>
      </c>
      <c r="O125" s="12">
        <v>22000</v>
      </c>
      <c r="P125" s="12"/>
      <c r="Q125" s="12"/>
      <c r="R125" s="12"/>
      <c r="S125" s="12">
        <v>6628515.31874</v>
      </c>
      <c r="T125" s="2"/>
      <c r="U125" s="2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customFormat="1" x14ac:dyDescent="0.25">
      <c r="A126" t="s">
        <v>137</v>
      </c>
      <c r="B126" t="s">
        <v>807</v>
      </c>
      <c r="C126" s="1"/>
      <c r="D126" s="1" t="s">
        <v>469</v>
      </c>
      <c r="E126" s="1" t="s">
        <v>470</v>
      </c>
      <c r="F126" s="1"/>
      <c r="G126" s="1" t="s">
        <v>310</v>
      </c>
      <c r="H126" s="12">
        <v>1443211.308986</v>
      </c>
      <c r="I126" s="12">
        <v>2233036.2200000002</v>
      </c>
      <c r="J126" s="12">
        <v>915829.7849059999</v>
      </c>
      <c r="K126" s="12">
        <v>768300</v>
      </c>
      <c r="L126" s="12">
        <v>1705654.6959200001</v>
      </c>
      <c r="M126" s="12">
        <v>0</v>
      </c>
      <c r="N126" s="12">
        <v>1727654.6959200001</v>
      </c>
      <c r="O126" s="12">
        <v>22000</v>
      </c>
      <c r="P126" s="12"/>
      <c r="Q126" s="12"/>
      <c r="R126" s="12"/>
      <c r="S126" s="12">
        <v>527381.52408000012</v>
      </c>
      <c r="T126" s="2"/>
      <c r="U126" s="2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customFormat="1" x14ac:dyDescent="0.25">
      <c r="A127" t="s">
        <v>137</v>
      </c>
      <c r="B127" t="s">
        <v>808</v>
      </c>
      <c r="C127" s="1"/>
      <c r="D127" s="1" t="s">
        <v>471</v>
      </c>
      <c r="E127" s="1" t="s">
        <v>472</v>
      </c>
      <c r="F127" s="1"/>
      <c r="G127" s="1" t="s">
        <v>310</v>
      </c>
      <c r="H127" s="12">
        <v>4995545.0657350002</v>
      </c>
      <c r="I127" s="12">
        <v>14131669.210000001</v>
      </c>
      <c r="J127" s="12">
        <v>2559101.696715001</v>
      </c>
      <c r="K127" s="12">
        <v>8812000</v>
      </c>
      <c r="L127" s="12">
        <v>11695225.840980001</v>
      </c>
      <c r="M127" s="12">
        <v>0</v>
      </c>
      <c r="N127" s="12">
        <v>11717225.840980001</v>
      </c>
      <c r="O127" s="12">
        <v>22000</v>
      </c>
      <c r="P127" s="12"/>
      <c r="Q127" s="12"/>
      <c r="R127" s="12"/>
      <c r="S127" s="12">
        <v>2436443.3690200001</v>
      </c>
      <c r="T127" s="2"/>
      <c r="U127" s="2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customFormat="1" x14ac:dyDescent="0.25">
      <c r="A128" t="s">
        <v>137</v>
      </c>
      <c r="B128" t="s">
        <v>809</v>
      </c>
      <c r="C128" s="1"/>
      <c r="D128" s="1" t="s">
        <v>473</v>
      </c>
      <c r="E128" s="1" t="s">
        <v>474</v>
      </c>
      <c r="F128" s="1"/>
      <c r="G128" s="1" t="s">
        <v>310</v>
      </c>
      <c r="H128" s="12">
        <v>8653294.2703830004</v>
      </c>
      <c r="I128" s="12">
        <v>12731049.390000001</v>
      </c>
      <c r="J128" s="12">
        <v>181166.65798299946</v>
      </c>
      <c r="K128" s="12">
        <v>1674000</v>
      </c>
      <c r="L128" s="12">
        <v>4258921.7775999997</v>
      </c>
      <c r="M128" s="12">
        <v>0</v>
      </c>
      <c r="N128" s="12">
        <v>4280921.7775999997</v>
      </c>
      <c r="O128" s="12">
        <v>22000</v>
      </c>
      <c r="P128" s="12"/>
      <c r="Q128" s="12"/>
      <c r="R128" s="12"/>
      <c r="S128" s="12">
        <v>8472127.6124000009</v>
      </c>
      <c r="T128" s="2"/>
      <c r="U128" s="2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customFormat="1" x14ac:dyDescent="0.25">
      <c r="A129" t="s">
        <v>137</v>
      </c>
      <c r="B129" t="s">
        <v>810</v>
      </c>
      <c r="C129" s="1"/>
      <c r="D129" s="1" t="s">
        <v>475</v>
      </c>
      <c r="E129" s="1" t="s">
        <v>476</v>
      </c>
      <c r="F129" s="1"/>
      <c r="G129" s="1" t="s">
        <v>310</v>
      </c>
      <c r="H129" s="12">
        <v>5414729.3388510002</v>
      </c>
      <c r="I129" s="12">
        <v>7966351.8300000001</v>
      </c>
      <c r="J129" s="12">
        <v>35082.159971000161</v>
      </c>
      <c r="K129" s="12">
        <v>1116300</v>
      </c>
      <c r="L129" s="12">
        <v>2586704.6511200001</v>
      </c>
      <c r="M129" s="12">
        <v>0</v>
      </c>
      <c r="N129" s="12">
        <v>2608704.6511200001</v>
      </c>
      <c r="O129" s="12">
        <v>22000</v>
      </c>
      <c r="P129" s="12"/>
      <c r="Q129" s="12"/>
      <c r="R129" s="12"/>
      <c r="S129" s="12">
        <v>5379647.1788800005</v>
      </c>
      <c r="T129" s="2"/>
      <c r="U129" s="2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customFormat="1" x14ac:dyDescent="0.25">
      <c r="A130" t="s">
        <v>137</v>
      </c>
      <c r="B130" t="s">
        <v>811</v>
      </c>
      <c r="C130" s="1"/>
      <c r="D130" s="1" t="s">
        <v>477</v>
      </c>
      <c r="E130" s="1" t="s">
        <v>478</v>
      </c>
      <c r="F130" s="1"/>
      <c r="G130" s="1" t="s">
        <v>310</v>
      </c>
      <c r="H130" s="12">
        <v>17690078.881827001</v>
      </c>
      <c r="I130" s="12">
        <v>29498213.91</v>
      </c>
      <c r="J130" s="12">
        <v>-7979894.744092999</v>
      </c>
      <c r="K130" s="12">
        <v>1556700</v>
      </c>
      <c r="L130" s="12">
        <v>3828240.2840800001</v>
      </c>
      <c r="M130" s="12">
        <v>0</v>
      </c>
      <c r="N130" s="12">
        <v>3850240.2840800001</v>
      </c>
      <c r="O130" s="12">
        <v>22000</v>
      </c>
      <c r="P130" s="12"/>
      <c r="Q130" s="12"/>
      <c r="R130" s="12"/>
      <c r="S130" s="12">
        <v>25669973.625920001</v>
      </c>
      <c r="T130" s="2"/>
      <c r="U130" s="2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customFormat="1" x14ac:dyDescent="0.25">
      <c r="A131" t="s">
        <v>137</v>
      </c>
      <c r="B131" t="s">
        <v>812</v>
      </c>
      <c r="C131" s="1"/>
      <c r="D131" s="1" t="s">
        <v>479</v>
      </c>
      <c r="E131" s="1" t="s">
        <v>480</v>
      </c>
      <c r="F131" s="1"/>
      <c r="G131" s="1" t="s">
        <v>310</v>
      </c>
      <c r="H131" s="12">
        <v>9462857.5983029995</v>
      </c>
      <c r="I131" s="12">
        <v>15779318.99</v>
      </c>
      <c r="J131" s="12">
        <v>-469457.1049770005</v>
      </c>
      <c r="K131" s="12">
        <v>2272800</v>
      </c>
      <c r="L131" s="12">
        <v>5847004.2867200002</v>
      </c>
      <c r="M131" s="12">
        <v>0</v>
      </c>
      <c r="N131" s="12">
        <v>5869004.2867200002</v>
      </c>
      <c r="O131" s="12">
        <v>22000</v>
      </c>
      <c r="P131" s="12"/>
      <c r="Q131" s="12"/>
      <c r="R131" s="12"/>
      <c r="S131" s="12">
        <v>9932314.70328</v>
      </c>
      <c r="T131" s="2"/>
      <c r="U131" s="2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customFormat="1" x14ac:dyDescent="0.25">
      <c r="A132" t="s">
        <v>137</v>
      </c>
      <c r="B132" t="s">
        <v>813</v>
      </c>
      <c r="C132" s="1"/>
      <c r="D132" s="1" t="s">
        <v>481</v>
      </c>
      <c r="E132" s="1" t="s">
        <v>482</v>
      </c>
      <c r="F132" s="1"/>
      <c r="G132" s="1" t="s">
        <v>310</v>
      </c>
      <c r="H132" s="12">
        <v>5762064.7737779999</v>
      </c>
      <c r="I132" s="12">
        <v>9232598.5800000001</v>
      </c>
      <c r="J132" s="12">
        <v>-947259.10910200002</v>
      </c>
      <c r="K132" s="12">
        <v>1093800</v>
      </c>
      <c r="L132" s="12">
        <v>2523274.6971200001</v>
      </c>
      <c r="M132" s="12">
        <v>0</v>
      </c>
      <c r="N132" s="12">
        <v>2545274.6971200001</v>
      </c>
      <c r="O132" s="12">
        <v>22000</v>
      </c>
      <c r="P132" s="12"/>
      <c r="Q132" s="12"/>
      <c r="R132" s="12"/>
      <c r="S132" s="12">
        <v>6709323.8828800004</v>
      </c>
      <c r="T132" s="2"/>
      <c r="U132" s="2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customFormat="1" x14ac:dyDescent="0.25">
      <c r="A133" t="s">
        <v>137</v>
      </c>
      <c r="B133" t="s">
        <v>814</v>
      </c>
      <c r="C133" s="1"/>
      <c r="D133" s="1" t="s">
        <v>483</v>
      </c>
      <c r="E133" s="1" t="s">
        <v>484</v>
      </c>
      <c r="F133" s="1"/>
      <c r="G133" s="1" t="s">
        <v>310</v>
      </c>
      <c r="H133" s="12">
        <v>15920561.669694999</v>
      </c>
      <c r="I133" s="12">
        <v>24633392.649999999</v>
      </c>
      <c r="J133" s="12">
        <v>588145.73489500023</v>
      </c>
      <c r="K133" s="12">
        <v>3498000</v>
      </c>
      <c r="L133" s="12">
        <v>9300976.7151999995</v>
      </c>
      <c r="M133" s="12">
        <v>0</v>
      </c>
      <c r="N133" s="12">
        <v>9322976.7151999995</v>
      </c>
      <c r="O133" s="12">
        <v>22000</v>
      </c>
      <c r="P133" s="12"/>
      <c r="Q133" s="12"/>
      <c r="R133" s="12"/>
      <c r="S133" s="12">
        <v>15332415.934799999</v>
      </c>
      <c r="T133" s="2"/>
      <c r="U133" s="2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customFormat="1" x14ac:dyDescent="0.25">
      <c r="A134" t="s">
        <v>137</v>
      </c>
      <c r="B134" t="s">
        <v>815</v>
      </c>
      <c r="C134" s="1"/>
      <c r="D134" s="1" t="s">
        <v>485</v>
      </c>
      <c r="E134" s="1" t="s">
        <v>486</v>
      </c>
      <c r="F134" s="1"/>
      <c r="G134" s="1" t="s">
        <v>310</v>
      </c>
      <c r="H134" s="12">
        <v>4352579.4859800003</v>
      </c>
      <c r="I134" s="12">
        <v>6550157.2400000002</v>
      </c>
      <c r="J134" s="12">
        <v>-243277.63841999974</v>
      </c>
      <c r="K134" s="12">
        <v>856500</v>
      </c>
      <c r="L134" s="12">
        <v>1954300.1156000001</v>
      </c>
      <c r="M134" s="12">
        <v>0</v>
      </c>
      <c r="N134" s="12">
        <v>1976300.1156000001</v>
      </c>
      <c r="O134" s="12">
        <v>22000</v>
      </c>
      <c r="P134" s="12"/>
      <c r="Q134" s="12"/>
      <c r="R134" s="12"/>
      <c r="S134" s="12">
        <v>4595857.1244000001</v>
      </c>
      <c r="T134" s="2"/>
      <c r="U134" s="2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customFormat="1" x14ac:dyDescent="0.25">
      <c r="A135" t="s">
        <v>137</v>
      </c>
      <c r="B135" t="s">
        <v>816</v>
      </c>
      <c r="C135" s="1"/>
      <c r="D135" s="1" t="s">
        <v>487</v>
      </c>
      <c r="E135" s="1" t="s">
        <v>488</v>
      </c>
      <c r="F135" s="1"/>
      <c r="G135" s="1" t="s">
        <v>310</v>
      </c>
      <c r="H135" s="12">
        <v>1144835.2955479999</v>
      </c>
      <c r="I135" s="12">
        <v>3039923.78</v>
      </c>
      <c r="J135" s="12">
        <v>984443.22682800004</v>
      </c>
      <c r="K135" s="12">
        <v>1184700</v>
      </c>
      <c r="L135" s="12">
        <v>2879531.7112799999</v>
      </c>
      <c r="M135" s="12">
        <v>0</v>
      </c>
      <c r="N135" s="12">
        <v>2901531.7112799999</v>
      </c>
      <c r="O135" s="12">
        <v>22000</v>
      </c>
      <c r="P135" s="12"/>
      <c r="Q135" s="12"/>
      <c r="R135" s="12"/>
      <c r="S135" s="12">
        <v>160392.06871999986</v>
      </c>
      <c r="T135" s="2"/>
      <c r="U135" s="2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customFormat="1" x14ac:dyDescent="0.25">
      <c r="A136" t="s">
        <v>137</v>
      </c>
      <c r="B136" t="s">
        <v>817</v>
      </c>
      <c r="C136" s="1"/>
      <c r="D136" s="1" t="s">
        <v>489</v>
      </c>
      <c r="E136" s="1" t="s">
        <v>490</v>
      </c>
      <c r="F136" s="1"/>
      <c r="G136" s="1" t="s">
        <v>310</v>
      </c>
      <c r="H136" s="12">
        <v>752870.37821500003</v>
      </c>
      <c r="I136" s="12">
        <v>1164893.05</v>
      </c>
      <c r="J136" s="12">
        <v>741007.97747500008</v>
      </c>
      <c r="K136" s="12">
        <v>956000</v>
      </c>
      <c r="L136" s="12">
        <v>1153030.6492600001</v>
      </c>
      <c r="M136" s="12">
        <v>0</v>
      </c>
      <c r="N136" s="12">
        <v>1175030.6492600001</v>
      </c>
      <c r="O136" s="12">
        <v>22000</v>
      </c>
      <c r="P136" s="12"/>
      <c r="Q136" s="12"/>
      <c r="R136" s="12"/>
      <c r="S136" s="12">
        <v>11862.400739999954</v>
      </c>
      <c r="T136" s="2"/>
      <c r="U136" s="2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customFormat="1" x14ac:dyDescent="0.25">
      <c r="A137" t="s">
        <v>137</v>
      </c>
      <c r="B137" t="s">
        <v>818</v>
      </c>
      <c r="C137" s="1"/>
      <c r="D137" s="1" t="s">
        <v>491</v>
      </c>
      <c r="E137" s="1" t="s">
        <v>492</v>
      </c>
      <c r="F137" s="1"/>
      <c r="G137" s="1" t="s">
        <v>310</v>
      </c>
      <c r="H137" s="12">
        <v>2146530.5594759998</v>
      </c>
      <c r="I137" s="12">
        <v>3869016.87</v>
      </c>
      <c r="J137" s="12">
        <v>1255400.6987359994</v>
      </c>
      <c r="K137" s="12">
        <v>2316000</v>
      </c>
      <c r="L137" s="12">
        <v>2977887.0092599997</v>
      </c>
      <c r="M137" s="12">
        <v>0</v>
      </c>
      <c r="N137" s="12">
        <v>2999887.0092599997</v>
      </c>
      <c r="O137" s="12">
        <v>22000</v>
      </c>
      <c r="P137" s="12"/>
      <c r="Q137" s="12"/>
      <c r="R137" s="12"/>
      <c r="S137" s="12">
        <v>891129.86074000038</v>
      </c>
      <c r="T137" s="2"/>
      <c r="U137" s="2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customFormat="1" x14ac:dyDescent="0.25">
      <c r="A138" t="s">
        <v>137</v>
      </c>
      <c r="B138" t="s">
        <v>819</v>
      </c>
      <c r="C138" s="1"/>
      <c r="D138" s="1" t="s">
        <v>493</v>
      </c>
      <c r="E138" s="1" t="s">
        <v>494</v>
      </c>
      <c r="F138" s="1"/>
      <c r="G138" s="1" t="s">
        <v>310</v>
      </c>
      <c r="H138" s="12">
        <v>7365234.8193889996</v>
      </c>
      <c r="I138" s="12">
        <v>11396000.029999999</v>
      </c>
      <c r="J138" s="12">
        <v>6445779.9853890007</v>
      </c>
      <c r="K138" s="12">
        <v>3915000</v>
      </c>
      <c r="L138" s="12">
        <v>10476545.196</v>
      </c>
      <c r="M138" s="12">
        <v>0</v>
      </c>
      <c r="N138" s="12">
        <v>10498545.196</v>
      </c>
      <c r="O138" s="12">
        <v>22000</v>
      </c>
      <c r="P138" s="12"/>
      <c r="Q138" s="12"/>
      <c r="R138" s="12"/>
      <c r="S138" s="12">
        <v>919454.83399999887</v>
      </c>
      <c r="T138" s="2"/>
      <c r="U138" s="2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customFormat="1" x14ac:dyDescent="0.25">
      <c r="A139" t="s">
        <v>137</v>
      </c>
      <c r="B139" t="s">
        <v>820</v>
      </c>
      <c r="C139" s="1"/>
      <c r="D139" s="1" t="s">
        <v>495</v>
      </c>
      <c r="E139" s="1" t="s">
        <v>496</v>
      </c>
      <c r="F139" s="1"/>
      <c r="G139" s="1" t="s">
        <v>310</v>
      </c>
      <c r="H139" s="12">
        <v>6307292.456003</v>
      </c>
      <c r="I139" s="12">
        <v>9279523.9900000002</v>
      </c>
      <c r="J139" s="12">
        <v>4922988.2981429994</v>
      </c>
      <c r="K139" s="12">
        <v>7323000</v>
      </c>
      <c r="L139" s="12">
        <v>7895219.8321399996</v>
      </c>
      <c r="M139" s="12">
        <v>0</v>
      </c>
      <c r="N139" s="12">
        <v>7939219.8321399996</v>
      </c>
      <c r="O139" s="12">
        <v>44000</v>
      </c>
      <c r="P139" s="12"/>
      <c r="Q139" s="12"/>
      <c r="R139" s="12"/>
      <c r="S139" s="12">
        <v>1384304.1578600006</v>
      </c>
      <c r="T139" s="2"/>
      <c r="U139" s="2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customFormat="1" x14ac:dyDescent="0.25">
      <c r="A140" t="s">
        <v>137</v>
      </c>
      <c r="B140" t="s">
        <v>821</v>
      </c>
      <c r="C140" s="1"/>
      <c r="D140" s="1" t="s">
        <v>497</v>
      </c>
      <c r="E140" s="1" t="s">
        <v>498</v>
      </c>
      <c r="F140" s="1"/>
      <c r="G140" s="1" t="s">
        <v>310</v>
      </c>
      <c r="H140" s="12">
        <v>4848794.8536299998</v>
      </c>
      <c r="I140" s="12">
        <v>7133727.9000000004</v>
      </c>
      <c r="J140" s="12">
        <v>2890081.0203299997</v>
      </c>
      <c r="K140" s="12">
        <v>3953000</v>
      </c>
      <c r="L140" s="12">
        <v>5175014.0667000003</v>
      </c>
      <c r="M140" s="12">
        <v>0</v>
      </c>
      <c r="N140" s="12">
        <v>5197014.0667000003</v>
      </c>
      <c r="O140" s="12">
        <v>22000</v>
      </c>
      <c r="P140" s="12"/>
      <c r="Q140" s="12"/>
      <c r="R140" s="12"/>
      <c r="S140" s="12">
        <v>1958713.8333000001</v>
      </c>
      <c r="T140" s="2"/>
      <c r="U140" s="2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customFormat="1" x14ac:dyDescent="0.25">
      <c r="A141" t="s">
        <v>137</v>
      </c>
      <c r="B141" t="s">
        <v>822</v>
      </c>
      <c r="C141" s="1"/>
      <c r="D141" s="1" t="s">
        <v>449</v>
      </c>
      <c r="E141" s="1" t="s">
        <v>499</v>
      </c>
      <c r="F141" s="1"/>
      <c r="G141" s="1" t="s">
        <v>310</v>
      </c>
      <c r="H141" s="12">
        <v>3605034.8518659999</v>
      </c>
      <c r="I141" s="12">
        <v>5303861.78</v>
      </c>
      <c r="J141" s="12">
        <v>1088519.9166659997</v>
      </c>
      <c r="K141" s="12">
        <v>1152000</v>
      </c>
      <c r="L141" s="12">
        <v>2787346.8448000001</v>
      </c>
      <c r="M141" s="12">
        <v>0</v>
      </c>
      <c r="N141" s="12">
        <v>2809346.8448000001</v>
      </c>
      <c r="O141" s="12">
        <v>22000</v>
      </c>
      <c r="P141" s="12"/>
      <c r="Q141" s="12"/>
      <c r="R141" s="12"/>
      <c r="S141" s="12">
        <v>2516514.9352000002</v>
      </c>
      <c r="T141" s="2"/>
      <c r="U141" s="2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customFormat="1" x14ac:dyDescent="0.25">
      <c r="A142" t="s">
        <v>137</v>
      </c>
      <c r="B142" t="s">
        <v>823</v>
      </c>
      <c r="C142" s="1"/>
      <c r="D142" s="1" t="s">
        <v>487</v>
      </c>
      <c r="E142" s="1" t="s">
        <v>500</v>
      </c>
      <c r="F142" s="1"/>
      <c r="G142" s="1" t="s">
        <v>310</v>
      </c>
      <c r="H142" s="12">
        <v>2328002.068674</v>
      </c>
      <c r="I142" s="12">
        <v>3881944.42</v>
      </c>
      <c r="J142" s="12">
        <v>1243553.2861140002</v>
      </c>
      <c r="K142" s="12">
        <v>1155600</v>
      </c>
      <c r="L142" s="12">
        <v>2797495.6374400002</v>
      </c>
      <c r="M142" s="12">
        <v>0</v>
      </c>
      <c r="N142" s="12">
        <v>2819495.6374400002</v>
      </c>
      <c r="O142" s="12">
        <v>22000</v>
      </c>
      <c r="P142" s="12"/>
      <c r="Q142" s="12"/>
      <c r="R142" s="12"/>
      <c r="S142" s="12">
        <v>1084448.7825599997</v>
      </c>
      <c r="T142" s="2"/>
      <c r="U142" s="2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customFormat="1" x14ac:dyDescent="0.25">
      <c r="A143" t="s">
        <v>137</v>
      </c>
      <c r="B143" t="s">
        <v>824</v>
      </c>
      <c r="C143" s="1"/>
      <c r="D143" s="1" t="s">
        <v>501</v>
      </c>
      <c r="E143" s="1" t="s">
        <v>502</v>
      </c>
      <c r="F143" s="1"/>
      <c r="G143" s="1" t="s">
        <v>310</v>
      </c>
      <c r="H143" s="12">
        <v>2079643.852643</v>
      </c>
      <c r="I143" s="12">
        <v>3217768.61</v>
      </c>
      <c r="J143" s="12">
        <v>996678.61358299991</v>
      </c>
      <c r="K143" s="12">
        <v>1688000</v>
      </c>
      <c r="L143" s="12">
        <v>2134803.3709399998</v>
      </c>
      <c r="M143" s="12">
        <v>0</v>
      </c>
      <c r="N143" s="12">
        <v>2156803.3709399998</v>
      </c>
      <c r="O143" s="12">
        <v>22000</v>
      </c>
      <c r="P143" s="12"/>
      <c r="Q143" s="12"/>
      <c r="R143" s="12"/>
      <c r="S143" s="12">
        <v>1082965.2390600001</v>
      </c>
      <c r="T143" s="2"/>
      <c r="U143" s="2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customFormat="1" x14ac:dyDescent="0.25">
      <c r="A144" t="s">
        <v>137</v>
      </c>
      <c r="B144" t="s">
        <v>825</v>
      </c>
      <c r="C144" s="1"/>
      <c r="D144" s="1" t="s">
        <v>503</v>
      </c>
      <c r="E144" s="1" t="s">
        <v>504</v>
      </c>
      <c r="F144" s="1"/>
      <c r="G144" s="1" t="s">
        <v>310</v>
      </c>
      <c r="H144" s="12">
        <v>12263388.958155001</v>
      </c>
      <c r="I144" s="12">
        <v>18455062.390000001</v>
      </c>
      <c r="J144" s="12">
        <v>600217.84215500019</v>
      </c>
      <c r="K144" s="12">
        <v>2572500</v>
      </c>
      <c r="L144" s="12">
        <v>6791891.2740000002</v>
      </c>
      <c r="M144" s="12">
        <v>0</v>
      </c>
      <c r="N144" s="12">
        <v>6813891.2740000002</v>
      </c>
      <c r="O144" s="12">
        <v>22000</v>
      </c>
      <c r="P144" s="12"/>
      <c r="Q144" s="12"/>
      <c r="R144" s="12"/>
      <c r="S144" s="12">
        <v>11663171.116</v>
      </c>
      <c r="T144" s="2"/>
      <c r="U144" s="2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customFormat="1" x14ac:dyDescent="0.25">
      <c r="A145" t="s">
        <v>137</v>
      </c>
      <c r="B145" t="s">
        <v>826</v>
      </c>
      <c r="C145" s="1"/>
      <c r="D145" s="1" t="s">
        <v>505</v>
      </c>
      <c r="E145" s="1" t="s">
        <v>506</v>
      </c>
      <c r="F145" s="1"/>
      <c r="G145" s="1" t="s">
        <v>310</v>
      </c>
      <c r="H145" s="12">
        <v>1065131.0502899999</v>
      </c>
      <c r="I145" s="12">
        <v>1602906.02</v>
      </c>
      <c r="J145" s="12">
        <v>693535.30700903991</v>
      </c>
      <c r="K145" s="12">
        <v>600039.6</v>
      </c>
      <c r="L145" s="12">
        <v>1231310.27671904</v>
      </c>
      <c r="M145" s="12">
        <v>0</v>
      </c>
      <c r="N145" s="12">
        <v>1253310.27671904</v>
      </c>
      <c r="O145" s="12">
        <v>22000</v>
      </c>
      <c r="P145" s="12"/>
      <c r="Q145" s="12"/>
      <c r="R145" s="12"/>
      <c r="S145" s="12">
        <v>371595.74328096001</v>
      </c>
      <c r="T145" s="2"/>
      <c r="U145" s="2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customFormat="1" x14ac:dyDescent="0.25">
      <c r="A146" t="s">
        <v>137</v>
      </c>
      <c r="B146" t="s">
        <v>827</v>
      </c>
      <c r="C146" s="1"/>
      <c r="D146" s="1" t="s">
        <v>495</v>
      </c>
      <c r="E146" s="1" t="s">
        <v>507</v>
      </c>
      <c r="F146" s="1"/>
      <c r="G146" s="1" t="s">
        <v>310</v>
      </c>
      <c r="H146" s="12">
        <v>354012.61091799999</v>
      </c>
      <c r="I146" s="12">
        <v>1062781.78</v>
      </c>
      <c r="J146" s="12">
        <v>1301833.06515384</v>
      </c>
      <c r="K146" s="12">
        <v>876471.6</v>
      </c>
      <c r="L146" s="12">
        <v>2010602.2342358399</v>
      </c>
      <c r="M146" s="12">
        <v>0</v>
      </c>
      <c r="N146" s="12">
        <v>2032602.2342358399</v>
      </c>
      <c r="O146" s="12">
        <v>22000</v>
      </c>
      <c r="P146" s="12"/>
      <c r="Q146" s="12"/>
      <c r="R146" s="12"/>
      <c r="S146" s="12">
        <v>-947820.45423583989</v>
      </c>
      <c r="T146" s="2"/>
      <c r="U146" s="2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customFormat="1" x14ac:dyDescent="0.25">
      <c r="A147" t="s">
        <v>137</v>
      </c>
      <c r="B147" t="s">
        <v>828</v>
      </c>
      <c r="C147" s="1"/>
      <c r="D147" s="1" t="s">
        <v>508</v>
      </c>
      <c r="E147" s="1" t="s">
        <v>509</v>
      </c>
      <c r="F147" s="1"/>
      <c r="G147" s="1" t="s">
        <v>310</v>
      </c>
      <c r="H147" s="12">
        <v>17159369.727059998</v>
      </c>
      <c r="I147" s="12">
        <v>24839851.949999999</v>
      </c>
      <c r="J147" s="12">
        <v>7890668.9221371189</v>
      </c>
      <c r="K147" s="12">
        <v>5722168.7999999998</v>
      </c>
      <c r="L147" s="12">
        <v>15571151.145077121</v>
      </c>
      <c r="M147" s="12">
        <v>0</v>
      </c>
      <c r="N147" s="12">
        <v>15593151.145077121</v>
      </c>
      <c r="O147" s="12">
        <v>22000</v>
      </c>
      <c r="P147" s="12"/>
      <c r="Q147" s="12"/>
      <c r="R147" s="12"/>
      <c r="S147" s="12">
        <v>9268700.8049228787</v>
      </c>
      <c r="T147" s="2"/>
      <c r="U147" s="2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customFormat="1" x14ac:dyDescent="0.25">
      <c r="A148" t="s">
        <v>137</v>
      </c>
      <c r="B148" t="s">
        <v>829</v>
      </c>
      <c r="C148" s="1"/>
      <c r="D148" s="1" t="s">
        <v>510</v>
      </c>
      <c r="E148" s="1" t="s">
        <v>511</v>
      </c>
      <c r="F148" s="1"/>
      <c r="G148" s="1" t="s">
        <v>310</v>
      </c>
      <c r="H148" s="12">
        <v>2817813.8320530001</v>
      </c>
      <c r="I148" s="12">
        <v>3875414.43</v>
      </c>
      <c r="J148" s="12">
        <v>1201805.4905329999</v>
      </c>
      <c r="K148" s="12">
        <v>1000200</v>
      </c>
      <c r="L148" s="12">
        <v>2259406.0884799999</v>
      </c>
      <c r="M148" s="12">
        <v>0</v>
      </c>
      <c r="N148" s="12">
        <v>2281406.0884799999</v>
      </c>
      <c r="O148" s="12">
        <v>22000</v>
      </c>
      <c r="P148" s="12"/>
      <c r="Q148" s="12"/>
      <c r="R148" s="12"/>
      <c r="S148" s="12">
        <v>1616008.3415200002</v>
      </c>
      <c r="T148" s="2"/>
      <c r="U148" s="2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customFormat="1" x14ac:dyDescent="0.25">
      <c r="A149" t="s">
        <v>137</v>
      </c>
      <c r="B149" t="s">
        <v>830</v>
      </c>
      <c r="C149" s="1"/>
      <c r="D149" s="1" t="s">
        <v>512</v>
      </c>
      <c r="E149" s="1" t="s">
        <v>480</v>
      </c>
      <c r="F149" s="1"/>
      <c r="G149" s="1" t="s">
        <v>310</v>
      </c>
      <c r="H149" s="12">
        <v>6598730.960008</v>
      </c>
      <c r="I149" s="12">
        <v>9075410.4800000004</v>
      </c>
      <c r="J149" s="12">
        <v>-15143.31143200025</v>
      </c>
      <c r="K149" s="12">
        <v>1071900</v>
      </c>
      <c r="L149" s="12">
        <v>2461536.2085600002</v>
      </c>
      <c r="M149" s="12">
        <v>0</v>
      </c>
      <c r="N149" s="12">
        <v>2483536.2085600002</v>
      </c>
      <c r="O149" s="12">
        <v>22000</v>
      </c>
      <c r="P149" s="12"/>
      <c r="Q149" s="12"/>
      <c r="R149" s="12"/>
      <c r="S149" s="12">
        <v>6613874.2714400003</v>
      </c>
      <c r="T149" s="2"/>
      <c r="U149" s="2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customFormat="1" x14ac:dyDescent="0.25">
      <c r="A150" t="s">
        <v>137</v>
      </c>
      <c r="B150" t="s">
        <v>831</v>
      </c>
      <c r="C150" s="1"/>
      <c r="D150" s="1" t="s">
        <v>513</v>
      </c>
      <c r="E150" s="1" t="s">
        <v>514</v>
      </c>
      <c r="F150" s="1"/>
      <c r="G150" s="1" t="s">
        <v>310</v>
      </c>
      <c r="H150" s="12">
        <v>19528068.505835999</v>
      </c>
      <c r="I150" s="12">
        <v>28268773.170000002</v>
      </c>
      <c r="J150" s="12">
        <v>3197598.7624094374</v>
      </c>
      <c r="K150" s="12">
        <v>4398045.5999999996</v>
      </c>
      <c r="L150" s="12">
        <v>11938303.42657344</v>
      </c>
      <c r="M150" s="12">
        <v>0</v>
      </c>
      <c r="N150" s="12">
        <v>11960303.42657344</v>
      </c>
      <c r="O150" s="12">
        <v>22000</v>
      </c>
      <c r="P150" s="12"/>
      <c r="Q150" s="12"/>
      <c r="R150" s="12"/>
      <c r="S150" s="12">
        <v>16330469.743426561</v>
      </c>
      <c r="T150" s="2"/>
      <c r="U150" s="2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customFormat="1" x14ac:dyDescent="0.25">
      <c r="A151" t="s">
        <v>137</v>
      </c>
      <c r="B151" t="s">
        <v>832</v>
      </c>
      <c r="C151" s="1"/>
      <c r="D151" s="1" t="s">
        <v>515</v>
      </c>
      <c r="E151" s="1" t="s">
        <v>496</v>
      </c>
      <c r="F151" s="1"/>
      <c r="G151" s="1" t="s">
        <v>310</v>
      </c>
      <c r="H151" s="12">
        <v>7836030.9991040006</v>
      </c>
      <c r="I151" s="12">
        <v>11343414.880000001</v>
      </c>
      <c r="J151" s="12">
        <v>49423545.017185122</v>
      </c>
      <c r="K151" s="12">
        <v>18974503.800000001</v>
      </c>
      <c r="L151" s="12">
        <v>52930928.898081124</v>
      </c>
      <c r="M151" s="12">
        <v>0</v>
      </c>
      <c r="N151" s="12">
        <v>52952928.898081124</v>
      </c>
      <c r="O151" s="12">
        <v>22000</v>
      </c>
      <c r="P151" s="12"/>
      <c r="Q151" s="12"/>
      <c r="R151" s="12"/>
      <c r="S151" s="12">
        <v>-41587514.018081121</v>
      </c>
      <c r="T151" s="2"/>
      <c r="U151" s="2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customFormat="1" x14ac:dyDescent="0.25">
      <c r="A152" t="s">
        <v>137</v>
      </c>
      <c r="B152" t="s">
        <v>833</v>
      </c>
      <c r="C152" s="1"/>
      <c r="D152" s="1" t="s">
        <v>516</v>
      </c>
      <c r="E152" s="1" t="s">
        <v>517</v>
      </c>
      <c r="F152" s="1"/>
      <c r="G152" s="1" t="s">
        <v>310</v>
      </c>
      <c r="H152" s="12">
        <v>8484281.2826969996</v>
      </c>
      <c r="I152" s="12">
        <v>11668658.07</v>
      </c>
      <c r="J152" s="12">
        <v>871365.59845699929</v>
      </c>
      <c r="K152" s="12">
        <v>1637400</v>
      </c>
      <c r="L152" s="12">
        <v>4055742.38576</v>
      </c>
      <c r="M152" s="12">
        <v>0</v>
      </c>
      <c r="N152" s="12">
        <v>4077742.38576</v>
      </c>
      <c r="O152" s="12">
        <v>22000</v>
      </c>
      <c r="P152" s="12"/>
      <c r="Q152" s="12"/>
      <c r="R152" s="12"/>
      <c r="S152" s="12">
        <v>7612915.6842400003</v>
      </c>
      <c r="T152" s="2"/>
      <c r="U152" s="2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customFormat="1" x14ac:dyDescent="0.25">
      <c r="A153" t="s">
        <v>137</v>
      </c>
      <c r="B153" t="s">
        <v>834</v>
      </c>
      <c r="C153" s="1"/>
      <c r="D153" s="1" t="s">
        <v>493</v>
      </c>
      <c r="E153" s="1" t="s">
        <v>518</v>
      </c>
      <c r="F153" s="1"/>
      <c r="G153" s="1" t="s">
        <v>310</v>
      </c>
      <c r="H153" s="12">
        <v>983393.07888799999</v>
      </c>
      <c r="I153" s="12">
        <v>1423556.86</v>
      </c>
      <c r="J153" s="12">
        <v>793119.59004279994</v>
      </c>
      <c r="K153" s="12">
        <v>600739.5</v>
      </c>
      <c r="L153" s="12">
        <v>1233283.3711548001</v>
      </c>
      <c r="M153" s="12">
        <v>0</v>
      </c>
      <c r="N153" s="12">
        <v>1255283.3711548001</v>
      </c>
      <c r="O153" s="12">
        <v>22000</v>
      </c>
      <c r="P153" s="12"/>
      <c r="Q153" s="12"/>
      <c r="R153" s="12"/>
      <c r="S153" s="12">
        <v>190273.48884520005</v>
      </c>
      <c r="T153" s="2"/>
      <c r="U153" s="2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customFormat="1" x14ac:dyDescent="0.25">
      <c r="A154" t="s">
        <v>137</v>
      </c>
      <c r="B154" t="s">
        <v>835</v>
      </c>
      <c r="C154" s="1"/>
      <c r="D154" s="1" t="s">
        <v>519</v>
      </c>
      <c r="E154" s="1" t="s">
        <v>520</v>
      </c>
      <c r="F154" s="1"/>
      <c r="G154" s="1" t="s">
        <v>310</v>
      </c>
      <c r="H154" s="12">
        <v>366703.73645399994</v>
      </c>
      <c r="I154" s="12">
        <v>931192.83</v>
      </c>
      <c r="J154" s="12">
        <v>323649.10645399988</v>
      </c>
      <c r="K154" s="12">
        <v>487800</v>
      </c>
      <c r="L154" s="12">
        <v>888138.2</v>
      </c>
      <c r="M154" s="12">
        <v>0</v>
      </c>
      <c r="N154" s="12">
        <v>932138.2</v>
      </c>
      <c r="O154" s="12">
        <v>44000</v>
      </c>
      <c r="P154" s="12"/>
      <c r="Q154" s="12"/>
      <c r="R154" s="12"/>
      <c r="S154" s="12">
        <v>43054.630000000005</v>
      </c>
      <c r="T154" s="2"/>
      <c r="U154" s="2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customFormat="1" x14ac:dyDescent="0.25">
      <c r="A155" t="s">
        <v>137</v>
      </c>
      <c r="B155" t="s">
        <v>836</v>
      </c>
      <c r="C155" s="1"/>
      <c r="D155" s="1" t="s">
        <v>521</v>
      </c>
      <c r="E155" s="1" t="s">
        <v>522</v>
      </c>
      <c r="F155" s="1"/>
      <c r="G155" s="1" t="s">
        <v>310</v>
      </c>
      <c r="H155" s="12">
        <v>7798013.0859540002</v>
      </c>
      <c r="I155" s="12">
        <v>12142655.07</v>
      </c>
      <c r="J155" s="12">
        <v>-1626539.6452259999</v>
      </c>
      <c r="K155" s="12">
        <v>2613000</v>
      </c>
      <c r="L155" s="12">
        <v>2718102.3388200002</v>
      </c>
      <c r="M155" s="12">
        <v>0</v>
      </c>
      <c r="N155" s="12">
        <v>2762102.3388200002</v>
      </c>
      <c r="O155" s="12">
        <v>44000</v>
      </c>
      <c r="P155" s="12"/>
      <c r="Q155" s="12"/>
      <c r="R155" s="12"/>
      <c r="S155" s="12">
        <v>9424552.7311800011</v>
      </c>
      <c r="T155" s="2"/>
      <c r="U155" s="2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customFormat="1" x14ac:dyDescent="0.25">
      <c r="A156" t="s">
        <v>137</v>
      </c>
      <c r="B156" t="s">
        <v>837</v>
      </c>
      <c r="C156" s="1"/>
      <c r="D156" s="1" t="s">
        <v>523</v>
      </c>
      <c r="E156" s="1" t="s">
        <v>524</v>
      </c>
      <c r="F156" s="1"/>
      <c r="G156" s="1" t="s">
        <v>310</v>
      </c>
      <c r="H156" s="12">
        <v>22999447.560792003</v>
      </c>
      <c r="I156" s="12">
        <v>35586333.840000004</v>
      </c>
      <c r="J156" s="12">
        <v>-2549398.2215223201</v>
      </c>
      <c r="K156" s="12">
        <v>7594073</v>
      </c>
      <c r="L156" s="12">
        <v>10037488.057685681</v>
      </c>
      <c r="M156" s="12">
        <v>0</v>
      </c>
      <c r="N156" s="12">
        <v>10081488.057685681</v>
      </c>
      <c r="O156" s="12">
        <v>44000</v>
      </c>
      <c r="P156" s="12"/>
      <c r="Q156" s="12"/>
      <c r="R156" s="12"/>
      <c r="S156" s="12">
        <v>25548845.782314323</v>
      </c>
      <c r="T156" s="2"/>
      <c r="U156" s="2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customFormat="1" x14ac:dyDescent="0.25">
      <c r="A157" t="s">
        <v>137</v>
      </c>
      <c r="B157" t="s">
        <v>838</v>
      </c>
      <c r="C157" s="1"/>
      <c r="D157" s="1" t="s">
        <v>525</v>
      </c>
      <c r="E157" s="1" t="s">
        <v>526</v>
      </c>
      <c r="F157" s="1"/>
      <c r="G157" s="1" t="s">
        <v>310</v>
      </c>
      <c r="H157" s="12">
        <v>12939425.817387998</v>
      </c>
      <c r="I157" s="12">
        <v>19036966.039999999</v>
      </c>
      <c r="J157" s="12">
        <v>1516651.7300879993</v>
      </c>
      <c r="K157" s="12">
        <v>5789000</v>
      </c>
      <c r="L157" s="12">
        <v>7614191.9527000003</v>
      </c>
      <c r="M157" s="12">
        <v>0</v>
      </c>
      <c r="N157" s="12">
        <v>7658191.9527000003</v>
      </c>
      <c r="O157" s="12">
        <v>44000</v>
      </c>
      <c r="P157" s="12"/>
      <c r="Q157" s="12"/>
      <c r="R157" s="12"/>
      <c r="S157" s="12">
        <v>11422774.087299999</v>
      </c>
      <c r="T157" s="2"/>
      <c r="U157" s="2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customFormat="1" x14ac:dyDescent="0.25">
      <c r="A158" t="s">
        <v>137</v>
      </c>
      <c r="B158" t="s">
        <v>839</v>
      </c>
      <c r="C158" s="1"/>
      <c r="D158" s="1" t="s">
        <v>527</v>
      </c>
      <c r="E158" s="1" t="s">
        <v>528</v>
      </c>
      <c r="F158" s="1"/>
      <c r="G158" s="1" t="s">
        <v>310</v>
      </c>
      <c r="H158" s="12">
        <v>60467678.395838</v>
      </c>
      <c r="I158" s="12">
        <v>88962304.540000007</v>
      </c>
      <c r="J158" s="12">
        <v>12873021.471277989</v>
      </c>
      <c r="K158" s="12">
        <v>37771000</v>
      </c>
      <c r="L158" s="12">
        <v>41367647.615439996</v>
      </c>
      <c r="M158" s="12">
        <v>0</v>
      </c>
      <c r="N158" s="12">
        <v>41411647.615439996</v>
      </c>
      <c r="O158" s="12">
        <v>44000</v>
      </c>
      <c r="P158" s="12"/>
      <c r="Q158" s="12"/>
      <c r="R158" s="12"/>
      <c r="S158" s="12">
        <v>47594656.92456001</v>
      </c>
      <c r="T158" s="2"/>
      <c r="U158" s="2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customFormat="1" x14ac:dyDescent="0.25">
      <c r="A159" t="s">
        <v>137</v>
      </c>
      <c r="B159" t="s">
        <v>840</v>
      </c>
      <c r="C159" s="1"/>
      <c r="D159" s="1" t="s">
        <v>519</v>
      </c>
      <c r="E159" s="1" t="s">
        <v>529</v>
      </c>
      <c r="F159" s="1"/>
      <c r="G159" s="1" t="s">
        <v>310</v>
      </c>
      <c r="H159" s="12">
        <v>401884.648055</v>
      </c>
      <c r="I159" s="12">
        <v>693263.15</v>
      </c>
      <c r="J159" s="12">
        <v>-61140.851945000031</v>
      </c>
      <c r="K159" s="12">
        <v>254428.2</v>
      </c>
      <c r="L159" s="12">
        <v>230237.65</v>
      </c>
      <c r="M159" s="12">
        <v>0</v>
      </c>
      <c r="N159" s="12">
        <v>274237.65000000002</v>
      </c>
      <c r="O159" s="12">
        <v>44000</v>
      </c>
      <c r="P159" s="12"/>
      <c r="Q159" s="12"/>
      <c r="R159" s="12"/>
      <c r="S159" s="12">
        <v>463025.5</v>
      </c>
      <c r="T159" s="2"/>
      <c r="U159" s="2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customFormat="1" x14ac:dyDescent="0.25">
      <c r="A160" t="s">
        <v>137</v>
      </c>
      <c r="B160" t="s">
        <v>841</v>
      </c>
      <c r="C160" s="1"/>
      <c r="D160" s="1" t="s">
        <v>530</v>
      </c>
      <c r="E160" s="1" t="s">
        <v>531</v>
      </c>
      <c r="F160" s="1"/>
      <c r="G160" s="1" t="s">
        <v>310</v>
      </c>
      <c r="H160" s="12">
        <v>11581976.005830999</v>
      </c>
      <c r="I160" s="12">
        <v>17039835.23</v>
      </c>
      <c r="J160" s="12">
        <v>10490451.724651</v>
      </c>
      <c r="K160" s="12">
        <v>14649000</v>
      </c>
      <c r="L160" s="12">
        <v>15948310.948820001</v>
      </c>
      <c r="M160" s="12">
        <v>0</v>
      </c>
      <c r="N160" s="12">
        <v>15992310.948820001</v>
      </c>
      <c r="O160" s="12">
        <v>44000</v>
      </c>
      <c r="P160" s="12"/>
      <c r="Q160" s="12"/>
      <c r="R160" s="12"/>
      <c r="S160" s="12">
        <v>1091524.2811799999</v>
      </c>
      <c r="T160" s="2"/>
      <c r="U160" s="2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customFormat="1" x14ac:dyDescent="0.25">
      <c r="A161" t="s">
        <v>137</v>
      </c>
      <c r="B161" t="s">
        <v>842</v>
      </c>
      <c r="C161" s="1"/>
      <c r="D161" s="1" t="s">
        <v>519</v>
      </c>
      <c r="E161" s="1" t="s">
        <v>532</v>
      </c>
      <c r="F161" s="1"/>
      <c r="G161" s="1" t="s">
        <v>310</v>
      </c>
      <c r="H161" s="12">
        <v>9901919.5579499993</v>
      </c>
      <c r="I161" s="12">
        <v>14568073.5</v>
      </c>
      <c r="J161" s="12">
        <v>2241818.5993299996</v>
      </c>
      <c r="K161" s="12">
        <v>6425000</v>
      </c>
      <c r="L161" s="12">
        <v>6907972.5413800003</v>
      </c>
      <c r="M161" s="12">
        <v>0</v>
      </c>
      <c r="N161" s="12">
        <v>6951972.5413800003</v>
      </c>
      <c r="O161" s="12">
        <v>44000</v>
      </c>
      <c r="P161" s="12"/>
      <c r="Q161" s="12"/>
      <c r="R161" s="12"/>
      <c r="S161" s="12">
        <v>7660100.9586199997</v>
      </c>
      <c r="T161" s="2"/>
      <c r="U161" s="2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customFormat="1" x14ac:dyDescent="0.25">
      <c r="A162" t="s">
        <v>137</v>
      </c>
      <c r="B162" t="s">
        <v>843</v>
      </c>
      <c r="C162" s="1"/>
      <c r="D162" s="1" t="s">
        <v>533</v>
      </c>
      <c r="E162" s="1" t="s">
        <v>534</v>
      </c>
      <c r="F162" s="1"/>
      <c r="G162" s="1" t="s">
        <v>310</v>
      </c>
      <c r="H162" s="12">
        <v>42711594.110744998</v>
      </c>
      <c r="I162" s="12">
        <v>62838890.850000001</v>
      </c>
      <c r="J162" s="12">
        <v>2786748.2965449952</v>
      </c>
      <c r="K162" s="12">
        <v>21007000</v>
      </c>
      <c r="L162" s="12">
        <v>22914045.035799999</v>
      </c>
      <c r="M162" s="12">
        <v>0</v>
      </c>
      <c r="N162" s="12">
        <v>22980045.035799999</v>
      </c>
      <c r="O162" s="12">
        <v>66000</v>
      </c>
      <c r="P162" s="12"/>
      <c r="Q162" s="12"/>
      <c r="R162" s="12"/>
      <c r="S162" s="12">
        <v>39924845.814199999</v>
      </c>
      <c r="T162" s="2"/>
      <c r="U162" s="2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customFormat="1" x14ac:dyDescent="0.25">
      <c r="A163" t="s">
        <v>137</v>
      </c>
      <c r="B163" t="s">
        <v>844</v>
      </c>
      <c r="C163" s="1"/>
      <c r="D163" s="1" t="s">
        <v>535</v>
      </c>
      <c r="E163" s="1" t="s">
        <v>536</v>
      </c>
      <c r="F163" s="1"/>
      <c r="G163" s="1" t="s">
        <v>310</v>
      </c>
      <c r="H163" s="12">
        <v>29378514.723103002</v>
      </c>
      <c r="I163" s="12">
        <v>43222766.990000002</v>
      </c>
      <c r="J163" s="12">
        <v>12482274.162103001</v>
      </c>
      <c r="K163" s="12">
        <v>24112000</v>
      </c>
      <c r="L163" s="12">
        <v>26326526.429000001</v>
      </c>
      <c r="M163" s="12">
        <v>0</v>
      </c>
      <c r="N163" s="12">
        <v>26392526.429000001</v>
      </c>
      <c r="O163" s="12">
        <v>66000</v>
      </c>
      <c r="P163" s="12"/>
      <c r="Q163" s="12"/>
      <c r="R163" s="12"/>
      <c r="S163" s="12">
        <v>16896240.561000001</v>
      </c>
      <c r="T163" s="2"/>
      <c r="U163" s="2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customFormat="1" x14ac:dyDescent="0.25">
      <c r="A164" t="s">
        <v>137</v>
      </c>
      <c r="B164" t="s">
        <v>845</v>
      </c>
      <c r="C164" s="1"/>
      <c r="D164" s="1" t="s">
        <v>513</v>
      </c>
      <c r="E164" s="1" t="s">
        <v>537</v>
      </c>
      <c r="F164" s="1"/>
      <c r="G164" s="1" t="s">
        <v>310</v>
      </c>
      <c r="H164" s="12">
        <v>35595887.214853004</v>
      </c>
      <c r="I164" s="12">
        <v>55076415.310000002</v>
      </c>
      <c r="J164" s="12">
        <v>-3615903.1780269984</v>
      </c>
      <c r="K164" s="12">
        <v>11955000</v>
      </c>
      <c r="L164" s="12">
        <v>15864624.91712</v>
      </c>
      <c r="M164" s="12">
        <v>0</v>
      </c>
      <c r="N164" s="12">
        <v>15930624.91712</v>
      </c>
      <c r="O164" s="12">
        <v>66000</v>
      </c>
      <c r="P164" s="12"/>
      <c r="Q164" s="12"/>
      <c r="R164" s="12"/>
      <c r="S164" s="12">
        <v>39211790.39288</v>
      </c>
      <c r="T164" s="2"/>
      <c r="U164" s="2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customFormat="1" x14ac:dyDescent="0.25">
      <c r="A165" t="s">
        <v>137</v>
      </c>
      <c r="B165" t="s">
        <v>846</v>
      </c>
      <c r="C165" s="1"/>
      <c r="D165" s="1" t="s">
        <v>501</v>
      </c>
      <c r="E165" s="1" t="s">
        <v>538</v>
      </c>
      <c r="F165" s="1"/>
      <c r="G165" s="1" t="s">
        <v>310</v>
      </c>
      <c r="H165" s="12">
        <v>11873456.130832</v>
      </c>
      <c r="I165" s="12">
        <v>21401326.84</v>
      </c>
      <c r="J165" s="12">
        <v>2236044.6108320002</v>
      </c>
      <c r="K165" s="12">
        <v>8881000</v>
      </c>
      <c r="L165" s="12">
        <v>11763915.32</v>
      </c>
      <c r="M165" s="12">
        <v>0</v>
      </c>
      <c r="N165" s="12">
        <v>11807915.32</v>
      </c>
      <c r="O165" s="12">
        <v>44000</v>
      </c>
      <c r="P165" s="12"/>
      <c r="Q165" s="12"/>
      <c r="R165" s="12"/>
      <c r="S165" s="12">
        <v>9637411.5199999996</v>
      </c>
      <c r="T165" s="2"/>
      <c r="U165" s="2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customFormat="1" x14ac:dyDescent="0.25">
      <c r="A166" t="s">
        <v>137</v>
      </c>
      <c r="B166" t="s">
        <v>847</v>
      </c>
      <c r="C166" s="1"/>
      <c r="D166" s="1" t="s">
        <v>485</v>
      </c>
      <c r="E166" s="1" t="s">
        <v>539</v>
      </c>
      <c r="F166" s="1"/>
      <c r="G166" s="1" t="s">
        <v>310</v>
      </c>
      <c r="H166" s="12">
        <v>2298845.8034099997</v>
      </c>
      <c r="I166" s="12">
        <v>3579641.55</v>
      </c>
      <c r="J166" s="12">
        <v>1568451.71939776</v>
      </c>
      <c r="K166" s="12">
        <v>2238432</v>
      </c>
      <c r="L166" s="12">
        <v>2849247.4659877601</v>
      </c>
      <c r="M166" s="12">
        <v>0</v>
      </c>
      <c r="N166" s="12">
        <v>2893247.4659877601</v>
      </c>
      <c r="O166" s="12">
        <v>44000</v>
      </c>
      <c r="P166" s="12"/>
      <c r="Q166" s="12"/>
      <c r="R166" s="12"/>
      <c r="S166" s="12">
        <v>730394.08401223971</v>
      </c>
      <c r="T166" s="2"/>
      <c r="U166" s="2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customFormat="1" x14ac:dyDescent="0.25">
      <c r="A167" t="s">
        <v>137</v>
      </c>
      <c r="B167" t="s">
        <v>848</v>
      </c>
      <c r="C167" s="1"/>
      <c r="D167" s="1" t="s">
        <v>540</v>
      </c>
      <c r="E167" s="1" t="s">
        <v>541</v>
      </c>
      <c r="F167" s="1"/>
      <c r="G167" s="1" t="s">
        <v>310</v>
      </c>
      <c r="H167" s="12">
        <v>17723008.447640002</v>
      </c>
      <c r="I167" s="12">
        <v>27422262.800000001</v>
      </c>
      <c r="J167" s="12">
        <v>-6752609.1923599988</v>
      </c>
      <c r="K167" s="12">
        <v>1253469.8999999999</v>
      </c>
      <c r="L167" s="12">
        <v>2946645.16</v>
      </c>
      <c r="M167" s="12">
        <v>0</v>
      </c>
      <c r="N167" s="12">
        <v>2990645.16</v>
      </c>
      <c r="O167" s="12">
        <v>44000</v>
      </c>
      <c r="P167" s="12"/>
      <c r="Q167" s="12"/>
      <c r="R167" s="12"/>
      <c r="S167" s="12">
        <v>24475617.640000001</v>
      </c>
      <c r="T167" s="2"/>
      <c r="U167" s="2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customFormat="1" x14ac:dyDescent="0.25">
      <c r="A168" t="s">
        <v>137</v>
      </c>
      <c r="B168" t="s">
        <v>849</v>
      </c>
      <c r="C168" s="1"/>
      <c r="D168" s="1" t="s">
        <v>542</v>
      </c>
      <c r="E168" s="1" t="s">
        <v>543</v>
      </c>
      <c r="F168" s="1"/>
      <c r="G168" s="1" t="s">
        <v>310</v>
      </c>
      <c r="H168" s="12">
        <v>12989524.213014999</v>
      </c>
      <c r="I168" s="12">
        <v>20098289.050000001</v>
      </c>
      <c r="J168" s="12">
        <v>-4078647.6453040214</v>
      </c>
      <c r="K168" s="12">
        <v>2373190</v>
      </c>
      <c r="L168" s="12">
        <v>3030117.1916809799</v>
      </c>
      <c r="M168" s="12">
        <v>0</v>
      </c>
      <c r="N168" s="12">
        <v>3074117.1916809799</v>
      </c>
      <c r="O168" s="12">
        <v>44000</v>
      </c>
      <c r="P168" s="12"/>
      <c r="Q168" s="12"/>
      <c r="R168" s="12"/>
      <c r="S168" s="12">
        <v>17068171.858319022</v>
      </c>
      <c r="T168" s="2"/>
      <c r="U168" s="2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customFormat="1" x14ac:dyDescent="0.25">
      <c r="A169" t="s">
        <v>137</v>
      </c>
      <c r="B169" t="s">
        <v>850</v>
      </c>
      <c r="C169" s="1"/>
      <c r="D169" s="1" t="s">
        <v>501</v>
      </c>
      <c r="E169" s="1" t="s">
        <v>544</v>
      </c>
      <c r="F169" s="1"/>
      <c r="G169" s="1" t="s">
        <v>310</v>
      </c>
      <c r="H169" s="12">
        <v>4221091.1653470006</v>
      </c>
      <c r="I169" s="12">
        <v>12281324.310000001</v>
      </c>
      <c r="J169" s="12">
        <v>2566796.6584070008</v>
      </c>
      <c r="K169" s="12">
        <v>8034000</v>
      </c>
      <c r="L169" s="12">
        <v>10627029.803060001</v>
      </c>
      <c r="M169" s="12">
        <v>0</v>
      </c>
      <c r="N169" s="12">
        <v>10671029.803060001</v>
      </c>
      <c r="O169" s="12">
        <v>44000</v>
      </c>
      <c r="P169" s="12"/>
      <c r="Q169" s="12"/>
      <c r="R169" s="12"/>
      <c r="S169" s="12">
        <v>1654294.5069399998</v>
      </c>
      <c r="T169" s="2"/>
      <c r="U169" s="2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25">
      <c r="A170" s="22" t="s">
        <v>138</v>
      </c>
      <c r="B170" s="22" t="s">
        <v>245</v>
      </c>
      <c r="C170" s="27"/>
      <c r="D170" s="27" t="s">
        <v>631</v>
      </c>
      <c r="E170" s="27"/>
      <c r="F170" s="27" t="s">
        <v>545</v>
      </c>
      <c r="G170" s="27" t="s">
        <v>55</v>
      </c>
      <c r="H170" s="28">
        <f>I170*0.93</f>
        <v>316200000</v>
      </c>
      <c r="I170" s="28">
        <v>340000000</v>
      </c>
      <c r="J170" s="28">
        <f>L170-(I170-H170)</f>
        <v>10700000</v>
      </c>
      <c r="K170" s="29"/>
      <c r="L170" s="28">
        <v>34500000</v>
      </c>
      <c r="M170" s="28">
        <v>38000000</v>
      </c>
      <c r="N170" s="28">
        <f>L170</f>
        <v>34500000</v>
      </c>
      <c r="O170" s="28">
        <v>44000</v>
      </c>
      <c r="P170" s="29"/>
      <c r="Q170" s="28">
        <f>N170</f>
        <v>34500000</v>
      </c>
      <c r="R170" s="29"/>
      <c r="S170" s="29"/>
      <c r="T170" s="29"/>
      <c r="U170" s="30">
        <v>43026</v>
      </c>
      <c r="V170" s="30">
        <v>42947</v>
      </c>
      <c r="W170" s="30"/>
      <c r="X170" s="30">
        <v>42947</v>
      </c>
      <c r="Y170" s="30">
        <v>42947</v>
      </c>
      <c r="Z170" s="30"/>
      <c r="AA170" s="30">
        <v>42929</v>
      </c>
      <c r="AB170" s="30"/>
      <c r="AC170" s="30"/>
      <c r="AD170" s="30">
        <v>43100</v>
      </c>
    </row>
    <row r="171" spans="1:30" x14ac:dyDescent="0.25">
      <c r="A171" s="22" t="s">
        <v>138</v>
      </c>
      <c r="B171" s="22" t="s">
        <v>247</v>
      </c>
      <c r="C171" s="27"/>
      <c r="D171" s="27"/>
      <c r="E171" s="27"/>
      <c r="F171" s="27" t="s">
        <v>545</v>
      </c>
      <c r="G171" s="27" t="s">
        <v>55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30">
        <v>42947</v>
      </c>
      <c r="W171" s="30"/>
      <c r="X171" s="30">
        <v>42947</v>
      </c>
      <c r="Y171" s="30">
        <v>42947</v>
      </c>
      <c r="Z171" s="30"/>
      <c r="AA171" s="30">
        <v>42929</v>
      </c>
      <c r="AB171" s="30"/>
      <c r="AC171" s="30"/>
      <c r="AD171" s="30">
        <v>43100</v>
      </c>
    </row>
    <row r="172" spans="1:30" x14ac:dyDescent="0.25">
      <c r="A172" s="22" t="s">
        <v>139</v>
      </c>
      <c r="B172" s="22" t="s">
        <v>248</v>
      </c>
      <c r="C172" s="27"/>
      <c r="D172" s="27"/>
      <c r="E172" s="27"/>
      <c r="F172" s="27" t="s">
        <v>635</v>
      </c>
      <c r="G172" s="27" t="s">
        <v>55</v>
      </c>
      <c r="H172" s="31">
        <f>I172*54.16%</f>
        <v>32496000</v>
      </c>
      <c r="I172" s="31">
        <v>60000000</v>
      </c>
      <c r="J172" s="28">
        <f>L172-(I172-H172)</f>
        <v>-4004000</v>
      </c>
      <c r="K172" s="29"/>
      <c r="L172" s="28">
        <v>23500000</v>
      </c>
      <c r="M172" s="28">
        <v>7050000</v>
      </c>
      <c r="N172" s="28">
        <f>L172</f>
        <v>23500000</v>
      </c>
      <c r="O172" s="28">
        <f>22000*13</f>
        <v>286000</v>
      </c>
      <c r="P172" s="29"/>
      <c r="Q172" s="28">
        <f>N172</f>
        <v>23500000</v>
      </c>
      <c r="R172" s="29"/>
      <c r="S172" s="29"/>
      <c r="T172" s="29"/>
      <c r="U172" s="29"/>
      <c r="V172" s="30">
        <v>42692</v>
      </c>
      <c r="W172" s="30"/>
      <c r="X172" s="30">
        <v>42692</v>
      </c>
      <c r="Y172" s="30">
        <v>42692</v>
      </c>
      <c r="Z172" s="30"/>
      <c r="AA172" s="30">
        <v>42657</v>
      </c>
      <c r="AB172" s="30"/>
      <c r="AC172" s="30"/>
      <c r="AD172" s="30">
        <v>43342</v>
      </c>
    </row>
    <row r="173" spans="1:30" x14ac:dyDescent="0.25">
      <c r="A173" s="22" t="s">
        <v>140</v>
      </c>
      <c r="B173" s="22" t="s">
        <v>249</v>
      </c>
      <c r="C173" s="22"/>
      <c r="D173" s="27"/>
      <c r="E173" s="27"/>
      <c r="F173" s="27" t="s">
        <v>159</v>
      </c>
      <c r="G173" s="27" t="s">
        <v>55</v>
      </c>
      <c r="H173" s="31">
        <f>I173*0.55</f>
        <v>125354166.76200001</v>
      </c>
      <c r="I173" s="31">
        <v>227916666.84</v>
      </c>
      <c r="J173" s="28">
        <f>L173-(I173-H173)</f>
        <v>37437499.922000006</v>
      </c>
      <c r="K173" s="31"/>
      <c r="L173" s="31">
        <v>140000000</v>
      </c>
      <c r="M173" s="31">
        <f>L173*0.1</f>
        <v>14000000</v>
      </c>
      <c r="N173" s="31">
        <v>140000000</v>
      </c>
      <c r="O173" s="31">
        <v>0</v>
      </c>
      <c r="P173" s="29"/>
      <c r="Q173" s="31">
        <f>L173</f>
        <v>140000000</v>
      </c>
      <c r="R173" s="29"/>
      <c r="S173" s="29"/>
      <c r="T173" s="29"/>
      <c r="U173" s="30">
        <v>42780</v>
      </c>
      <c r="V173" s="30">
        <v>43095</v>
      </c>
      <c r="W173" s="30"/>
      <c r="X173" s="30">
        <v>43095</v>
      </c>
      <c r="Y173" s="30">
        <v>43095</v>
      </c>
      <c r="Z173" s="30"/>
      <c r="AA173" s="30">
        <v>42731</v>
      </c>
      <c r="AB173" s="30"/>
      <c r="AC173" s="30"/>
      <c r="AD173" s="30">
        <v>43830</v>
      </c>
    </row>
    <row r="174" spans="1:30" x14ac:dyDescent="0.25">
      <c r="A174" s="22" t="s">
        <v>140</v>
      </c>
      <c r="B174" s="22" t="s">
        <v>250</v>
      </c>
      <c r="C174" s="22"/>
      <c r="D174" s="27"/>
      <c r="E174" s="27"/>
      <c r="F174" s="27" t="s">
        <v>159</v>
      </c>
      <c r="G174" s="27" t="s">
        <v>55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30">
        <v>42780</v>
      </c>
      <c r="V174" s="30">
        <v>43095</v>
      </c>
      <c r="W174" s="30"/>
      <c r="X174" s="30">
        <v>43095</v>
      </c>
      <c r="Y174" s="30">
        <v>43095</v>
      </c>
      <c r="Z174" s="30"/>
      <c r="AA174" s="30">
        <v>42731</v>
      </c>
      <c r="AB174" s="30"/>
      <c r="AC174" s="30"/>
      <c r="AD174" s="30">
        <v>43830</v>
      </c>
    </row>
    <row r="175" spans="1:30" x14ac:dyDescent="0.25">
      <c r="A175" s="22" t="s">
        <v>140</v>
      </c>
      <c r="B175" s="22" t="s">
        <v>251</v>
      </c>
      <c r="C175" s="22"/>
      <c r="D175" s="27"/>
      <c r="E175" s="27"/>
      <c r="F175" s="27" t="s">
        <v>159</v>
      </c>
      <c r="G175" s="27" t="s">
        <v>55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30">
        <v>42977</v>
      </c>
      <c r="V175" s="30">
        <v>43095</v>
      </c>
      <c r="W175" s="30"/>
      <c r="X175" s="30">
        <v>43095</v>
      </c>
      <c r="Y175" s="30">
        <v>43095</v>
      </c>
      <c r="Z175" s="30"/>
      <c r="AA175" s="30">
        <v>42731</v>
      </c>
      <c r="AB175" s="30"/>
      <c r="AC175" s="30"/>
      <c r="AD175" s="30">
        <v>43830</v>
      </c>
    </row>
    <row r="176" spans="1:30" x14ac:dyDescent="0.25">
      <c r="A176" s="22" t="s">
        <v>140</v>
      </c>
      <c r="B176" s="22" t="s">
        <v>636</v>
      </c>
      <c r="C176" s="22"/>
      <c r="D176" s="27"/>
      <c r="E176" s="27"/>
      <c r="F176" s="27" t="s">
        <v>159</v>
      </c>
      <c r="G176" s="27" t="s">
        <v>55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30">
        <v>42780</v>
      </c>
      <c r="V176" s="30">
        <v>43095</v>
      </c>
      <c r="W176" s="30"/>
      <c r="X176" s="30">
        <v>43095</v>
      </c>
      <c r="Y176" s="30">
        <v>43095</v>
      </c>
      <c r="Z176" s="30"/>
      <c r="AA176" s="30">
        <v>42731</v>
      </c>
      <c r="AB176" s="30"/>
      <c r="AC176" s="30"/>
      <c r="AD176" s="30">
        <v>43830</v>
      </c>
    </row>
    <row r="177" spans="1:39" x14ac:dyDescent="0.25">
      <c r="A177" s="22" t="s">
        <v>140</v>
      </c>
      <c r="B177" s="22" t="s">
        <v>637</v>
      </c>
      <c r="C177" s="22"/>
      <c r="D177" s="27"/>
      <c r="E177" s="27"/>
      <c r="F177" s="27" t="s">
        <v>159</v>
      </c>
      <c r="G177" s="27" t="s">
        <v>55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30">
        <v>42780</v>
      </c>
      <c r="V177" s="30">
        <v>43095</v>
      </c>
      <c r="W177" s="30"/>
      <c r="X177" s="30">
        <v>43095</v>
      </c>
      <c r="Y177" s="30">
        <v>43095</v>
      </c>
      <c r="Z177" s="30"/>
      <c r="AA177" s="30">
        <v>42731</v>
      </c>
      <c r="AB177" s="30"/>
      <c r="AC177" s="30"/>
      <c r="AD177" s="30">
        <v>43830</v>
      </c>
    </row>
    <row r="178" spans="1:39" x14ac:dyDescent="0.25">
      <c r="A178" s="22" t="s">
        <v>140</v>
      </c>
      <c r="B178" s="22" t="s">
        <v>638</v>
      </c>
      <c r="C178" s="22"/>
      <c r="D178" s="27"/>
      <c r="E178" s="27"/>
      <c r="F178" s="27" t="s">
        <v>546</v>
      </c>
      <c r="G178" s="27" t="s">
        <v>55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30">
        <v>42794</v>
      </c>
      <c r="V178" s="30">
        <v>43095</v>
      </c>
      <c r="W178" s="30"/>
      <c r="X178" s="30">
        <v>43095</v>
      </c>
      <c r="Y178" s="30">
        <v>43095</v>
      </c>
      <c r="Z178" s="30"/>
      <c r="AA178" s="30">
        <v>42731</v>
      </c>
      <c r="AB178" s="30"/>
      <c r="AC178" s="30"/>
      <c r="AD178" s="30">
        <v>43830</v>
      </c>
    </row>
    <row r="179" spans="1:39" x14ac:dyDescent="0.25">
      <c r="A179" s="22" t="s">
        <v>140</v>
      </c>
      <c r="B179" s="22" t="s">
        <v>639</v>
      </c>
      <c r="C179" s="22"/>
      <c r="D179" s="27"/>
      <c r="E179" s="27"/>
      <c r="F179" s="27" t="s">
        <v>159</v>
      </c>
      <c r="G179" s="27" t="s">
        <v>55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30">
        <v>42780</v>
      </c>
      <c r="V179" s="30">
        <v>43095</v>
      </c>
      <c r="W179" s="30"/>
      <c r="X179" s="30">
        <v>43095</v>
      </c>
      <c r="Y179" s="30">
        <v>43095</v>
      </c>
      <c r="Z179" s="30"/>
      <c r="AA179" s="30">
        <v>42731</v>
      </c>
      <c r="AB179" s="30"/>
      <c r="AC179" s="30"/>
      <c r="AD179" s="30">
        <v>43830</v>
      </c>
    </row>
    <row r="180" spans="1:39" x14ac:dyDescent="0.25">
      <c r="A180" s="22" t="s">
        <v>140</v>
      </c>
      <c r="B180" s="22" t="s">
        <v>640</v>
      </c>
      <c r="C180" s="22"/>
      <c r="D180" s="27"/>
      <c r="E180" s="27"/>
      <c r="F180" s="27" t="s">
        <v>159</v>
      </c>
      <c r="G180" s="27" t="s">
        <v>55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30">
        <v>42780</v>
      </c>
      <c r="V180" s="30">
        <v>43095</v>
      </c>
      <c r="W180" s="30"/>
      <c r="X180" s="30">
        <v>43095</v>
      </c>
      <c r="Y180" s="30">
        <v>43095</v>
      </c>
      <c r="Z180" s="30"/>
      <c r="AA180" s="30">
        <v>42731</v>
      </c>
      <c r="AB180" s="30"/>
      <c r="AC180" s="30"/>
      <c r="AD180" s="30">
        <v>43830</v>
      </c>
    </row>
    <row r="181" spans="1:39" x14ac:dyDescent="0.25">
      <c r="A181" s="22" t="s">
        <v>140</v>
      </c>
      <c r="B181" s="22" t="s">
        <v>641</v>
      </c>
      <c r="C181" s="22"/>
      <c r="D181" s="27"/>
      <c r="E181" s="27"/>
      <c r="F181" s="27" t="s">
        <v>159</v>
      </c>
      <c r="G181" s="27" t="s">
        <v>55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30">
        <v>42780</v>
      </c>
      <c r="V181" s="30">
        <v>43095</v>
      </c>
      <c r="W181" s="30"/>
      <c r="X181" s="30">
        <v>43095</v>
      </c>
      <c r="Y181" s="30">
        <v>43095</v>
      </c>
      <c r="Z181" s="30"/>
      <c r="AA181" s="30">
        <v>42731</v>
      </c>
      <c r="AB181" s="30"/>
      <c r="AC181" s="30"/>
      <c r="AD181" s="30">
        <v>43830</v>
      </c>
    </row>
    <row r="182" spans="1:39" x14ac:dyDescent="0.25">
      <c r="A182" s="22" t="s">
        <v>140</v>
      </c>
      <c r="B182" s="22" t="s">
        <v>642</v>
      </c>
      <c r="C182" s="22"/>
      <c r="D182" s="27"/>
      <c r="E182" s="27"/>
      <c r="F182" s="27" t="s">
        <v>159</v>
      </c>
      <c r="G182" s="27" t="s">
        <v>55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30">
        <v>42948</v>
      </c>
      <c r="V182" s="30">
        <v>43095</v>
      </c>
      <c r="W182" s="30"/>
      <c r="X182" s="30">
        <v>43095</v>
      </c>
      <c r="Y182" s="30">
        <v>43095</v>
      </c>
      <c r="Z182" s="30"/>
      <c r="AA182" s="30">
        <v>42731</v>
      </c>
      <c r="AB182" s="30"/>
      <c r="AC182" s="30"/>
      <c r="AD182" s="30">
        <v>43830</v>
      </c>
    </row>
    <row r="183" spans="1:39" x14ac:dyDescent="0.25">
      <c r="A183" s="22" t="s">
        <v>140</v>
      </c>
      <c r="B183" s="22" t="s">
        <v>643</v>
      </c>
      <c r="C183" s="22"/>
      <c r="D183" s="27"/>
      <c r="E183" s="27"/>
      <c r="F183" s="27" t="s">
        <v>159</v>
      </c>
      <c r="G183" s="27" t="s">
        <v>55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30">
        <v>43011</v>
      </c>
      <c r="V183" s="30">
        <v>43095</v>
      </c>
      <c r="W183" s="30"/>
      <c r="X183" s="30">
        <v>43095</v>
      </c>
      <c r="Y183" s="30">
        <v>43095</v>
      </c>
      <c r="Z183" s="30"/>
      <c r="AA183" s="30">
        <v>42731</v>
      </c>
      <c r="AB183" s="30"/>
      <c r="AC183" s="30"/>
      <c r="AD183" s="30">
        <v>43830</v>
      </c>
    </row>
    <row r="184" spans="1:39" x14ac:dyDescent="0.25">
      <c r="A184" s="22" t="s">
        <v>140</v>
      </c>
      <c r="B184" s="22" t="s">
        <v>644</v>
      </c>
      <c r="C184" s="22"/>
      <c r="D184" s="27"/>
      <c r="E184" s="27"/>
      <c r="F184" s="27" t="s">
        <v>159</v>
      </c>
      <c r="G184" s="27" t="s">
        <v>55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30">
        <v>42948</v>
      </c>
      <c r="V184" s="30">
        <v>43095</v>
      </c>
      <c r="W184" s="30"/>
      <c r="X184" s="30">
        <v>43095</v>
      </c>
      <c r="Y184" s="30">
        <v>43095</v>
      </c>
      <c r="Z184" s="30"/>
      <c r="AA184" s="30">
        <v>42731</v>
      </c>
      <c r="AB184" s="30"/>
      <c r="AC184" s="30"/>
      <c r="AD184" s="30">
        <v>43830</v>
      </c>
    </row>
    <row r="185" spans="1:39" x14ac:dyDescent="0.25">
      <c r="A185" s="22" t="s">
        <v>140</v>
      </c>
      <c r="B185" s="22" t="s">
        <v>645</v>
      </c>
      <c r="C185" s="22"/>
      <c r="D185" s="27"/>
      <c r="E185" s="27"/>
      <c r="F185" s="27" t="s">
        <v>159</v>
      </c>
      <c r="G185" s="27" t="s">
        <v>55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30">
        <v>42962</v>
      </c>
      <c r="V185" s="30">
        <v>43095</v>
      </c>
      <c r="W185" s="30"/>
      <c r="X185" s="30">
        <v>43095</v>
      </c>
      <c r="Y185" s="30">
        <v>43095</v>
      </c>
      <c r="Z185" s="30"/>
      <c r="AA185" s="30">
        <v>42731</v>
      </c>
      <c r="AB185" s="30"/>
      <c r="AC185" s="30"/>
      <c r="AD185" s="30">
        <v>43830</v>
      </c>
    </row>
    <row r="186" spans="1:39" x14ac:dyDescent="0.25">
      <c r="A186" s="22" t="s">
        <v>140</v>
      </c>
      <c r="B186" s="22" t="s">
        <v>646</v>
      </c>
      <c r="C186" s="22"/>
      <c r="D186" s="27"/>
      <c r="E186" s="27"/>
      <c r="F186" s="27" t="s">
        <v>159</v>
      </c>
      <c r="G186" s="27" t="s">
        <v>55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30">
        <v>42933</v>
      </c>
      <c r="V186" s="30">
        <v>43095</v>
      </c>
      <c r="W186" s="30"/>
      <c r="X186" s="30">
        <v>43095</v>
      </c>
      <c r="Y186" s="30">
        <v>43095</v>
      </c>
      <c r="Z186" s="30"/>
      <c r="AA186" s="30">
        <v>42731</v>
      </c>
      <c r="AB186" s="30"/>
      <c r="AC186" s="30"/>
      <c r="AD186" s="30">
        <v>43830</v>
      </c>
    </row>
    <row r="187" spans="1:39" x14ac:dyDescent="0.25">
      <c r="A187" s="22" t="s">
        <v>140</v>
      </c>
      <c r="B187" s="22" t="s">
        <v>647</v>
      </c>
      <c r="C187" s="22"/>
      <c r="D187" s="27"/>
      <c r="E187" s="27"/>
      <c r="F187" s="27" t="s">
        <v>159</v>
      </c>
      <c r="G187" s="27" t="s">
        <v>55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30">
        <v>42948</v>
      </c>
      <c r="V187" s="30">
        <v>43095</v>
      </c>
      <c r="W187" s="30"/>
      <c r="X187" s="30">
        <v>43095</v>
      </c>
      <c r="Y187" s="30">
        <v>43095</v>
      </c>
      <c r="Z187" s="30"/>
      <c r="AA187" s="30">
        <v>42731</v>
      </c>
      <c r="AB187" s="30"/>
      <c r="AC187" s="30"/>
      <c r="AD187" s="30">
        <v>43830</v>
      </c>
    </row>
    <row r="188" spans="1:39" x14ac:dyDescent="0.25">
      <c r="A188" s="22" t="s">
        <v>140</v>
      </c>
      <c r="B188" s="22" t="s">
        <v>648</v>
      </c>
      <c r="C188" s="22"/>
      <c r="D188" s="27"/>
      <c r="E188" s="27"/>
      <c r="F188" s="27" t="s">
        <v>547</v>
      </c>
      <c r="G188" s="27" t="s">
        <v>55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30">
        <v>42965</v>
      </c>
      <c r="V188" s="30">
        <v>43095</v>
      </c>
      <c r="W188" s="30"/>
      <c r="X188" s="30">
        <v>43095</v>
      </c>
      <c r="Y188" s="30">
        <v>43095</v>
      </c>
      <c r="Z188" s="30"/>
      <c r="AA188" s="30">
        <v>42731</v>
      </c>
      <c r="AB188" s="30"/>
      <c r="AC188" s="30"/>
      <c r="AD188" s="30">
        <v>43830</v>
      </c>
    </row>
    <row r="189" spans="1:39" x14ac:dyDescent="0.25">
      <c r="A189" s="22" t="s">
        <v>140</v>
      </c>
      <c r="B189" s="22" t="s">
        <v>649</v>
      </c>
      <c r="C189" s="22"/>
      <c r="D189" s="27"/>
      <c r="E189" s="27"/>
      <c r="F189" s="27" t="s">
        <v>547</v>
      </c>
      <c r="G189" s="27" t="s">
        <v>55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30">
        <v>42965</v>
      </c>
      <c r="V189" s="30">
        <v>43095</v>
      </c>
      <c r="W189" s="30"/>
      <c r="X189" s="30">
        <v>43095</v>
      </c>
      <c r="Y189" s="30">
        <v>43095</v>
      </c>
      <c r="Z189" s="30"/>
      <c r="AA189" s="30">
        <v>42731</v>
      </c>
      <c r="AB189" s="30"/>
      <c r="AC189" s="30"/>
      <c r="AD189" s="30">
        <v>43830</v>
      </c>
    </row>
    <row r="190" spans="1:39" x14ac:dyDescent="0.25">
      <c r="A190" s="22" t="s">
        <v>141</v>
      </c>
      <c r="B190" s="22" t="s">
        <v>703</v>
      </c>
      <c r="C190" s="28"/>
      <c r="D190" s="28"/>
      <c r="E190" s="28"/>
      <c r="F190" s="28" t="s">
        <v>860</v>
      </c>
      <c r="G190" s="28" t="s">
        <v>55</v>
      </c>
      <c r="H190" s="28">
        <v>247428662.18000001</v>
      </c>
      <c r="I190" s="28">
        <v>275033708.76999998</v>
      </c>
      <c r="J190" s="28">
        <f>L190-(I190-H190)</f>
        <v>4954275.4100000262</v>
      </c>
      <c r="K190" s="28"/>
      <c r="L190" s="28">
        <v>32559322</v>
      </c>
      <c r="M190" s="28"/>
      <c r="N190" s="28">
        <f>L190</f>
        <v>32559322</v>
      </c>
      <c r="O190" s="28"/>
      <c r="P190" s="28"/>
      <c r="Q190" s="28"/>
      <c r="R190" s="28"/>
      <c r="S190" s="28"/>
      <c r="T190" s="28"/>
      <c r="U190" s="30">
        <v>43122</v>
      </c>
      <c r="V190" s="30">
        <v>42825</v>
      </c>
      <c r="W190" s="30"/>
      <c r="X190" s="30">
        <v>42825</v>
      </c>
      <c r="Y190" s="30">
        <v>42825</v>
      </c>
      <c r="Z190" s="30"/>
      <c r="AA190" s="30">
        <v>42822</v>
      </c>
      <c r="AB190" s="30"/>
      <c r="AC190" s="30"/>
      <c r="AD190" s="30">
        <v>43830</v>
      </c>
      <c r="AE190" s="38"/>
      <c r="AF190" s="38"/>
      <c r="AG190" s="38"/>
      <c r="AH190" s="38"/>
      <c r="AI190" s="38"/>
      <c r="AJ190" s="38"/>
      <c r="AK190" s="38"/>
      <c r="AL190" s="38"/>
      <c r="AM190" s="38"/>
    </row>
    <row r="191" spans="1:39" x14ac:dyDescent="0.25">
      <c r="A191" s="22" t="s">
        <v>141</v>
      </c>
      <c r="B191" s="22" t="s">
        <v>704</v>
      </c>
      <c r="C191" s="28"/>
      <c r="D191" s="28"/>
      <c r="E191" s="28"/>
      <c r="F191" s="28" t="s">
        <v>860</v>
      </c>
      <c r="G191" s="28" t="s">
        <v>55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0"/>
      <c r="V191" s="30">
        <v>42825</v>
      </c>
      <c r="W191" s="30"/>
      <c r="X191" s="30">
        <v>42825</v>
      </c>
      <c r="Y191" s="30">
        <v>42825</v>
      </c>
      <c r="Z191" s="30"/>
      <c r="AA191" s="30">
        <v>42822</v>
      </c>
      <c r="AB191" s="30"/>
      <c r="AC191" s="30"/>
      <c r="AD191" s="30">
        <v>43830</v>
      </c>
      <c r="AE191" s="38"/>
      <c r="AF191" s="38"/>
      <c r="AG191" s="38"/>
      <c r="AH191" s="38"/>
      <c r="AI191" s="38"/>
      <c r="AJ191" s="38"/>
      <c r="AK191" s="38"/>
      <c r="AL191" s="38"/>
      <c r="AM191" s="38"/>
    </row>
    <row r="192" spans="1:39" x14ac:dyDescent="0.25">
      <c r="A192" s="22" t="s">
        <v>141</v>
      </c>
      <c r="B192" s="22" t="s">
        <v>705</v>
      </c>
      <c r="C192" s="28"/>
      <c r="D192" s="28"/>
      <c r="E192" s="28"/>
      <c r="F192" s="28" t="s">
        <v>860</v>
      </c>
      <c r="G192" s="28" t="s">
        <v>55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0">
        <v>43122</v>
      </c>
      <c r="V192" s="30">
        <v>42825</v>
      </c>
      <c r="W192" s="30"/>
      <c r="X192" s="30">
        <v>42825</v>
      </c>
      <c r="Y192" s="30">
        <v>42825</v>
      </c>
      <c r="Z192" s="30"/>
      <c r="AA192" s="30">
        <v>42822</v>
      </c>
      <c r="AB192" s="30"/>
      <c r="AC192" s="30"/>
      <c r="AD192" s="30">
        <v>43830</v>
      </c>
      <c r="AE192" s="38"/>
      <c r="AF192" s="38"/>
      <c r="AG192" s="38"/>
      <c r="AH192" s="38"/>
      <c r="AI192" s="38"/>
      <c r="AJ192" s="38"/>
      <c r="AK192" s="38"/>
      <c r="AL192" s="38"/>
      <c r="AM192" s="38"/>
    </row>
    <row r="193" spans="1:30" x14ac:dyDescent="0.25">
      <c r="A193" s="22" t="s">
        <v>142</v>
      </c>
      <c r="B193" s="22" t="s">
        <v>252</v>
      </c>
      <c r="C193" s="27"/>
      <c r="D193" s="27"/>
      <c r="E193" s="27"/>
      <c r="F193" s="27" t="s">
        <v>161</v>
      </c>
      <c r="G193" s="27" t="s">
        <v>55</v>
      </c>
      <c r="H193" s="31">
        <f>I193*0.59</f>
        <v>150008789.89930001</v>
      </c>
      <c r="I193" s="31">
        <v>254252186.27000001</v>
      </c>
      <c r="J193" s="28">
        <f>L193-(I193-H193)</f>
        <v>11256901.933300003</v>
      </c>
      <c r="K193" s="31"/>
      <c r="L193" s="31">
        <v>115500298.30400001</v>
      </c>
      <c r="M193" s="31"/>
      <c r="N193" s="31">
        <f>L193</f>
        <v>115500298.30400001</v>
      </c>
      <c r="O193" s="31">
        <f>22000*8</f>
        <v>176000</v>
      </c>
      <c r="P193" s="31"/>
      <c r="Q193" s="31">
        <v>115500298.30400001</v>
      </c>
      <c r="R193" s="31"/>
      <c r="S193" s="31"/>
      <c r="T193" s="31"/>
      <c r="U193" s="29"/>
      <c r="V193" s="30">
        <v>42825</v>
      </c>
      <c r="W193" s="30"/>
      <c r="X193" s="30">
        <v>42825</v>
      </c>
      <c r="Y193" s="30">
        <v>42825</v>
      </c>
      <c r="Z193" s="30"/>
      <c r="AA193" s="30">
        <v>42800</v>
      </c>
      <c r="AB193" s="30"/>
      <c r="AC193" s="30"/>
      <c r="AD193" s="30">
        <v>43921</v>
      </c>
    </row>
    <row r="194" spans="1:30" x14ac:dyDescent="0.25">
      <c r="A194" s="22" t="s">
        <v>142</v>
      </c>
      <c r="B194" s="22" t="s">
        <v>253</v>
      </c>
      <c r="C194" s="27"/>
      <c r="D194" s="27"/>
      <c r="E194" s="27"/>
      <c r="F194" s="27" t="s">
        <v>161</v>
      </c>
      <c r="G194" s="27" t="s">
        <v>55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30">
        <v>42825</v>
      </c>
      <c r="W194" s="30"/>
      <c r="X194" s="30">
        <v>42825</v>
      </c>
      <c r="Y194" s="30">
        <v>42825</v>
      </c>
      <c r="Z194" s="30"/>
      <c r="AA194" s="30">
        <v>42800</v>
      </c>
      <c r="AB194" s="30"/>
      <c r="AC194" s="30"/>
      <c r="AD194" s="30">
        <v>43921</v>
      </c>
    </row>
    <row r="195" spans="1:30" x14ac:dyDescent="0.25">
      <c r="A195" s="22" t="s">
        <v>142</v>
      </c>
      <c r="B195" s="22" t="s">
        <v>666</v>
      </c>
      <c r="C195" s="27"/>
      <c r="D195" s="27"/>
      <c r="E195" s="27"/>
      <c r="F195" s="27" t="s">
        <v>161</v>
      </c>
      <c r="G195" s="27" t="s">
        <v>55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30">
        <v>42825</v>
      </c>
      <c r="W195" s="30"/>
      <c r="X195" s="30">
        <v>42825</v>
      </c>
      <c r="Y195" s="30">
        <v>42825</v>
      </c>
      <c r="Z195" s="30"/>
      <c r="AA195" s="30">
        <v>42800</v>
      </c>
      <c r="AB195" s="30"/>
      <c r="AC195" s="30"/>
      <c r="AD195" s="30">
        <v>43921</v>
      </c>
    </row>
    <row r="196" spans="1:30" x14ac:dyDescent="0.25">
      <c r="A196" s="22" t="s">
        <v>142</v>
      </c>
      <c r="B196" s="22" t="s">
        <v>667</v>
      </c>
      <c r="C196" s="27"/>
      <c r="D196" s="27"/>
      <c r="E196" s="27"/>
      <c r="F196" s="27" t="s">
        <v>161</v>
      </c>
      <c r="G196" s="27" t="s">
        <v>55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30">
        <v>42825</v>
      </c>
      <c r="W196" s="30"/>
      <c r="X196" s="30">
        <v>42825</v>
      </c>
      <c r="Y196" s="30">
        <v>42825</v>
      </c>
      <c r="Z196" s="30"/>
      <c r="AA196" s="30">
        <v>42800</v>
      </c>
      <c r="AB196" s="30"/>
      <c r="AC196" s="30"/>
      <c r="AD196" s="30">
        <v>43921</v>
      </c>
    </row>
    <row r="197" spans="1:30" x14ac:dyDescent="0.25">
      <c r="A197" s="22" t="s">
        <v>142</v>
      </c>
      <c r="B197" s="22" t="s">
        <v>668</v>
      </c>
      <c r="C197" s="27"/>
      <c r="D197" s="27"/>
      <c r="E197" s="27"/>
      <c r="F197" s="27" t="s">
        <v>161</v>
      </c>
      <c r="G197" s="27" t="s">
        <v>55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30">
        <v>42825</v>
      </c>
      <c r="W197" s="30"/>
      <c r="X197" s="30">
        <v>42825</v>
      </c>
      <c r="Y197" s="30">
        <v>42825</v>
      </c>
      <c r="Z197" s="30"/>
      <c r="AA197" s="30">
        <v>42800</v>
      </c>
      <c r="AB197" s="30"/>
      <c r="AC197" s="30"/>
      <c r="AD197" s="30">
        <v>43921</v>
      </c>
    </row>
    <row r="198" spans="1:30" x14ac:dyDescent="0.25">
      <c r="A198" s="22" t="s">
        <v>143</v>
      </c>
      <c r="B198" s="22" t="s">
        <v>679</v>
      </c>
      <c r="C198" s="28"/>
      <c r="D198" s="28"/>
      <c r="E198" s="28"/>
      <c r="F198" s="28" t="s">
        <v>162</v>
      </c>
      <c r="G198" s="28" t="s">
        <v>55</v>
      </c>
      <c r="H198" s="28">
        <v>588995413.59790003</v>
      </c>
      <c r="I198" s="28">
        <v>633195391.49470806</v>
      </c>
      <c r="J198" s="28">
        <f>L198-(I198-H198)</f>
        <v>28565014.103191972</v>
      </c>
      <c r="K198" s="28"/>
      <c r="L198" s="28">
        <v>72764992</v>
      </c>
      <c r="M198" s="28"/>
      <c r="N198" s="28"/>
      <c r="O198" s="28"/>
      <c r="P198" s="28"/>
      <c r="Q198" s="28">
        <v>72764992</v>
      </c>
      <c r="R198" s="28"/>
      <c r="S198" s="28"/>
      <c r="T198" s="28"/>
      <c r="U198" s="30">
        <v>43088</v>
      </c>
      <c r="V198" s="30">
        <v>42887</v>
      </c>
      <c r="W198" s="30"/>
      <c r="X198" s="30">
        <v>42887</v>
      </c>
      <c r="Y198" s="30">
        <v>42887</v>
      </c>
      <c r="Z198" s="30"/>
      <c r="AA198" s="30">
        <v>42850</v>
      </c>
      <c r="AB198" s="30"/>
      <c r="AC198" s="30"/>
      <c r="AD198" s="30">
        <v>43616</v>
      </c>
    </row>
    <row r="199" spans="1:30" x14ac:dyDescent="0.25">
      <c r="A199" s="22" t="s">
        <v>674</v>
      </c>
      <c r="B199" s="22" t="s">
        <v>680</v>
      </c>
      <c r="C199" s="22"/>
      <c r="D199" s="22"/>
      <c r="E199" s="22"/>
      <c r="F199" s="34" t="s">
        <v>694</v>
      </c>
      <c r="G199" s="27" t="s">
        <v>55</v>
      </c>
      <c r="H199" s="37">
        <f>I199*0.77</f>
        <v>545131095.8509717</v>
      </c>
      <c r="I199" s="31">
        <v>707962462.14411902</v>
      </c>
      <c r="J199" s="28">
        <f>L199-(I199-H199)</f>
        <v>-172271.32654726505</v>
      </c>
      <c r="K199" s="22"/>
      <c r="L199" s="31">
        <v>162659094.96660006</v>
      </c>
      <c r="M199" s="22"/>
      <c r="N199" s="31">
        <v>162659094.96660006</v>
      </c>
      <c r="O199" s="22"/>
      <c r="P199" s="22"/>
      <c r="Q199" s="31">
        <v>162659094.96660006</v>
      </c>
      <c r="R199" s="22"/>
      <c r="S199" s="22"/>
      <c r="T199" s="22"/>
      <c r="U199" s="30"/>
      <c r="V199" s="30">
        <v>42825</v>
      </c>
      <c r="W199" s="30"/>
      <c r="X199" s="30">
        <v>42825</v>
      </c>
      <c r="Y199" s="30">
        <v>42825</v>
      </c>
      <c r="Z199" s="30"/>
      <c r="AA199" s="30">
        <v>42810</v>
      </c>
      <c r="AB199" s="30"/>
      <c r="AC199" s="30"/>
      <c r="AD199" s="30">
        <v>43830</v>
      </c>
    </row>
    <row r="200" spans="1:30" x14ac:dyDescent="0.25">
      <c r="A200" s="22" t="s">
        <v>674</v>
      </c>
      <c r="B200" s="22" t="s">
        <v>681</v>
      </c>
      <c r="C200" s="22"/>
      <c r="D200" s="22"/>
      <c r="E200" s="22"/>
      <c r="F200" s="34" t="s">
        <v>693</v>
      </c>
      <c r="G200" s="27" t="s">
        <v>55</v>
      </c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30"/>
      <c r="V200" s="30">
        <v>42825</v>
      </c>
      <c r="W200" s="30"/>
      <c r="X200" s="30">
        <v>42825</v>
      </c>
      <c r="Y200" s="30">
        <v>42825</v>
      </c>
      <c r="Z200" s="30"/>
      <c r="AA200" s="30">
        <v>42810</v>
      </c>
      <c r="AB200" s="30"/>
      <c r="AC200" s="30"/>
      <c r="AD200" s="30">
        <v>43830</v>
      </c>
    </row>
    <row r="201" spans="1:30" x14ac:dyDescent="0.25">
      <c r="A201" s="22" t="s">
        <v>674</v>
      </c>
      <c r="B201" s="22" t="s">
        <v>682</v>
      </c>
      <c r="C201" s="22"/>
      <c r="D201" s="22"/>
      <c r="E201" s="22"/>
      <c r="F201" s="34" t="s">
        <v>692</v>
      </c>
      <c r="G201" s="27" t="s">
        <v>310</v>
      </c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30"/>
      <c r="V201" s="30">
        <v>42825</v>
      </c>
      <c r="W201" s="30"/>
      <c r="X201" s="30">
        <v>42825</v>
      </c>
      <c r="Y201" s="30">
        <v>42825</v>
      </c>
      <c r="Z201" s="30"/>
      <c r="AA201" s="30">
        <v>42810</v>
      </c>
      <c r="AB201" s="30"/>
      <c r="AC201" s="30"/>
      <c r="AD201" s="30">
        <v>43830</v>
      </c>
    </row>
    <row r="202" spans="1:30" x14ac:dyDescent="0.25">
      <c r="A202" s="22" t="s">
        <v>674</v>
      </c>
      <c r="B202" s="22" t="s">
        <v>683</v>
      </c>
      <c r="C202" s="22"/>
      <c r="D202" s="22"/>
      <c r="E202" s="22"/>
      <c r="F202" s="34" t="s">
        <v>692</v>
      </c>
      <c r="G202" s="27" t="s">
        <v>310</v>
      </c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30"/>
      <c r="V202" s="30">
        <v>42825</v>
      </c>
      <c r="W202" s="30"/>
      <c r="X202" s="30">
        <v>42825</v>
      </c>
      <c r="Y202" s="30">
        <v>42825</v>
      </c>
      <c r="Z202" s="30"/>
      <c r="AA202" s="30">
        <v>42810</v>
      </c>
      <c r="AB202" s="30"/>
      <c r="AC202" s="30"/>
      <c r="AD202" s="30">
        <v>43830</v>
      </c>
    </row>
    <row r="203" spans="1:30" x14ac:dyDescent="0.25">
      <c r="A203" s="22" t="s">
        <v>674</v>
      </c>
      <c r="B203" s="22" t="s">
        <v>684</v>
      </c>
      <c r="C203" s="22"/>
      <c r="D203" s="22"/>
      <c r="E203" s="22"/>
      <c r="F203" s="34" t="s">
        <v>692</v>
      </c>
      <c r="G203" s="27" t="s">
        <v>310</v>
      </c>
      <c r="H203" s="22"/>
      <c r="I203" s="22"/>
      <c r="J203" s="22"/>
      <c r="K203" s="22"/>
      <c r="L203" s="28"/>
      <c r="M203" s="28"/>
      <c r="N203" s="28"/>
      <c r="O203" s="28"/>
      <c r="P203" s="28"/>
      <c r="Q203" s="28"/>
      <c r="R203" s="22"/>
      <c r="S203" s="22"/>
      <c r="T203" s="22"/>
      <c r="U203" s="30"/>
      <c r="V203" s="30">
        <v>42825</v>
      </c>
      <c r="W203" s="30"/>
      <c r="X203" s="30">
        <v>42825</v>
      </c>
      <c r="Y203" s="30">
        <v>42825</v>
      </c>
      <c r="Z203" s="30"/>
      <c r="AA203" s="30">
        <v>42810</v>
      </c>
      <c r="AB203" s="30"/>
      <c r="AC203" s="30"/>
      <c r="AD203" s="30">
        <v>43830</v>
      </c>
    </row>
    <row r="204" spans="1:30" x14ac:dyDescent="0.25">
      <c r="A204" s="22" t="s">
        <v>144</v>
      </c>
      <c r="B204" s="22" t="s">
        <v>254</v>
      </c>
      <c r="C204" s="22"/>
      <c r="D204" s="22"/>
      <c r="E204" s="22"/>
      <c r="F204" s="34" t="s">
        <v>696</v>
      </c>
      <c r="G204" s="27" t="s">
        <v>55</v>
      </c>
      <c r="H204" s="28">
        <v>430692007.86860001</v>
      </c>
      <c r="I204" s="28">
        <v>491514321.86000001</v>
      </c>
      <c r="J204" s="28">
        <f>L204-(I204-H204)</f>
        <v>21505323.008599997</v>
      </c>
      <c r="K204" s="28">
        <v>62911055</v>
      </c>
      <c r="L204" s="28">
        <f>Q204+Q205</f>
        <v>82327637</v>
      </c>
      <c r="M204" s="28">
        <v>10000000</v>
      </c>
      <c r="N204" s="28">
        <f>L204</f>
        <v>82327637</v>
      </c>
      <c r="O204" s="28"/>
      <c r="P204" s="28"/>
      <c r="Q204" s="28">
        <v>80150043.549999997</v>
      </c>
      <c r="R204" s="22" t="s">
        <v>864</v>
      </c>
      <c r="S204" s="22"/>
      <c r="T204" s="22"/>
      <c r="U204" s="30">
        <v>42926</v>
      </c>
      <c r="V204" s="30">
        <v>42823</v>
      </c>
      <c r="W204" s="30"/>
      <c r="X204" s="30">
        <v>42823</v>
      </c>
      <c r="Y204" s="30">
        <v>42823</v>
      </c>
      <c r="Z204" s="30"/>
      <c r="AA204" s="30">
        <v>42800</v>
      </c>
      <c r="AB204" s="30"/>
      <c r="AC204" s="30"/>
      <c r="AD204" s="30">
        <v>43919</v>
      </c>
    </row>
    <row r="205" spans="1:30" x14ac:dyDescent="0.25">
      <c r="A205" s="22" t="s">
        <v>144</v>
      </c>
      <c r="B205" s="22" t="s">
        <v>863</v>
      </c>
      <c r="C205" s="22"/>
      <c r="D205" s="22"/>
      <c r="E205" s="22"/>
      <c r="F205" s="34" t="s">
        <v>696</v>
      </c>
      <c r="G205" s="27" t="s">
        <v>55</v>
      </c>
      <c r="H205" s="28"/>
      <c r="I205" s="28"/>
      <c r="J205" s="28"/>
      <c r="K205" s="28"/>
      <c r="L205" s="28"/>
      <c r="M205" s="28"/>
      <c r="N205" s="28"/>
      <c r="O205" s="28"/>
      <c r="P205" s="28"/>
      <c r="Q205" s="28">
        <v>2177593.4500000002</v>
      </c>
      <c r="R205" s="28"/>
      <c r="S205" s="28"/>
      <c r="T205" s="28"/>
      <c r="U205" s="30">
        <v>43033</v>
      </c>
      <c r="V205" s="30">
        <v>42823</v>
      </c>
      <c r="W205" s="30"/>
      <c r="X205" s="30">
        <v>42823</v>
      </c>
      <c r="Y205" s="30">
        <v>42823</v>
      </c>
      <c r="Z205" s="30"/>
      <c r="AA205" s="30">
        <v>42800</v>
      </c>
      <c r="AB205" s="30"/>
      <c r="AC205" s="30"/>
      <c r="AD205" s="30">
        <v>43919</v>
      </c>
    </row>
    <row r="206" spans="1:30" x14ac:dyDescent="0.25">
      <c r="A206" s="22" t="s">
        <v>145</v>
      </c>
      <c r="B206" s="22" t="s">
        <v>255</v>
      </c>
      <c r="C206" s="22"/>
      <c r="D206" s="22"/>
      <c r="E206" s="22"/>
      <c r="F206" s="34" t="s">
        <v>861</v>
      </c>
      <c r="G206" s="27" t="s">
        <v>55</v>
      </c>
      <c r="H206" s="28">
        <v>129901556.75124051</v>
      </c>
      <c r="I206" s="28">
        <v>172994390.13648215</v>
      </c>
      <c r="J206" s="28">
        <f t="shared" ref="J206:J210" si="0">L206-(I206-H206)</f>
        <v>7794166.6147583574</v>
      </c>
      <c r="K206" s="28"/>
      <c r="L206" s="28">
        <v>50887000</v>
      </c>
      <c r="M206" s="28"/>
      <c r="N206" s="28"/>
      <c r="O206" s="28"/>
      <c r="P206" s="28"/>
      <c r="Q206" s="28">
        <v>50887000</v>
      </c>
      <c r="R206" s="28"/>
      <c r="S206" s="28"/>
      <c r="T206" s="28"/>
      <c r="U206" s="30">
        <v>42957</v>
      </c>
      <c r="V206" s="30">
        <v>42957</v>
      </c>
      <c r="W206" s="30"/>
      <c r="X206" s="30">
        <v>42957</v>
      </c>
      <c r="Y206" s="30">
        <v>42957</v>
      </c>
      <c r="Z206" s="30"/>
      <c r="AA206" s="30">
        <v>42916</v>
      </c>
      <c r="AB206" s="30"/>
      <c r="AC206" s="30"/>
      <c r="AD206" s="30">
        <v>43830</v>
      </c>
    </row>
    <row r="207" spans="1:30" x14ac:dyDescent="0.25">
      <c r="A207" s="22" t="s">
        <v>145</v>
      </c>
      <c r="B207" s="22" t="s">
        <v>256</v>
      </c>
      <c r="C207" s="22"/>
      <c r="D207" s="22"/>
      <c r="E207" s="22"/>
      <c r="F207" s="34" t="s">
        <v>861</v>
      </c>
      <c r="G207" s="27" t="s">
        <v>55</v>
      </c>
      <c r="H207" s="28">
        <v>95482890.104022637</v>
      </c>
      <c r="I207" s="28">
        <v>127157862.88570713</v>
      </c>
      <c r="J207" s="28">
        <f t="shared" si="0"/>
        <v>5729027.2183155119</v>
      </c>
      <c r="K207" s="28"/>
      <c r="L207" s="28">
        <v>37404000</v>
      </c>
      <c r="M207" s="28"/>
      <c r="N207" s="28"/>
      <c r="O207" s="28"/>
      <c r="P207" s="28"/>
      <c r="Q207" s="28">
        <v>37404000</v>
      </c>
      <c r="R207" s="28"/>
      <c r="S207" s="28"/>
      <c r="T207" s="28"/>
      <c r="U207" s="30">
        <v>43068</v>
      </c>
      <c r="V207" s="30">
        <v>42957</v>
      </c>
      <c r="W207" s="30"/>
      <c r="X207" s="30">
        <v>42957</v>
      </c>
      <c r="Y207" s="30">
        <v>42957</v>
      </c>
      <c r="Z207" s="30"/>
      <c r="AA207" s="30">
        <v>42916</v>
      </c>
      <c r="AB207" s="30"/>
      <c r="AC207" s="30"/>
      <c r="AD207" s="30">
        <v>43830</v>
      </c>
    </row>
    <row r="208" spans="1:30" x14ac:dyDescent="0.25">
      <c r="A208" s="22" t="s">
        <v>145</v>
      </c>
      <c r="B208" s="22" t="s">
        <v>702</v>
      </c>
      <c r="C208" s="22"/>
      <c r="D208" s="22"/>
      <c r="E208" s="22"/>
      <c r="F208" s="34" t="s">
        <v>861</v>
      </c>
      <c r="G208" s="27" t="s">
        <v>55</v>
      </c>
      <c r="H208" s="28">
        <v>10787902.191733494</v>
      </c>
      <c r="I208" s="28">
        <v>14366621.980403118</v>
      </c>
      <c r="J208" s="28">
        <f t="shared" si="0"/>
        <v>647280.21133037657</v>
      </c>
      <c r="K208" s="28"/>
      <c r="L208" s="28">
        <v>4226000</v>
      </c>
      <c r="M208" s="28"/>
      <c r="N208" s="28"/>
      <c r="O208" s="28"/>
      <c r="P208" s="28"/>
      <c r="Q208" s="28">
        <v>4226000</v>
      </c>
      <c r="R208" s="28"/>
      <c r="S208" s="28"/>
      <c r="T208" s="28"/>
      <c r="U208" s="30"/>
      <c r="V208" s="30">
        <v>42957</v>
      </c>
      <c r="W208" s="30"/>
      <c r="X208" s="30">
        <v>42957</v>
      </c>
      <c r="Y208" s="30">
        <v>42957</v>
      </c>
      <c r="Z208" s="30"/>
      <c r="AA208" s="30">
        <v>42916</v>
      </c>
      <c r="AB208" s="30"/>
      <c r="AC208" s="30"/>
      <c r="AD208" s="30">
        <v>43830</v>
      </c>
    </row>
    <row r="209" spans="1:30" x14ac:dyDescent="0.25">
      <c r="A209" s="22" t="s">
        <v>145</v>
      </c>
      <c r="B209" s="22" t="s">
        <v>709</v>
      </c>
      <c r="C209" s="22"/>
      <c r="D209" s="22"/>
      <c r="E209" s="22"/>
      <c r="F209" s="34" t="s">
        <v>861</v>
      </c>
      <c r="G209" s="27" t="s">
        <v>55</v>
      </c>
      <c r="H209" s="28">
        <v>193383230.13127565</v>
      </c>
      <c r="I209" s="28">
        <v>257535127.33682877</v>
      </c>
      <c r="J209" s="28">
        <f t="shared" si="0"/>
        <v>11603102.794446886</v>
      </c>
      <c r="K209" s="28"/>
      <c r="L209" s="28">
        <v>75755000</v>
      </c>
      <c r="M209" s="28"/>
      <c r="N209" s="28"/>
      <c r="O209" s="28"/>
      <c r="P209" s="28"/>
      <c r="Q209" s="28">
        <v>75755000</v>
      </c>
      <c r="R209" s="28"/>
      <c r="S209" s="28"/>
      <c r="T209" s="28"/>
      <c r="U209" s="30">
        <v>43313</v>
      </c>
      <c r="V209" s="30">
        <v>42957</v>
      </c>
      <c r="W209" s="30"/>
      <c r="X209" s="30">
        <v>42957</v>
      </c>
      <c r="Y209" s="30">
        <v>42957</v>
      </c>
      <c r="Z209" s="30"/>
      <c r="AA209" s="30">
        <v>42916</v>
      </c>
      <c r="AB209" s="30"/>
      <c r="AC209" s="30"/>
      <c r="AD209" s="30">
        <v>43830</v>
      </c>
    </row>
    <row r="210" spans="1:30" x14ac:dyDescent="0.25">
      <c r="A210" s="22" t="s">
        <v>145</v>
      </c>
      <c r="B210" s="22" t="s">
        <v>710</v>
      </c>
      <c r="C210" s="22"/>
      <c r="D210" s="22"/>
      <c r="E210" s="22"/>
      <c r="F210" s="34" t="s">
        <v>861</v>
      </c>
      <c r="G210" s="27" t="s">
        <v>55</v>
      </c>
      <c r="H210" s="28">
        <v>122508805.98284006</v>
      </c>
      <c r="I210" s="28">
        <v>163149208.5805788</v>
      </c>
      <c r="J210" s="28">
        <f t="shared" si="0"/>
        <v>7350597.4022612572</v>
      </c>
      <c r="K210" s="28"/>
      <c r="L210" s="28">
        <v>47991000</v>
      </c>
      <c r="M210" s="28"/>
      <c r="N210" s="28"/>
      <c r="O210" s="28"/>
      <c r="P210" s="28"/>
      <c r="Q210" s="28">
        <v>47991000</v>
      </c>
      <c r="R210" s="28"/>
      <c r="S210" s="28"/>
      <c r="T210" s="28"/>
      <c r="U210" s="30">
        <v>43252</v>
      </c>
      <c r="V210" s="30">
        <v>42957</v>
      </c>
      <c r="W210" s="30"/>
      <c r="X210" s="30">
        <v>42957</v>
      </c>
      <c r="Y210" s="30">
        <v>42957</v>
      </c>
      <c r="Z210" s="30"/>
      <c r="AA210" s="30">
        <v>42916</v>
      </c>
      <c r="AB210" s="30"/>
      <c r="AC210" s="30"/>
      <c r="AD210" s="30">
        <v>43830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10"/>
  <sheetViews>
    <sheetView zoomScale="85" zoomScaleNormal="85" workbookViewId="0">
      <pane ySplit="1" topLeftCell="A164" activePane="bottomLeft" state="frozen"/>
      <selection pane="bottomLeft" activeCell="J192" sqref="J192"/>
    </sheetView>
  </sheetViews>
  <sheetFormatPr defaultColWidth="11.44140625" defaultRowHeight="13.2" x14ac:dyDescent="0.25"/>
  <cols>
    <col min="3" max="3" width="29.6640625" bestFit="1" customWidth="1"/>
    <col min="10" max="20" width="16.6640625" customWidth="1"/>
    <col min="21" max="21" width="16.6640625" style="36" customWidth="1"/>
    <col min="22" max="16384" width="11.44140625" style="36"/>
  </cols>
  <sheetData>
    <row r="1" spans="1:21" s="17" customFormat="1" ht="39.6" x14ac:dyDescent="0.25">
      <c r="A1" s="13" t="s">
        <v>26</v>
      </c>
      <c r="B1" s="14" t="s">
        <v>15</v>
      </c>
      <c r="C1" s="14" t="s">
        <v>56</v>
      </c>
      <c r="D1" s="15" t="s">
        <v>57</v>
      </c>
      <c r="E1" s="15" t="s">
        <v>58</v>
      </c>
      <c r="F1" s="15" t="s">
        <v>59</v>
      </c>
      <c r="G1" s="15" t="s">
        <v>60</v>
      </c>
      <c r="H1" s="15" t="s">
        <v>61</v>
      </c>
      <c r="I1" s="15" t="s">
        <v>62</v>
      </c>
      <c r="J1" s="14" t="s">
        <v>21</v>
      </c>
      <c r="K1" s="14" t="s">
        <v>63</v>
      </c>
      <c r="L1" s="14" t="s">
        <v>21</v>
      </c>
      <c r="M1" s="14" t="s">
        <v>64</v>
      </c>
      <c r="N1" s="14" t="s">
        <v>632</v>
      </c>
      <c r="O1" s="14" t="s">
        <v>65</v>
      </c>
      <c r="P1" s="14" t="s">
        <v>23</v>
      </c>
      <c r="Q1" s="14" t="s">
        <v>66</v>
      </c>
      <c r="R1" s="14" t="s">
        <v>67</v>
      </c>
      <c r="S1" s="14" t="s">
        <v>68</v>
      </c>
      <c r="T1" s="16" t="s">
        <v>69</v>
      </c>
      <c r="U1" s="14"/>
    </row>
    <row r="2" spans="1:21" s="8" customFormat="1" x14ac:dyDescent="0.25">
      <c r="A2" t="s">
        <v>125</v>
      </c>
      <c r="B2" t="s">
        <v>186</v>
      </c>
      <c r="C2" t="s">
        <v>146</v>
      </c>
      <c r="D2" s="11">
        <v>42446</v>
      </c>
      <c r="E2" s="11"/>
      <c r="F2" s="11"/>
      <c r="G2" s="11"/>
      <c r="H2" s="11"/>
      <c r="I2" s="11"/>
      <c r="J2" s="9" t="s">
        <v>296</v>
      </c>
      <c r="K2" s="10"/>
      <c r="L2" s="9" t="s">
        <v>296</v>
      </c>
      <c r="M2" s="39">
        <v>139800000</v>
      </c>
      <c r="N2" s="18" t="s">
        <v>633</v>
      </c>
      <c r="O2" s="10"/>
      <c r="P2" s="9" t="s">
        <v>119</v>
      </c>
      <c r="Q2" s="10"/>
      <c r="R2" s="9"/>
      <c r="S2" s="9"/>
      <c r="T2" s="9"/>
      <c r="U2" s="9"/>
    </row>
    <row r="3" spans="1:21" customFormat="1" x14ac:dyDescent="0.25">
      <c r="A3" t="s">
        <v>126</v>
      </c>
      <c r="B3" t="s">
        <v>187</v>
      </c>
      <c r="C3" t="s">
        <v>188</v>
      </c>
      <c r="D3" s="3">
        <v>42446</v>
      </c>
      <c r="E3" s="3"/>
      <c r="F3" s="3"/>
      <c r="G3" s="3"/>
      <c r="H3" s="3"/>
      <c r="I3" s="3"/>
      <c r="J3" s="1" t="s">
        <v>296</v>
      </c>
      <c r="K3" s="2"/>
      <c r="L3" s="1" t="s">
        <v>296</v>
      </c>
      <c r="M3" s="12">
        <v>38900000</v>
      </c>
      <c r="N3" s="18" t="s">
        <v>633</v>
      </c>
      <c r="O3" s="2"/>
      <c r="P3" s="1" t="s">
        <v>119</v>
      </c>
      <c r="Q3" s="2"/>
      <c r="R3" s="1"/>
      <c r="S3" s="1"/>
      <c r="T3" s="1"/>
      <c r="U3" s="1"/>
    </row>
    <row r="4" spans="1:21" customFormat="1" x14ac:dyDescent="0.25">
      <c r="A4" t="s">
        <v>126</v>
      </c>
      <c r="B4" t="s">
        <v>189</v>
      </c>
      <c r="C4" t="s">
        <v>190</v>
      </c>
      <c r="D4" s="3">
        <v>42446</v>
      </c>
      <c r="E4" s="3"/>
      <c r="F4" s="3"/>
      <c r="G4" s="3"/>
      <c r="H4" s="3"/>
      <c r="I4" s="3"/>
      <c r="J4" s="1" t="s">
        <v>296</v>
      </c>
      <c r="K4" s="2"/>
      <c r="L4" s="1" t="s">
        <v>296</v>
      </c>
      <c r="M4" s="12"/>
      <c r="N4" s="18" t="s">
        <v>633</v>
      </c>
      <c r="O4" s="2"/>
      <c r="P4" s="1" t="s">
        <v>119</v>
      </c>
      <c r="Q4" s="2"/>
      <c r="R4" s="1"/>
      <c r="S4" s="1"/>
      <c r="T4" s="1"/>
      <c r="U4" s="1"/>
    </row>
    <row r="5" spans="1:21" customFormat="1" x14ac:dyDescent="0.25">
      <c r="A5" t="s">
        <v>126</v>
      </c>
      <c r="B5" t="s">
        <v>191</v>
      </c>
      <c r="C5" t="s">
        <v>192</v>
      </c>
      <c r="D5" s="3"/>
      <c r="E5" s="3"/>
      <c r="F5" s="3"/>
      <c r="G5" s="3"/>
      <c r="H5" s="3"/>
      <c r="I5" s="3"/>
      <c r="J5" s="1" t="s">
        <v>296</v>
      </c>
      <c r="K5" s="2"/>
      <c r="L5" s="1" t="s">
        <v>296</v>
      </c>
      <c r="M5" s="12"/>
      <c r="N5" s="18" t="s">
        <v>633</v>
      </c>
      <c r="O5" s="2"/>
      <c r="P5" s="1" t="s">
        <v>119</v>
      </c>
      <c r="Q5" s="2"/>
      <c r="R5" s="1"/>
      <c r="S5" s="1"/>
      <c r="T5" s="1"/>
      <c r="U5" s="1"/>
    </row>
    <row r="6" spans="1:21" customFormat="1" x14ac:dyDescent="0.25">
      <c r="A6" t="s">
        <v>126</v>
      </c>
      <c r="B6" t="s">
        <v>193</v>
      </c>
      <c r="C6" t="s">
        <v>194</v>
      </c>
      <c r="D6" s="3"/>
      <c r="E6" s="3"/>
      <c r="F6" s="3"/>
      <c r="G6" s="3"/>
      <c r="H6" s="3"/>
      <c r="I6" s="3"/>
      <c r="J6" s="1" t="s">
        <v>296</v>
      </c>
      <c r="K6" s="2"/>
      <c r="L6" s="1" t="s">
        <v>296</v>
      </c>
      <c r="M6" s="12"/>
      <c r="N6" s="18" t="s">
        <v>633</v>
      </c>
      <c r="O6" s="2"/>
      <c r="P6" s="1" t="s">
        <v>119</v>
      </c>
      <c r="Q6" s="2"/>
      <c r="R6" s="1"/>
      <c r="S6" s="1"/>
      <c r="T6" s="1"/>
      <c r="U6" s="1"/>
    </row>
    <row r="7" spans="1:21" customFormat="1" x14ac:dyDescent="0.25">
      <c r="A7" t="s">
        <v>126</v>
      </c>
      <c r="B7" t="s">
        <v>195</v>
      </c>
      <c r="C7" t="s">
        <v>196</v>
      </c>
      <c r="D7" s="3"/>
      <c r="E7" s="3"/>
      <c r="F7" s="3"/>
      <c r="G7" s="3"/>
      <c r="H7" s="3"/>
      <c r="I7" s="3"/>
      <c r="J7" s="1" t="s">
        <v>296</v>
      </c>
      <c r="K7" s="2"/>
      <c r="L7" s="1" t="s">
        <v>296</v>
      </c>
      <c r="M7" s="12"/>
      <c r="N7" s="18" t="s">
        <v>633</v>
      </c>
      <c r="O7" s="2"/>
      <c r="P7" s="1" t="s">
        <v>119</v>
      </c>
      <c r="Q7" s="2"/>
      <c r="R7" s="1"/>
      <c r="S7" s="1"/>
      <c r="T7" s="1"/>
      <c r="U7" s="1"/>
    </row>
    <row r="8" spans="1:21" customFormat="1" x14ac:dyDescent="0.25">
      <c r="A8" t="s">
        <v>126</v>
      </c>
      <c r="B8" t="s">
        <v>197</v>
      </c>
      <c r="C8" t="s">
        <v>198</v>
      </c>
      <c r="D8" s="3"/>
      <c r="E8" s="3"/>
      <c r="F8" s="3"/>
      <c r="G8" s="3"/>
      <c r="H8" s="3"/>
      <c r="I8" s="3"/>
      <c r="J8" s="1" t="s">
        <v>296</v>
      </c>
      <c r="K8" s="2"/>
      <c r="L8" s="1" t="s">
        <v>296</v>
      </c>
      <c r="M8" s="12"/>
      <c r="N8" s="18" t="s">
        <v>633</v>
      </c>
      <c r="O8" s="2"/>
      <c r="P8" s="1" t="s">
        <v>119</v>
      </c>
      <c r="Q8" s="2"/>
      <c r="R8" s="1"/>
      <c r="S8" s="1"/>
      <c r="T8" s="1"/>
      <c r="U8" s="1"/>
    </row>
    <row r="9" spans="1:21" customFormat="1" x14ac:dyDescent="0.25">
      <c r="A9" t="s">
        <v>126</v>
      </c>
      <c r="B9" t="s">
        <v>199</v>
      </c>
      <c r="C9" t="s">
        <v>200</v>
      </c>
      <c r="D9" s="3"/>
      <c r="E9" s="3"/>
      <c r="F9" s="3"/>
      <c r="G9" s="3"/>
      <c r="H9" s="3"/>
      <c r="I9" s="3"/>
      <c r="J9" s="1" t="s">
        <v>296</v>
      </c>
      <c r="K9" s="2"/>
      <c r="L9" s="1" t="s">
        <v>296</v>
      </c>
      <c r="M9" s="12"/>
      <c r="N9" s="18" t="s">
        <v>633</v>
      </c>
      <c r="O9" s="2"/>
      <c r="P9" s="1" t="s">
        <v>119</v>
      </c>
      <c r="Q9" s="2"/>
      <c r="R9" s="1"/>
      <c r="S9" s="1"/>
      <c r="T9" s="1"/>
      <c r="U9" s="1"/>
    </row>
    <row r="10" spans="1:21" customFormat="1" x14ac:dyDescent="0.25">
      <c r="A10" t="s">
        <v>126</v>
      </c>
      <c r="B10" t="s">
        <v>201</v>
      </c>
      <c r="C10" t="s">
        <v>202</v>
      </c>
      <c r="D10" s="3"/>
      <c r="E10" s="3"/>
      <c r="F10" s="3"/>
      <c r="G10" s="3"/>
      <c r="H10" s="3"/>
      <c r="I10" s="3"/>
      <c r="J10" s="1" t="s">
        <v>296</v>
      </c>
      <c r="K10" s="2"/>
      <c r="L10" s="1" t="s">
        <v>296</v>
      </c>
      <c r="M10" s="12"/>
      <c r="N10" s="18" t="s">
        <v>633</v>
      </c>
      <c r="O10" s="2"/>
      <c r="P10" s="1" t="s">
        <v>119</v>
      </c>
      <c r="Q10" s="2"/>
      <c r="R10" s="1"/>
      <c r="S10" s="1"/>
      <c r="T10" s="1"/>
      <c r="U10" s="1"/>
    </row>
    <row r="11" spans="1:21" customFormat="1" x14ac:dyDescent="0.25">
      <c r="A11" t="s">
        <v>628</v>
      </c>
      <c r="B11" t="s">
        <v>716</v>
      </c>
      <c r="C11" t="s">
        <v>204</v>
      </c>
      <c r="D11" s="3">
        <v>42446</v>
      </c>
      <c r="E11" s="3"/>
      <c r="F11" s="3"/>
      <c r="G11" s="3"/>
      <c r="H11" s="3"/>
      <c r="I11" s="3"/>
      <c r="J11" s="1" t="s">
        <v>296</v>
      </c>
      <c r="K11" s="2"/>
      <c r="L11" s="1" t="s">
        <v>296</v>
      </c>
      <c r="M11" s="12">
        <v>93906405</v>
      </c>
      <c r="N11" s="18" t="s">
        <v>633</v>
      </c>
      <c r="O11" s="2"/>
      <c r="P11" s="1" t="s">
        <v>119</v>
      </c>
      <c r="Q11" s="2"/>
      <c r="R11" s="1"/>
      <c r="S11" s="1"/>
      <c r="T11" s="1"/>
      <c r="U11" s="1"/>
    </row>
    <row r="12" spans="1:21" customFormat="1" x14ac:dyDescent="0.25">
      <c r="A12" t="s">
        <v>628</v>
      </c>
      <c r="B12" t="s">
        <v>717</v>
      </c>
      <c r="C12" t="s">
        <v>205</v>
      </c>
      <c r="D12" s="3">
        <v>42446</v>
      </c>
      <c r="E12" s="3"/>
      <c r="F12" s="3"/>
      <c r="G12" s="3"/>
      <c r="H12" s="3"/>
      <c r="I12" s="3"/>
      <c r="J12" s="1" t="s">
        <v>296</v>
      </c>
      <c r="K12" s="2"/>
      <c r="L12" s="1" t="s">
        <v>296</v>
      </c>
      <c r="M12" s="12"/>
      <c r="N12" s="18" t="s">
        <v>633</v>
      </c>
      <c r="O12" s="2"/>
      <c r="P12" s="1" t="s">
        <v>119</v>
      </c>
      <c r="Q12" s="2"/>
      <c r="R12" s="1"/>
      <c r="S12" s="1"/>
      <c r="T12" s="1"/>
      <c r="U12" s="1"/>
    </row>
    <row r="13" spans="1:21" customFormat="1" x14ac:dyDescent="0.25">
      <c r="A13" t="s">
        <v>628</v>
      </c>
      <c r="B13" t="s">
        <v>718</v>
      </c>
      <c r="C13" t="s">
        <v>206</v>
      </c>
      <c r="D13" s="3">
        <v>42446</v>
      </c>
      <c r="E13" s="3"/>
      <c r="F13" s="3"/>
      <c r="G13" s="3"/>
      <c r="H13" s="3"/>
      <c r="I13" s="3"/>
      <c r="J13" s="1" t="s">
        <v>296</v>
      </c>
      <c r="K13" s="2"/>
      <c r="L13" s="1" t="s">
        <v>296</v>
      </c>
      <c r="M13" s="12"/>
      <c r="N13" s="18" t="s">
        <v>633</v>
      </c>
      <c r="O13" s="2"/>
      <c r="P13" s="1" t="s">
        <v>119</v>
      </c>
      <c r="Q13" s="2"/>
      <c r="R13" s="1"/>
      <c r="S13" s="1"/>
      <c r="T13" s="1"/>
      <c r="U13" s="1"/>
    </row>
    <row r="14" spans="1:21" customFormat="1" x14ac:dyDescent="0.25">
      <c r="A14" t="s">
        <v>628</v>
      </c>
      <c r="B14" t="s">
        <v>719</v>
      </c>
      <c r="C14" t="s">
        <v>207</v>
      </c>
      <c r="D14" s="3">
        <v>42446</v>
      </c>
      <c r="E14" s="3"/>
      <c r="F14" s="3"/>
      <c r="G14" s="3"/>
      <c r="H14" s="3"/>
      <c r="I14" s="3"/>
      <c r="J14" s="1" t="s">
        <v>296</v>
      </c>
      <c r="K14" s="2"/>
      <c r="L14" s="1" t="s">
        <v>296</v>
      </c>
      <c r="M14" s="12"/>
      <c r="N14" s="18" t="s">
        <v>633</v>
      </c>
      <c r="O14" s="2"/>
      <c r="P14" s="1" t="s">
        <v>119</v>
      </c>
      <c r="Q14" s="2"/>
      <c r="R14" s="1"/>
      <c r="S14" s="1"/>
      <c r="T14" s="1"/>
      <c r="U14" s="1"/>
    </row>
    <row r="15" spans="1:21" customFormat="1" x14ac:dyDescent="0.25">
      <c r="A15" t="s">
        <v>628</v>
      </c>
      <c r="B15" t="s">
        <v>720</v>
      </c>
      <c r="C15" t="s">
        <v>208</v>
      </c>
      <c r="D15" s="3">
        <v>42446</v>
      </c>
      <c r="E15" s="3"/>
      <c r="F15" s="3"/>
      <c r="G15" s="3"/>
      <c r="H15" s="3"/>
      <c r="I15" s="3"/>
      <c r="J15" s="1" t="s">
        <v>296</v>
      </c>
      <c r="K15" s="2"/>
      <c r="L15" s="1" t="s">
        <v>296</v>
      </c>
      <c r="M15" s="12"/>
      <c r="N15" s="18" t="s">
        <v>633</v>
      </c>
      <c r="O15" s="2"/>
      <c r="P15" s="1" t="s">
        <v>119</v>
      </c>
      <c r="Q15" s="2"/>
      <c r="R15" s="1"/>
      <c r="S15" s="1"/>
      <c r="T15" s="1"/>
      <c r="U15" s="1"/>
    </row>
    <row r="16" spans="1:21" customFormat="1" x14ac:dyDescent="0.25">
      <c r="A16" t="s">
        <v>628</v>
      </c>
      <c r="B16" t="s">
        <v>721</v>
      </c>
      <c r="C16" t="s">
        <v>209</v>
      </c>
      <c r="D16" s="3">
        <v>42446</v>
      </c>
      <c r="E16" s="3"/>
      <c r="F16" s="3"/>
      <c r="G16" s="3"/>
      <c r="H16" s="3"/>
      <c r="I16" s="3"/>
      <c r="J16" s="1" t="s">
        <v>296</v>
      </c>
      <c r="K16" s="2"/>
      <c r="L16" s="1" t="s">
        <v>296</v>
      </c>
      <c r="M16" s="12"/>
      <c r="N16" s="18" t="s">
        <v>633</v>
      </c>
      <c r="O16" s="2"/>
      <c r="P16" s="1" t="s">
        <v>119</v>
      </c>
      <c r="Q16" s="2"/>
      <c r="R16" s="1"/>
      <c r="S16" s="1"/>
      <c r="T16" s="1"/>
      <c r="U16" s="1"/>
    </row>
    <row r="17" spans="1:21" customFormat="1" x14ac:dyDescent="0.25">
      <c r="A17" t="s">
        <v>628</v>
      </c>
      <c r="B17" t="s">
        <v>722</v>
      </c>
      <c r="C17" t="s">
        <v>210</v>
      </c>
      <c r="D17" s="3">
        <v>42446</v>
      </c>
      <c r="E17" s="3"/>
      <c r="F17" s="3"/>
      <c r="G17" s="3"/>
      <c r="H17" s="3"/>
      <c r="I17" s="3"/>
      <c r="J17" s="1" t="s">
        <v>296</v>
      </c>
      <c r="K17" s="2"/>
      <c r="L17" s="1" t="s">
        <v>296</v>
      </c>
      <c r="M17" s="12"/>
      <c r="N17" s="18" t="s">
        <v>633</v>
      </c>
      <c r="O17" s="2"/>
      <c r="P17" s="1" t="s">
        <v>119</v>
      </c>
      <c r="Q17" s="2"/>
      <c r="R17" s="1"/>
      <c r="S17" s="1"/>
      <c r="T17" s="1"/>
      <c r="U17" s="1"/>
    </row>
    <row r="18" spans="1:21" customFormat="1" x14ac:dyDescent="0.25">
      <c r="A18" t="s">
        <v>628</v>
      </c>
      <c r="B18" t="s">
        <v>723</v>
      </c>
      <c r="C18" t="s">
        <v>211</v>
      </c>
      <c r="D18" s="3">
        <v>42446</v>
      </c>
      <c r="E18" s="3"/>
      <c r="F18" s="3"/>
      <c r="G18" s="3"/>
      <c r="H18" s="3"/>
      <c r="I18" s="3"/>
      <c r="J18" s="1" t="s">
        <v>296</v>
      </c>
      <c r="K18" s="2"/>
      <c r="L18" s="1" t="s">
        <v>296</v>
      </c>
      <c r="M18" s="12"/>
      <c r="N18" s="18" t="s">
        <v>633</v>
      </c>
      <c r="O18" s="2"/>
      <c r="P18" s="1" t="s">
        <v>119</v>
      </c>
      <c r="Q18" s="2"/>
      <c r="R18" s="1"/>
      <c r="S18" s="1"/>
      <c r="T18" s="1"/>
      <c r="U18" s="1"/>
    </row>
    <row r="19" spans="1:21" customFormat="1" x14ac:dyDescent="0.25">
      <c r="A19" t="s">
        <v>628</v>
      </c>
      <c r="B19" t="s">
        <v>724</v>
      </c>
      <c r="C19" t="s">
        <v>212</v>
      </c>
      <c r="D19" s="3">
        <v>42446</v>
      </c>
      <c r="E19" s="3"/>
      <c r="F19" s="3"/>
      <c r="G19" s="3"/>
      <c r="H19" s="3"/>
      <c r="I19" s="3"/>
      <c r="J19" s="1" t="s">
        <v>296</v>
      </c>
      <c r="K19" s="2"/>
      <c r="L19" s="1" t="s">
        <v>296</v>
      </c>
      <c r="M19" s="12"/>
      <c r="N19" s="18" t="s">
        <v>633</v>
      </c>
      <c r="O19" s="2"/>
      <c r="P19" s="1" t="s">
        <v>119</v>
      </c>
      <c r="Q19" s="2"/>
      <c r="R19" s="1"/>
      <c r="S19" s="1"/>
      <c r="T19" s="1"/>
      <c r="U19" s="1"/>
    </row>
    <row r="20" spans="1:21" customFormat="1" x14ac:dyDescent="0.25">
      <c r="A20" t="s">
        <v>628</v>
      </c>
      <c r="B20" t="s">
        <v>725</v>
      </c>
      <c r="C20" t="s">
        <v>213</v>
      </c>
      <c r="D20" s="3">
        <v>42446</v>
      </c>
      <c r="E20" s="3"/>
      <c r="F20" s="3"/>
      <c r="G20" s="3"/>
      <c r="H20" s="3"/>
      <c r="I20" s="3"/>
      <c r="J20" s="1" t="s">
        <v>296</v>
      </c>
      <c r="K20" s="2"/>
      <c r="L20" s="1" t="s">
        <v>296</v>
      </c>
      <c r="M20" s="12"/>
      <c r="N20" s="18" t="s">
        <v>633</v>
      </c>
      <c r="O20" s="2"/>
      <c r="P20" s="1" t="s">
        <v>119</v>
      </c>
      <c r="Q20" s="2"/>
      <c r="R20" s="1"/>
      <c r="S20" s="1"/>
      <c r="T20" s="1"/>
      <c r="U20" s="1"/>
    </row>
    <row r="21" spans="1:21" customFormat="1" x14ac:dyDescent="0.25">
      <c r="A21" t="s">
        <v>127</v>
      </c>
      <c r="B21" t="s">
        <v>203</v>
      </c>
      <c r="C21" t="s">
        <v>149</v>
      </c>
      <c r="D21" s="3"/>
      <c r="E21" s="3"/>
      <c r="F21" s="3"/>
      <c r="G21" s="3"/>
      <c r="H21" s="3"/>
      <c r="I21" s="3"/>
      <c r="J21" s="1" t="s">
        <v>296</v>
      </c>
      <c r="K21" s="2"/>
      <c r="L21" s="1" t="s">
        <v>296</v>
      </c>
      <c r="M21" s="12"/>
      <c r="N21" s="18" t="s">
        <v>633</v>
      </c>
      <c r="O21" s="2"/>
      <c r="P21" s="1" t="s">
        <v>119</v>
      </c>
      <c r="Q21" s="2"/>
      <c r="R21" s="1"/>
      <c r="S21" s="1"/>
      <c r="T21" s="1"/>
      <c r="U21" s="1"/>
    </row>
    <row r="22" spans="1:21" customFormat="1" x14ac:dyDescent="0.25">
      <c r="A22" t="s">
        <v>128</v>
      </c>
      <c r="B22" t="s">
        <v>214</v>
      </c>
      <c r="C22" t="s">
        <v>216</v>
      </c>
      <c r="D22" s="3"/>
      <c r="E22" s="3"/>
      <c r="F22" s="3"/>
      <c r="G22" s="3"/>
      <c r="H22" s="3"/>
      <c r="I22" s="3"/>
      <c r="J22" s="1" t="s">
        <v>296</v>
      </c>
      <c r="K22" s="2"/>
      <c r="L22" s="1" t="s">
        <v>296</v>
      </c>
      <c r="M22" s="12"/>
      <c r="N22" s="18" t="s">
        <v>633</v>
      </c>
      <c r="O22" s="2"/>
      <c r="P22" s="1" t="s">
        <v>119</v>
      </c>
      <c r="Q22" s="2"/>
      <c r="R22" s="1"/>
      <c r="S22" s="1"/>
      <c r="T22" s="1"/>
      <c r="U22" s="1"/>
    </row>
    <row r="23" spans="1:21" customFormat="1" x14ac:dyDescent="0.25">
      <c r="A23" t="s">
        <v>128</v>
      </c>
      <c r="B23" t="s">
        <v>726</v>
      </c>
      <c r="C23" t="s">
        <v>218</v>
      </c>
      <c r="D23" s="3" t="s">
        <v>548</v>
      </c>
      <c r="E23" s="3"/>
      <c r="F23" s="3"/>
      <c r="G23" s="3"/>
      <c r="H23" s="3"/>
      <c r="I23" s="3"/>
      <c r="J23" s="1" t="s">
        <v>296</v>
      </c>
      <c r="K23" s="2"/>
      <c r="L23" s="1" t="s">
        <v>296</v>
      </c>
      <c r="M23" s="12">
        <v>201750000</v>
      </c>
      <c r="N23" s="18" t="s">
        <v>633</v>
      </c>
      <c r="O23" s="2"/>
      <c r="P23" s="1" t="s">
        <v>119</v>
      </c>
      <c r="Q23" s="2"/>
      <c r="R23" s="1"/>
      <c r="S23" s="1"/>
      <c r="T23" s="1"/>
      <c r="U23" s="1"/>
    </row>
    <row r="24" spans="1:21" customFormat="1" x14ac:dyDescent="0.25">
      <c r="A24" t="s">
        <v>129</v>
      </c>
      <c r="B24" t="s">
        <v>215</v>
      </c>
      <c r="C24" t="s">
        <v>220</v>
      </c>
      <c r="D24" s="3">
        <v>42446</v>
      </c>
      <c r="E24" s="3"/>
      <c r="F24" s="3"/>
      <c r="G24" s="3"/>
      <c r="H24" s="3"/>
      <c r="I24" s="3"/>
      <c r="J24" s="1" t="s">
        <v>296</v>
      </c>
      <c r="K24" s="2"/>
      <c r="L24" s="1" t="s">
        <v>296</v>
      </c>
      <c r="M24" s="12">
        <v>1418790.9170088931</v>
      </c>
      <c r="N24" s="18" t="s">
        <v>633</v>
      </c>
      <c r="O24" s="2"/>
      <c r="P24" s="1" t="s">
        <v>119</v>
      </c>
      <c r="Q24" s="2"/>
      <c r="R24" s="1"/>
      <c r="S24" s="1"/>
      <c r="T24" s="1"/>
      <c r="U24" s="1"/>
    </row>
    <row r="25" spans="1:21" customFormat="1" x14ac:dyDescent="0.25">
      <c r="A25" t="s">
        <v>129</v>
      </c>
      <c r="B25" t="s">
        <v>217</v>
      </c>
      <c r="C25" t="s">
        <v>220</v>
      </c>
      <c r="D25" s="3">
        <v>42446</v>
      </c>
      <c r="E25" s="3"/>
      <c r="F25" s="3"/>
      <c r="G25" s="3"/>
      <c r="H25" s="3"/>
      <c r="I25" s="3"/>
      <c r="J25" s="1" t="s">
        <v>296</v>
      </c>
      <c r="K25" s="2"/>
      <c r="L25" s="1" t="s">
        <v>296</v>
      </c>
      <c r="M25" s="12">
        <v>1027685.6922464867</v>
      </c>
      <c r="N25" s="18" t="s">
        <v>633</v>
      </c>
      <c r="O25" s="2"/>
      <c r="P25" s="1" t="s">
        <v>119</v>
      </c>
      <c r="Q25" s="2"/>
      <c r="R25" s="1"/>
      <c r="S25" s="1"/>
      <c r="T25" s="1"/>
      <c r="U25" s="1"/>
    </row>
    <row r="26" spans="1:21" customFormat="1" x14ac:dyDescent="0.25">
      <c r="A26" t="s">
        <v>129</v>
      </c>
      <c r="B26" t="s">
        <v>727</v>
      </c>
      <c r="C26" t="s">
        <v>220</v>
      </c>
      <c r="D26" s="3">
        <v>42446</v>
      </c>
      <c r="E26" s="3"/>
      <c r="F26" s="3"/>
      <c r="G26" s="3"/>
      <c r="H26" s="3"/>
      <c r="I26" s="3"/>
      <c r="J26" s="1" t="s">
        <v>296</v>
      </c>
      <c r="K26" s="2"/>
      <c r="L26" s="1" t="s">
        <v>296</v>
      </c>
      <c r="M26" s="12">
        <v>2581511.4358169246</v>
      </c>
      <c r="N26" s="18" t="s">
        <v>633</v>
      </c>
      <c r="O26" s="2"/>
      <c r="P26" s="1" t="s">
        <v>119</v>
      </c>
      <c r="Q26" s="2"/>
      <c r="R26" s="1"/>
      <c r="S26" s="1"/>
      <c r="T26" s="1"/>
      <c r="U26" s="1"/>
    </row>
    <row r="27" spans="1:21" customFormat="1" x14ac:dyDescent="0.25">
      <c r="A27" t="s">
        <v>129</v>
      </c>
      <c r="B27" t="s">
        <v>728</v>
      </c>
      <c r="C27" t="s">
        <v>220</v>
      </c>
      <c r="D27" s="3">
        <v>42446</v>
      </c>
      <c r="E27" s="3"/>
      <c r="F27" s="3"/>
      <c r="G27" s="3"/>
      <c r="H27" s="3"/>
      <c r="I27" s="3"/>
      <c r="J27" s="1" t="s">
        <v>296</v>
      </c>
      <c r="K27" s="2"/>
      <c r="L27" s="1" t="s">
        <v>296</v>
      </c>
      <c r="M27" s="12">
        <v>475797.11041655298</v>
      </c>
      <c r="N27" s="18" t="s">
        <v>633</v>
      </c>
      <c r="O27" s="2"/>
      <c r="P27" s="1" t="s">
        <v>119</v>
      </c>
      <c r="Q27" s="2"/>
      <c r="R27" s="1"/>
      <c r="S27" s="1"/>
      <c r="T27" s="1"/>
      <c r="U27" s="1"/>
    </row>
    <row r="28" spans="1:21" customFormat="1" x14ac:dyDescent="0.25">
      <c r="A28" t="s">
        <v>129</v>
      </c>
      <c r="B28" t="s">
        <v>729</v>
      </c>
      <c r="C28" t="s">
        <v>220</v>
      </c>
      <c r="D28" s="3">
        <v>42446</v>
      </c>
      <c r="E28" s="3"/>
      <c r="F28" s="3"/>
      <c r="G28" s="3"/>
      <c r="H28" s="3"/>
      <c r="I28" s="3"/>
      <c r="J28" s="1" t="s">
        <v>296</v>
      </c>
      <c r="K28" s="2"/>
      <c r="L28" s="1" t="s">
        <v>296</v>
      </c>
      <c r="M28" s="12">
        <v>392928.51258144889</v>
      </c>
      <c r="N28" s="18" t="s">
        <v>633</v>
      </c>
      <c r="O28" s="2"/>
      <c r="P28" s="1" t="s">
        <v>119</v>
      </c>
      <c r="Q28" s="2"/>
      <c r="R28" s="1"/>
      <c r="S28" s="1"/>
      <c r="T28" s="1"/>
      <c r="U28" s="1"/>
    </row>
    <row r="29" spans="1:21" customFormat="1" x14ac:dyDescent="0.25">
      <c r="A29" t="s">
        <v>129</v>
      </c>
      <c r="B29" t="s">
        <v>730</v>
      </c>
      <c r="C29" t="s">
        <v>220</v>
      </c>
      <c r="D29" s="3">
        <v>42446</v>
      </c>
      <c r="E29" s="3"/>
      <c r="F29" s="3"/>
      <c r="G29" s="3"/>
      <c r="H29" s="3"/>
      <c r="I29" s="3"/>
      <c r="J29" s="1" t="s">
        <v>296</v>
      </c>
      <c r="K29" s="2"/>
      <c r="L29" s="1" t="s">
        <v>296</v>
      </c>
      <c r="M29" s="12">
        <v>420310.56692774215</v>
      </c>
      <c r="N29" s="18" t="s">
        <v>633</v>
      </c>
      <c r="O29" s="2"/>
      <c r="P29" s="1" t="s">
        <v>119</v>
      </c>
      <c r="Q29" s="2"/>
      <c r="R29" s="1"/>
      <c r="S29" s="1"/>
      <c r="T29" s="1"/>
      <c r="U29" s="1"/>
    </row>
    <row r="30" spans="1:21" customFormat="1" x14ac:dyDescent="0.25">
      <c r="A30" t="s">
        <v>129</v>
      </c>
      <c r="B30" t="s">
        <v>731</v>
      </c>
      <c r="C30" t="s">
        <v>220</v>
      </c>
      <c r="D30" s="3">
        <v>42446</v>
      </c>
      <c r="E30" s="3"/>
      <c r="F30" s="3"/>
      <c r="G30" s="3"/>
      <c r="H30" s="3"/>
      <c r="I30" s="3"/>
      <c r="J30" s="1" t="s">
        <v>296</v>
      </c>
      <c r="K30" s="2"/>
      <c r="L30" s="1" t="s">
        <v>296</v>
      </c>
      <c r="M30" s="12">
        <v>631159.43218522333</v>
      </c>
      <c r="N30" s="18" t="s">
        <v>633</v>
      </c>
      <c r="O30" s="2"/>
      <c r="P30" s="1" t="s">
        <v>119</v>
      </c>
      <c r="Q30" s="2"/>
      <c r="R30" s="1"/>
      <c r="S30" s="1"/>
      <c r="T30" s="1"/>
      <c r="U30" s="1"/>
    </row>
    <row r="31" spans="1:21" customFormat="1" x14ac:dyDescent="0.25">
      <c r="A31" t="s">
        <v>129</v>
      </c>
      <c r="B31" t="s">
        <v>732</v>
      </c>
      <c r="C31" t="s">
        <v>220</v>
      </c>
      <c r="D31" s="3">
        <v>42446</v>
      </c>
      <c r="E31" s="3"/>
      <c r="F31" s="3"/>
      <c r="G31" s="3"/>
      <c r="H31" s="3"/>
      <c r="I31" s="3"/>
      <c r="J31" s="1" t="s">
        <v>296</v>
      </c>
      <c r="K31" s="2"/>
      <c r="L31" s="1" t="s">
        <v>296</v>
      </c>
      <c r="M31" s="12">
        <v>1222091.1203410588</v>
      </c>
      <c r="N31" s="18" t="s">
        <v>633</v>
      </c>
      <c r="O31" s="2"/>
      <c r="P31" s="1" t="s">
        <v>119</v>
      </c>
      <c r="Q31" s="2"/>
      <c r="R31" s="1"/>
      <c r="S31" s="1"/>
      <c r="T31" s="1"/>
      <c r="U31" s="1"/>
    </row>
    <row r="32" spans="1:21" customFormat="1" x14ac:dyDescent="0.25">
      <c r="A32" t="s">
        <v>129</v>
      </c>
      <c r="B32" t="s">
        <v>733</v>
      </c>
      <c r="C32" t="s">
        <v>220</v>
      </c>
      <c r="D32" s="3">
        <v>42446</v>
      </c>
      <c r="E32" s="3"/>
      <c r="F32" s="3"/>
      <c r="G32" s="3"/>
      <c r="H32" s="3"/>
      <c r="I32" s="3"/>
      <c r="J32" s="1" t="s">
        <v>296</v>
      </c>
      <c r="K32" s="2"/>
      <c r="L32" s="1" t="s">
        <v>296</v>
      </c>
      <c r="M32" s="12">
        <v>559026.92564976925</v>
      </c>
      <c r="N32" s="18" t="s">
        <v>633</v>
      </c>
      <c r="O32" s="2"/>
      <c r="P32" s="1" t="s">
        <v>119</v>
      </c>
      <c r="Q32" s="2"/>
      <c r="R32" s="1"/>
      <c r="S32" s="1"/>
      <c r="T32" s="1"/>
      <c r="U32" s="1"/>
    </row>
    <row r="33" spans="1:21" customFormat="1" x14ac:dyDescent="0.25">
      <c r="A33" t="s">
        <v>129</v>
      </c>
      <c r="B33" t="s">
        <v>734</v>
      </c>
      <c r="C33" t="s">
        <v>220</v>
      </c>
      <c r="D33" s="3">
        <v>42446</v>
      </c>
      <c r="E33" s="3"/>
      <c r="F33" s="3"/>
      <c r="G33" s="3"/>
      <c r="H33" s="3"/>
      <c r="I33" s="3"/>
      <c r="J33" s="1" t="s">
        <v>296</v>
      </c>
      <c r="K33" s="2"/>
      <c r="L33" s="1" t="s">
        <v>296</v>
      </c>
      <c r="M33" s="12">
        <v>497991.72781207727</v>
      </c>
      <c r="N33" s="18" t="s">
        <v>633</v>
      </c>
      <c r="O33" s="2"/>
      <c r="P33" s="1" t="s">
        <v>119</v>
      </c>
      <c r="Q33" s="2"/>
      <c r="R33" s="1"/>
      <c r="S33" s="1"/>
      <c r="T33" s="1"/>
      <c r="U33" s="1"/>
    </row>
    <row r="34" spans="1:21" customFormat="1" x14ac:dyDescent="0.25">
      <c r="A34" t="s">
        <v>129</v>
      </c>
      <c r="B34" t="s">
        <v>735</v>
      </c>
      <c r="C34" t="s">
        <v>220</v>
      </c>
      <c r="D34" s="3">
        <v>42446</v>
      </c>
      <c r="E34" s="3"/>
      <c r="F34" s="3"/>
      <c r="G34" s="3"/>
      <c r="H34" s="3"/>
      <c r="I34" s="3"/>
      <c r="J34" s="1" t="s">
        <v>296</v>
      </c>
      <c r="K34" s="2"/>
      <c r="L34" s="1" t="s">
        <v>296</v>
      </c>
      <c r="M34" s="12">
        <v>769681.58800503961</v>
      </c>
      <c r="N34" s="18" t="s">
        <v>633</v>
      </c>
      <c r="O34" s="2"/>
      <c r="P34" s="1" t="s">
        <v>119</v>
      </c>
      <c r="Q34" s="2"/>
      <c r="R34" s="1"/>
      <c r="S34" s="1"/>
      <c r="T34" s="1"/>
      <c r="U34" s="1"/>
    </row>
    <row r="35" spans="1:21" customFormat="1" x14ac:dyDescent="0.25">
      <c r="A35" t="s">
        <v>129</v>
      </c>
      <c r="B35" t="s">
        <v>736</v>
      </c>
      <c r="C35" t="s">
        <v>220</v>
      </c>
      <c r="D35" s="3">
        <v>42446</v>
      </c>
      <c r="E35" s="3"/>
      <c r="F35" s="3"/>
      <c r="G35" s="3"/>
      <c r="H35" s="3"/>
      <c r="I35" s="3"/>
      <c r="J35" s="1" t="s">
        <v>296</v>
      </c>
      <c r="K35" s="2"/>
      <c r="L35" s="1" t="s">
        <v>296</v>
      </c>
      <c r="M35" s="12">
        <v>697743.28437179641</v>
      </c>
      <c r="N35" s="18" t="s">
        <v>633</v>
      </c>
      <c r="O35" s="2"/>
      <c r="P35" s="1" t="s">
        <v>119</v>
      </c>
      <c r="Q35" s="2"/>
      <c r="R35" s="1"/>
      <c r="S35" s="1"/>
      <c r="T35" s="1"/>
      <c r="U35" s="1"/>
    </row>
    <row r="36" spans="1:21" customFormat="1" x14ac:dyDescent="0.25">
      <c r="A36" t="s">
        <v>129</v>
      </c>
      <c r="B36" t="s">
        <v>737</v>
      </c>
      <c r="C36" t="s">
        <v>220</v>
      </c>
      <c r="D36" s="3">
        <v>42446</v>
      </c>
      <c r="E36" s="3"/>
      <c r="F36" s="3"/>
      <c r="G36" s="3"/>
      <c r="H36" s="3"/>
      <c r="I36" s="3"/>
      <c r="J36" s="1" t="s">
        <v>296</v>
      </c>
      <c r="K36" s="2"/>
      <c r="L36" s="1" t="s">
        <v>296</v>
      </c>
      <c r="M36" s="12">
        <v>3411035.2609746465</v>
      </c>
      <c r="N36" s="18" t="s">
        <v>633</v>
      </c>
      <c r="O36" s="2"/>
      <c r="P36" s="1" t="s">
        <v>119</v>
      </c>
      <c r="Q36" s="2"/>
      <c r="R36" s="1"/>
      <c r="S36" s="1"/>
      <c r="T36" s="1"/>
      <c r="U36" s="1"/>
    </row>
    <row r="37" spans="1:21" customFormat="1" x14ac:dyDescent="0.25">
      <c r="A37" t="s">
        <v>129</v>
      </c>
      <c r="B37" t="s">
        <v>738</v>
      </c>
      <c r="C37" t="s">
        <v>220</v>
      </c>
      <c r="D37" s="3">
        <v>42446</v>
      </c>
      <c r="E37" s="3"/>
      <c r="F37" s="3"/>
      <c r="G37" s="3"/>
      <c r="H37" s="3"/>
      <c r="I37" s="3"/>
      <c r="J37" s="1" t="s">
        <v>296</v>
      </c>
      <c r="K37" s="2"/>
      <c r="L37" s="1" t="s">
        <v>296</v>
      </c>
      <c r="M37" s="12">
        <v>237759.83884955445</v>
      </c>
      <c r="N37" s="18" t="s">
        <v>633</v>
      </c>
      <c r="O37" s="2"/>
      <c r="P37" s="1" t="s">
        <v>119</v>
      </c>
      <c r="Q37" s="2"/>
      <c r="R37" s="1"/>
      <c r="S37" s="1"/>
      <c r="T37" s="1"/>
      <c r="U37" s="1"/>
    </row>
    <row r="38" spans="1:21" customFormat="1" x14ac:dyDescent="0.25">
      <c r="A38" t="s">
        <v>129</v>
      </c>
      <c r="B38" t="s">
        <v>739</v>
      </c>
      <c r="C38" t="s">
        <v>220</v>
      </c>
      <c r="D38" s="3">
        <v>42446</v>
      </c>
      <c r="E38" s="3"/>
      <c r="F38" s="3"/>
      <c r="G38" s="3"/>
      <c r="H38" s="3"/>
      <c r="I38" s="3"/>
      <c r="J38" s="1" t="s">
        <v>296</v>
      </c>
      <c r="K38" s="2"/>
      <c r="L38" s="1" t="s">
        <v>296</v>
      </c>
      <c r="M38" s="12">
        <v>2118198.797685354</v>
      </c>
      <c r="N38" s="18" t="s">
        <v>633</v>
      </c>
      <c r="O38" s="2"/>
      <c r="P38" s="1" t="s">
        <v>119</v>
      </c>
      <c r="Q38" s="2"/>
      <c r="R38" s="1"/>
      <c r="S38" s="1"/>
      <c r="T38" s="1"/>
      <c r="U38" s="1"/>
    </row>
    <row r="39" spans="1:21" customFormat="1" x14ac:dyDescent="0.25">
      <c r="A39" t="s">
        <v>129</v>
      </c>
      <c r="B39" t="s">
        <v>740</v>
      </c>
      <c r="C39" t="s">
        <v>220</v>
      </c>
      <c r="D39" s="3">
        <v>42446</v>
      </c>
      <c r="E39" s="3"/>
      <c r="F39" s="3"/>
      <c r="G39" s="3"/>
      <c r="H39" s="3"/>
      <c r="I39" s="3"/>
      <c r="J39" s="1" t="s">
        <v>296</v>
      </c>
      <c r="K39" s="2"/>
      <c r="L39" s="1" t="s">
        <v>296</v>
      </c>
      <c r="M39" s="12">
        <v>670277.44534483494</v>
      </c>
      <c r="N39" s="18" t="s">
        <v>633</v>
      </c>
      <c r="O39" s="2"/>
      <c r="P39" s="1" t="s">
        <v>119</v>
      </c>
      <c r="Q39" s="2"/>
      <c r="R39" s="1"/>
      <c r="S39" s="1"/>
      <c r="T39" s="1"/>
      <c r="U39" s="1"/>
    </row>
    <row r="40" spans="1:21" customFormat="1" x14ac:dyDescent="0.25">
      <c r="A40" t="s">
        <v>129</v>
      </c>
      <c r="B40" t="s">
        <v>741</v>
      </c>
      <c r="C40" t="s">
        <v>220</v>
      </c>
      <c r="D40" s="3">
        <v>42446</v>
      </c>
      <c r="E40" s="3"/>
      <c r="F40" s="3"/>
      <c r="G40" s="3"/>
      <c r="H40" s="3"/>
      <c r="I40" s="3"/>
      <c r="J40" s="1" t="s">
        <v>296</v>
      </c>
      <c r="K40" s="2"/>
      <c r="L40" s="1" t="s">
        <v>296</v>
      </c>
      <c r="M40" s="12">
        <v>545432.72249501059</v>
      </c>
      <c r="N40" s="18" t="s">
        <v>633</v>
      </c>
      <c r="O40" s="2"/>
      <c r="P40" s="1" t="s">
        <v>119</v>
      </c>
      <c r="Q40" s="2"/>
      <c r="R40" s="1"/>
      <c r="S40" s="1"/>
      <c r="T40" s="1"/>
      <c r="U40" s="1"/>
    </row>
    <row r="41" spans="1:21" customFormat="1" x14ac:dyDescent="0.25">
      <c r="A41" t="s">
        <v>129</v>
      </c>
      <c r="B41" t="s">
        <v>742</v>
      </c>
      <c r="C41" t="s">
        <v>220</v>
      </c>
      <c r="D41" s="3">
        <v>42446</v>
      </c>
      <c r="E41" s="3"/>
      <c r="F41" s="3"/>
      <c r="G41" s="3"/>
      <c r="H41" s="3"/>
      <c r="I41" s="3"/>
      <c r="J41" s="1" t="s">
        <v>296</v>
      </c>
      <c r="K41" s="2"/>
      <c r="L41" s="1" t="s">
        <v>296</v>
      </c>
      <c r="M41" s="12">
        <v>516579.71988082898</v>
      </c>
      <c r="N41" s="18" t="s">
        <v>633</v>
      </c>
      <c r="O41" s="2"/>
      <c r="P41" s="1" t="s">
        <v>119</v>
      </c>
      <c r="Q41" s="2"/>
      <c r="R41" s="1"/>
      <c r="S41" s="1"/>
      <c r="T41" s="1"/>
      <c r="U41" s="1"/>
    </row>
    <row r="42" spans="1:21" customFormat="1" x14ac:dyDescent="0.25">
      <c r="A42" t="s">
        <v>129</v>
      </c>
      <c r="B42" t="s">
        <v>743</v>
      </c>
      <c r="C42" t="s">
        <v>220</v>
      </c>
      <c r="D42" s="3">
        <v>42446</v>
      </c>
      <c r="E42" s="3"/>
      <c r="F42" s="3"/>
      <c r="G42" s="3"/>
      <c r="H42" s="3"/>
      <c r="I42" s="3"/>
      <c r="J42" s="1" t="s">
        <v>296</v>
      </c>
      <c r="K42" s="2"/>
      <c r="L42" s="1" t="s">
        <v>296</v>
      </c>
      <c r="M42" s="12">
        <v>433072.47193016863</v>
      </c>
      <c r="N42" s="18" t="s">
        <v>633</v>
      </c>
      <c r="O42" s="2"/>
      <c r="P42" s="1" t="s">
        <v>119</v>
      </c>
      <c r="Q42" s="2"/>
      <c r="R42" s="1"/>
      <c r="S42" s="1"/>
      <c r="T42" s="1"/>
      <c r="U42" s="1"/>
    </row>
    <row r="43" spans="1:21" customFormat="1" x14ac:dyDescent="0.25">
      <c r="A43" t="s">
        <v>129</v>
      </c>
      <c r="B43" t="s">
        <v>744</v>
      </c>
      <c r="C43" t="s">
        <v>220</v>
      </c>
      <c r="D43" s="3">
        <v>42446</v>
      </c>
      <c r="E43" s="3"/>
      <c r="F43" s="3"/>
      <c r="G43" s="3"/>
      <c r="H43" s="3"/>
      <c r="I43" s="3"/>
      <c r="J43" s="1" t="s">
        <v>296</v>
      </c>
      <c r="K43" s="2"/>
      <c r="L43" s="1" t="s">
        <v>296</v>
      </c>
      <c r="M43" s="12">
        <v>590376.82272094744</v>
      </c>
      <c r="N43" s="18" t="s">
        <v>633</v>
      </c>
      <c r="O43" s="2"/>
      <c r="P43" s="1" t="s">
        <v>119</v>
      </c>
      <c r="Q43" s="2"/>
      <c r="R43" s="1"/>
      <c r="S43" s="1"/>
      <c r="T43" s="1"/>
      <c r="U43" s="1"/>
    </row>
    <row r="44" spans="1:21" customFormat="1" x14ac:dyDescent="0.25">
      <c r="A44" t="s">
        <v>129</v>
      </c>
      <c r="B44" t="s">
        <v>745</v>
      </c>
      <c r="C44" t="s">
        <v>220</v>
      </c>
      <c r="D44" s="3">
        <v>42446</v>
      </c>
      <c r="E44" s="3"/>
      <c r="F44" s="3"/>
      <c r="G44" s="3"/>
      <c r="H44" s="3"/>
      <c r="I44" s="3"/>
      <c r="J44" s="1" t="s">
        <v>296</v>
      </c>
      <c r="K44" s="2"/>
      <c r="L44" s="1" t="s">
        <v>296</v>
      </c>
      <c r="M44" s="12">
        <v>491888.20802830812</v>
      </c>
      <c r="N44" s="18" t="s">
        <v>633</v>
      </c>
      <c r="O44" s="2"/>
      <c r="P44" s="1" t="s">
        <v>119</v>
      </c>
      <c r="Q44" s="2"/>
      <c r="R44" s="1"/>
      <c r="S44" s="1"/>
      <c r="T44" s="1"/>
      <c r="U44" s="1"/>
    </row>
    <row r="45" spans="1:21" customFormat="1" x14ac:dyDescent="0.25">
      <c r="A45" t="s">
        <v>129</v>
      </c>
      <c r="B45" t="s">
        <v>746</v>
      </c>
      <c r="C45" t="s">
        <v>220</v>
      </c>
      <c r="D45" s="3">
        <v>42446</v>
      </c>
      <c r="E45" s="3"/>
      <c r="F45" s="3"/>
      <c r="G45" s="3"/>
      <c r="H45" s="3"/>
      <c r="I45" s="3"/>
      <c r="J45" s="1" t="s">
        <v>296</v>
      </c>
      <c r="K45" s="2"/>
      <c r="L45" s="1" t="s">
        <v>296</v>
      </c>
      <c r="M45" s="12">
        <v>345403.73321784753</v>
      </c>
      <c r="N45" s="18" t="s">
        <v>633</v>
      </c>
      <c r="O45" s="2"/>
      <c r="P45" s="1" t="s">
        <v>119</v>
      </c>
      <c r="Q45" s="2"/>
      <c r="R45" s="1"/>
      <c r="S45" s="1"/>
      <c r="T45" s="1"/>
      <c r="U45" s="1"/>
    </row>
    <row r="46" spans="1:21" customFormat="1" x14ac:dyDescent="0.25">
      <c r="A46" t="s">
        <v>129</v>
      </c>
      <c r="B46" t="s">
        <v>747</v>
      </c>
      <c r="C46" t="s">
        <v>220</v>
      </c>
      <c r="D46" s="3">
        <v>42446</v>
      </c>
      <c r="E46" s="3"/>
      <c r="F46" s="3"/>
      <c r="G46" s="3"/>
      <c r="H46" s="3"/>
      <c r="I46" s="3"/>
      <c r="J46" s="1" t="s">
        <v>296</v>
      </c>
      <c r="K46" s="2"/>
      <c r="L46" s="1" t="s">
        <v>296</v>
      </c>
      <c r="M46" s="12">
        <v>368430.64876570401</v>
      </c>
      <c r="N46" s="18" t="s">
        <v>633</v>
      </c>
      <c r="O46" s="2"/>
      <c r="P46" s="1" t="s">
        <v>119</v>
      </c>
      <c r="Q46" s="2"/>
      <c r="R46" s="1"/>
      <c r="S46" s="1"/>
      <c r="T46" s="1"/>
      <c r="U46" s="1"/>
    </row>
    <row r="47" spans="1:21" customFormat="1" x14ac:dyDescent="0.25">
      <c r="A47" t="s">
        <v>129</v>
      </c>
      <c r="B47" t="s">
        <v>748</v>
      </c>
      <c r="C47" t="s">
        <v>220</v>
      </c>
      <c r="D47" s="3">
        <v>42446</v>
      </c>
      <c r="E47" s="3"/>
      <c r="F47" s="3"/>
      <c r="G47" s="3"/>
      <c r="H47" s="3"/>
      <c r="I47" s="3"/>
      <c r="J47" s="1" t="s">
        <v>296</v>
      </c>
      <c r="K47" s="2"/>
      <c r="L47" s="1" t="s">
        <v>296</v>
      </c>
      <c r="M47" s="12">
        <v>636708.08653410443</v>
      </c>
      <c r="N47" s="18" t="s">
        <v>633</v>
      </c>
      <c r="O47" s="2"/>
      <c r="P47" s="1" t="s">
        <v>119</v>
      </c>
      <c r="Q47" s="2"/>
      <c r="R47" s="1"/>
      <c r="S47" s="1"/>
      <c r="T47" s="1"/>
      <c r="U47" s="1"/>
    </row>
    <row r="48" spans="1:21" customFormat="1" x14ac:dyDescent="0.25">
      <c r="A48" t="s">
        <v>129</v>
      </c>
      <c r="B48" t="s">
        <v>749</v>
      </c>
      <c r="C48" t="s">
        <v>220</v>
      </c>
      <c r="D48" s="3">
        <v>42446</v>
      </c>
      <c r="E48" s="3"/>
      <c r="F48" s="3"/>
      <c r="G48" s="3"/>
      <c r="H48" s="3"/>
      <c r="I48" s="3"/>
      <c r="J48" s="1" t="s">
        <v>296</v>
      </c>
      <c r="K48" s="2"/>
      <c r="L48" s="1" t="s">
        <v>296</v>
      </c>
      <c r="M48" s="12">
        <v>356501.04191560968</v>
      </c>
      <c r="N48" s="18" t="s">
        <v>633</v>
      </c>
      <c r="O48" s="2"/>
      <c r="P48" s="1" t="s">
        <v>119</v>
      </c>
      <c r="Q48" s="2"/>
      <c r="R48" s="1"/>
      <c r="S48" s="1"/>
      <c r="T48" s="1"/>
      <c r="U48" s="1"/>
    </row>
    <row r="49" spans="1:21" customFormat="1" x14ac:dyDescent="0.25">
      <c r="A49" t="s">
        <v>129</v>
      </c>
      <c r="B49" t="s">
        <v>750</v>
      </c>
      <c r="C49" t="s">
        <v>220</v>
      </c>
      <c r="D49" s="3">
        <v>42446</v>
      </c>
      <c r="E49" s="3"/>
      <c r="F49" s="3"/>
      <c r="G49" s="3"/>
      <c r="H49" s="3"/>
      <c r="I49" s="3"/>
      <c r="J49" s="1" t="s">
        <v>296</v>
      </c>
      <c r="K49" s="2"/>
      <c r="L49" s="1" t="s">
        <v>296</v>
      </c>
      <c r="M49" s="12">
        <v>1426004.1676624387</v>
      </c>
      <c r="N49" s="18" t="s">
        <v>633</v>
      </c>
      <c r="O49" s="2"/>
      <c r="P49" s="1" t="s">
        <v>119</v>
      </c>
      <c r="Q49" s="2"/>
      <c r="R49" s="1"/>
      <c r="S49" s="1"/>
      <c r="T49" s="1"/>
      <c r="U49" s="1"/>
    </row>
    <row r="50" spans="1:21" customFormat="1" x14ac:dyDescent="0.25">
      <c r="A50" t="s">
        <v>129</v>
      </c>
      <c r="B50" t="s">
        <v>751</v>
      </c>
      <c r="C50" t="s">
        <v>220</v>
      </c>
      <c r="D50" s="3">
        <v>42446</v>
      </c>
      <c r="E50" s="3"/>
      <c r="F50" s="3"/>
      <c r="G50" s="3"/>
      <c r="H50" s="3"/>
      <c r="I50" s="3"/>
      <c r="J50" s="1" t="s">
        <v>296</v>
      </c>
      <c r="K50" s="2"/>
      <c r="L50" s="1" t="s">
        <v>296</v>
      </c>
      <c r="M50" s="12">
        <v>270774.33222539688</v>
      </c>
      <c r="N50" s="18" t="s">
        <v>633</v>
      </c>
      <c r="O50" s="2"/>
      <c r="P50" s="1" t="s">
        <v>119</v>
      </c>
      <c r="Q50" s="2"/>
      <c r="R50" s="1"/>
      <c r="S50" s="1"/>
      <c r="T50" s="1"/>
      <c r="U50" s="1"/>
    </row>
    <row r="51" spans="1:21" customFormat="1" x14ac:dyDescent="0.25">
      <c r="A51" t="s">
        <v>129</v>
      </c>
      <c r="B51" t="s">
        <v>752</v>
      </c>
      <c r="C51" t="s">
        <v>220</v>
      </c>
      <c r="D51" s="3">
        <v>42446</v>
      </c>
      <c r="E51" s="3"/>
      <c r="F51" s="3"/>
      <c r="G51" s="3"/>
      <c r="H51" s="3"/>
      <c r="I51" s="3"/>
      <c r="J51" s="1" t="s">
        <v>296</v>
      </c>
      <c r="K51" s="2"/>
      <c r="L51" s="1" t="s">
        <v>296</v>
      </c>
      <c r="M51" s="12">
        <v>281613.35106321867</v>
      </c>
      <c r="N51" s="18" t="s">
        <v>633</v>
      </c>
      <c r="O51" s="2"/>
      <c r="P51" s="1" t="s">
        <v>119</v>
      </c>
      <c r="Q51" s="2"/>
      <c r="R51" s="1"/>
      <c r="S51" s="1"/>
      <c r="T51" s="1"/>
      <c r="U51" s="1"/>
    </row>
    <row r="52" spans="1:21" customFormat="1" x14ac:dyDescent="0.25">
      <c r="A52" t="s">
        <v>129</v>
      </c>
      <c r="B52" t="s">
        <v>753</v>
      </c>
      <c r="C52" t="s">
        <v>220</v>
      </c>
      <c r="D52" s="3">
        <v>42446</v>
      </c>
      <c r="E52" s="3"/>
      <c r="F52" s="3"/>
      <c r="G52" s="3"/>
      <c r="H52" s="3"/>
      <c r="I52" s="3"/>
      <c r="J52" s="1" t="s">
        <v>296</v>
      </c>
      <c r="K52" s="2"/>
      <c r="L52" s="1" t="s">
        <v>296</v>
      </c>
      <c r="M52" s="12">
        <v>1171320.9330487968</v>
      </c>
      <c r="N52" s="18" t="s">
        <v>633</v>
      </c>
      <c r="O52" s="2"/>
      <c r="P52" s="1" t="s">
        <v>119</v>
      </c>
      <c r="Q52" s="2"/>
      <c r="R52" s="1"/>
      <c r="S52" s="1"/>
      <c r="T52" s="1"/>
      <c r="U52" s="1"/>
    </row>
    <row r="53" spans="1:21" customFormat="1" x14ac:dyDescent="0.25">
      <c r="A53" t="s">
        <v>129</v>
      </c>
      <c r="B53" t="s">
        <v>754</v>
      </c>
      <c r="C53" t="s">
        <v>220</v>
      </c>
      <c r="D53" s="3">
        <v>41549</v>
      </c>
      <c r="E53" s="3"/>
      <c r="F53" s="3"/>
      <c r="G53" s="3"/>
      <c r="H53" s="3"/>
      <c r="I53" s="3"/>
      <c r="J53" s="1" t="s">
        <v>296</v>
      </c>
      <c r="K53" s="2"/>
      <c r="L53" s="1" t="s">
        <v>296</v>
      </c>
      <c r="M53" s="12">
        <v>304673.96913272107</v>
      </c>
      <c r="N53" s="18" t="s">
        <v>633</v>
      </c>
      <c r="O53" s="2"/>
      <c r="P53" s="1" t="s">
        <v>119</v>
      </c>
      <c r="Q53" s="2"/>
      <c r="R53" s="1"/>
      <c r="S53" s="1"/>
      <c r="T53" s="1"/>
      <c r="U53" s="1"/>
    </row>
    <row r="54" spans="1:21" customFormat="1" x14ac:dyDescent="0.25">
      <c r="A54" t="s">
        <v>129</v>
      </c>
      <c r="B54" t="s">
        <v>755</v>
      </c>
      <c r="C54" t="s">
        <v>220</v>
      </c>
      <c r="D54" s="3">
        <v>41549</v>
      </c>
      <c r="E54" s="3"/>
      <c r="F54" s="3"/>
      <c r="G54" s="3"/>
      <c r="H54" s="3"/>
      <c r="I54" s="3"/>
      <c r="J54" s="1" t="s">
        <v>296</v>
      </c>
      <c r="K54" s="2"/>
      <c r="L54" s="1" t="s">
        <v>296</v>
      </c>
      <c r="M54" s="12">
        <v>297390.16101222445</v>
      </c>
      <c r="N54" s="18" t="s">
        <v>633</v>
      </c>
      <c r="O54" s="2"/>
      <c r="P54" s="1" t="s">
        <v>119</v>
      </c>
      <c r="Q54" s="2"/>
      <c r="R54" s="1"/>
      <c r="S54" s="1"/>
      <c r="T54" s="1"/>
      <c r="U54" s="1"/>
    </row>
    <row r="55" spans="1:21" customFormat="1" x14ac:dyDescent="0.25">
      <c r="A55" t="s">
        <v>129</v>
      </c>
      <c r="B55" t="s">
        <v>756</v>
      </c>
      <c r="C55" t="s">
        <v>220</v>
      </c>
      <c r="D55" s="3">
        <v>41549</v>
      </c>
      <c r="E55" s="3"/>
      <c r="F55" s="3"/>
      <c r="G55" s="3"/>
      <c r="H55" s="3"/>
      <c r="I55" s="3"/>
      <c r="J55" s="1" t="s">
        <v>296</v>
      </c>
      <c r="K55" s="2"/>
      <c r="L55" s="1" t="s">
        <v>296</v>
      </c>
      <c r="M55" s="12">
        <v>231412.87363534022</v>
      </c>
      <c r="N55" s="18" t="s">
        <v>633</v>
      </c>
      <c r="O55" s="2"/>
      <c r="P55" s="1" t="s">
        <v>119</v>
      </c>
      <c r="Q55" s="2"/>
      <c r="R55" s="1"/>
      <c r="S55" s="1"/>
      <c r="T55" s="1"/>
      <c r="U55" s="1"/>
    </row>
    <row r="56" spans="1:21" customFormat="1" x14ac:dyDescent="0.25">
      <c r="A56" t="s">
        <v>129</v>
      </c>
      <c r="B56" t="s">
        <v>757</v>
      </c>
      <c r="C56" t="s">
        <v>220</v>
      </c>
      <c r="D56" s="3">
        <v>41549</v>
      </c>
      <c r="E56" s="3"/>
      <c r="F56" s="3"/>
      <c r="G56" s="3"/>
      <c r="H56" s="3"/>
      <c r="I56" s="3"/>
      <c r="J56" s="1" t="s">
        <v>296</v>
      </c>
      <c r="K56" s="2"/>
      <c r="L56" s="1" t="s">
        <v>296</v>
      </c>
      <c r="M56" s="12">
        <v>215516.42699655998</v>
      </c>
      <c r="N56" s="18" t="s">
        <v>633</v>
      </c>
      <c r="O56" s="2"/>
      <c r="P56" s="1" t="s">
        <v>119</v>
      </c>
      <c r="Q56" s="2"/>
      <c r="R56" s="1"/>
      <c r="S56" s="1"/>
      <c r="T56" s="1"/>
      <c r="U56" s="1"/>
    </row>
    <row r="57" spans="1:21" customFormat="1" x14ac:dyDescent="0.25">
      <c r="A57" t="s">
        <v>129</v>
      </c>
      <c r="B57" t="s">
        <v>758</v>
      </c>
      <c r="C57" t="s">
        <v>220</v>
      </c>
      <c r="D57" s="3">
        <v>41549</v>
      </c>
      <c r="E57" s="3"/>
      <c r="F57" s="3"/>
      <c r="G57" s="3"/>
      <c r="H57" s="3"/>
      <c r="I57" s="3"/>
      <c r="J57" s="1" t="s">
        <v>296</v>
      </c>
      <c r="K57" s="2"/>
      <c r="L57" s="1" t="s">
        <v>296</v>
      </c>
      <c r="M57" s="12">
        <v>149961.16917645754</v>
      </c>
      <c r="N57" s="18" t="s">
        <v>633</v>
      </c>
      <c r="O57" s="2"/>
      <c r="P57" s="1" t="s">
        <v>119</v>
      </c>
      <c r="Q57" s="2"/>
      <c r="R57" s="1"/>
      <c r="S57" s="1"/>
      <c r="T57" s="1"/>
      <c r="U57" s="1"/>
    </row>
    <row r="58" spans="1:21" customFormat="1" x14ac:dyDescent="0.25">
      <c r="A58" t="s">
        <v>129</v>
      </c>
      <c r="B58" t="s">
        <v>759</v>
      </c>
      <c r="C58" t="s">
        <v>220</v>
      </c>
      <c r="D58" s="3">
        <v>41549</v>
      </c>
      <c r="E58" s="3"/>
      <c r="F58" s="3"/>
      <c r="G58" s="3"/>
      <c r="H58" s="3"/>
      <c r="I58" s="3"/>
      <c r="J58" s="1" t="s">
        <v>296</v>
      </c>
      <c r="K58" s="2"/>
      <c r="L58" s="1" t="s">
        <v>296</v>
      </c>
      <c r="M58" s="12">
        <v>251107.5862851564</v>
      </c>
      <c r="N58" s="18" t="s">
        <v>633</v>
      </c>
      <c r="O58" s="2"/>
      <c r="P58" s="1" t="s">
        <v>119</v>
      </c>
      <c r="Q58" s="2"/>
      <c r="R58" s="1"/>
      <c r="S58" s="1"/>
      <c r="T58" s="1"/>
      <c r="U58" s="1"/>
    </row>
    <row r="59" spans="1:21" customFormat="1" x14ac:dyDescent="0.25">
      <c r="A59" t="s">
        <v>129</v>
      </c>
      <c r="B59" t="s">
        <v>760</v>
      </c>
      <c r="C59" t="s">
        <v>220</v>
      </c>
      <c r="D59" s="3">
        <v>41549</v>
      </c>
      <c r="E59" s="3"/>
      <c r="F59" s="3"/>
      <c r="G59" s="3"/>
      <c r="H59" s="3"/>
      <c r="I59" s="3"/>
      <c r="J59" s="1" t="s">
        <v>296</v>
      </c>
      <c r="K59" s="2"/>
      <c r="L59" s="1" t="s">
        <v>296</v>
      </c>
      <c r="M59" s="12">
        <v>206615.82364403235</v>
      </c>
      <c r="N59" s="18" t="s">
        <v>633</v>
      </c>
      <c r="O59" s="2"/>
      <c r="P59" s="1" t="s">
        <v>119</v>
      </c>
      <c r="Q59" s="2"/>
      <c r="R59" s="1"/>
      <c r="S59" s="1"/>
      <c r="T59" s="1"/>
      <c r="U59" s="1"/>
    </row>
    <row r="60" spans="1:21" customFormat="1" x14ac:dyDescent="0.25">
      <c r="A60" t="s">
        <v>129</v>
      </c>
      <c r="B60" t="s">
        <v>761</v>
      </c>
      <c r="C60" t="s">
        <v>220</v>
      </c>
      <c r="D60" s="3">
        <v>41549</v>
      </c>
      <c r="E60" s="3"/>
      <c r="F60" s="3"/>
      <c r="G60" s="3"/>
      <c r="H60" s="3"/>
      <c r="I60" s="3"/>
      <c r="J60" s="1" t="s">
        <v>296</v>
      </c>
      <c r="K60" s="2"/>
      <c r="L60" s="1" t="s">
        <v>296</v>
      </c>
      <c r="M60" s="12">
        <v>234929.78660852168</v>
      </c>
      <c r="N60" s="18" t="s">
        <v>633</v>
      </c>
      <c r="O60" s="2"/>
      <c r="P60" s="1" t="s">
        <v>119</v>
      </c>
      <c r="Q60" s="2"/>
      <c r="R60" s="1"/>
      <c r="S60" s="1"/>
      <c r="T60" s="1"/>
      <c r="U60" s="1"/>
    </row>
    <row r="61" spans="1:21" customFormat="1" x14ac:dyDescent="0.25">
      <c r="A61" t="s">
        <v>129</v>
      </c>
      <c r="B61" t="s">
        <v>762</v>
      </c>
      <c r="C61" t="s">
        <v>220</v>
      </c>
      <c r="D61" s="3">
        <v>42446</v>
      </c>
      <c r="E61" s="3"/>
      <c r="F61" s="3"/>
      <c r="G61" s="3"/>
      <c r="H61" s="3"/>
      <c r="I61" s="3"/>
      <c r="J61" s="1" t="s">
        <v>296</v>
      </c>
      <c r="K61" s="2"/>
      <c r="L61" s="1" t="s">
        <v>296</v>
      </c>
      <c r="M61" s="12">
        <v>633378.89392477577</v>
      </c>
      <c r="N61" s="18" t="s">
        <v>633</v>
      </c>
      <c r="O61" s="2"/>
      <c r="P61" s="1" t="s">
        <v>119</v>
      </c>
      <c r="Q61" s="2"/>
      <c r="R61" s="1"/>
      <c r="S61" s="1"/>
      <c r="T61" s="1"/>
      <c r="U61" s="1"/>
    </row>
    <row r="62" spans="1:21" customFormat="1" x14ac:dyDescent="0.25">
      <c r="A62" t="s">
        <v>129</v>
      </c>
      <c r="B62" t="s">
        <v>763</v>
      </c>
      <c r="C62" t="s">
        <v>220</v>
      </c>
      <c r="D62" s="3">
        <v>41549</v>
      </c>
      <c r="E62" s="3"/>
      <c r="F62" s="3"/>
      <c r="G62" s="3"/>
      <c r="H62" s="3"/>
      <c r="I62" s="3"/>
      <c r="J62" s="1" t="s">
        <v>296</v>
      </c>
      <c r="K62" s="2"/>
      <c r="L62" s="1" t="s">
        <v>296</v>
      </c>
      <c r="M62" s="12">
        <v>515579.44186840235</v>
      </c>
      <c r="N62" s="18" t="s">
        <v>633</v>
      </c>
      <c r="O62" s="2"/>
      <c r="P62" s="1" t="s">
        <v>119</v>
      </c>
      <c r="Q62" s="2"/>
      <c r="R62" s="1"/>
      <c r="S62" s="1"/>
      <c r="T62" s="1"/>
      <c r="U62" s="1"/>
    </row>
    <row r="63" spans="1:21" customFormat="1" x14ac:dyDescent="0.25">
      <c r="A63" t="s">
        <v>130</v>
      </c>
      <c r="B63" t="s">
        <v>219</v>
      </c>
      <c r="C63" t="s">
        <v>228</v>
      </c>
      <c r="D63" s="3">
        <v>42446</v>
      </c>
      <c r="E63" s="3"/>
      <c r="F63" s="3"/>
      <c r="G63" s="3"/>
      <c r="H63" s="3"/>
      <c r="I63" s="3"/>
      <c r="J63" s="1" t="s">
        <v>296</v>
      </c>
      <c r="K63" s="2"/>
      <c r="L63" s="1" t="s">
        <v>296</v>
      </c>
      <c r="M63" s="12">
        <v>4473473.9907414736</v>
      </c>
      <c r="N63" s="18" t="s">
        <v>633</v>
      </c>
      <c r="O63" s="2"/>
      <c r="P63" s="1" t="s">
        <v>119</v>
      </c>
      <c r="Q63" s="2"/>
      <c r="R63" s="1"/>
      <c r="S63" s="1"/>
      <c r="T63" s="1"/>
      <c r="U63" s="1"/>
    </row>
    <row r="64" spans="1:21" customFormat="1" x14ac:dyDescent="0.25">
      <c r="A64" t="s">
        <v>130</v>
      </c>
      <c r="B64" t="s">
        <v>221</v>
      </c>
      <c r="C64" t="s">
        <v>228</v>
      </c>
      <c r="D64" s="3">
        <v>42446</v>
      </c>
      <c r="E64" s="3"/>
      <c r="F64" s="3"/>
      <c r="G64" s="3"/>
      <c r="H64" s="3"/>
      <c r="I64" s="3"/>
      <c r="J64" s="1" t="s">
        <v>296</v>
      </c>
      <c r="K64" s="2"/>
      <c r="L64" s="1" t="s">
        <v>296</v>
      </c>
      <c r="M64" s="12">
        <v>4956273.738217162</v>
      </c>
      <c r="N64" s="18" t="s">
        <v>633</v>
      </c>
      <c r="O64" s="2"/>
      <c r="P64" s="1" t="s">
        <v>119</v>
      </c>
      <c r="Q64" s="2"/>
      <c r="R64" s="1"/>
      <c r="S64" s="1"/>
      <c r="T64" s="1"/>
      <c r="U64" s="1"/>
    </row>
    <row r="65" spans="1:21" customFormat="1" x14ac:dyDescent="0.25">
      <c r="A65" t="s">
        <v>130</v>
      </c>
      <c r="B65" t="s">
        <v>222</v>
      </c>
      <c r="C65" t="s">
        <v>228</v>
      </c>
      <c r="D65" s="3">
        <v>42446</v>
      </c>
      <c r="E65" s="3"/>
      <c r="F65" s="3"/>
      <c r="G65" s="3"/>
      <c r="H65" s="3"/>
      <c r="I65" s="3"/>
      <c r="J65" s="1" t="s">
        <v>296</v>
      </c>
      <c r="K65" s="2"/>
      <c r="L65" s="1" t="s">
        <v>296</v>
      </c>
      <c r="M65" s="12">
        <v>3385722.2539043003</v>
      </c>
      <c r="N65" s="18" t="s">
        <v>633</v>
      </c>
      <c r="O65" s="2"/>
      <c r="P65" s="1" t="s">
        <v>119</v>
      </c>
      <c r="Q65" s="2"/>
      <c r="R65" s="1"/>
      <c r="S65" s="1"/>
      <c r="T65" s="1"/>
      <c r="U65" s="1"/>
    </row>
    <row r="66" spans="1:21" customFormat="1" x14ac:dyDescent="0.25">
      <c r="A66" t="s">
        <v>130</v>
      </c>
      <c r="B66" t="s">
        <v>223</v>
      </c>
      <c r="C66" t="s">
        <v>228</v>
      </c>
      <c r="D66" s="3">
        <v>42446</v>
      </c>
      <c r="E66" s="3"/>
      <c r="F66" s="3"/>
      <c r="G66" s="3"/>
      <c r="H66" s="3"/>
      <c r="I66" s="3"/>
      <c r="J66" s="1" t="s">
        <v>296</v>
      </c>
      <c r="K66" s="2"/>
      <c r="L66" s="1" t="s">
        <v>296</v>
      </c>
      <c r="M66" s="12">
        <v>2758741.9145994484</v>
      </c>
      <c r="N66" s="18" t="s">
        <v>633</v>
      </c>
      <c r="O66" s="2"/>
      <c r="P66" s="1" t="s">
        <v>119</v>
      </c>
      <c r="Q66" s="2"/>
      <c r="R66" s="1"/>
      <c r="S66" s="1"/>
      <c r="T66" s="1"/>
      <c r="U66" s="1"/>
    </row>
    <row r="67" spans="1:21" customFormat="1" x14ac:dyDescent="0.25">
      <c r="A67" t="s">
        <v>130</v>
      </c>
      <c r="B67" t="s">
        <v>224</v>
      </c>
      <c r="C67" t="s">
        <v>228</v>
      </c>
      <c r="D67" s="3">
        <v>42446</v>
      </c>
      <c r="E67" s="3"/>
      <c r="F67" s="3"/>
      <c r="G67" s="3"/>
      <c r="H67" s="3"/>
      <c r="I67" s="3"/>
      <c r="J67" s="1" t="s">
        <v>296</v>
      </c>
      <c r="K67" s="2"/>
      <c r="L67" s="1" t="s">
        <v>296</v>
      </c>
      <c r="M67" s="12">
        <v>785335.28955750715</v>
      </c>
      <c r="N67" s="18" t="s">
        <v>633</v>
      </c>
      <c r="O67" s="2"/>
      <c r="P67" s="1" t="s">
        <v>119</v>
      </c>
      <c r="Q67" s="2"/>
      <c r="R67" s="1"/>
      <c r="S67" s="1"/>
      <c r="T67" s="1"/>
      <c r="U67" s="1"/>
    </row>
    <row r="68" spans="1:21" customFormat="1" x14ac:dyDescent="0.25">
      <c r="A68" t="s">
        <v>130</v>
      </c>
      <c r="B68" t="s">
        <v>225</v>
      </c>
      <c r="C68" t="s">
        <v>228</v>
      </c>
      <c r="D68" s="3">
        <v>41549</v>
      </c>
      <c r="E68" s="3"/>
      <c r="F68" s="3"/>
      <c r="G68" s="3"/>
      <c r="H68" s="3"/>
      <c r="I68" s="3"/>
      <c r="J68" s="1" t="s">
        <v>296</v>
      </c>
      <c r="K68" s="2"/>
      <c r="L68" s="1" t="s">
        <v>296</v>
      </c>
      <c r="M68" s="12">
        <v>147894.15760238891</v>
      </c>
      <c r="N68" s="18" t="s">
        <v>633</v>
      </c>
      <c r="O68" s="2"/>
      <c r="P68" s="1" t="s">
        <v>119</v>
      </c>
      <c r="Q68" s="2"/>
      <c r="R68" s="1"/>
      <c r="S68" s="1"/>
      <c r="T68" s="1"/>
      <c r="U68" s="1"/>
    </row>
    <row r="69" spans="1:21" customFormat="1" x14ac:dyDescent="0.25">
      <c r="A69" t="s">
        <v>130</v>
      </c>
      <c r="B69" t="s">
        <v>226</v>
      </c>
      <c r="C69" t="s">
        <v>228</v>
      </c>
      <c r="D69" s="3">
        <v>42446</v>
      </c>
      <c r="E69" s="3"/>
      <c r="F69" s="3"/>
      <c r="G69" s="3"/>
      <c r="H69" s="3"/>
      <c r="I69" s="3"/>
      <c r="J69" s="1" t="s">
        <v>296</v>
      </c>
      <c r="K69" s="2"/>
      <c r="L69" s="1" t="s">
        <v>296</v>
      </c>
      <c r="M69" s="12">
        <v>2891357.1411511004</v>
      </c>
      <c r="N69" s="18" t="s">
        <v>633</v>
      </c>
      <c r="O69" s="2"/>
      <c r="P69" s="1" t="s">
        <v>119</v>
      </c>
      <c r="Q69" s="2"/>
      <c r="R69" s="1"/>
      <c r="S69" s="1"/>
      <c r="T69" s="1"/>
      <c r="U69" s="1"/>
    </row>
    <row r="70" spans="1:21" customFormat="1" x14ac:dyDescent="0.25">
      <c r="A70" t="s">
        <v>131</v>
      </c>
      <c r="B70" t="s">
        <v>227</v>
      </c>
      <c r="C70" t="s">
        <v>236</v>
      </c>
      <c r="D70" s="3">
        <v>42446</v>
      </c>
      <c r="E70" s="3"/>
      <c r="F70" s="3"/>
      <c r="G70" s="3"/>
      <c r="H70" s="3"/>
      <c r="I70" s="3"/>
      <c r="J70" s="1" t="s">
        <v>296</v>
      </c>
      <c r="K70" s="2"/>
      <c r="L70" s="1" t="s">
        <v>296</v>
      </c>
      <c r="M70" s="12">
        <v>355673.13756854541</v>
      </c>
      <c r="N70" s="18" t="s">
        <v>633</v>
      </c>
      <c r="O70" s="2"/>
      <c r="P70" s="1" t="s">
        <v>119</v>
      </c>
      <c r="Q70" s="2"/>
      <c r="R70" s="1"/>
      <c r="S70" s="1"/>
      <c r="T70" s="1"/>
      <c r="U70" s="1"/>
    </row>
    <row r="71" spans="1:21" customFormat="1" x14ac:dyDescent="0.25">
      <c r="A71" t="s">
        <v>131</v>
      </c>
      <c r="B71" t="s">
        <v>229</v>
      </c>
      <c r="C71" t="s">
        <v>236</v>
      </c>
      <c r="D71" s="3">
        <v>42446</v>
      </c>
      <c r="E71" s="3"/>
      <c r="F71" s="3"/>
      <c r="G71" s="3"/>
      <c r="H71" s="3"/>
      <c r="I71" s="3"/>
      <c r="J71" s="1" t="s">
        <v>296</v>
      </c>
      <c r="K71" s="2"/>
      <c r="L71" s="1" t="s">
        <v>296</v>
      </c>
      <c r="M71" s="12">
        <v>287442.77616697317</v>
      </c>
      <c r="N71" s="18" t="s">
        <v>633</v>
      </c>
      <c r="O71" s="2"/>
      <c r="P71" s="1" t="s">
        <v>119</v>
      </c>
      <c r="Q71" s="2"/>
      <c r="R71" s="1"/>
      <c r="S71" s="1"/>
      <c r="T71" s="1"/>
      <c r="U71" s="1"/>
    </row>
    <row r="72" spans="1:21" customFormat="1" x14ac:dyDescent="0.25">
      <c r="A72" t="s">
        <v>131</v>
      </c>
      <c r="B72" t="s">
        <v>230</v>
      </c>
      <c r="C72" t="s">
        <v>236</v>
      </c>
      <c r="D72" s="3">
        <v>42446</v>
      </c>
      <c r="E72" s="3"/>
      <c r="F72" s="3"/>
      <c r="G72" s="3"/>
      <c r="H72" s="3"/>
      <c r="I72" s="3"/>
      <c r="J72" s="1" t="s">
        <v>296</v>
      </c>
      <c r="K72" s="2"/>
      <c r="L72" s="1" t="s">
        <v>296</v>
      </c>
      <c r="M72" s="12">
        <v>549025.64859574125</v>
      </c>
      <c r="N72" s="18" t="s">
        <v>633</v>
      </c>
      <c r="O72" s="2"/>
      <c r="P72" s="1" t="s">
        <v>119</v>
      </c>
      <c r="Q72" s="2"/>
      <c r="R72" s="1"/>
      <c r="S72" s="1"/>
      <c r="T72" s="1"/>
      <c r="U72" s="1"/>
    </row>
    <row r="73" spans="1:21" customFormat="1" x14ac:dyDescent="0.25">
      <c r="A73" t="s">
        <v>131</v>
      </c>
      <c r="B73" t="s">
        <v>231</v>
      </c>
      <c r="C73" t="s">
        <v>236</v>
      </c>
      <c r="D73" s="3">
        <v>42446</v>
      </c>
      <c r="E73" s="3"/>
      <c r="F73" s="3"/>
      <c r="G73" s="3"/>
      <c r="H73" s="3"/>
      <c r="I73" s="3"/>
      <c r="J73" s="1" t="s">
        <v>296</v>
      </c>
      <c r="K73" s="2"/>
      <c r="L73" s="1" t="s">
        <v>296</v>
      </c>
      <c r="M73" s="12">
        <v>596767.00934319699</v>
      </c>
      <c r="N73" s="18" t="s">
        <v>633</v>
      </c>
      <c r="O73" s="2"/>
      <c r="P73" s="1" t="s">
        <v>119</v>
      </c>
      <c r="Q73" s="2"/>
      <c r="R73" s="1"/>
      <c r="S73" s="1"/>
      <c r="T73" s="1"/>
      <c r="U73" s="1"/>
    </row>
    <row r="74" spans="1:21" customFormat="1" x14ac:dyDescent="0.25">
      <c r="A74" t="s">
        <v>131</v>
      </c>
      <c r="B74" t="s">
        <v>232</v>
      </c>
      <c r="C74" t="s">
        <v>236</v>
      </c>
      <c r="D74" s="3">
        <v>42446</v>
      </c>
      <c r="E74" s="3"/>
      <c r="F74" s="3"/>
      <c r="G74" s="3"/>
      <c r="H74" s="3"/>
      <c r="I74" s="3"/>
      <c r="J74" s="1" t="s">
        <v>296</v>
      </c>
      <c r="K74" s="2"/>
      <c r="L74" s="1" t="s">
        <v>296</v>
      </c>
      <c r="M74" s="12">
        <v>883215.17382793152</v>
      </c>
      <c r="N74" s="18" t="s">
        <v>633</v>
      </c>
      <c r="O74" s="2"/>
      <c r="P74" s="1" t="s">
        <v>119</v>
      </c>
      <c r="Q74" s="2"/>
      <c r="R74" s="1"/>
      <c r="S74" s="1"/>
      <c r="T74" s="1"/>
      <c r="U74" s="1"/>
    </row>
    <row r="75" spans="1:21" customFormat="1" x14ac:dyDescent="0.25">
      <c r="A75" t="s">
        <v>131</v>
      </c>
      <c r="B75" t="s">
        <v>233</v>
      </c>
      <c r="C75" t="s">
        <v>236</v>
      </c>
      <c r="D75" s="3">
        <v>42446</v>
      </c>
      <c r="E75" s="3"/>
      <c r="F75" s="3"/>
      <c r="G75" s="3"/>
      <c r="H75" s="3"/>
      <c r="I75" s="3"/>
      <c r="J75" s="1" t="s">
        <v>296</v>
      </c>
      <c r="K75" s="2"/>
      <c r="L75" s="1" t="s">
        <v>296</v>
      </c>
      <c r="M75" s="12">
        <v>591992.87326845143</v>
      </c>
      <c r="N75" s="18" t="s">
        <v>633</v>
      </c>
      <c r="O75" s="2"/>
      <c r="P75" s="1" t="s">
        <v>119</v>
      </c>
      <c r="Q75" s="2"/>
      <c r="R75" s="1"/>
      <c r="S75" s="1"/>
      <c r="T75" s="1"/>
      <c r="U75" s="1"/>
    </row>
    <row r="76" spans="1:21" customFormat="1" x14ac:dyDescent="0.25">
      <c r="A76" t="s">
        <v>131</v>
      </c>
      <c r="B76" t="s">
        <v>234</v>
      </c>
      <c r="C76" t="s">
        <v>236</v>
      </c>
      <c r="D76" s="3">
        <v>42446</v>
      </c>
      <c r="E76" s="3"/>
      <c r="F76" s="3"/>
      <c r="G76" s="3"/>
      <c r="H76" s="3"/>
      <c r="I76" s="3"/>
      <c r="J76" s="1" t="s">
        <v>296</v>
      </c>
      <c r="K76" s="2"/>
      <c r="L76" s="1" t="s">
        <v>296</v>
      </c>
      <c r="M76" s="12">
        <v>2135099.7445389936</v>
      </c>
      <c r="N76" s="18" t="s">
        <v>633</v>
      </c>
      <c r="O76" s="2"/>
      <c r="P76" s="1" t="s">
        <v>119</v>
      </c>
      <c r="Q76" s="2"/>
      <c r="R76" s="1"/>
      <c r="S76" s="1"/>
      <c r="T76" s="1"/>
      <c r="U76" s="1"/>
    </row>
    <row r="77" spans="1:21" customFormat="1" x14ac:dyDescent="0.25">
      <c r="A77" t="s">
        <v>131</v>
      </c>
      <c r="B77" t="s">
        <v>764</v>
      </c>
      <c r="C77" t="s">
        <v>236</v>
      </c>
      <c r="D77" s="3">
        <v>42446</v>
      </c>
      <c r="E77" s="3"/>
      <c r="F77" s="3"/>
      <c r="G77" s="3"/>
      <c r="H77" s="3"/>
      <c r="I77" s="3"/>
      <c r="J77" s="1" t="s">
        <v>296</v>
      </c>
      <c r="K77" s="2"/>
      <c r="L77" s="1" t="s">
        <v>296</v>
      </c>
      <c r="M77" s="12">
        <v>1450457.4669211013</v>
      </c>
      <c r="N77" s="18" t="s">
        <v>633</v>
      </c>
      <c r="O77" s="2"/>
      <c r="P77" s="1" t="s">
        <v>119</v>
      </c>
      <c r="Q77" s="2"/>
      <c r="R77" s="1"/>
      <c r="S77" s="1"/>
      <c r="T77" s="1"/>
      <c r="U77" s="1"/>
    </row>
    <row r="78" spans="1:21" customFormat="1" x14ac:dyDescent="0.25">
      <c r="A78" t="s">
        <v>131</v>
      </c>
      <c r="B78" t="s">
        <v>765</v>
      </c>
      <c r="C78" t="s">
        <v>236</v>
      </c>
      <c r="D78" s="3">
        <v>42446</v>
      </c>
      <c r="E78" s="3"/>
      <c r="F78" s="3"/>
      <c r="G78" s="3"/>
      <c r="H78" s="3"/>
      <c r="I78" s="3"/>
      <c r="J78" s="1" t="s">
        <v>296</v>
      </c>
      <c r="K78" s="2"/>
      <c r="L78" s="1" t="s">
        <v>296</v>
      </c>
      <c r="M78" s="12">
        <v>626605.35981035675</v>
      </c>
      <c r="N78" s="18" t="s">
        <v>633</v>
      </c>
      <c r="O78" s="2"/>
      <c r="P78" s="1" t="s">
        <v>119</v>
      </c>
      <c r="Q78" s="2"/>
      <c r="R78" s="1"/>
      <c r="S78" s="1"/>
      <c r="T78" s="1"/>
      <c r="U78" s="1"/>
    </row>
    <row r="79" spans="1:21" customFormat="1" x14ac:dyDescent="0.25">
      <c r="A79" t="s">
        <v>131</v>
      </c>
      <c r="B79" t="s">
        <v>766</v>
      </c>
      <c r="C79" t="s">
        <v>236</v>
      </c>
      <c r="D79" s="3">
        <v>42446</v>
      </c>
      <c r="E79" s="3"/>
      <c r="F79" s="3"/>
      <c r="G79" s="3"/>
      <c r="H79" s="3"/>
      <c r="I79" s="3"/>
      <c r="J79" s="1" t="s">
        <v>296</v>
      </c>
      <c r="K79" s="2"/>
      <c r="L79" s="1" t="s">
        <v>296</v>
      </c>
      <c r="M79" s="12">
        <v>596767.00934319699</v>
      </c>
      <c r="N79" s="18" t="s">
        <v>633</v>
      </c>
      <c r="O79" s="2"/>
      <c r="P79" s="1" t="s">
        <v>119</v>
      </c>
      <c r="Q79" s="2"/>
      <c r="R79" s="1"/>
      <c r="S79" s="1"/>
      <c r="T79" s="1"/>
      <c r="U79" s="1"/>
    </row>
    <row r="80" spans="1:21" customFormat="1" x14ac:dyDescent="0.25">
      <c r="A80" t="s">
        <v>131</v>
      </c>
      <c r="B80" t="s">
        <v>767</v>
      </c>
      <c r="C80" t="s">
        <v>236</v>
      </c>
      <c r="D80" s="3">
        <v>42446</v>
      </c>
      <c r="E80" s="3"/>
      <c r="F80" s="3"/>
      <c r="G80" s="3"/>
      <c r="H80" s="3"/>
      <c r="I80" s="3"/>
      <c r="J80" s="1" t="s">
        <v>296</v>
      </c>
      <c r="K80" s="2"/>
      <c r="L80" s="1" t="s">
        <v>296</v>
      </c>
      <c r="M80" s="12">
        <v>993020.30354707979</v>
      </c>
      <c r="N80" s="18" t="s">
        <v>633</v>
      </c>
      <c r="O80" s="2"/>
      <c r="P80" s="1" t="s">
        <v>119</v>
      </c>
      <c r="Q80" s="2"/>
      <c r="R80" s="1"/>
      <c r="S80" s="1"/>
      <c r="T80" s="1"/>
      <c r="U80" s="1"/>
    </row>
    <row r="81" spans="1:21" customFormat="1" x14ac:dyDescent="0.25">
      <c r="A81" t="s">
        <v>131</v>
      </c>
      <c r="B81" t="s">
        <v>768</v>
      </c>
      <c r="C81" t="s">
        <v>236</v>
      </c>
      <c r="D81" s="3">
        <v>42446</v>
      </c>
      <c r="E81" s="3"/>
      <c r="F81" s="3"/>
      <c r="G81" s="3"/>
      <c r="H81" s="3"/>
      <c r="I81" s="3"/>
      <c r="J81" s="1" t="s">
        <v>296</v>
      </c>
      <c r="K81" s="2"/>
      <c r="L81" s="1" t="s">
        <v>296</v>
      </c>
      <c r="M81" s="12">
        <v>762535.62304964056</v>
      </c>
      <c r="N81" s="18" t="s">
        <v>633</v>
      </c>
      <c r="O81" s="2"/>
      <c r="P81" s="1" t="s">
        <v>119</v>
      </c>
      <c r="Q81" s="2"/>
      <c r="R81" s="1"/>
      <c r="S81" s="1"/>
      <c r="T81" s="1"/>
      <c r="U81" s="1"/>
    </row>
    <row r="82" spans="1:21" customFormat="1" x14ac:dyDescent="0.25">
      <c r="A82" t="s">
        <v>131</v>
      </c>
      <c r="B82" t="s">
        <v>769</v>
      </c>
      <c r="C82" t="s">
        <v>236</v>
      </c>
      <c r="D82" s="3">
        <v>42446</v>
      </c>
      <c r="E82" s="3"/>
      <c r="F82" s="3"/>
      <c r="G82" s="3"/>
      <c r="H82" s="3"/>
      <c r="I82" s="3"/>
      <c r="J82" s="1" t="s">
        <v>296</v>
      </c>
      <c r="K82" s="2"/>
      <c r="L82" s="1" t="s">
        <v>296</v>
      </c>
      <c r="M82" s="12">
        <v>978034.82086801738</v>
      </c>
      <c r="N82" s="18" t="s">
        <v>633</v>
      </c>
      <c r="O82" s="2"/>
      <c r="P82" s="1" t="s">
        <v>119</v>
      </c>
      <c r="Q82" s="2"/>
      <c r="R82" s="1"/>
      <c r="S82" s="1"/>
      <c r="T82" s="1"/>
      <c r="U82" s="1"/>
    </row>
    <row r="83" spans="1:21" customFormat="1" x14ac:dyDescent="0.25">
      <c r="A83" t="s">
        <v>131</v>
      </c>
      <c r="B83" t="s">
        <v>770</v>
      </c>
      <c r="C83" t="s">
        <v>236</v>
      </c>
      <c r="D83" s="3">
        <v>42446</v>
      </c>
      <c r="E83" s="3"/>
      <c r="F83" s="3"/>
      <c r="G83" s="3"/>
      <c r="H83" s="3"/>
      <c r="I83" s="3"/>
      <c r="J83" s="1" t="s">
        <v>296</v>
      </c>
      <c r="K83" s="2"/>
      <c r="L83" s="1" t="s">
        <v>296</v>
      </c>
      <c r="M83" s="12">
        <v>2315455.9962516045</v>
      </c>
      <c r="N83" s="18" t="s">
        <v>633</v>
      </c>
      <c r="O83" s="2"/>
      <c r="P83" s="1" t="s">
        <v>119</v>
      </c>
      <c r="Q83" s="2"/>
      <c r="R83" s="1"/>
      <c r="S83" s="1"/>
      <c r="T83" s="1"/>
      <c r="U83" s="1"/>
    </row>
    <row r="84" spans="1:21" customFormat="1" x14ac:dyDescent="0.25">
      <c r="A84" t="s">
        <v>131</v>
      </c>
      <c r="B84" t="s">
        <v>771</v>
      </c>
      <c r="C84" t="s">
        <v>236</v>
      </c>
      <c r="D84" s="3">
        <v>42446</v>
      </c>
      <c r="E84" s="3"/>
      <c r="F84" s="3"/>
      <c r="G84" s="3"/>
      <c r="H84" s="3"/>
      <c r="I84" s="3"/>
      <c r="J84" s="1" t="s">
        <v>296</v>
      </c>
      <c r="K84" s="2"/>
      <c r="L84" s="1" t="s">
        <v>296</v>
      </c>
      <c r="M84" s="12">
        <v>716120.41121183638</v>
      </c>
      <c r="N84" s="18" t="s">
        <v>633</v>
      </c>
      <c r="O84" s="2"/>
      <c r="P84" s="1" t="s">
        <v>119</v>
      </c>
      <c r="Q84" s="2"/>
      <c r="R84" s="1"/>
      <c r="S84" s="1"/>
      <c r="T84" s="1"/>
      <c r="U84" s="1"/>
    </row>
    <row r="85" spans="1:21" customFormat="1" x14ac:dyDescent="0.25">
      <c r="A85" t="s">
        <v>131</v>
      </c>
      <c r="B85" t="s">
        <v>772</v>
      </c>
      <c r="C85" t="s">
        <v>236</v>
      </c>
      <c r="D85" s="3">
        <v>42446</v>
      </c>
      <c r="E85" s="3"/>
      <c r="F85" s="3"/>
      <c r="G85" s="3"/>
      <c r="H85" s="3"/>
      <c r="I85" s="3"/>
      <c r="J85" s="1" t="s">
        <v>296</v>
      </c>
      <c r="K85" s="2"/>
      <c r="L85" s="1" t="s">
        <v>296</v>
      </c>
      <c r="M85" s="12">
        <v>1074180.6168177547</v>
      </c>
      <c r="N85" s="18" t="s">
        <v>633</v>
      </c>
      <c r="O85" s="2"/>
      <c r="P85" s="1" t="s">
        <v>119</v>
      </c>
      <c r="Q85" s="2"/>
      <c r="R85" s="1"/>
      <c r="S85" s="1"/>
      <c r="T85" s="1"/>
      <c r="U85" s="1"/>
    </row>
    <row r="86" spans="1:21" customFormat="1" x14ac:dyDescent="0.25">
      <c r="A86" t="s">
        <v>131</v>
      </c>
      <c r="B86" t="s">
        <v>773</v>
      </c>
      <c r="C86" t="s">
        <v>236</v>
      </c>
      <c r="D86" s="3">
        <v>42446</v>
      </c>
      <c r="E86" s="3"/>
      <c r="F86" s="3"/>
      <c r="G86" s="3"/>
      <c r="H86" s="3"/>
      <c r="I86" s="3"/>
      <c r="J86" s="1" t="s">
        <v>296</v>
      </c>
      <c r="K86" s="2"/>
      <c r="L86" s="1" t="s">
        <v>296</v>
      </c>
      <c r="M86" s="12">
        <v>393866.22616651002</v>
      </c>
      <c r="N86" s="18" t="s">
        <v>633</v>
      </c>
      <c r="O86" s="2"/>
      <c r="P86" s="1" t="s">
        <v>119</v>
      </c>
      <c r="Q86" s="2"/>
      <c r="R86" s="1"/>
      <c r="S86" s="1"/>
      <c r="T86" s="1"/>
      <c r="U86" s="1"/>
    </row>
    <row r="87" spans="1:21" customFormat="1" x14ac:dyDescent="0.25">
      <c r="A87" t="s">
        <v>131</v>
      </c>
      <c r="B87" t="s">
        <v>774</v>
      </c>
      <c r="C87" t="s">
        <v>236</v>
      </c>
      <c r="D87" s="3">
        <v>42446</v>
      </c>
      <c r="E87" s="3"/>
      <c r="F87" s="3"/>
      <c r="G87" s="3"/>
      <c r="H87" s="3"/>
      <c r="I87" s="3"/>
      <c r="J87" s="1" t="s">
        <v>296</v>
      </c>
      <c r="K87" s="2"/>
      <c r="L87" s="1" t="s">
        <v>296</v>
      </c>
      <c r="M87" s="12">
        <v>1072987.0827990682</v>
      </c>
      <c r="N87" s="18" t="s">
        <v>633</v>
      </c>
      <c r="O87" s="2"/>
      <c r="P87" s="1" t="s">
        <v>119</v>
      </c>
      <c r="Q87" s="2"/>
      <c r="R87" s="1"/>
      <c r="S87" s="1"/>
      <c r="T87" s="1"/>
      <c r="U87" s="1"/>
    </row>
    <row r="88" spans="1:21" customFormat="1" x14ac:dyDescent="0.25">
      <c r="A88" t="s">
        <v>131</v>
      </c>
      <c r="B88" t="s">
        <v>775</v>
      </c>
      <c r="C88" t="s">
        <v>236</v>
      </c>
      <c r="D88" s="3">
        <v>42446</v>
      </c>
      <c r="E88" s="3"/>
      <c r="F88" s="3"/>
      <c r="G88" s="3"/>
      <c r="H88" s="3"/>
      <c r="I88" s="3"/>
      <c r="J88" s="1" t="s">
        <v>296</v>
      </c>
      <c r="K88" s="2"/>
      <c r="L88" s="1" t="s">
        <v>296</v>
      </c>
      <c r="M88" s="12">
        <v>377156.74990490044</v>
      </c>
      <c r="N88" s="18" t="s">
        <v>633</v>
      </c>
      <c r="O88" s="2"/>
      <c r="P88" s="1" t="s">
        <v>119</v>
      </c>
      <c r="Q88" s="2"/>
      <c r="R88" s="1"/>
      <c r="S88" s="1"/>
      <c r="T88" s="1"/>
      <c r="U88" s="1"/>
    </row>
    <row r="89" spans="1:21" customFormat="1" x14ac:dyDescent="0.25">
      <c r="A89" t="s">
        <v>131</v>
      </c>
      <c r="B89" t="s">
        <v>776</v>
      </c>
      <c r="C89" t="s">
        <v>236</v>
      </c>
      <c r="D89" s="3">
        <v>42446</v>
      </c>
      <c r="E89" s="3"/>
      <c r="F89" s="3"/>
      <c r="G89" s="3"/>
      <c r="H89" s="3"/>
      <c r="I89" s="3"/>
      <c r="J89" s="1" t="s">
        <v>296</v>
      </c>
      <c r="K89" s="2"/>
      <c r="L89" s="1" t="s">
        <v>296</v>
      </c>
      <c r="M89" s="12">
        <v>429672.2467271018</v>
      </c>
      <c r="N89" s="18" t="s">
        <v>633</v>
      </c>
      <c r="O89" s="2"/>
      <c r="P89" s="1" t="s">
        <v>119</v>
      </c>
      <c r="Q89" s="2"/>
      <c r="R89" s="1"/>
      <c r="S89" s="1"/>
      <c r="T89" s="1"/>
      <c r="U89" s="1"/>
    </row>
    <row r="90" spans="1:21" customFormat="1" x14ac:dyDescent="0.25">
      <c r="A90" t="s">
        <v>131</v>
      </c>
      <c r="B90" t="s">
        <v>777</v>
      </c>
      <c r="C90" t="s">
        <v>236</v>
      </c>
      <c r="D90" s="3">
        <v>42446</v>
      </c>
      <c r="E90" s="3"/>
      <c r="F90" s="3"/>
      <c r="G90" s="3"/>
      <c r="H90" s="3"/>
      <c r="I90" s="3"/>
      <c r="J90" s="1" t="s">
        <v>296</v>
      </c>
      <c r="K90" s="2"/>
      <c r="L90" s="1" t="s">
        <v>296</v>
      </c>
      <c r="M90" s="12">
        <v>1164889.2022379204</v>
      </c>
      <c r="N90" s="18" t="s">
        <v>633</v>
      </c>
      <c r="O90" s="2"/>
      <c r="P90" s="1" t="s">
        <v>119</v>
      </c>
      <c r="Q90" s="2"/>
      <c r="R90" s="1"/>
      <c r="S90" s="1"/>
      <c r="T90" s="1"/>
      <c r="U90" s="1"/>
    </row>
    <row r="91" spans="1:21" customFormat="1" x14ac:dyDescent="0.25">
      <c r="A91" t="s">
        <v>131</v>
      </c>
      <c r="B91" t="s">
        <v>778</v>
      </c>
      <c r="C91" t="s">
        <v>236</v>
      </c>
      <c r="D91" s="3">
        <v>42446</v>
      </c>
      <c r="E91" s="3"/>
      <c r="F91" s="3"/>
      <c r="G91" s="3"/>
      <c r="H91" s="3"/>
      <c r="I91" s="3"/>
      <c r="J91" s="1" t="s">
        <v>296</v>
      </c>
      <c r="K91" s="2"/>
      <c r="L91" s="1" t="s">
        <v>296</v>
      </c>
      <c r="M91" s="12">
        <v>501284.28784828546</v>
      </c>
      <c r="N91" s="18" t="s">
        <v>633</v>
      </c>
      <c r="O91" s="2"/>
      <c r="P91" s="1" t="s">
        <v>119</v>
      </c>
      <c r="Q91" s="2"/>
      <c r="R91" s="1"/>
      <c r="S91" s="1"/>
      <c r="T91" s="1"/>
      <c r="U91" s="1"/>
    </row>
    <row r="92" spans="1:21" customFormat="1" x14ac:dyDescent="0.25">
      <c r="A92" t="s">
        <v>131</v>
      </c>
      <c r="B92" t="s">
        <v>779</v>
      </c>
      <c r="C92" t="s">
        <v>236</v>
      </c>
      <c r="D92" s="3">
        <v>42446</v>
      </c>
      <c r="E92" s="3"/>
      <c r="F92" s="3"/>
      <c r="G92" s="3"/>
      <c r="H92" s="3"/>
      <c r="I92" s="3"/>
      <c r="J92" s="1" t="s">
        <v>296</v>
      </c>
      <c r="K92" s="2"/>
      <c r="L92" s="1" t="s">
        <v>296</v>
      </c>
      <c r="M92" s="12">
        <v>2861166.2725732168</v>
      </c>
      <c r="N92" s="18" t="s">
        <v>633</v>
      </c>
      <c r="O92" s="2"/>
      <c r="P92" s="1" t="s">
        <v>119</v>
      </c>
      <c r="Q92" s="2"/>
      <c r="R92" s="1"/>
      <c r="S92" s="1"/>
      <c r="T92" s="1"/>
      <c r="U92" s="1"/>
    </row>
    <row r="93" spans="1:21" customFormat="1" x14ac:dyDescent="0.25">
      <c r="A93" t="s">
        <v>131</v>
      </c>
      <c r="B93" t="s">
        <v>780</v>
      </c>
      <c r="C93" t="s">
        <v>236</v>
      </c>
      <c r="D93" s="3">
        <v>42446</v>
      </c>
      <c r="E93" s="3"/>
      <c r="F93" s="3"/>
      <c r="G93" s="3"/>
      <c r="H93" s="3"/>
      <c r="I93" s="3"/>
      <c r="J93" s="1" t="s">
        <v>296</v>
      </c>
      <c r="K93" s="2"/>
      <c r="L93" s="1" t="s">
        <v>296</v>
      </c>
      <c r="M93" s="12">
        <v>3182757.3831637171</v>
      </c>
      <c r="N93" s="18" t="s">
        <v>633</v>
      </c>
      <c r="O93" s="2"/>
      <c r="P93" s="1" t="s">
        <v>119</v>
      </c>
      <c r="Q93" s="2"/>
      <c r="R93" s="1"/>
      <c r="S93" s="1"/>
      <c r="T93" s="1"/>
      <c r="U93" s="1"/>
    </row>
    <row r="94" spans="1:21" customFormat="1" x14ac:dyDescent="0.25">
      <c r="A94" t="s">
        <v>131</v>
      </c>
      <c r="B94" t="s">
        <v>781</v>
      </c>
      <c r="C94" t="s">
        <v>236</v>
      </c>
      <c r="D94" s="3">
        <v>42446</v>
      </c>
      <c r="E94" s="3"/>
      <c r="F94" s="3"/>
      <c r="G94" s="3"/>
      <c r="H94" s="3"/>
      <c r="I94" s="3"/>
      <c r="J94" s="1" t="s">
        <v>296</v>
      </c>
      <c r="K94" s="2"/>
      <c r="L94" s="1" t="s">
        <v>296</v>
      </c>
      <c r="M94" s="12">
        <v>939908.03971553524</v>
      </c>
      <c r="N94" s="18" t="s">
        <v>633</v>
      </c>
      <c r="O94" s="2"/>
      <c r="P94" s="1" t="s">
        <v>119</v>
      </c>
      <c r="Q94" s="2"/>
      <c r="R94" s="1"/>
      <c r="S94" s="1"/>
      <c r="T94" s="1"/>
      <c r="U94" s="1"/>
    </row>
    <row r="95" spans="1:21" customFormat="1" x14ac:dyDescent="0.25">
      <c r="A95" t="s">
        <v>131</v>
      </c>
      <c r="B95" t="s">
        <v>782</v>
      </c>
      <c r="C95" t="s">
        <v>236</v>
      </c>
      <c r="D95" s="3">
        <v>42446</v>
      </c>
      <c r="E95" s="3"/>
      <c r="F95" s="3"/>
      <c r="G95" s="3"/>
      <c r="H95" s="3"/>
      <c r="I95" s="3"/>
      <c r="J95" s="1" t="s">
        <v>296</v>
      </c>
      <c r="K95" s="2"/>
      <c r="L95" s="1" t="s">
        <v>296</v>
      </c>
      <c r="M95" s="12">
        <v>8086192.9766003191</v>
      </c>
      <c r="N95" s="18" t="s">
        <v>633</v>
      </c>
      <c r="O95" s="2"/>
      <c r="P95" s="1" t="s">
        <v>119</v>
      </c>
      <c r="Q95" s="2"/>
      <c r="R95" s="1"/>
      <c r="S95" s="1"/>
      <c r="T95" s="1"/>
      <c r="U95" s="1"/>
    </row>
    <row r="96" spans="1:21" customFormat="1" x14ac:dyDescent="0.25">
      <c r="A96" t="s">
        <v>132</v>
      </c>
      <c r="B96" t="s">
        <v>235</v>
      </c>
      <c r="C96" t="s">
        <v>238</v>
      </c>
      <c r="D96" s="3">
        <v>42446</v>
      </c>
      <c r="E96" s="3"/>
      <c r="F96" s="3"/>
      <c r="G96" s="3"/>
      <c r="H96" s="3"/>
      <c r="I96" s="3"/>
      <c r="J96" s="1" t="s">
        <v>296</v>
      </c>
      <c r="K96" s="2"/>
      <c r="L96" s="1" t="s">
        <v>296</v>
      </c>
      <c r="M96" s="12">
        <v>243863.35863332363</v>
      </c>
      <c r="N96" s="18" t="s">
        <v>633</v>
      </c>
      <c r="O96" s="2"/>
      <c r="P96" s="1" t="s">
        <v>119</v>
      </c>
      <c r="Q96" s="2"/>
      <c r="R96" s="1"/>
      <c r="S96" s="1"/>
      <c r="T96" s="1"/>
      <c r="U96" s="1"/>
    </row>
    <row r="97" spans="1:21" customFormat="1" x14ac:dyDescent="0.25">
      <c r="A97" t="s">
        <v>133</v>
      </c>
      <c r="B97" t="s">
        <v>237</v>
      </c>
      <c r="C97" t="s">
        <v>154</v>
      </c>
      <c r="D97" s="3">
        <v>42446</v>
      </c>
      <c r="E97" s="3"/>
      <c r="F97" s="3"/>
      <c r="G97" s="3"/>
      <c r="H97" s="3"/>
      <c r="I97" s="3"/>
      <c r="J97" s="1" t="s">
        <v>296</v>
      </c>
      <c r="K97" s="2"/>
      <c r="L97" s="1" t="s">
        <v>296</v>
      </c>
      <c r="M97" s="12">
        <v>12152481.16369951</v>
      </c>
      <c r="N97" s="18" t="s">
        <v>633</v>
      </c>
      <c r="O97" s="2"/>
      <c r="P97" s="1" t="s">
        <v>119</v>
      </c>
      <c r="Q97" s="2"/>
      <c r="R97" s="1"/>
      <c r="S97" s="1"/>
      <c r="T97" s="1"/>
      <c r="U97" s="1"/>
    </row>
    <row r="98" spans="1:21" customFormat="1" x14ac:dyDescent="0.25">
      <c r="A98" t="s">
        <v>134</v>
      </c>
      <c r="B98" t="s">
        <v>239</v>
      </c>
      <c r="C98" t="s">
        <v>241</v>
      </c>
      <c r="D98" s="3">
        <v>41549</v>
      </c>
      <c r="E98" s="3"/>
      <c r="F98" s="3"/>
      <c r="G98" s="3"/>
      <c r="H98" s="3"/>
      <c r="I98" s="3"/>
      <c r="J98" s="1" t="s">
        <v>296</v>
      </c>
      <c r="K98" s="2"/>
      <c r="L98" s="1" t="s">
        <v>296</v>
      </c>
      <c r="M98" s="12">
        <v>202433.51073632497</v>
      </c>
      <c r="N98" s="18" t="s">
        <v>633</v>
      </c>
      <c r="O98" s="2"/>
      <c r="P98" s="1" t="s">
        <v>119</v>
      </c>
      <c r="Q98" s="2"/>
      <c r="R98" s="1"/>
      <c r="S98" s="1"/>
      <c r="T98" s="1"/>
      <c r="U98" s="1"/>
    </row>
    <row r="99" spans="1:21" customFormat="1" x14ac:dyDescent="0.25">
      <c r="A99" t="s">
        <v>135</v>
      </c>
      <c r="B99" t="s">
        <v>240</v>
      </c>
      <c r="C99" t="s">
        <v>243</v>
      </c>
      <c r="D99" s="3">
        <v>42446</v>
      </c>
      <c r="E99" s="3"/>
      <c r="F99" s="3"/>
      <c r="G99" s="3"/>
      <c r="H99" s="3"/>
      <c r="I99" s="3"/>
      <c r="J99" s="1" t="s">
        <v>296</v>
      </c>
      <c r="K99" s="2"/>
      <c r="L99" s="1" t="s">
        <v>296</v>
      </c>
      <c r="M99" s="12">
        <v>1689306.7417910376</v>
      </c>
      <c r="N99" s="18" t="s">
        <v>633</v>
      </c>
      <c r="O99" s="2"/>
      <c r="P99" s="1" t="s">
        <v>119</v>
      </c>
      <c r="Q99" s="2"/>
      <c r="R99" s="1"/>
      <c r="S99" s="1"/>
      <c r="T99" s="1"/>
      <c r="U99" s="1"/>
    </row>
    <row r="100" spans="1:21" customFormat="1" x14ac:dyDescent="0.25">
      <c r="A100" t="s">
        <v>135</v>
      </c>
      <c r="B100" t="s">
        <v>783</v>
      </c>
      <c r="C100" t="s">
        <v>243</v>
      </c>
      <c r="D100" s="3">
        <v>42446</v>
      </c>
      <c r="E100" s="3"/>
      <c r="F100" s="3"/>
      <c r="G100" s="3"/>
      <c r="H100" s="3"/>
      <c r="I100" s="3"/>
      <c r="J100" s="1" t="s">
        <v>296</v>
      </c>
      <c r="K100" s="2"/>
      <c r="L100" s="1" t="s">
        <v>296</v>
      </c>
      <c r="M100" s="12">
        <v>3190539.571971145</v>
      </c>
      <c r="N100" s="18" t="s">
        <v>633</v>
      </c>
      <c r="O100" s="2"/>
      <c r="P100" s="1" t="s">
        <v>119</v>
      </c>
      <c r="Q100" s="2"/>
      <c r="R100" s="1"/>
      <c r="S100" s="1"/>
      <c r="T100" s="1"/>
      <c r="U100" s="1"/>
    </row>
    <row r="101" spans="1:21" customFormat="1" x14ac:dyDescent="0.25">
      <c r="A101" t="s">
        <v>135</v>
      </c>
      <c r="B101" t="s">
        <v>784</v>
      </c>
      <c r="C101" t="s">
        <v>243</v>
      </c>
      <c r="D101" s="3">
        <v>42446</v>
      </c>
      <c r="E101" s="3"/>
      <c r="F101" s="3"/>
      <c r="G101" s="3"/>
      <c r="H101" s="3"/>
      <c r="I101" s="3"/>
      <c r="J101" s="1" t="s">
        <v>296</v>
      </c>
      <c r="K101" s="2"/>
      <c r="L101" s="1" t="s">
        <v>296</v>
      </c>
      <c r="M101" s="12">
        <v>3248466.3367473111</v>
      </c>
      <c r="N101" s="18" t="s">
        <v>633</v>
      </c>
      <c r="O101" s="2"/>
      <c r="P101" s="1" t="s">
        <v>119</v>
      </c>
      <c r="Q101" s="2"/>
      <c r="R101" s="1"/>
      <c r="S101" s="1"/>
      <c r="T101" s="1"/>
      <c r="U101" s="1"/>
    </row>
    <row r="102" spans="1:21" customFormat="1" x14ac:dyDescent="0.25">
      <c r="A102" t="s">
        <v>135</v>
      </c>
      <c r="B102" t="s">
        <v>785</v>
      </c>
      <c r="C102" t="s">
        <v>243</v>
      </c>
      <c r="D102" s="3">
        <v>42446</v>
      </c>
      <c r="E102" s="3"/>
      <c r="F102" s="3"/>
      <c r="G102" s="3"/>
      <c r="H102" s="3"/>
      <c r="I102" s="3"/>
      <c r="J102" s="1" t="s">
        <v>296</v>
      </c>
      <c r="K102" s="2"/>
      <c r="L102" s="1" t="s">
        <v>296</v>
      </c>
      <c r="M102" s="12">
        <v>2466455.012269062</v>
      </c>
      <c r="N102" s="18" t="s">
        <v>633</v>
      </c>
      <c r="O102" s="2"/>
      <c r="P102" s="1" t="s">
        <v>119</v>
      </c>
      <c r="Q102" s="2"/>
      <c r="R102" s="1"/>
      <c r="S102" s="1"/>
      <c r="T102" s="1"/>
      <c r="U102" s="1"/>
    </row>
    <row r="103" spans="1:21" customFormat="1" x14ac:dyDescent="0.25">
      <c r="A103" t="s">
        <v>135</v>
      </c>
      <c r="B103" t="s">
        <v>786</v>
      </c>
      <c r="C103" t="s">
        <v>243</v>
      </c>
      <c r="D103" s="3">
        <v>42446</v>
      </c>
      <c r="E103" s="3"/>
      <c r="F103" s="3"/>
      <c r="G103" s="3"/>
      <c r="H103" s="3"/>
      <c r="I103" s="3"/>
      <c r="J103" s="1" t="s">
        <v>296</v>
      </c>
      <c r="K103" s="2"/>
      <c r="L103" s="1" t="s">
        <v>296</v>
      </c>
      <c r="M103" s="12">
        <v>3312787.6145182494</v>
      </c>
      <c r="N103" s="18" t="s">
        <v>633</v>
      </c>
      <c r="O103" s="2"/>
      <c r="P103" s="1" t="s">
        <v>119</v>
      </c>
      <c r="Q103" s="2"/>
      <c r="R103" s="1"/>
      <c r="S103" s="1"/>
      <c r="T103" s="1"/>
      <c r="U103" s="1"/>
    </row>
    <row r="104" spans="1:21" customFormat="1" x14ac:dyDescent="0.25">
      <c r="A104" t="s">
        <v>135</v>
      </c>
      <c r="B104" t="s">
        <v>787</v>
      </c>
      <c r="C104" t="s">
        <v>243</v>
      </c>
      <c r="D104" s="3">
        <v>42446</v>
      </c>
      <c r="E104" s="3"/>
      <c r="F104" s="3"/>
      <c r="G104" s="3"/>
      <c r="H104" s="3"/>
      <c r="I104" s="3"/>
      <c r="J104" s="1" t="s">
        <v>296</v>
      </c>
      <c r="K104" s="2"/>
      <c r="L104" s="1" t="s">
        <v>296</v>
      </c>
      <c r="M104" s="12">
        <v>2447110.2670747945</v>
      </c>
      <c r="N104" s="18" t="s">
        <v>633</v>
      </c>
      <c r="O104" s="2"/>
      <c r="P104" s="1" t="s">
        <v>119</v>
      </c>
      <c r="Q104" s="2"/>
      <c r="R104" s="1"/>
      <c r="S104" s="1"/>
      <c r="T104" s="1"/>
      <c r="U104" s="1"/>
    </row>
    <row r="105" spans="1:21" customFormat="1" x14ac:dyDescent="0.25">
      <c r="A105" t="s">
        <v>135</v>
      </c>
      <c r="B105" t="s">
        <v>788</v>
      </c>
      <c r="C105" t="s">
        <v>243</v>
      </c>
      <c r="D105" s="3">
        <v>42446</v>
      </c>
      <c r="E105" s="3"/>
      <c r="F105" s="3"/>
      <c r="G105" s="3"/>
      <c r="H105" s="3"/>
      <c r="I105" s="3"/>
      <c r="J105" s="1" t="s">
        <v>296</v>
      </c>
      <c r="K105" s="2"/>
      <c r="L105" s="1" t="s">
        <v>296</v>
      </c>
      <c r="M105" s="12">
        <v>287753.0847647239</v>
      </c>
      <c r="N105" s="18" t="s">
        <v>633</v>
      </c>
      <c r="O105" s="2"/>
      <c r="P105" s="1" t="s">
        <v>119</v>
      </c>
      <c r="Q105" s="2"/>
      <c r="R105" s="1"/>
      <c r="S105" s="1"/>
      <c r="T105" s="1"/>
      <c r="U105" s="1"/>
    </row>
    <row r="106" spans="1:21" customFormat="1" x14ac:dyDescent="0.25">
      <c r="A106" t="s">
        <v>135</v>
      </c>
      <c r="B106" t="s">
        <v>789</v>
      </c>
      <c r="C106" t="s">
        <v>243</v>
      </c>
      <c r="D106" s="3">
        <v>42446</v>
      </c>
      <c r="E106" s="3"/>
      <c r="F106" s="3"/>
      <c r="G106" s="3"/>
      <c r="H106" s="3"/>
      <c r="I106" s="3"/>
      <c r="J106" s="1" t="s">
        <v>296</v>
      </c>
      <c r="K106" s="2"/>
      <c r="L106" s="1" t="s">
        <v>296</v>
      </c>
      <c r="M106" s="12">
        <v>357877.7860939423</v>
      </c>
      <c r="N106" s="18" t="s">
        <v>633</v>
      </c>
      <c r="O106" s="2"/>
      <c r="P106" s="1" t="s">
        <v>119</v>
      </c>
      <c r="Q106" s="2"/>
      <c r="R106" s="1"/>
      <c r="S106" s="1"/>
      <c r="T106" s="1"/>
      <c r="U106" s="1"/>
    </row>
    <row r="107" spans="1:21" customFormat="1" x14ac:dyDescent="0.25">
      <c r="A107" t="s">
        <v>135</v>
      </c>
      <c r="B107" t="s">
        <v>790</v>
      </c>
      <c r="C107" t="s">
        <v>243</v>
      </c>
      <c r="D107" s="3">
        <v>42446</v>
      </c>
      <c r="E107" s="3"/>
      <c r="F107" s="3"/>
      <c r="G107" s="3"/>
      <c r="H107" s="3"/>
      <c r="I107" s="3"/>
      <c r="J107" s="1" t="s">
        <v>296</v>
      </c>
      <c r="K107" s="2"/>
      <c r="L107" s="1" t="s">
        <v>296</v>
      </c>
      <c r="M107" s="12">
        <v>275393.94200171984</v>
      </c>
      <c r="N107" s="18" t="s">
        <v>633</v>
      </c>
      <c r="O107" s="2"/>
      <c r="P107" s="1" t="s">
        <v>119</v>
      </c>
      <c r="Q107" s="2"/>
      <c r="R107" s="1"/>
      <c r="S107" s="1"/>
      <c r="T107" s="1"/>
      <c r="U107" s="1"/>
    </row>
    <row r="108" spans="1:21" customFormat="1" x14ac:dyDescent="0.25">
      <c r="A108" t="s">
        <v>135</v>
      </c>
      <c r="B108" t="s">
        <v>791</v>
      </c>
      <c r="C108" t="s">
        <v>243</v>
      </c>
      <c r="D108" s="3">
        <v>42446</v>
      </c>
      <c r="E108" s="3"/>
      <c r="F108" s="3"/>
      <c r="G108" s="3"/>
      <c r="H108" s="3"/>
      <c r="I108" s="3"/>
      <c r="J108" s="1" t="s">
        <v>296</v>
      </c>
      <c r="K108" s="2"/>
      <c r="L108" s="1" t="s">
        <v>296</v>
      </c>
      <c r="M108" s="12">
        <v>1091500.3798848651</v>
      </c>
      <c r="N108" s="18" t="s">
        <v>633</v>
      </c>
      <c r="O108" s="2"/>
      <c r="P108" s="1" t="s">
        <v>119</v>
      </c>
      <c r="Q108" s="2"/>
      <c r="R108" s="1"/>
      <c r="S108" s="1"/>
      <c r="T108" s="1"/>
      <c r="U108" s="1"/>
    </row>
    <row r="109" spans="1:21" customFormat="1" x14ac:dyDescent="0.25">
      <c r="A109" t="s">
        <v>135</v>
      </c>
      <c r="B109" t="s">
        <v>792</v>
      </c>
      <c r="C109" t="s">
        <v>243</v>
      </c>
      <c r="D109" s="3">
        <v>42446</v>
      </c>
      <c r="E109" s="3"/>
      <c r="F109" s="3"/>
      <c r="G109" s="3"/>
      <c r="H109" s="3"/>
      <c r="I109" s="3"/>
      <c r="J109" s="1" t="s">
        <v>296</v>
      </c>
      <c r="K109" s="2"/>
      <c r="L109" s="1" t="s">
        <v>296</v>
      </c>
      <c r="M109" s="12">
        <v>698828.9201429009</v>
      </c>
      <c r="N109" s="18" t="s">
        <v>633</v>
      </c>
      <c r="O109" s="2"/>
      <c r="P109" s="1" t="s">
        <v>119</v>
      </c>
      <c r="Q109" s="2"/>
      <c r="R109" s="1"/>
      <c r="S109" s="1"/>
      <c r="T109" s="1"/>
      <c r="U109" s="1"/>
    </row>
    <row r="110" spans="1:21" customFormat="1" x14ac:dyDescent="0.25">
      <c r="A110" t="s">
        <v>135</v>
      </c>
      <c r="B110" t="s">
        <v>793</v>
      </c>
      <c r="C110" t="s">
        <v>243</v>
      </c>
      <c r="D110" s="3">
        <v>42446</v>
      </c>
      <c r="E110" s="3"/>
      <c r="F110" s="3"/>
      <c r="G110" s="3"/>
      <c r="H110" s="3"/>
      <c r="I110" s="3"/>
      <c r="J110" s="1" t="s">
        <v>296</v>
      </c>
      <c r="K110" s="2"/>
      <c r="L110" s="1" t="s">
        <v>296</v>
      </c>
      <c r="M110" s="12">
        <v>1426674.9580772023</v>
      </c>
      <c r="N110" s="18" t="s">
        <v>633</v>
      </c>
      <c r="O110" s="2"/>
      <c r="P110" s="1" t="s">
        <v>119</v>
      </c>
      <c r="Q110" s="2"/>
      <c r="R110" s="1"/>
      <c r="S110" s="1"/>
      <c r="T110" s="1"/>
      <c r="U110" s="1"/>
    </row>
    <row r="111" spans="1:21" customFormat="1" x14ac:dyDescent="0.25">
      <c r="A111" t="s">
        <v>135</v>
      </c>
      <c r="B111" t="s">
        <v>794</v>
      </c>
      <c r="C111" t="s">
        <v>243</v>
      </c>
      <c r="D111" s="3">
        <v>42446</v>
      </c>
      <c r="E111" s="3"/>
      <c r="F111" s="3"/>
      <c r="G111" s="3"/>
      <c r="H111" s="3"/>
      <c r="I111" s="3"/>
      <c r="J111" s="1" t="s">
        <v>296</v>
      </c>
      <c r="K111" s="2"/>
      <c r="L111" s="1" t="s">
        <v>296</v>
      </c>
      <c r="M111" s="12">
        <v>1134085.6870139118</v>
      </c>
      <c r="N111" s="18" t="s">
        <v>633</v>
      </c>
      <c r="O111" s="2"/>
      <c r="P111" s="1" t="s">
        <v>119</v>
      </c>
      <c r="Q111" s="2"/>
      <c r="R111" s="1"/>
      <c r="S111" s="1"/>
      <c r="T111" s="1"/>
      <c r="U111" s="1"/>
    </row>
    <row r="112" spans="1:21" customFormat="1" x14ac:dyDescent="0.25">
      <c r="A112" t="s">
        <v>135</v>
      </c>
      <c r="B112" t="s">
        <v>795</v>
      </c>
      <c r="C112" t="s">
        <v>243</v>
      </c>
      <c r="D112" s="3">
        <v>42446</v>
      </c>
      <c r="E112" s="3"/>
      <c r="F112" s="3"/>
      <c r="G112" s="3"/>
      <c r="H112" s="3"/>
      <c r="I112" s="3"/>
      <c r="J112" s="1" t="s">
        <v>296</v>
      </c>
      <c r="K112" s="2"/>
      <c r="L112" s="1" t="s">
        <v>296</v>
      </c>
      <c r="M112" s="12">
        <v>335846.27073380473</v>
      </c>
      <c r="N112" s="18" t="s">
        <v>633</v>
      </c>
      <c r="O112" s="2"/>
      <c r="P112" s="1" t="s">
        <v>119</v>
      </c>
      <c r="Q112" s="2"/>
      <c r="R112" s="1"/>
      <c r="S112" s="1"/>
      <c r="T112" s="1"/>
      <c r="U112" s="1"/>
    </row>
    <row r="113" spans="1:21" customFormat="1" x14ac:dyDescent="0.25">
      <c r="A113" t="s">
        <v>135</v>
      </c>
      <c r="B113" t="s">
        <v>796</v>
      </c>
      <c r="C113" t="s">
        <v>243</v>
      </c>
      <c r="D113" s="3">
        <v>42446</v>
      </c>
      <c r="E113" s="3"/>
      <c r="F113" s="3"/>
      <c r="G113" s="3"/>
      <c r="H113" s="3"/>
      <c r="I113" s="3"/>
      <c r="J113" s="1" t="s">
        <v>296</v>
      </c>
      <c r="K113" s="2"/>
      <c r="L113" s="1" t="s">
        <v>296</v>
      </c>
      <c r="M113" s="12">
        <v>967237.25971335766</v>
      </c>
      <c r="N113" s="18" t="s">
        <v>633</v>
      </c>
      <c r="O113" s="2"/>
      <c r="P113" s="1" t="s">
        <v>119</v>
      </c>
      <c r="Q113" s="2"/>
      <c r="R113" s="1"/>
      <c r="S113" s="1"/>
      <c r="T113" s="1"/>
      <c r="U113" s="1"/>
    </row>
    <row r="114" spans="1:21" customFormat="1" x14ac:dyDescent="0.25">
      <c r="A114" t="s">
        <v>136</v>
      </c>
      <c r="B114" t="s">
        <v>242</v>
      </c>
      <c r="C114" t="s">
        <v>156</v>
      </c>
      <c r="D114" s="3"/>
      <c r="E114" s="3"/>
      <c r="F114" s="3"/>
      <c r="G114" s="3"/>
      <c r="H114" s="3"/>
      <c r="I114" s="3"/>
      <c r="J114" s="1" t="s">
        <v>296</v>
      </c>
      <c r="K114" s="2"/>
      <c r="L114" s="1" t="s">
        <v>296</v>
      </c>
      <c r="M114" s="2"/>
      <c r="N114" s="18" t="s">
        <v>633</v>
      </c>
      <c r="O114" s="2"/>
      <c r="P114" s="1" t="s">
        <v>119</v>
      </c>
      <c r="Q114" s="2"/>
      <c r="R114" s="1"/>
      <c r="S114" s="1"/>
      <c r="T114" s="1"/>
      <c r="U114" s="1"/>
    </row>
    <row r="115" spans="1:21" customFormat="1" x14ac:dyDescent="0.25">
      <c r="A115" t="s">
        <v>137</v>
      </c>
      <c r="B115" t="s">
        <v>244</v>
      </c>
      <c r="C115" t="s">
        <v>246</v>
      </c>
      <c r="D115" s="3"/>
      <c r="E115" s="3"/>
      <c r="F115" s="3"/>
      <c r="G115" s="3"/>
      <c r="H115" s="3"/>
      <c r="I115" s="3"/>
      <c r="J115" s="1" t="s">
        <v>296</v>
      </c>
      <c r="K115" s="2"/>
      <c r="L115" s="1" t="s">
        <v>296</v>
      </c>
      <c r="M115" s="2"/>
      <c r="N115" s="18" t="s">
        <v>633</v>
      </c>
      <c r="O115" s="2"/>
      <c r="P115" s="1" t="s">
        <v>119</v>
      </c>
      <c r="Q115" s="2"/>
      <c r="R115" s="1"/>
      <c r="S115" s="1"/>
      <c r="T115" s="1"/>
      <c r="U115" s="1"/>
    </row>
    <row r="116" spans="1:21" customFormat="1" x14ac:dyDescent="0.25">
      <c r="A116" t="s">
        <v>137</v>
      </c>
      <c r="B116" t="s">
        <v>797</v>
      </c>
      <c r="C116" t="s">
        <v>246</v>
      </c>
      <c r="D116" s="3"/>
      <c r="E116" s="3"/>
      <c r="F116" s="3"/>
      <c r="G116" s="3"/>
      <c r="H116" s="3"/>
      <c r="I116" s="3"/>
      <c r="J116" s="1" t="s">
        <v>296</v>
      </c>
      <c r="K116" s="2"/>
      <c r="L116" s="1" t="s">
        <v>296</v>
      </c>
      <c r="M116" s="2"/>
      <c r="N116" s="18" t="s">
        <v>633</v>
      </c>
      <c r="O116" s="2"/>
      <c r="P116" s="1" t="s">
        <v>119</v>
      </c>
      <c r="Q116" s="2"/>
      <c r="R116" s="1"/>
      <c r="S116" s="1"/>
      <c r="T116" s="1"/>
      <c r="U116" s="1"/>
    </row>
    <row r="117" spans="1:21" customFormat="1" x14ac:dyDescent="0.25">
      <c r="A117" t="s">
        <v>137</v>
      </c>
      <c r="B117" t="s">
        <v>798</v>
      </c>
      <c r="C117" t="s">
        <v>246</v>
      </c>
      <c r="D117" s="3"/>
      <c r="E117" s="3"/>
      <c r="F117" s="3"/>
      <c r="G117" s="3"/>
      <c r="H117" s="3"/>
      <c r="I117" s="3"/>
      <c r="J117" s="1" t="s">
        <v>296</v>
      </c>
      <c r="K117" s="2"/>
      <c r="L117" s="1" t="s">
        <v>296</v>
      </c>
      <c r="M117" s="2"/>
      <c r="N117" s="18" t="s">
        <v>633</v>
      </c>
      <c r="O117" s="2"/>
      <c r="P117" s="1" t="s">
        <v>119</v>
      </c>
      <c r="Q117" s="2"/>
      <c r="R117" s="1"/>
      <c r="S117" s="1"/>
      <c r="T117" s="1"/>
      <c r="U117" s="1"/>
    </row>
    <row r="118" spans="1:21" customFormat="1" x14ac:dyDescent="0.25">
      <c r="A118" t="s">
        <v>137</v>
      </c>
      <c r="B118" t="s">
        <v>799</v>
      </c>
      <c r="C118" t="s">
        <v>246</v>
      </c>
      <c r="D118" s="3"/>
      <c r="E118" s="3"/>
      <c r="F118" s="3"/>
      <c r="G118" s="3"/>
      <c r="H118" s="3"/>
      <c r="I118" s="3"/>
      <c r="J118" s="1" t="s">
        <v>296</v>
      </c>
      <c r="K118" s="2"/>
      <c r="L118" s="1" t="s">
        <v>296</v>
      </c>
      <c r="M118" s="2"/>
      <c r="N118" s="18" t="s">
        <v>633</v>
      </c>
      <c r="O118" s="2"/>
      <c r="P118" s="1" t="s">
        <v>119</v>
      </c>
      <c r="Q118" s="2"/>
      <c r="R118" s="1"/>
      <c r="S118" s="1"/>
      <c r="T118" s="1"/>
      <c r="U118" s="1"/>
    </row>
    <row r="119" spans="1:21" customFormat="1" x14ac:dyDescent="0.25">
      <c r="A119" t="s">
        <v>137</v>
      </c>
      <c r="B119" t="s">
        <v>800</v>
      </c>
      <c r="C119" t="s">
        <v>246</v>
      </c>
      <c r="D119" s="3"/>
      <c r="E119" s="3"/>
      <c r="F119" s="3"/>
      <c r="G119" s="3"/>
      <c r="H119" s="3"/>
      <c r="I119" s="3"/>
      <c r="J119" s="1" t="s">
        <v>296</v>
      </c>
      <c r="K119" s="2"/>
      <c r="L119" s="1" t="s">
        <v>296</v>
      </c>
      <c r="M119" s="2"/>
      <c r="N119" s="18" t="s">
        <v>633</v>
      </c>
      <c r="O119" s="2"/>
      <c r="P119" s="1" t="s">
        <v>119</v>
      </c>
      <c r="Q119" s="2"/>
      <c r="R119" s="1"/>
      <c r="S119" s="1"/>
      <c r="T119" s="1"/>
      <c r="U119" s="1"/>
    </row>
    <row r="120" spans="1:21" customFormat="1" x14ac:dyDescent="0.25">
      <c r="A120" t="s">
        <v>137</v>
      </c>
      <c r="B120" t="s">
        <v>801</v>
      </c>
      <c r="C120" t="s">
        <v>246</v>
      </c>
      <c r="D120" s="3"/>
      <c r="E120" s="3"/>
      <c r="F120" s="3"/>
      <c r="G120" s="3"/>
      <c r="H120" s="3"/>
      <c r="I120" s="3"/>
      <c r="J120" s="1" t="s">
        <v>296</v>
      </c>
      <c r="K120" s="2"/>
      <c r="L120" s="1" t="s">
        <v>296</v>
      </c>
      <c r="M120" s="2"/>
      <c r="N120" s="18" t="s">
        <v>633</v>
      </c>
      <c r="O120" s="2"/>
      <c r="P120" s="1" t="s">
        <v>119</v>
      </c>
      <c r="Q120" s="2"/>
      <c r="R120" s="1"/>
      <c r="S120" s="1"/>
      <c r="T120" s="1"/>
      <c r="U120" s="1"/>
    </row>
    <row r="121" spans="1:21" customFormat="1" x14ac:dyDescent="0.25">
      <c r="A121" t="s">
        <v>137</v>
      </c>
      <c r="B121" t="s">
        <v>802</v>
      </c>
      <c r="C121" t="s">
        <v>246</v>
      </c>
      <c r="D121" s="3"/>
      <c r="E121" s="3"/>
      <c r="F121" s="3"/>
      <c r="G121" s="3"/>
      <c r="H121" s="3"/>
      <c r="I121" s="3"/>
      <c r="J121" s="1" t="s">
        <v>296</v>
      </c>
      <c r="K121" s="2"/>
      <c r="L121" s="1" t="s">
        <v>296</v>
      </c>
      <c r="M121" s="2"/>
      <c r="N121" s="18" t="s">
        <v>633</v>
      </c>
      <c r="O121" s="2"/>
      <c r="P121" s="1" t="s">
        <v>119</v>
      </c>
      <c r="Q121" s="2"/>
      <c r="R121" s="1"/>
      <c r="S121" s="1"/>
      <c r="T121" s="1"/>
      <c r="U121" s="1"/>
    </row>
    <row r="122" spans="1:21" customFormat="1" x14ac:dyDescent="0.25">
      <c r="A122" t="s">
        <v>137</v>
      </c>
      <c r="B122" t="s">
        <v>803</v>
      </c>
      <c r="C122" t="s">
        <v>246</v>
      </c>
      <c r="D122" s="3"/>
      <c r="E122" s="3"/>
      <c r="F122" s="3"/>
      <c r="G122" s="3"/>
      <c r="H122" s="3"/>
      <c r="I122" s="3"/>
      <c r="J122" s="1" t="s">
        <v>296</v>
      </c>
      <c r="K122" s="2"/>
      <c r="L122" s="1" t="s">
        <v>296</v>
      </c>
      <c r="M122" s="2"/>
      <c r="N122" s="18" t="s">
        <v>633</v>
      </c>
      <c r="O122" s="2"/>
      <c r="P122" s="1" t="s">
        <v>119</v>
      </c>
      <c r="Q122" s="2"/>
      <c r="R122" s="1"/>
      <c r="S122" s="1"/>
      <c r="T122" s="1"/>
      <c r="U122" s="1"/>
    </row>
    <row r="123" spans="1:21" customFormat="1" x14ac:dyDescent="0.25">
      <c r="A123" t="s">
        <v>137</v>
      </c>
      <c r="B123" t="s">
        <v>804</v>
      </c>
      <c r="C123" t="s">
        <v>246</v>
      </c>
      <c r="D123" s="3"/>
      <c r="E123" s="3"/>
      <c r="F123" s="3"/>
      <c r="G123" s="3"/>
      <c r="H123" s="3"/>
      <c r="I123" s="3"/>
      <c r="J123" s="1" t="s">
        <v>296</v>
      </c>
      <c r="K123" s="2"/>
      <c r="L123" s="1" t="s">
        <v>296</v>
      </c>
      <c r="M123" s="2"/>
      <c r="N123" s="18" t="s">
        <v>633</v>
      </c>
      <c r="O123" s="2"/>
      <c r="P123" s="1" t="s">
        <v>119</v>
      </c>
      <c r="Q123" s="2"/>
      <c r="R123" s="1"/>
      <c r="S123" s="1"/>
      <c r="T123" s="1"/>
      <c r="U123" s="1"/>
    </row>
    <row r="124" spans="1:21" customFormat="1" x14ac:dyDescent="0.25">
      <c r="A124" t="s">
        <v>137</v>
      </c>
      <c r="B124" t="s">
        <v>805</v>
      </c>
      <c r="C124" t="s">
        <v>246</v>
      </c>
      <c r="D124" s="3"/>
      <c r="E124" s="3"/>
      <c r="F124" s="3"/>
      <c r="G124" s="3"/>
      <c r="H124" s="3"/>
      <c r="I124" s="3"/>
      <c r="J124" s="1" t="s">
        <v>296</v>
      </c>
      <c r="K124" s="2"/>
      <c r="L124" s="1" t="s">
        <v>296</v>
      </c>
      <c r="M124" s="2"/>
      <c r="N124" s="18" t="s">
        <v>633</v>
      </c>
      <c r="O124" s="2"/>
      <c r="P124" s="1" t="s">
        <v>119</v>
      </c>
      <c r="Q124" s="2"/>
      <c r="R124" s="1"/>
      <c r="S124" s="1"/>
      <c r="T124" s="1"/>
      <c r="U124" s="1"/>
    </row>
    <row r="125" spans="1:21" customFormat="1" x14ac:dyDescent="0.25">
      <c r="A125" t="s">
        <v>137</v>
      </c>
      <c r="B125" t="s">
        <v>806</v>
      </c>
      <c r="C125" t="s">
        <v>246</v>
      </c>
      <c r="D125" s="3"/>
      <c r="E125" s="3"/>
      <c r="F125" s="3"/>
      <c r="G125" s="3"/>
      <c r="H125" s="3"/>
      <c r="I125" s="3"/>
      <c r="J125" s="1" t="s">
        <v>296</v>
      </c>
      <c r="K125" s="2"/>
      <c r="L125" s="1" t="s">
        <v>296</v>
      </c>
      <c r="M125" s="2"/>
      <c r="N125" s="18" t="s">
        <v>633</v>
      </c>
      <c r="O125" s="2"/>
      <c r="P125" s="1" t="s">
        <v>119</v>
      </c>
      <c r="Q125" s="2"/>
      <c r="R125" s="1"/>
      <c r="S125" s="1"/>
      <c r="T125" s="1"/>
      <c r="U125" s="1"/>
    </row>
    <row r="126" spans="1:21" customFormat="1" x14ac:dyDescent="0.25">
      <c r="A126" t="s">
        <v>137</v>
      </c>
      <c r="B126" t="s">
        <v>807</v>
      </c>
      <c r="C126" t="s">
        <v>246</v>
      </c>
      <c r="D126" s="3"/>
      <c r="E126" s="3"/>
      <c r="F126" s="3"/>
      <c r="G126" s="3"/>
      <c r="H126" s="3"/>
      <c r="I126" s="3"/>
      <c r="J126" s="1" t="s">
        <v>296</v>
      </c>
      <c r="K126" s="2"/>
      <c r="L126" s="1" t="s">
        <v>296</v>
      </c>
      <c r="M126" s="2"/>
      <c r="N126" s="18" t="s">
        <v>633</v>
      </c>
      <c r="O126" s="2"/>
      <c r="P126" s="1" t="s">
        <v>119</v>
      </c>
      <c r="Q126" s="2"/>
      <c r="R126" s="1"/>
      <c r="S126" s="1"/>
      <c r="T126" s="1"/>
      <c r="U126" s="1"/>
    </row>
    <row r="127" spans="1:21" customFormat="1" x14ac:dyDescent="0.25">
      <c r="A127" t="s">
        <v>137</v>
      </c>
      <c r="B127" t="s">
        <v>808</v>
      </c>
      <c r="C127" t="s">
        <v>246</v>
      </c>
      <c r="D127" s="3"/>
      <c r="E127" s="3"/>
      <c r="F127" s="3"/>
      <c r="G127" s="3"/>
      <c r="H127" s="3"/>
      <c r="I127" s="3"/>
      <c r="J127" s="1" t="s">
        <v>296</v>
      </c>
      <c r="K127" s="2"/>
      <c r="L127" s="1" t="s">
        <v>296</v>
      </c>
      <c r="M127" s="2"/>
      <c r="N127" s="18" t="s">
        <v>633</v>
      </c>
      <c r="O127" s="2"/>
      <c r="P127" s="1" t="s">
        <v>119</v>
      </c>
      <c r="Q127" s="2"/>
      <c r="R127" s="1"/>
      <c r="S127" s="1"/>
      <c r="T127" s="1"/>
      <c r="U127" s="1"/>
    </row>
    <row r="128" spans="1:21" customFormat="1" x14ac:dyDescent="0.25">
      <c r="A128" t="s">
        <v>137</v>
      </c>
      <c r="B128" t="s">
        <v>809</v>
      </c>
      <c r="C128" t="s">
        <v>246</v>
      </c>
      <c r="D128" s="3"/>
      <c r="E128" s="3"/>
      <c r="F128" s="3"/>
      <c r="G128" s="3"/>
      <c r="H128" s="3"/>
      <c r="I128" s="3"/>
      <c r="J128" s="1" t="s">
        <v>296</v>
      </c>
      <c r="K128" s="2"/>
      <c r="L128" s="1" t="s">
        <v>296</v>
      </c>
      <c r="M128" s="2"/>
      <c r="N128" s="18" t="s">
        <v>633</v>
      </c>
      <c r="O128" s="2"/>
      <c r="P128" s="1" t="s">
        <v>119</v>
      </c>
      <c r="Q128" s="2"/>
      <c r="R128" s="1"/>
      <c r="S128" s="1"/>
      <c r="T128" s="1"/>
      <c r="U128" s="1"/>
    </row>
    <row r="129" spans="1:21" customFormat="1" x14ac:dyDescent="0.25">
      <c r="A129" t="s">
        <v>137</v>
      </c>
      <c r="B129" t="s">
        <v>810</v>
      </c>
      <c r="C129" t="s">
        <v>246</v>
      </c>
      <c r="D129" s="3"/>
      <c r="E129" s="3"/>
      <c r="F129" s="3"/>
      <c r="G129" s="3"/>
      <c r="H129" s="3"/>
      <c r="I129" s="3"/>
      <c r="J129" s="1" t="s">
        <v>296</v>
      </c>
      <c r="K129" s="2"/>
      <c r="L129" s="1" t="s">
        <v>296</v>
      </c>
      <c r="M129" s="2"/>
      <c r="N129" s="18" t="s">
        <v>633</v>
      </c>
      <c r="O129" s="2"/>
      <c r="P129" s="1" t="s">
        <v>119</v>
      </c>
      <c r="Q129" s="2"/>
      <c r="R129" s="1"/>
      <c r="S129" s="1"/>
      <c r="T129" s="1"/>
      <c r="U129" s="1"/>
    </row>
    <row r="130" spans="1:21" customFormat="1" x14ac:dyDescent="0.25">
      <c r="A130" t="s">
        <v>137</v>
      </c>
      <c r="B130" t="s">
        <v>811</v>
      </c>
      <c r="C130" t="s">
        <v>246</v>
      </c>
      <c r="D130" s="3"/>
      <c r="E130" s="3"/>
      <c r="F130" s="3"/>
      <c r="G130" s="3"/>
      <c r="H130" s="3"/>
      <c r="I130" s="3"/>
      <c r="J130" s="1" t="s">
        <v>296</v>
      </c>
      <c r="K130" s="2"/>
      <c r="L130" s="1" t="s">
        <v>296</v>
      </c>
      <c r="M130" s="2"/>
      <c r="N130" s="18" t="s">
        <v>633</v>
      </c>
      <c r="O130" s="2"/>
      <c r="P130" s="1" t="s">
        <v>119</v>
      </c>
      <c r="Q130" s="2"/>
      <c r="R130" s="1"/>
      <c r="S130" s="1"/>
      <c r="T130" s="1"/>
      <c r="U130" s="1"/>
    </row>
    <row r="131" spans="1:21" customFormat="1" x14ac:dyDescent="0.25">
      <c r="A131" t="s">
        <v>137</v>
      </c>
      <c r="B131" t="s">
        <v>812</v>
      </c>
      <c r="C131" t="s">
        <v>246</v>
      </c>
      <c r="D131" s="3"/>
      <c r="E131" s="3"/>
      <c r="F131" s="3"/>
      <c r="G131" s="3"/>
      <c r="H131" s="3"/>
      <c r="I131" s="3"/>
      <c r="J131" s="1" t="s">
        <v>296</v>
      </c>
      <c r="K131" s="2"/>
      <c r="L131" s="1" t="s">
        <v>296</v>
      </c>
      <c r="M131" s="2"/>
      <c r="N131" s="18" t="s">
        <v>633</v>
      </c>
      <c r="O131" s="2"/>
      <c r="P131" s="1" t="s">
        <v>119</v>
      </c>
      <c r="Q131" s="2"/>
      <c r="R131" s="1"/>
      <c r="S131" s="1"/>
      <c r="T131" s="1"/>
      <c r="U131" s="1"/>
    </row>
    <row r="132" spans="1:21" customFormat="1" x14ac:dyDescent="0.25">
      <c r="A132" t="s">
        <v>137</v>
      </c>
      <c r="B132" t="s">
        <v>813</v>
      </c>
      <c r="C132" t="s">
        <v>246</v>
      </c>
      <c r="D132" s="3"/>
      <c r="E132" s="3"/>
      <c r="F132" s="3"/>
      <c r="G132" s="3"/>
      <c r="H132" s="3"/>
      <c r="I132" s="3"/>
      <c r="J132" s="1" t="s">
        <v>296</v>
      </c>
      <c r="K132" s="2"/>
      <c r="L132" s="1" t="s">
        <v>296</v>
      </c>
      <c r="M132" s="2"/>
      <c r="N132" s="18" t="s">
        <v>633</v>
      </c>
      <c r="O132" s="2"/>
      <c r="P132" s="1" t="s">
        <v>119</v>
      </c>
      <c r="Q132" s="2"/>
      <c r="R132" s="1"/>
      <c r="S132" s="1"/>
      <c r="T132" s="1"/>
      <c r="U132" s="1"/>
    </row>
    <row r="133" spans="1:21" customFormat="1" x14ac:dyDescent="0.25">
      <c r="A133" t="s">
        <v>137</v>
      </c>
      <c r="B133" t="s">
        <v>814</v>
      </c>
      <c r="C133" t="s">
        <v>246</v>
      </c>
      <c r="D133" s="3"/>
      <c r="E133" s="3"/>
      <c r="F133" s="3"/>
      <c r="G133" s="3"/>
      <c r="H133" s="3"/>
      <c r="I133" s="3"/>
      <c r="J133" s="1" t="s">
        <v>296</v>
      </c>
      <c r="K133" s="2"/>
      <c r="L133" s="1" t="s">
        <v>296</v>
      </c>
      <c r="M133" s="2"/>
      <c r="N133" s="18" t="s">
        <v>633</v>
      </c>
      <c r="O133" s="2"/>
      <c r="P133" s="1" t="s">
        <v>119</v>
      </c>
      <c r="Q133" s="2"/>
      <c r="R133" s="1"/>
      <c r="S133" s="1"/>
      <c r="T133" s="1"/>
      <c r="U133" s="1"/>
    </row>
    <row r="134" spans="1:21" customFormat="1" x14ac:dyDescent="0.25">
      <c r="A134" t="s">
        <v>137</v>
      </c>
      <c r="B134" t="s">
        <v>815</v>
      </c>
      <c r="C134" t="s">
        <v>246</v>
      </c>
      <c r="D134" s="3"/>
      <c r="E134" s="3"/>
      <c r="F134" s="3"/>
      <c r="G134" s="3"/>
      <c r="H134" s="3"/>
      <c r="I134" s="3"/>
      <c r="J134" s="1" t="s">
        <v>296</v>
      </c>
      <c r="K134" s="2"/>
      <c r="L134" s="1" t="s">
        <v>296</v>
      </c>
      <c r="M134" s="2"/>
      <c r="N134" s="18" t="s">
        <v>633</v>
      </c>
      <c r="O134" s="2"/>
      <c r="P134" s="1" t="s">
        <v>119</v>
      </c>
      <c r="Q134" s="2"/>
      <c r="R134" s="1"/>
      <c r="S134" s="1"/>
      <c r="T134" s="1"/>
      <c r="U134" s="1"/>
    </row>
    <row r="135" spans="1:21" customFormat="1" x14ac:dyDescent="0.25">
      <c r="A135" t="s">
        <v>137</v>
      </c>
      <c r="B135" t="s">
        <v>816</v>
      </c>
      <c r="C135" t="s">
        <v>246</v>
      </c>
      <c r="D135" s="3"/>
      <c r="E135" s="3"/>
      <c r="F135" s="3"/>
      <c r="G135" s="3"/>
      <c r="H135" s="3"/>
      <c r="I135" s="3"/>
      <c r="J135" s="1" t="s">
        <v>296</v>
      </c>
      <c r="K135" s="2"/>
      <c r="L135" s="1" t="s">
        <v>296</v>
      </c>
      <c r="M135" s="2"/>
      <c r="N135" s="18" t="s">
        <v>633</v>
      </c>
      <c r="O135" s="2"/>
      <c r="P135" s="1" t="s">
        <v>119</v>
      </c>
      <c r="Q135" s="2"/>
      <c r="R135" s="1"/>
      <c r="S135" s="1"/>
      <c r="T135" s="1"/>
      <c r="U135" s="1"/>
    </row>
    <row r="136" spans="1:21" customFormat="1" x14ac:dyDescent="0.25">
      <c r="A136" t="s">
        <v>137</v>
      </c>
      <c r="B136" t="s">
        <v>817</v>
      </c>
      <c r="C136" t="s">
        <v>246</v>
      </c>
      <c r="D136" s="3"/>
      <c r="E136" s="3"/>
      <c r="F136" s="3"/>
      <c r="G136" s="3"/>
      <c r="H136" s="3"/>
      <c r="I136" s="3"/>
      <c r="J136" s="1" t="s">
        <v>296</v>
      </c>
      <c r="K136" s="2"/>
      <c r="L136" s="1" t="s">
        <v>296</v>
      </c>
      <c r="M136" s="2"/>
      <c r="N136" s="18" t="s">
        <v>633</v>
      </c>
      <c r="O136" s="2"/>
      <c r="P136" s="1" t="s">
        <v>119</v>
      </c>
      <c r="Q136" s="2"/>
      <c r="R136" s="1"/>
      <c r="S136" s="1"/>
      <c r="T136" s="1"/>
      <c r="U136" s="1"/>
    </row>
    <row r="137" spans="1:21" customFormat="1" x14ac:dyDescent="0.25">
      <c r="A137" t="s">
        <v>137</v>
      </c>
      <c r="B137" t="s">
        <v>818</v>
      </c>
      <c r="C137" t="s">
        <v>246</v>
      </c>
      <c r="D137" s="3"/>
      <c r="E137" s="3"/>
      <c r="F137" s="3"/>
      <c r="G137" s="3"/>
      <c r="H137" s="3"/>
      <c r="I137" s="3"/>
      <c r="J137" s="1" t="s">
        <v>296</v>
      </c>
      <c r="K137" s="2"/>
      <c r="L137" s="1" t="s">
        <v>296</v>
      </c>
      <c r="M137" s="2"/>
      <c r="N137" s="18" t="s">
        <v>633</v>
      </c>
      <c r="O137" s="2"/>
      <c r="P137" s="1" t="s">
        <v>119</v>
      </c>
      <c r="Q137" s="2"/>
      <c r="R137" s="1"/>
      <c r="S137" s="1"/>
      <c r="T137" s="1"/>
      <c r="U137" s="1"/>
    </row>
    <row r="138" spans="1:21" customFormat="1" x14ac:dyDescent="0.25">
      <c r="A138" t="s">
        <v>137</v>
      </c>
      <c r="B138" t="s">
        <v>819</v>
      </c>
      <c r="C138" t="s">
        <v>246</v>
      </c>
      <c r="D138" s="3"/>
      <c r="E138" s="3"/>
      <c r="F138" s="3"/>
      <c r="G138" s="3"/>
      <c r="H138" s="3"/>
      <c r="I138" s="3"/>
      <c r="J138" s="1" t="s">
        <v>296</v>
      </c>
      <c r="K138" s="2"/>
      <c r="L138" s="1" t="s">
        <v>296</v>
      </c>
      <c r="M138" s="2"/>
      <c r="N138" s="18" t="s">
        <v>633</v>
      </c>
      <c r="O138" s="2"/>
      <c r="P138" s="1" t="s">
        <v>119</v>
      </c>
      <c r="Q138" s="2"/>
      <c r="R138" s="1"/>
      <c r="S138" s="1"/>
      <c r="T138" s="1"/>
      <c r="U138" s="1"/>
    </row>
    <row r="139" spans="1:21" customFormat="1" x14ac:dyDescent="0.25">
      <c r="A139" t="s">
        <v>137</v>
      </c>
      <c r="B139" t="s">
        <v>820</v>
      </c>
      <c r="C139" t="s">
        <v>246</v>
      </c>
      <c r="D139" s="3"/>
      <c r="E139" s="3"/>
      <c r="F139" s="3"/>
      <c r="G139" s="3"/>
      <c r="H139" s="3"/>
      <c r="I139" s="3"/>
      <c r="J139" s="1" t="s">
        <v>296</v>
      </c>
      <c r="K139" s="2"/>
      <c r="L139" s="1" t="s">
        <v>296</v>
      </c>
      <c r="M139" s="2"/>
      <c r="N139" s="18" t="s">
        <v>633</v>
      </c>
      <c r="O139" s="2"/>
      <c r="P139" s="1" t="s">
        <v>119</v>
      </c>
      <c r="Q139" s="2"/>
      <c r="R139" s="1"/>
      <c r="S139" s="1"/>
      <c r="T139" s="1"/>
      <c r="U139" s="1"/>
    </row>
    <row r="140" spans="1:21" customFormat="1" x14ac:dyDescent="0.25">
      <c r="A140" t="s">
        <v>137</v>
      </c>
      <c r="B140" t="s">
        <v>821</v>
      </c>
      <c r="C140" t="s">
        <v>246</v>
      </c>
      <c r="D140" s="3"/>
      <c r="E140" s="3"/>
      <c r="F140" s="3"/>
      <c r="G140" s="3"/>
      <c r="H140" s="3"/>
      <c r="I140" s="3"/>
      <c r="J140" s="1" t="s">
        <v>296</v>
      </c>
      <c r="K140" s="2"/>
      <c r="L140" s="1" t="s">
        <v>296</v>
      </c>
      <c r="M140" s="2"/>
      <c r="N140" s="18" t="s">
        <v>633</v>
      </c>
      <c r="O140" s="2"/>
      <c r="P140" s="1" t="s">
        <v>119</v>
      </c>
      <c r="Q140" s="2"/>
      <c r="R140" s="1"/>
      <c r="S140" s="1"/>
      <c r="T140" s="1"/>
      <c r="U140" s="1"/>
    </row>
    <row r="141" spans="1:21" customFormat="1" x14ac:dyDescent="0.25">
      <c r="A141" t="s">
        <v>137</v>
      </c>
      <c r="B141" t="s">
        <v>822</v>
      </c>
      <c r="C141" t="s">
        <v>246</v>
      </c>
      <c r="D141" s="3"/>
      <c r="E141" s="3"/>
      <c r="F141" s="3"/>
      <c r="G141" s="3"/>
      <c r="H141" s="3"/>
      <c r="I141" s="3"/>
      <c r="J141" s="1" t="s">
        <v>296</v>
      </c>
      <c r="K141" s="2"/>
      <c r="L141" s="1" t="s">
        <v>296</v>
      </c>
      <c r="M141" s="2"/>
      <c r="N141" s="18" t="s">
        <v>633</v>
      </c>
      <c r="O141" s="2"/>
      <c r="P141" s="1" t="s">
        <v>119</v>
      </c>
      <c r="Q141" s="2"/>
      <c r="R141" s="1"/>
      <c r="S141" s="1"/>
      <c r="T141" s="1"/>
      <c r="U141" s="1"/>
    </row>
    <row r="142" spans="1:21" customFormat="1" x14ac:dyDescent="0.25">
      <c r="A142" t="s">
        <v>137</v>
      </c>
      <c r="B142" t="s">
        <v>823</v>
      </c>
      <c r="C142" t="s">
        <v>246</v>
      </c>
      <c r="D142" s="3"/>
      <c r="E142" s="3"/>
      <c r="F142" s="3"/>
      <c r="G142" s="3"/>
      <c r="H142" s="3"/>
      <c r="I142" s="3"/>
      <c r="J142" s="1" t="s">
        <v>296</v>
      </c>
      <c r="K142" s="2"/>
      <c r="L142" s="1" t="s">
        <v>296</v>
      </c>
      <c r="M142" s="2"/>
      <c r="N142" s="18" t="s">
        <v>633</v>
      </c>
      <c r="O142" s="2"/>
      <c r="P142" s="1" t="s">
        <v>119</v>
      </c>
      <c r="Q142" s="2"/>
      <c r="R142" s="1"/>
      <c r="S142" s="1"/>
      <c r="T142" s="1"/>
      <c r="U142" s="1"/>
    </row>
    <row r="143" spans="1:21" customFormat="1" x14ac:dyDescent="0.25">
      <c r="A143" t="s">
        <v>137</v>
      </c>
      <c r="B143" t="s">
        <v>824</v>
      </c>
      <c r="C143" t="s">
        <v>246</v>
      </c>
      <c r="D143" s="3"/>
      <c r="E143" s="3"/>
      <c r="F143" s="3"/>
      <c r="G143" s="3"/>
      <c r="H143" s="3"/>
      <c r="I143" s="3"/>
      <c r="J143" s="1" t="s">
        <v>296</v>
      </c>
      <c r="K143" s="2"/>
      <c r="L143" s="1" t="s">
        <v>296</v>
      </c>
      <c r="M143" s="2"/>
      <c r="N143" s="18" t="s">
        <v>633</v>
      </c>
      <c r="O143" s="2"/>
      <c r="P143" s="1" t="s">
        <v>119</v>
      </c>
      <c r="Q143" s="2"/>
      <c r="R143" s="1"/>
      <c r="S143" s="1"/>
      <c r="T143" s="1"/>
      <c r="U143" s="1"/>
    </row>
    <row r="144" spans="1:21" customFormat="1" x14ac:dyDescent="0.25">
      <c r="A144" t="s">
        <v>137</v>
      </c>
      <c r="B144" t="s">
        <v>825</v>
      </c>
      <c r="C144" t="s">
        <v>246</v>
      </c>
      <c r="D144" s="3"/>
      <c r="E144" s="3"/>
      <c r="F144" s="3"/>
      <c r="G144" s="3"/>
      <c r="H144" s="3"/>
      <c r="I144" s="3"/>
      <c r="J144" s="1" t="s">
        <v>296</v>
      </c>
      <c r="K144" s="2"/>
      <c r="L144" s="1" t="s">
        <v>296</v>
      </c>
      <c r="M144" s="2"/>
      <c r="N144" s="18" t="s">
        <v>633</v>
      </c>
      <c r="O144" s="2"/>
      <c r="P144" s="1" t="s">
        <v>119</v>
      </c>
      <c r="Q144" s="2"/>
      <c r="R144" s="1"/>
      <c r="S144" s="1"/>
      <c r="T144" s="1"/>
      <c r="U144" s="1"/>
    </row>
    <row r="145" spans="1:21" customFormat="1" x14ac:dyDescent="0.25">
      <c r="A145" t="s">
        <v>137</v>
      </c>
      <c r="B145" t="s">
        <v>826</v>
      </c>
      <c r="C145" t="s">
        <v>246</v>
      </c>
      <c r="D145" s="3"/>
      <c r="E145" s="3"/>
      <c r="F145" s="3"/>
      <c r="G145" s="3"/>
      <c r="H145" s="3"/>
      <c r="I145" s="3"/>
      <c r="J145" s="1" t="s">
        <v>296</v>
      </c>
      <c r="K145" s="2"/>
      <c r="L145" s="1" t="s">
        <v>296</v>
      </c>
      <c r="M145" s="2"/>
      <c r="N145" s="18" t="s">
        <v>633</v>
      </c>
      <c r="O145" s="2"/>
      <c r="P145" s="1" t="s">
        <v>119</v>
      </c>
      <c r="Q145" s="2"/>
      <c r="R145" s="1"/>
      <c r="S145" s="1"/>
      <c r="T145" s="1"/>
      <c r="U145" s="1"/>
    </row>
    <row r="146" spans="1:21" customFormat="1" x14ac:dyDescent="0.25">
      <c r="A146" t="s">
        <v>137</v>
      </c>
      <c r="B146" t="s">
        <v>827</v>
      </c>
      <c r="C146" t="s">
        <v>246</v>
      </c>
      <c r="D146" s="3"/>
      <c r="E146" s="3"/>
      <c r="F146" s="3"/>
      <c r="G146" s="3"/>
      <c r="H146" s="3"/>
      <c r="I146" s="3"/>
      <c r="J146" s="1" t="s">
        <v>296</v>
      </c>
      <c r="K146" s="2"/>
      <c r="L146" s="1" t="s">
        <v>296</v>
      </c>
      <c r="M146" s="2"/>
      <c r="N146" s="18" t="s">
        <v>633</v>
      </c>
      <c r="O146" s="2"/>
      <c r="P146" s="1" t="s">
        <v>119</v>
      </c>
      <c r="Q146" s="2"/>
      <c r="R146" s="1"/>
      <c r="S146" s="1"/>
      <c r="T146" s="1"/>
      <c r="U146" s="1"/>
    </row>
    <row r="147" spans="1:21" customFormat="1" x14ac:dyDescent="0.25">
      <c r="A147" t="s">
        <v>137</v>
      </c>
      <c r="B147" t="s">
        <v>828</v>
      </c>
      <c r="C147" t="s">
        <v>246</v>
      </c>
      <c r="D147" s="3"/>
      <c r="E147" s="3"/>
      <c r="F147" s="3"/>
      <c r="G147" s="3"/>
      <c r="H147" s="3"/>
      <c r="I147" s="3"/>
      <c r="J147" s="1" t="s">
        <v>296</v>
      </c>
      <c r="K147" s="2"/>
      <c r="L147" s="1" t="s">
        <v>296</v>
      </c>
      <c r="M147" s="2"/>
      <c r="N147" s="18" t="s">
        <v>633</v>
      </c>
      <c r="O147" s="2"/>
      <c r="P147" s="1" t="s">
        <v>119</v>
      </c>
      <c r="Q147" s="2"/>
      <c r="R147" s="1"/>
      <c r="S147" s="1"/>
      <c r="T147" s="1"/>
      <c r="U147" s="1"/>
    </row>
    <row r="148" spans="1:21" customFormat="1" x14ac:dyDescent="0.25">
      <c r="A148" t="s">
        <v>137</v>
      </c>
      <c r="B148" t="s">
        <v>829</v>
      </c>
      <c r="C148" t="s">
        <v>246</v>
      </c>
      <c r="D148" s="3"/>
      <c r="E148" s="3"/>
      <c r="F148" s="3"/>
      <c r="G148" s="3"/>
      <c r="H148" s="3"/>
      <c r="I148" s="3"/>
      <c r="J148" s="1" t="s">
        <v>296</v>
      </c>
      <c r="K148" s="2"/>
      <c r="L148" s="1" t="s">
        <v>296</v>
      </c>
      <c r="M148" s="2"/>
      <c r="N148" s="18" t="s">
        <v>633</v>
      </c>
      <c r="O148" s="2"/>
      <c r="P148" s="1" t="s">
        <v>119</v>
      </c>
      <c r="Q148" s="2"/>
      <c r="R148" s="1"/>
      <c r="S148" s="1"/>
      <c r="T148" s="1"/>
      <c r="U148" s="1"/>
    </row>
    <row r="149" spans="1:21" customFormat="1" x14ac:dyDescent="0.25">
      <c r="A149" t="s">
        <v>137</v>
      </c>
      <c r="B149" t="s">
        <v>830</v>
      </c>
      <c r="C149" t="s">
        <v>246</v>
      </c>
      <c r="D149" s="3"/>
      <c r="E149" s="3"/>
      <c r="F149" s="3"/>
      <c r="G149" s="3"/>
      <c r="H149" s="3"/>
      <c r="I149" s="3"/>
      <c r="J149" s="1" t="s">
        <v>296</v>
      </c>
      <c r="K149" s="2"/>
      <c r="L149" s="1" t="s">
        <v>296</v>
      </c>
      <c r="M149" s="2"/>
      <c r="N149" s="18" t="s">
        <v>633</v>
      </c>
      <c r="O149" s="2"/>
      <c r="P149" s="1" t="s">
        <v>119</v>
      </c>
      <c r="Q149" s="2"/>
      <c r="R149" s="1"/>
      <c r="S149" s="1"/>
      <c r="T149" s="1"/>
      <c r="U149" s="1"/>
    </row>
    <row r="150" spans="1:21" customFormat="1" x14ac:dyDescent="0.25">
      <c r="A150" t="s">
        <v>137</v>
      </c>
      <c r="B150" t="s">
        <v>831</v>
      </c>
      <c r="C150" t="s">
        <v>246</v>
      </c>
      <c r="D150" s="3"/>
      <c r="E150" s="3"/>
      <c r="F150" s="3"/>
      <c r="G150" s="3"/>
      <c r="H150" s="3"/>
      <c r="I150" s="3"/>
      <c r="J150" s="1" t="s">
        <v>296</v>
      </c>
      <c r="K150" s="2"/>
      <c r="L150" s="1" t="s">
        <v>296</v>
      </c>
      <c r="M150" s="2"/>
      <c r="N150" s="18" t="s">
        <v>633</v>
      </c>
      <c r="O150" s="2"/>
      <c r="P150" s="1" t="s">
        <v>119</v>
      </c>
      <c r="Q150" s="2"/>
      <c r="R150" s="1"/>
      <c r="S150" s="1"/>
      <c r="T150" s="1"/>
      <c r="U150" s="1"/>
    </row>
    <row r="151" spans="1:21" customFormat="1" x14ac:dyDescent="0.25">
      <c r="A151" t="s">
        <v>137</v>
      </c>
      <c r="B151" t="s">
        <v>832</v>
      </c>
      <c r="C151" t="s">
        <v>246</v>
      </c>
      <c r="D151" s="3"/>
      <c r="E151" s="3"/>
      <c r="F151" s="3"/>
      <c r="G151" s="3"/>
      <c r="H151" s="3"/>
      <c r="I151" s="3"/>
      <c r="J151" s="1" t="s">
        <v>296</v>
      </c>
      <c r="K151" s="2"/>
      <c r="L151" s="1" t="s">
        <v>296</v>
      </c>
      <c r="M151" s="2"/>
      <c r="N151" s="18" t="s">
        <v>633</v>
      </c>
      <c r="O151" s="2"/>
      <c r="P151" s="1" t="s">
        <v>119</v>
      </c>
      <c r="Q151" s="2"/>
      <c r="R151" s="1"/>
      <c r="S151" s="1"/>
      <c r="T151" s="1"/>
      <c r="U151" s="1"/>
    </row>
    <row r="152" spans="1:21" customFormat="1" x14ac:dyDescent="0.25">
      <c r="A152" t="s">
        <v>137</v>
      </c>
      <c r="B152" t="s">
        <v>833</v>
      </c>
      <c r="C152" t="s">
        <v>246</v>
      </c>
      <c r="D152" s="3"/>
      <c r="E152" s="3"/>
      <c r="F152" s="3"/>
      <c r="G152" s="3"/>
      <c r="H152" s="3"/>
      <c r="I152" s="3"/>
      <c r="J152" s="1" t="s">
        <v>296</v>
      </c>
      <c r="K152" s="2"/>
      <c r="L152" s="1" t="s">
        <v>296</v>
      </c>
      <c r="M152" s="2"/>
      <c r="N152" s="18" t="s">
        <v>633</v>
      </c>
      <c r="O152" s="2"/>
      <c r="P152" s="1" t="s">
        <v>119</v>
      </c>
      <c r="Q152" s="2"/>
      <c r="R152" s="1"/>
      <c r="S152" s="1"/>
      <c r="T152" s="1"/>
      <c r="U152" s="1"/>
    </row>
    <row r="153" spans="1:21" customFormat="1" x14ac:dyDescent="0.25">
      <c r="A153" t="s">
        <v>137</v>
      </c>
      <c r="B153" t="s">
        <v>834</v>
      </c>
      <c r="C153" t="s">
        <v>246</v>
      </c>
      <c r="D153" s="3"/>
      <c r="E153" s="3"/>
      <c r="F153" s="3"/>
      <c r="G153" s="3"/>
      <c r="H153" s="3"/>
      <c r="I153" s="3"/>
      <c r="J153" s="1" t="s">
        <v>296</v>
      </c>
      <c r="K153" s="2"/>
      <c r="L153" s="1" t="s">
        <v>296</v>
      </c>
      <c r="M153" s="2"/>
      <c r="N153" s="18" t="s">
        <v>633</v>
      </c>
      <c r="O153" s="2"/>
      <c r="P153" s="1" t="s">
        <v>119</v>
      </c>
      <c r="Q153" s="2"/>
      <c r="R153" s="1"/>
      <c r="S153" s="1"/>
      <c r="T153" s="1"/>
      <c r="U153" s="1"/>
    </row>
    <row r="154" spans="1:21" customFormat="1" x14ac:dyDescent="0.25">
      <c r="A154" t="s">
        <v>137</v>
      </c>
      <c r="B154" t="s">
        <v>835</v>
      </c>
      <c r="C154" t="s">
        <v>246</v>
      </c>
      <c r="D154" s="3"/>
      <c r="E154" s="3"/>
      <c r="F154" s="3"/>
      <c r="G154" s="3"/>
      <c r="H154" s="3"/>
      <c r="I154" s="3"/>
      <c r="J154" s="1" t="s">
        <v>296</v>
      </c>
      <c r="K154" s="2"/>
      <c r="L154" s="1" t="s">
        <v>296</v>
      </c>
      <c r="M154" s="2"/>
      <c r="N154" s="18" t="s">
        <v>633</v>
      </c>
      <c r="O154" s="2"/>
      <c r="P154" s="1" t="s">
        <v>119</v>
      </c>
      <c r="Q154" s="2"/>
      <c r="R154" s="1"/>
      <c r="S154" s="1"/>
      <c r="T154" s="1"/>
      <c r="U154" s="1"/>
    </row>
    <row r="155" spans="1:21" customFormat="1" x14ac:dyDescent="0.25">
      <c r="A155" t="s">
        <v>137</v>
      </c>
      <c r="B155" t="s">
        <v>836</v>
      </c>
      <c r="C155" t="s">
        <v>246</v>
      </c>
      <c r="D155" s="3"/>
      <c r="E155" s="3"/>
      <c r="F155" s="3"/>
      <c r="G155" s="3"/>
      <c r="H155" s="3"/>
      <c r="I155" s="3"/>
      <c r="J155" s="1" t="s">
        <v>296</v>
      </c>
      <c r="K155" s="2"/>
      <c r="L155" s="1" t="s">
        <v>296</v>
      </c>
      <c r="M155" s="2"/>
      <c r="N155" s="18" t="s">
        <v>633</v>
      </c>
      <c r="O155" s="2"/>
      <c r="P155" s="1" t="s">
        <v>119</v>
      </c>
      <c r="Q155" s="2"/>
      <c r="R155" s="1"/>
      <c r="S155" s="1"/>
      <c r="T155" s="1"/>
      <c r="U155" s="1"/>
    </row>
    <row r="156" spans="1:21" customFormat="1" x14ac:dyDescent="0.25">
      <c r="A156" t="s">
        <v>137</v>
      </c>
      <c r="B156" t="s">
        <v>837</v>
      </c>
      <c r="C156" t="s">
        <v>246</v>
      </c>
      <c r="D156" s="3"/>
      <c r="E156" s="3"/>
      <c r="F156" s="3"/>
      <c r="G156" s="3"/>
      <c r="H156" s="3"/>
      <c r="I156" s="3"/>
      <c r="J156" s="1" t="s">
        <v>296</v>
      </c>
      <c r="K156" s="2"/>
      <c r="L156" s="1" t="s">
        <v>296</v>
      </c>
      <c r="M156" s="2"/>
      <c r="N156" s="18" t="s">
        <v>633</v>
      </c>
      <c r="O156" s="2"/>
      <c r="P156" s="1" t="s">
        <v>119</v>
      </c>
      <c r="Q156" s="2"/>
      <c r="R156" s="1"/>
      <c r="S156" s="1"/>
      <c r="T156" s="1"/>
      <c r="U156" s="1"/>
    </row>
    <row r="157" spans="1:21" customFormat="1" x14ac:dyDescent="0.25">
      <c r="A157" t="s">
        <v>137</v>
      </c>
      <c r="B157" t="s">
        <v>838</v>
      </c>
      <c r="C157" t="s">
        <v>246</v>
      </c>
      <c r="D157" s="3"/>
      <c r="E157" s="3"/>
      <c r="F157" s="3"/>
      <c r="G157" s="3"/>
      <c r="H157" s="3"/>
      <c r="I157" s="3"/>
      <c r="J157" s="1" t="s">
        <v>296</v>
      </c>
      <c r="K157" s="2"/>
      <c r="L157" s="1" t="s">
        <v>296</v>
      </c>
      <c r="M157" s="2"/>
      <c r="N157" s="18" t="s">
        <v>633</v>
      </c>
      <c r="O157" s="2"/>
      <c r="P157" s="1" t="s">
        <v>119</v>
      </c>
      <c r="Q157" s="2"/>
      <c r="R157" s="1"/>
      <c r="S157" s="1"/>
      <c r="T157" s="1"/>
      <c r="U157" s="1"/>
    </row>
    <row r="158" spans="1:21" customFormat="1" x14ac:dyDescent="0.25">
      <c r="A158" t="s">
        <v>137</v>
      </c>
      <c r="B158" t="s">
        <v>839</v>
      </c>
      <c r="C158" t="s">
        <v>246</v>
      </c>
      <c r="D158" s="3"/>
      <c r="E158" s="3"/>
      <c r="F158" s="3"/>
      <c r="G158" s="3"/>
      <c r="H158" s="3"/>
      <c r="I158" s="3"/>
      <c r="J158" s="1" t="s">
        <v>296</v>
      </c>
      <c r="K158" s="2"/>
      <c r="L158" s="1" t="s">
        <v>296</v>
      </c>
      <c r="M158" s="2"/>
      <c r="N158" s="18" t="s">
        <v>633</v>
      </c>
      <c r="O158" s="2"/>
      <c r="P158" s="1" t="s">
        <v>119</v>
      </c>
      <c r="Q158" s="2"/>
      <c r="R158" s="1"/>
      <c r="S158" s="1"/>
      <c r="T158" s="1"/>
      <c r="U158" s="1"/>
    </row>
    <row r="159" spans="1:21" customFormat="1" x14ac:dyDescent="0.25">
      <c r="A159" t="s">
        <v>137</v>
      </c>
      <c r="B159" t="s">
        <v>840</v>
      </c>
      <c r="C159" t="s">
        <v>246</v>
      </c>
      <c r="D159" s="3"/>
      <c r="E159" s="3"/>
      <c r="F159" s="3"/>
      <c r="G159" s="3"/>
      <c r="H159" s="3"/>
      <c r="I159" s="3"/>
      <c r="J159" s="1" t="s">
        <v>296</v>
      </c>
      <c r="K159" s="2"/>
      <c r="L159" s="1" t="s">
        <v>296</v>
      </c>
      <c r="M159" s="2"/>
      <c r="N159" s="18" t="s">
        <v>633</v>
      </c>
      <c r="O159" s="2"/>
      <c r="P159" s="1" t="s">
        <v>119</v>
      </c>
      <c r="Q159" s="2"/>
      <c r="R159" s="1"/>
      <c r="S159" s="1"/>
      <c r="T159" s="1"/>
      <c r="U159" s="1"/>
    </row>
    <row r="160" spans="1:21" customFormat="1" x14ac:dyDescent="0.25">
      <c r="A160" t="s">
        <v>137</v>
      </c>
      <c r="B160" t="s">
        <v>841</v>
      </c>
      <c r="C160" t="s">
        <v>246</v>
      </c>
      <c r="D160" s="3"/>
      <c r="E160" s="3"/>
      <c r="F160" s="3"/>
      <c r="G160" s="3"/>
      <c r="H160" s="3"/>
      <c r="I160" s="3"/>
      <c r="J160" s="1" t="s">
        <v>296</v>
      </c>
      <c r="K160" s="2"/>
      <c r="L160" s="1" t="s">
        <v>296</v>
      </c>
      <c r="M160" s="2"/>
      <c r="N160" s="18" t="s">
        <v>633</v>
      </c>
      <c r="O160" s="2"/>
      <c r="P160" s="1" t="s">
        <v>119</v>
      </c>
      <c r="Q160" s="2"/>
      <c r="R160" s="1"/>
      <c r="S160" s="1"/>
      <c r="T160" s="1"/>
      <c r="U160" s="1"/>
    </row>
    <row r="161" spans="1:21" customFormat="1" x14ac:dyDescent="0.25">
      <c r="A161" t="s">
        <v>137</v>
      </c>
      <c r="B161" t="s">
        <v>842</v>
      </c>
      <c r="C161" t="s">
        <v>246</v>
      </c>
      <c r="D161" s="3"/>
      <c r="E161" s="3"/>
      <c r="F161" s="3"/>
      <c r="G161" s="3"/>
      <c r="H161" s="3"/>
      <c r="I161" s="3"/>
      <c r="J161" s="1" t="s">
        <v>296</v>
      </c>
      <c r="K161" s="2"/>
      <c r="L161" s="1" t="s">
        <v>296</v>
      </c>
      <c r="M161" s="2"/>
      <c r="N161" s="18" t="s">
        <v>633</v>
      </c>
      <c r="O161" s="2"/>
      <c r="P161" s="1" t="s">
        <v>119</v>
      </c>
      <c r="Q161" s="2"/>
      <c r="R161" s="1"/>
      <c r="S161" s="1"/>
      <c r="T161" s="1"/>
      <c r="U161" s="1"/>
    </row>
    <row r="162" spans="1:21" customFormat="1" x14ac:dyDescent="0.25">
      <c r="A162" t="s">
        <v>137</v>
      </c>
      <c r="B162" t="s">
        <v>843</v>
      </c>
      <c r="C162" t="s">
        <v>246</v>
      </c>
      <c r="D162" s="3"/>
      <c r="E162" s="3"/>
      <c r="F162" s="3"/>
      <c r="G162" s="3"/>
      <c r="H162" s="3"/>
      <c r="I162" s="3"/>
      <c r="J162" s="1" t="s">
        <v>296</v>
      </c>
      <c r="K162" s="2"/>
      <c r="L162" s="1" t="s">
        <v>296</v>
      </c>
      <c r="M162" s="2"/>
      <c r="N162" s="18" t="s">
        <v>633</v>
      </c>
      <c r="O162" s="2"/>
      <c r="P162" s="1" t="s">
        <v>119</v>
      </c>
      <c r="Q162" s="2"/>
      <c r="R162" s="1"/>
      <c r="S162" s="1"/>
      <c r="T162" s="1"/>
      <c r="U162" s="1"/>
    </row>
    <row r="163" spans="1:21" customFormat="1" x14ac:dyDescent="0.25">
      <c r="A163" t="s">
        <v>137</v>
      </c>
      <c r="B163" t="s">
        <v>844</v>
      </c>
      <c r="C163" t="s">
        <v>246</v>
      </c>
      <c r="D163" s="3"/>
      <c r="E163" s="3"/>
      <c r="F163" s="3"/>
      <c r="G163" s="3"/>
      <c r="H163" s="3"/>
      <c r="I163" s="3"/>
      <c r="J163" s="1" t="s">
        <v>296</v>
      </c>
      <c r="K163" s="2"/>
      <c r="L163" s="1" t="s">
        <v>296</v>
      </c>
      <c r="M163" s="2"/>
      <c r="N163" s="18" t="s">
        <v>633</v>
      </c>
      <c r="O163" s="2"/>
      <c r="P163" s="1" t="s">
        <v>119</v>
      </c>
      <c r="Q163" s="2"/>
      <c r="R163" s="1"/>
      <c r="S163" s="1"/>
      <c r="T163" s="1"/>
      <c r="U163" s="1"/>
    </row>
    <row r="164" spans="1:21" customFormat="1" x14ac:dyDescent="0.25">
      <c r="A164" t="s">
        <v>137</v>
      </c>
      <c r="B164" t="s">
        <v>845</v>
      </c>
      <c r="C164" t="s">
        <v>246</v>
      </c>
      <c r="D164" s="3"/>
      <c r="E164" s="3"/>
      <c r="F164" s="3"/>
      <c r="G164" s="3"/>
      <c r="H164" s="3"/>
      <c r="I164" s="3"/>
      <c r="J164" s="1" t="s">
        <v>296</v>
      </c>
      <c r="K164" s="2"/>
      <c r="L164" s="1" t="s">
        <v>296</v>
      </c>
      <c r="M164" s="2"/>
      <c r="N164" s="18" t="s">
        <v>633</v>
      </c>
      <c r="O164" s="2"/>
      <c r="P164" s="1" t="s">
        <v>119</v>
      </c>
      <c r="Q164" s="2"/>
      <c r="R164" s="1"/>
      <c r="S164" s="1"/>
      <c r="T164" s="1"/>
      <c r="U164" s="1"/>
    </row>
    <row r="165" spans="1:21" customFormat="1" x14ac:dyDescent="0.25">
      <c r="A165" t="s">
        <v>137</v>
      </c>
      <c r="B165" t="s">
        <v>846</v>
      </c>
      <c r="C165" t="s">
        <v>246</v>
      </c>
      <c r="D165" s="3"/>
      <c r="E165" s="3"/>
      <c r="F165" s="3"/>
      <c r="G165" s="3"/>
      <c r="H165" s="3"/>
      <c r="I165" s="3"/>
      <c r="J165" s="1" t="s">
        <v>296</v>
      </c>
      <c r="K165" s="2"/>
      <c r="L165" s="1" t="s">
        <v>296</v>
      </c>
      <c r="M165" s="2"/>
      <c r="N165" s="18" t="s">
        <v>633</v>
      </c>
      <c r="O165" s="2"/>
      <c r="P165" s="1" t="s">
        <v>119</v>
      </c>
      <c r="Q165" s="2"/>
      <c r="R165" s="1"/>
      <c r="S165" s="1"/>
      <c r="T165" s="1"/>
      <c r="U165" s="1"/>
    </row>
    <row r="166" spans="1:21" customFormat="1" x14ac:dyDescent="0.25">
      <c r="A166" t="s">
        <v>137</v>
      </c>
      <c r="B166" t="s">
        <v>847</v>
      </c>
      <c r="C166" t="s">
        <v>246</v>
      </c>
      <c r="D166" s="3"/>
      <c r="E166" s="3"/>
      <c r="F166" s="3"/>
      <c r="G166" s="3"/>
      <c r="H166" s="3"/>
      <c r="I166" s="3"/>
      <c r="J166" s="1" t="s">
        <v>296</v>
      </c>
      <c r="K166" s="2"/>
      <c r="L166" s="1" t="s">
        <v>296</v>
      </c>
      <c r="M166" s="2"/>
      <c r="N166" s="18" t="s">
        <v>633</v>
      </c>
      <c r="O166" s="2"/>
      <c r="P166" s="1" t="s">
        <v>119</v>
      </c>
      <c r="Q166" s="2"/>
      <c r="R166" s="1"/>
      <c r="S166" s="1"/>
      <c r="T166" s="1"/>
      <c r="U166" s="1"/>
    </row>
    <row r="167" spans="1:21" customFormat="1" x14ac:dyDescent="0.25">
      <c r="A167" t="s">
        <v>137</v>
      </c>
      <c r="B167" t="s">
        <v>848</v>
      </c>
      <c r="C167" t="s">
        <v>246</v>
      </c>
      <c r="D167" s="3"/>
      <c r="E167" s="3"/>
      <c r="F167" s="3"/>
      <c r="G167" s="3"/>
      <c r="H167" s="3"/>
      <c r="I167" s="3"/>
      <c r="J167" s="1" t="s">
        <v>296</v>
      </c>
      <c r="K167" s="2"/>
      <c r="L167" s="1" t="s">
        <v>296</v>
      </c>
      <c r="M167" s="2"/>
      <c r="N167" s="18" t="s">
        <v>633</v>
      </c>
      <c r="O167" s="2"/>
      <c r="P167" s="1" t="s">
        <v>119</v>
      </c>
      <c r="Q167" s="2"/>
      <c r="R167" s="1"/>
      <c r="S167" s="1"/>
      <c r="T167" s="1"/>
      <c r="U167" s="1"/>
    </row>
    <row r="168" spans="1:21" customFormat="1" x14ac:dyDescent="0.25">
      <c r="A168" t="s">
        <v>137</v>
      </c>
      <c r="B168" t="s">
        <v>849</v>
      </c>
      <c r="C168" t="s">
        <v>246</v>
      </c>
      <c r="D168" s="3"/>
      <c r="E168" s="3"/>
      <c r="F168" s="3"/>
      <c r="G168" s="3"/>
      <c r="H168" s="3"/>
      <c r="I168" s="3"/>
      <c r="J168" s="1" t="s">
        <v>296</v>
      </c>
      <c r="K168" s="2"/>
      <c r="L168" s="1" t="s">
        <v>296</v>
      </c>
      <c r="M168" s="2"/>
      <c r="N168" s="18" t="s">
        <v>633</v>
      </c>
      <c r="O168" s="2"/>
      <c r="P168" s="1" t="s">
        <v>119</v>
      </c>
      <c r="Q168" s="2"/>
      <c r="R168" s="1"/>
      <c r="S168" s="1"/>
      <c r="T168" s="1"/>
      <c r="U168" s="1"/>
    </row>
    <row r="169" spans="1:21" x14ac:dyDescent="0.25">
      <c r="A169" s="36" t="s">
        <v>137</v>
      </c>
      <c r="B169" s="36" t="s">
        <v>850</v>
      </c>
      <c r="C169" s="36" t="s">
        <v>246</v>
      </c>
      <c r="D169" s="3"/>
      <c r="E169" s="3"/>
      <c r="F169" s="3"/>
      <c r="G169" s="3"/>
      <c r="H169" s="3"/>
      <c r="I169" s="3"/>
      <c r="J169" s="1" t="s">
        <v>296</v>
      </c>
      <c r="K169" s="2"/>
      <c r="L169" s="1" t="s">
        <v>296</v>
      </c>
      <c r="M169" s="2"/>
      <c r="N169" s="18" t="s">
        <v>633</v>
      </c>
      <c r="O169" s="2"/>
      <c r="P169" s="1" t="s">
        <v>119</v>
      </c>
      <c r="Q169" s="36"/>
      <c r="R169" s="36"/>
      <c r="S169" s="36"/>
      <c r="T169" s="36"/>
      <c r="U169" s="18"/>
    </row>
    <row r="170" spans="1:21" x14ac:dyDescent="0.25">
      <c r="A170" s="22" t="s">
        <v>138</v>
      </c>
      <c r="B170" s="22" t="s">
        <v>245</v>
      </c>
      <c r="C170" s="22" t="s">
        <v>157</v>
      </c>
      <c r="D170" s="30">
        <v>42936</v>
      </c>
      <c r="E170" s="30"/>
      <c r="F170" s="30"/>
      <c r="G170" s="30"/>
      <c r="H170" s="30"/>
      <c r="I170" s="30"/>
      <c r="J170" s="27" t="s">
        <v>296</v>
      </c>
      <c r="K170" s="29"/>
      <c r="L170" s="27" t="s">
        <v>296</v>
      </c>
      <c r="M170" s="31">
        <f>O170*70</f>
        <v>65543940</v>
      </c>
      <c r="N170" s="27" t="s">
        <v>633</v>
      </c>
      <c r="O170" s="31">
        <v>936342</v>
      </c>
      <c r="P170" s="27" t="s">
        <v>119</v>
      </c>
      <c r="Q170" s="29"/>
      <c r="R170" s="27"/>
      <c r="S170" s="27"/>
      <c r="T170" s="27"/>
      <c r="U170" s="18"/>
    </row>
    <row r="171" spans="1:21" x14ac:dyDescent="0.25">
      <c r="A171" s="22" t="s">
        <v>138</v>
      </c>
      <c r="B171" s="22" t="s">
        <v>247</v>
      </c>
      <c r="C171" s="22" t="s">
        <v>157</v>
      </c>
      <c r="D171" s="22"/>
      <c r="E171" s="22"/>
      <c r="F171" s="22"/>
      <c r="G171" s="22"/>
      <c r="H171" s="22"/>
      <c r="I171" s="22"/>
      <c r="J171" s="27" t="s">
        <v>296</v>
      </c>
      <c r="K171" s="22"/>
      <c r="L171" s="27" t="s">
        <v>296</v>
      </c>
      <c r="M171" s="22"/>
      <c r="N171" s="27" t="s">
        <v>633</v>
      </c>
      <c r="O171" s="22"/>
      <c r="P171" s="27" t="s">
        <v>119</v>
      </c>
      <c r="Q171" s="22"/>
      <c r="R171" s="22"/>
      <c r="S171" s="27"/>
      <c r="T171" s="27"/>
      <c r="U171" s="18"/>
    </row>
    <row r="172" spans="1:21" x14ac:dyDescent="0.25">
      <c r="A172" s="22" t="s">
        <v>139</v>
      </c>
      <c r="B172" s="22" t="s">
        <v>248</v>
      </c>
      <c r="C172" s="22" t="s">
        <v>158</v>
      </c>
      <c r="D172" s="30">
        <v>42723</v>
      </c>
      <c r="E172" s="30"/>
      <c r="F172" s="30"/>
      <c r="G172" s="30"/>
      <c r="H172" s="30"/>
      <c r="I172" s="30"/>
      <c r="J172" s="27" t="s">
        <v>296</v>
      </c>
      <c r="K172" s="29"/>
      <c r="L172" s="27" t="s">
        <v>296</v>
      </c>
      <c r="M172" s="31">
        <f>O172*70</f>
        <v>21484248.800000001</v>
      </c>
      <c r="N172" s="27" t="s">
        <v>633</v>
      </c>
      <c r="O172" s="31">
        <v>306917.84000000003</v>
      </c>
      <c r="P172" s="27" t="s">
        <v>119</v>
      </c>
      <c r="Q172" s="29"/>
      <c r="R172" s="27"/>
      <c r="S172" s="27"/>
      <c r="T172" s="27"/>
      <c r="U172" s="18"/>
    </row>
    <row r="173" spans="1:21" x14ac:dyDescent="0.25">
      <c r="A173" s="22" t="s">
        <v>140</v>
      </c>
      <c r="B173" s="22" t="s">
        <v>249</v>
      </c>
      <c r="C173" s="22" t="s">
        <v>159</v>
      </c>
      <c r="D173" s="30">
        <v>42744</v>
      </c>
      <c r="E173" s="30"/>
      <c r="F173" s="30"/>
      <c r="G173" s="30"/>
      <c r="H173" s="30"/>
      <c r="I173" s="30"/>
      <c r="J173" s="27" t="s">
        <v>296</v>
      </c>
      <c r="K173" s="29"/>
      <c r="L173" s="27" t="s">
        <v>296</v>
      </c>
      <c r="M173" s="31">
        <f>O173*70</f>
        <v>118145580</v>
      </c>
      <c r="N173" s="27" t="s">
        <v>633</v>
      </c>
      <c r="O173" s="31">
        <v>1687794</v>
      </c>
      <c r="P173" s="27" t="s">
        <v>119</v>
      </c>
      <c r="Q173" s="29"/>
      <c r="R173" s="27"/>
      <c r="S173" s="27"/>
      <c r="T173" s="27"/>
      <c r="U173" s="18"/>
    </row>
    <row r="174" spans="1:21" x14ac:dyDescent="0.25">
      <c r="A174" s="22" t="s">
        <v>140</v>
      </c>
      <c r="B174" s="22" t="s">
        <v>250</v>
      </c>
      <c r="C174" s="22" t="s">
        <v>159</v>
      </c>
      <c r="D174" s="30"/>
      <c r="E174" s="30"/>
      <c r="F174" s="30"/>
      <c r="G174" s="30"/>
      <c r="H174" s="30"/>
      <c r="I174" s="30"/>
      <c r="J174" s="27" t="s">
        <v>296</v>
      </c>
      <c r="K174" s="29"/>
      <c r="L174" s="27" t="s">
        <v>296</v>
      </c>
      <c r="M174" s="29"/>
      <c r="N174" s="27" t="s">
        <v>633</v>
      </c>
      <c r="O174" s="29"/>
      <c r="P174" s="27" t="s">
        <v>119</v>
      </c>
      <c r="Q174" s="29"/>
      <c r="R174" s="27"/>
      <c r="S174" s="27"/>
      <c r="T174" s="27"/>
      <c r="U174" s="18"/>
    </row>
    <row r="175" spans="1:21" x14ac:dyDescent="0.25">
      <c r="A175" s="22" t="s">
        <v>140</v>
      </c>
      <c r="B175" s="22" t="s">
        <v>251</v>
      </c>
      <c r="C175" s="22" t="s">
        <v>159</v>
      </c>
      <c r="D175" s="30"/>
      <c r="E175" s="30"/>
      <c r="F175" s="30"/>
      <c r="G175" s="30"/>
      <c r="H175" s="30"/>
      <c r="I175" s="30"/>
      <c r="J175" s="27" t="s">
        <v>296</v>
      </c>
      <c r="K175" s="29"/>
      <c r="L175" s="27" t="s">
        <v>296</v>
      </c>
      <c r="M175" s="29"/>
      <c r="N175" s="27" t="s">
        <v>633</v>
      </c>
      <c r="O175" s="29"/>
      <c r="P175" s="27" t="s">
        <v>119</v>
      </c>
      <c r="Q175" s="29"/>
      <c r="R175" s="27"/>
      <c r="S175" s="27"/>
      <c r="T175" s="27"/>
      <c r="U175" s="18"/>
    </row>
    <row r="176" spans="1:21" x14ac:dyDescent="0.25">
      <c r="A176" s="22" t="s">
        <v>140</v>
      </c>
      <c r="B176" s="22" t="s">
        <v>636</v>
      </c>
      <c r="C176" s="22" t="s">
        <v>159</v>
      </c>
      <c r="D176" s="30"/>
      <c r="E176" s="30"/>
      <c r="F176" s="30"/>
      <c r="G176" s="30"/>
      <c r="H176" s="30"/>
      <c r="I176" s="30"/>
      <c r="J176" s="27" t="s">
        <v>296</v>
      </c>
      <c r="K176" s="29"/>
      <c r="L176" s="27" t="s">
        <v>296</v>
      </c>
      <c r="M176" s="29"/>
      <c r="N176" s="27" t="s">
        <v>633</v>
      </c>
      <c r="O176" s="29"/>
      <c r="P176" s="27" t="s">
        <v>119</v>
      </c>
      <c r="Q176" s="29"/>
      <c r="R176" s="27"/>
      <c r="S176" s="27"/>
      <c r="T176" s="27"/>
      <c r="U176" s="18"/>
    </row>
    <row r="177" spans="1:21" x14ac:dyDescent="0.25">
      <c r="A177" s="22" t="s">
        <v>140</v>
      </c>
      <c r="B177" s="22" t="s">
        <v>637</v>
      </c>
      <c r="C177" s="22" t="s">
        <v>159</v>
      </c>
      <c r="D177" s="30"/>
      <c r="E177" s="30"/>
      <c r="F177" s="30"/>
      <c r="G177" s="30"/>
      <c r="H177" s="30"/>
      <c r="I177" s="30"/>
      <c r="J177" s="27" t="s">
        <v>296</v>
      </c>
      <c r="K177" s="29"/>
      <c r="L177" s="27" t="s">
        <v>296</v>
      </c>
      <c r="M177" s="29"/>
      <c r="N177" s="27" t="s">
        <v>633</v>
      </c>
      <c r="O177" s="29"/>
      <c r="P177" s="27" t="s">
        <v>119</v>
      </c>
      <c r="Q177" s="29"/>
      <c r="R177" s="27"/>
      <c r="S177" s="27"/>
      <c r="T177" s="27"/>
      <c r="U177" s="18"/>
    </row>
    <row r="178" spans="1:21" x14ac:dyDescent="0.25">
      <c r="A178" s="22" t="s">
        <v>140</v>
      </c>
      <c r="B178" s="22" t="s">
        <v>638</v>
      </c>
      <c r="C178" s="22" t="s">
        <v>159</v>
      </c>
      <c r="D178" s="30"/>
      <c r="E178" s="30"/>
      <c r="F178" s="30"/>
      <c r="G178" s="30"/>
      <c r="H178" s="30"/>
      <c r="I178" s="30"/>
      <c r="J178" s="27" t="s">
        <v>296</v>
      </c>
      <c r="K178" s="29"/>
      <c r="L178" s="27" t="s">
        <v>296</v>
      </c>
      <c r="M178" s="29"/>
      <c r="N178" s="27" t="s">
        <v>633</v>
      </c>
      <c r="O178" s="29"/>
      <c r="P178" s="27" t="s">
        <v>119</v>
      </c>
      <c r="Q178" s="29"/>
      <c r="R178" s="27"/>
      <c r="S178" s="27"/>
      <c r="T178" s="27"/>
      <c r="U178" s="18"/>
    </row>
    <row r="179" spans="1:21" x14ac:dyDescent="0.25">
      <c r="A179" s="22" t="s">
        <v>140</v>
      </c>
      <c r="B179" s="22" t="s">
        <v>639</v>
      </c>
      <c r="C179" s="22" t="s">
        <v>159</v>
      </c>
      <c r="D179" s="30"/>
      <c r="E179" s="30"/>
      <c r="F179" s="30"/>
      <c r="G179" s="30"/>
      <c r="H179" s="30"/>
      <c r="I179" s="30"/>
      <c r="J179" s="27" t="s">
        <v>296</v>
      </c>
      <c r="K179" s="29"/>
      <c r="L179" s="27" t="s">
        <v>296</v>
      </c>
      <c r="M179" s="29"/>
      <c r="N179" s="27" t="s">
        <v>633</v>
      </c>
      <c r="O179" s="29"/>
      <c r="P179" s="27" t="s">
        <v>119</v>
      </c>
      <c r="Q179" s="29"/>
      <c r="R179" s="27"/>
      <c r="S179" s="27"/>
      <c r="T179" s="27"/>
      <c r="U179" s="18"/>
    </row>
    <row r="180" spans="1:21" x14ac:dyDescent="0.25">
      <c r="A180" s="22" t="s">
        <v>140</v>
      </c>
      <c r="B180" s="22" t="s">
        <v>640</v>
      </c>
      <c r="C180" s="22" t="s">
        <v>159</v>
      </c>
      <c r="D180" s="30"/>
      <c r="E180" s="30"/>
      <c r="F180" s="30"/>
      <c r="G180" s="30"/>
      <c r="H180" s="30"/>
      <c r="I180" s="30"/>
      <c r="J180" s="27" t="s">
        <v>296</v>
      </c>
      <c r="K180" s="29"/>
      <c r="L180" s="27" t="s">
        <v>296</v>
      </c>
      <c r="M180" s="29"/>
      <c r="N180" s="27" t="s">
        <v>633</v>
      </c>
      <c r="O180" s="31"/>
      <c r="P180" s="27" t="s">
        <v>119</v>
      </c>
      <c r="Q180" s="29"/>
      <c r="R180" s="27"/>
      <c r="S180" s="27"/>
      <c r="T180" s="27"/>
      <c r="U180" s="18"/>
    </row>
    <row r="181" spans="1:21" x14ac:dyDescent="0.25">
      <c r="A181" s="22" t="s">
        <v>140</v>
      </c>
      <c r="B181" s="22" t="s">
        <v>641</v>
      </c>
      <c r="C181" s="22" t="s">
        <v>159</v>
      </c>
      <c r="D181" s="30"/>
      <c r="E181" s="30"/>
      <c r="F181" s="30"/>
      <c r="G181" s="30"/>
      <c r="H181" s="30"/>
      <c r="I181" s="30"/>
      <c r="J181" s="27" t="s">
        <v>296</v>
      </c>
      <c r="K181" s="29"/>
      <c r="L181" s="27" t="s">
        <v>296</v>
      </c>
      <c r="M181" s="29"/>
      <c r="N181" s="27" t="s">
        <v>633</v>
      </c>
      <c r="O181" s="31"/>
      <c r="P181" s="27" t="s">
        <v>119</v>
      </c>
      <c r="Q181" s="29"/>
      <c r="R181" s="27"/>
      <c r="S181" s="27"/>
      <c r="T181" s="27"/>
      <c r="U181" s="18"/>
    </row>
    <row r="182" spans="1:21" x14ac:dyDescent="0.25">
      <c r="A182" s="22" t="s">
        <v>140</v>
      </c>
      <c r="B182" s="22" t="s">
        <v>642</v>
      </c>
      <c r="C182" s="22" t="s">
        <v>159</v>
      </c>
      <c r="D182" s="30"/>
      <c r="E182" s="30"/>
      <c r="F182" s="30"/>
      <c r="G182" s="30"/>
      <c r="H182" s="30"/>
      <c r="I182" s="30"/>
      <c r="J182" s="27" t="s">
        <v>296</v>
      </c>
      <c r="K182" s="29"/>
      <c r="L182" s="27" t="s">
        <v>296</v>
      </c>
      <c r="M182" s="29"/>
      <c r="N182" s="27" t="s">
        <v>633</v>
      </c>
      <c r="O182" s="31"/>
      <c r="P182" s="27" t="s">
        <v>119</v>
      </c>
      <c r="Q182" s="29"/>
      <c r="R182" s="27"/>
      <c r="S182" s="27"/>
      <c r="T182" s="27"/>
      <c r="U182" s="18"/>
    </row>
    <row r="183" spans="1:21" x14ac:dyDescent="0.25">
      <c r="A183" s="22" t="s">
        <v>140</v>
      </c>
      <c r="B183" s="22" t="s">
        <v>643</v>
      </c>
      <c r="C183" s="22" t="s">
        <v>159</v>
      </c>
      <c r="D183" s="30"/>
      <c r="E183" s="30"/>
      <c r="F183" s="30"/>
      <c r="G183" s="30"/>
      <c r="H183" s="30"/>
      <c r="I183" s="30"/>
      <c r="J183" s="27" t="s">
        <v>296</v>
      </c>
      <c r="K183" s="29"/>
      <c r="L183" s="27" t="s">
        <v>296</v>
      </c>
      <c r="M183" s="31"/>
      <c r="N183" s="27" t="s">
        <v>633</v>
      </c>
      <c r="O183" s="31"/>
      <c r="P183" s="27" t="s">
        <v>119</v>
      </c>
      <c r="Q183" s="29"/>
      <c r="R183" s="27"/>
      <c r="S183" s="27"/>
      <c r="T183" s="27"/>
      <c r="U183" s="18"/>
    </row>
    <row r="184" spans="1:21" x14ac:dyDescent="0.25">
      <c r="A184" s="22" t="s">
        <v>140</v>
      </c>
      <c r="B184" s="22" t="s">
        <v>644</v>
      </c>
      <c r="C184" s="22" t="s">
        <v>159</v>
      </c>
      <c r="D184" s="30"/>
      <c r="E184" s="30"/>
      <c r="F184" s="30"/>
      <c r="G184" s="30"/>
      <c r="H184" s="30"/>
      <c r="I184" s="30"/>
      <c r="J184" s="27" t="s">
        <v>296</v>
      </c>
      <c r="K184" s="29"/>
      <c r="L184" s="27" t="s">
        <v>296</v>
      </c>
      <c r="M184" s="31"/>
      <c r="N184" s="27" t="s">
        <v>633</v>
      </c>
      <c r="O184" s="31"/>
      <c r="P184" s="27" t="s">
        <v>119</v>
      </c>
      <c r="Q184" s="29"/>
      <c r="R184" s="29"/>
      <c r="S184" s="29"/>
      <c r="T184" s="29"/>
      <c r="U184" s="18"/>
    </row>
    <row r="185" spans="1:21" x14ac:dyDescent="0.25">
      <c r="A185" s="22" t="s">
        <v>140</v>
      </c>
      <c r="B185" s="22" t="s">
        <v>645</v>
      </c>
      <c r="C185" s="22" t="s">
        <v>159</v>
      </c>
      <c r="D185" s="30"/>
      <c r="E185" s="30"/>
      <c r="F185" s="30"/>
      <c r="G185" s="30"/>
      <c r="H185" s="30"/>
      <c r="I185" s="30"/>
      <c r="J185" s="27" t="s">
        <v>296</v>
      </c>
      <c r="K185" s="29"/>
      <c r="L185" s="27" t="s">
        <v>296</v>
      </c>
      <c r="M185" s="31"/>
      <c r="N185" s="27" t="s">
        <v>633</v>
      </c>
      <c r="O185" s="31"/>
      <c r="P185" s="27" t="s">
        <v>119</v>
      </c>
      <c r="Q185" s="29"/>
      <c r="R185" s="29"/>
      <c r="S185" s="29"/>
      <c r="T185" s="29"/>
      <c r="U185" s="18"/>
    </row>
    <row r="186" spans="1:21" x14ac:dyDescent="0.25">
      <c r="A186" s="22" t="s">
        <v>140</v>
      </c>
      <c r="B186" s="22" t="s">
        <v>646</v>
      </c>
      <c r="C186" s="22" t="s">
        <v>159</v>
      </c>
      <c r="D186" s="30"/>
      <c r="E186" s="30"/>
      <c r="F186" s="30"/>
      <c r="G186" s="30"/>
      <c r="H186" s="30"/>
      <c r="I186" s="30"/>
      <c r="J186" s="27" t="s">
        <v>296</v>
      </c>
      <c r="K186" s="29"/>
      <c r="L186" s="27" t="s">
        <v>296</v>
      </c>
      <c r="M186" s="31"/>
      <c r="N186" s="27" t="s">
        <v>633</v>
      </c>
      <c r="O186" s="31"/>
      <c r="P186" s="27" t="s">
        <v>119</v>
      </c>
      <c r="Q186" s="29"/>
      <c r="R186" s="29"/>
      <c r="S186" s="29"/>
      <c r="T186" s="29"/>
      <c r="U186" s="18"/>
    </row>
    <row r="187" spans="1:21" x14ac:dyDescent="0.25">
      <c r="A187" s="22" t="s">
        <v>140</v>
      </c>
      <c r="B187" s="22" t="s">
        <v>647</v>
      </c>
      <c r="C187" s="22" t="s">
        <v>159</v>
      </c>
      <c r="D187" s="30"/>
      <c r="E187" s="30"/>
      <c r="F187" s="30"/>
      <c r="G187" s="30"/>
      <c r="H187" s="30"/>
      <c r="I187" s="30"/>
      <c r="J187" s="27" t="s">
        <v>296</v>
      </c>
      <c r="K187" s="29"/>
      <c r="L187" s="27" t="s">
        <v>296</v>
      </c>
      <c r="M187" s="31"/>
      <c r="N187" s="27" t="s">
        <v>633</v>
      </c>
      <c r="O187" s="31"/>
      <c r="P187" s="27" t="s">
        <v>119</v>
      </c>
      <c r="Q187" s="29"/>
      <c r="R187" s="29"/>
      <c r="S187" s="29"/>
      <c r="T187" s="29"/>
      <c r="U187" s="18"/>
    </row>
    <row r="188" spans="1:21" x14ac:dyDescent="0.25">
      <c r="A188" s="22" t="s">
        <v>140</v>
      </c>
      <c r="B188" s="22" t="s">
        <v>648</v>
      </c>
      <c r="C188" s="22" t="s">
        <v>159</v>
      </c>
      <c r="D188" s="30"/>
      <c r="E188" s="30"/>
      <c r="F188" s="30"/>
      <c r="G188" s="30"/>
      <c r="H188" s="30"/>
      <c r="I188" s="30"/>
      <c r="J188" s="27" t="s">
        <v>296</v>
      </c>
      <c r="K188" s="29"/>
      <c r="L188" s="27" t="s">
        <v>296</v>
      </c>
      <c r="M188" s="31"/>
      <c r="N188" s="27" t="s">
        <v>633</v>
      </c>
      <c r="O188" s="31"/>
      <c r="P188" s="27" t="s">
        <v>119</v>
      </c>
      <c r="Q188" s="29"/>
      <c r="R188" s="29"/>
      <c r="S188" s="29"/>
      <c r="T188" s="29"/>
      <c r="U188" s="18"/>
    </row>
    <row r="189" spans="1:21" x14ac:dyDescent="0.25">
      <c r="A189" s="22" t="s">
        <v>140</v>
      </c>
      <c r="B189" s="22" t="s">
        <v>649</v>
      </c>
      <c r="C189" s="22" t="s">
        <v>159</v>
      </c>
      <c r="D189" s="30"/>
      <c r="E189" s="30"/>
      <c r="F189" s="30"/>
      <c r="G189" s="30"/>
      <c r="H189" s="30"/>
      <c r="I189" s="30"/>
      <c r="J189" s="27" t="s">
        <v>296</v>
      </c>
      <c r="K189" s="31"/>
      <c r="L189" s="27" t="s">
        <v>296</v>
      </c>
      <c r="M189" s="31"/>
      <c r="N189" s="27" t="s">
        <v>633</v>
      </c>
      <c r="O189" s="31"/>
      <c r="P189" s="27" t="s">
        <v>119</v>
      </c>
      <c r="Q189" s="29"/>
      <c r="R189" s="29"/>
      <c r="S189" s="29"/>
      <c r="T189" s="29"/>
      <c r="U189" s="18"/>
    </row>
    <row r="190" spans="1:21" x14ac:dyDescent="0.25">
      <c r="A190" s="22" t="s">
        <v>141</v>
      </c>
      <c r="B190" s="22" t="s">
        <v>703</v>
      </c>
      <c r="C190" s="22" t="s">
        <v>160</v>
      </c>
      <c r="D190" s="30">
        <v>42822</v>
      </c>
      <c r="E190" s="30"/>
      <c r="F190" s="30"/>
      <c r="G190" s="30"/>
      <c r="H190" s="30"/>
      <c r="I190" s="30"/>
      <c r="J190" s="27" t="s">
        <v>296</v>
      </c>
      <c r="K190" s="31"/>
      <c r="L190" s="27" t="s">
        <v>296</v>
      </c>
      <c r="M190" s="31">
        <f t="shared" ref="M190" si="0">O190*70</f>
        <v>25044404</v>
      </c>
      <c r="N190" s="27" t="s">
        <v>633</v>
      </c>
      <c r="O190" s="31">
        <v>357777.2</v>
      </c>
      <c r="P190" s="27" t="s">
        <v>119</v>
      </c>
      <c r="Q190" s="29"/>
      <c r="R190" s="29"/>
      <c r="S190" s="29"/>
      <c r="T190" s="29"/>
      <c r="U190" s="18"/>
    </row>
    <row r="191" spans="1:21" x14ac:dyDescent="0.25">
      <c r="A191" s="22" t="s">
        <v>141</v>
      </c>
      <c r="B191" s="22" t="s">
        <v>704</v>
      </c>
      <c r="C191" s="22" t="s">
        <v>160</v>
      </c>
      <c r="D191" s="30"/>
      <c r="E191" s="30"/>
      <c r="F191" s="30"/>
      <c r="G191" s="30"/>
      <c r="H191" s="30"/>
      <c r="I191" s="30"/>
      <c r="J191" s="27" t="s">
        <v>296</v>
      </c>
      <c r="K191" s="31"/>
      <c r="L191" s="27" t="s">
        <v>296</v>
      </c>
      <c r="M191" s="31"/>
      <c r="N191" s="27" t="s">
        <v>633</v>
      </c>
      <c r="O191" s="31"/>
      <c r="P191" s="27" t="s">
        <v>119</v>
      </c>
      <c r="Q191" s="29"/>
      <c r="R191" s="29"/>
      <c r="S191" s="29"/>
      <c r="T191" s="29"/>
      <c r="U191" s="18"/>
    </row>
    <row r="192" spans="1:21" x14ac:dyDescent="0.25">
      <c r="A192" s="22" t="s">
        <v>141</v>
      </c>
      <c r="B192" s="22" t="s">
        <v>705</v>
      </c>
      <c r="C192" s="22" t="s">
        <v>160</v>
      </c>
      <c r="D192" s="30"/>
      <c r="E192" s="30"/>
      <c r="F192" s="30"/>
      <c r="G192" s="30"/>
      <c r="H192" s="30"/>
      <c r="I192" s="30"/>
      <c r="J192" s="27" t="s">
        <v>296</v>
      </c>
      <c r="K192" s="31"/>
      <c r="L192" s="27" t="s">
        <v>296</v>
      </c>
      <c r="M192" s="31"/>
      <c r="N192" s="27" t="s">
        <v>633</v>
      </c>
      <c r="O192" s="31"/>
      <c r="P192" s="27" t="s">
        <v>119</v>
      </c>
      <c r="Q192" s="29"/>
      <c r="R192" s="29"/>
      <c r="S192" s="29"/>
      <c r="T192" s="29"/>
      <c r="U192" s="18"/>
    </row>
    <row r="193" spans="1:21" x14ac:dyDescent="0.25">
      <c r="A193" s="22" t="s">
        <v>142</v>
      </c>
      <c r="B193" s="22" t="s">
        <v>252</v>
      </c>
      <c r="C193" s="22" t="s">
        <v>161</v>
      </c>
      <c r="D193" s="30">
        <v>42823</v>
      </c>
      <c r="E193" s="30"/>
      <c r="F193" s="30"/>
      <c r="G193" s="30"/>
      <c r="H193" s="30"/>
      <c r="I193" s="30"/>
      <c r="J193" s="27" t="s">
        <v>296</v>
      </c>
      <c r="K193" s="31"/>
      <c r="L193" s="27" t="s">
        <v>296</v>
      </c>
      <c r="M193" s="31">
        <f>O193*70</f>
        <v>84499313.5</v>
      </c>
      <c r="N193" s="27" t="s">
        <v>633</v>
      </c>
      <c r="O193" s="31">
        <v>1207133.05</v>
      </c>
      <c r="P193" s="27" t="s">
        <v>119</v>
      </c>
      <c r="Q193" s="29"/>
      <c r="R193" s="29"/>
      <c r="S193" s="29"/>
      <c r="T193" s="29"/>
      <c r="U193" s="18"/>
    </row>
    <row r="194" spans="1:21" x14ac:dyDescent="0.25">
      <c r="A194" s="22" t="s">
        <v>142</v>
      </c>
      <c r="B194" s="22" t="s">
        <v>253</v>
      </c>
      <c r="C194" s="22" t="s">
        <v>161</v>
      </c>
      <c r="D194" s="30"/>
      <c r="E194" s="30"/>
      <c r="F194" s="30"/>
      <c r="G194" s="30"/>
      <c r="H194" s="30"/>
      <c r="I194" s="30"/>
      <c r="J194" s="27" t="s">
        <v>296</v>
      </c>
      <c r="K194" s="31"/>
      <c r="L194" s="27" t="s">
        <v>296</v>
      </c>
      <c r="M194" s="31"/>
      <c r="N194" s="27" t="s">
        <v>633</v>
      </c>
      <c r="O194" s="31"/>
      <c r="P194" s="27" t="s">
        <v>119</v>
      </c>
      <c r="Q194" s="29"/>
      <c r="R194" s="29"/>
      <c r="S194" s="29"/>
      <c r="T194" s="29"/>
      <c r="U194" s="18"/>
    </row>
    <row r="195" spans="1:21" x14ac:dyDescent="0.25">
      <c r="A195" s="22" t="s">
        <v>142</v>
      </c>
      <c r="B195" s="22" t="s">
        <v>666</v>
      </c>
      <c r="C195" s="22" t="s">
        <v>161</v>
      </c>
      <c r="D195" s="30"/>
      <c r="E195" s="30"/>
      <c r="F195" s="30"/>
      <c r="G195" s="30"/>
      <c r="H195" s="30"/>
      <c r="I195" s="30"/>
      <c r="J195" s="27" t="s">
        <v>296</v>
      </c>
      <c r="K195" s="29"/>
      <c r="L195" s="27" t="s">
        <v>296</v>
      </c>
      <c r="M195" s="31"/>
      <c r="N195" s="27" t="s">
        <v>633</v>
      </c>
      <c r="O195" s="31"/>
      <c r="P195" s="27" t="s">
        <v>119</v>
      </c>
      <c r="Q195" s="29"/>
      <c r="R195" s="29"/>
      <c r="S195" s="29"/>
      <c r="T195" s="29"/>
      <c r="U195" s="18"/>
    </row>
    <row r="196" spans="1:21" x14ac:dyDescent="0.25">
      <c r="A196" s="22" t="s">
        <v>142</v>
      </c>
      <c r="B196" s="22" t="s">
        <v>667</v>
      </c>
      <c r="C196" s="22" t="s">
        <v>161</v>
      </c>
      <c r="D196" s="30"/>
      <c r="E196" s="30"/>
      <c r="F196" s="30"/>
      <c r="G196" s="30"/>
      <c r="H196" s="30"/>
      <c r="I196" s="30"/>
      <c r="J196" s="27" t="s">
        <v>296</v>
      </c>
      <c r="K196" s="31"/>
      <c r="L196" s="27" t="s">
        <v>296</v>
      </c>
      <c r="M196" s="31"/>
      <c r="N196" s="27" t="s">
        <v>633</v>
      </c>
      <c r="O196" s="31"/>
      <c r="P196" s="27" t="s">
        <v>119</v>
      </c>
      <c r="Q196" s="29"/>
      <c r="R196" s="29"/>
      <c r="S196" s="29"/>
      <c r="T196" s="29"/>
      <c r="U196" s="18"/>
    </row>
    <row r="197" spans="1:21" x14ac:dyDescent="0.25">
      <c r="A197" s="22" t="s">
        <v>142</v>
      </c>
      <c r="B197" s="22" t="s">
        <v>668</v>
      </c>
      <c r="C197" s="22" t="s">
        <v>161</v>
      </c>
      <c r="D197" s="30"/>
      <c r="E197" s="30"/>
      <c r="F197" s="30"/>
      <c r="G197" s="30"/>
      <c r="H197" s="30"/>
      <c r="I197" s="30"/>
      <c r="J197" s="27" t="s">
        <v>296</v>
      </c>
      <c r="K197" s="31"/>
      <c r="L197" s="27" t="s">
        <v>296</v>
      </c>
      <c r="M197" s="31"/>
      <c r="N197" s="27" t="s">
        <v>633</v>
      </c>
      <c r="O197" s="31"/>
      <c r="P197" s="27" t="s">
        <v>119</v>
      </c>
      <c r="Q197" s="29"/>
      <c r="R197" s="29"/>
      <c r="S197" s="29"/>
      <c r="T197" s="29"/>
      <c r="U197" s="18"/>
    </row>
    <row r="198" spans="1:21" x14ac:dyDescent="0.25">
      <c r="A198" s="22" t="s">
        <v>143</v>
      </c>
      <c r="B198" s="22" t="s">
        <v>679</v>
      </c>
      <c r="C198" s="22" t="s">
        <v>162</v>
      </c>
      <c r="D198" s="30">
        <v>43080</v>
      </c>
      <c r="E198" s="30"/>
      <c r="F198" s="30"/>
      <c r="G198" s="30"/>
      <c r="H198" s="30"/>
      <c r="I198" s="30"/>
      <c r="J198" s="27" t="s">
        <v>296</v>
      </c>
      <c r="K198" s="31"/>
      <c r="L198" s="27" t="s">
        <v>296</v>
      </c>
      <c r="M198" s="31">
        <f>O198*70</f>
        <v>42946001.700000003</v>
      </c>
      <c r="N198" s="27" t="s">
        <v>633</v>
      </c>
      <c r="O198" s="31">
        <v>613514.31000000006</v>
      </c>
      <c r="P198" s="27" t="s">
        <v>119</v>
      </c>
      <c r="Q198" s="29"/>
      <c r="R198" s="29"/>
      <c r="S198" s="29"/>
      <c r="T198" s="29"/>
      <c r="U198" s="18"/>
    </row>
    <row r="199" spans="1:21" x14ac:dyDescent="0.25">
      <c r="A199" s="22" t="s">
        <v>674</v>
      </c>
      <c r="B199" s="22" t="s">
        <v>680</v>
      </c>
      <c r="C199" s="22" t="s">
        <v>675</v>
      </c>
      <c r="D199" s="30">
        <v>42824</v>
      </c>
      <c r="E199" s="30"/>
      <c r="F199" s="30"/>
      <c r="G199" s="30"/>
      <c r="H199" s="30"/>
      <c r="I199" s="30"/>
      <c r="J199" s="27" t="s">
        <v>296</v>
      </c>
      <c r="K199" s="31"/>
      <c r="L199" s="27" t="s">
        <v>296</v>
      </c>
      <c r="M199" s="31">
        <f>O199*70</f>
        <v>104859134.8</v>
      </c>
      <c r="N199" s="27" t="s">
        <v>633</v>
      </c>
      <c r="O199" s="31">
        <v>1497987.64</v>
      </c>
      <c r="P199" s="27" t="s">
        <v>119</v>
      </c>
      <c r="Q199" s="29"/>
      <c r="R199" s="29"/>
      <c r="S199" s="29"/>
      <c r="T199" s="29"/>
    </row>
    <row r="200" spans="1:21" x14ac:dyDescent="0.25">
      <c r="A200" s="22" t="s">
        <v>674</v>
      </c>
      <c r="B200" s="22" t="s">
        <v>681</v>
      </c>
      <c r="C200" s="22" t="s">
        <v>675</v>
      </c>
      <c r="D200" s="30"/>
      <c r="E200" s="30"/>
      <c r="F200" s="30"/>
      <c r="G200" s="30"/>
      <c r="H200" s="30"/>
      <c r="I200" s="30"/>
      <c r="J200" s="27" t="s">
        <v>296</v>
      </c>
      <c r="K200" s="31"/>
      <c r="L200" s="27" t="s">
        <v>296</v>
      </c>
      <c r="M200" s="31"/>
      <c r="N200" s="27" t="s">
        <v>633</v>
      </c>
      <c r="O200" s="31"/>
      <c r="P200" s="27" t="s">
        <v>119</v>
      </c>
      <c r="Q200" s="29"/>
      <c r="R200" s="29"/>
      <c r="S200" s="29"/>
      <c r="T200" s="29"/>
    </row>
    <row r="201" spans="1:21" x14ac:dyDescent="0.25">
      <c r="A201" s="22" t="s">
        <v>674</v>
      </c>
      <c r="B201" s="22" t="s">
        <v>682</v>
      </c>
      <c r="C201" s="22" t="s">
        <v>675</v>
      </c>
      <c r="D201" s="30"/>
      <c r="E201" s="30"/>
      <c r="F201" s="30"/>
      <c r="G201" s="30"/>
      <c r="H201" s="30"/>
      <c r="I201" s="30"/>
      <c r="J201" s="27" t="s">
        <v>296</v>
      </c>
      <c r="K201" s="31"/>
      <c r="L201" s="27" t="s">
        <v>296</v>
      </c>
      <c r="M201" s="31"/>
      <c r="N201" s="27" t="s">
        <v>633</v>
      </c>
      <c r="O201" s="31"/>
      <c r="P201" s="27" t="s">
        <v>119</v>
      </c>
      <c r="Q201" s="29"/>
      <c r="R201" s="29"/>
      <c r="S201" s="29"/>
      <c r="T201" s="29"/>
    </row>
    <row r="202" spans="1:21" x14ac:dyDescent="0.25">
      <c r="A202" s="22" t="s">
        <v>674</v>
      </c>
      <c r="B202" s="22" t="s">
        <v>683</v>
      </c>
      <c r="C202" s="22" t="s">
        <v>675</v>
      </c>
      <c r="D202" s="30"/>
      <c r="E202" s="30"/>
      <c r="F202" s="30"/>
      <c r="G202" s="30"/>
      <c r="H202" s="30"/>
      <c r="I202" s="30"/>
      <c r="J202" s="27" t="s">
        <v>296</v>
      </c>
      <c r="K202" s="31"/>
      <c r="L202" s="27" t="s">
        <v>296</v>
      </c>
      <c r="M202" s="31"/>
      <c r="N202" s="27" t="s">
        <v>633</v>
      </c>
      <c r="O202" s="31"/>
      <c r="P202" s="27" t="s">
        <v>119</v>
      </c>
      <c r="Q202" s="29"/>
      <c r="R202" s="29"/>
      <c r="S202" s="29"/>
      <c r="T202" s="29"/>
    </row>
    <row r="203" spans="1:21" x14ac:dyDescent="0.25">
      <c r="A203" s="22" t="s">
        <v>674</v>
      </c>
      <c r="B203" s="22" t="s">
        <v>684</v>
      </c>
      <c r="C203" s="22" t="s">
        <v>675</v>
      </c>
      <c r="D203" s="30"/>
      <c r="E203" s="30"/>
      <c r="F203" s="30"/>
      <c r="G203" s="30"/>
      <c r="H203" s="30"/>
      <c r="I203" s="30"/>
      <c r="J203" s="27" t="s">
        <v>296</v>
      </c>
      <c r="K203" s="31"/>
      <c r="L203" s="27" t="s">
        <v>296</v>
      </c>
      <c r="M203" s="31"/>
      <c r="N203" s="27" t="s">
        <v>633</v>
      </c>
      <c r="O203" s="31"/>
      <c r="P203" s="27" t="s">
        <v>119</v>
      </c>
      <c r="Q203" s="29"/>
      <c r="R203" s="29"/>
      <c r="S203" s="29"/>
      <c r="T203" s="29"/>
    </row>
    <row r="204" spans="1:21" x14ac:dyDescent="0.25">
      <c r="A204" s="22" t="s">
        <v>144</v>
      </c>
      <c r="B204" s="22" t="s">
        <v>254</v>
      </c>
      <c r="C204" s="22" t="s">
        <v>696</v>
      </c>
      <c r="D204" s="30">
        <v>42800</v>
      </c>
      <c r="E204" s="30"/>
      <c r="F204" s="30"/>
      <c r="G204" s="30"/>
      <c r="H204" s="30"/>
      <c r="I204" s="30"/>
      <c r="J204" s="27" t="s">
        <v>296</v>
      </c>
      <c r="K204" s="31"/>
      <c r="L204" s="27" t="s">
        <v>296</v>
      </c>
      <c r="M204" s="31">
        <f>O204*70</f>
        <v>70948441.900000006</v>
      </c>
      <c r="N204" s="27" t="s">
        <v>633</v>
      </c>
      <c r="O204" s="31">
        <v>1013549.17</v>
      </c>
      <c r="P204" s="27" t="s">
        <v>119</v>
      </c>
      <c r="Q204" s="29"/>
      <c r="R204" s="29"/>
      <c r="S204" s="29"/>
      <c r="T204" s="29"/>
    </row>
    <row r="205" spans="1:21" x14ac:dyDescent="0.25">
      <c r="A205" s="22" t="s">
        <v>144</v>
      </c>
      <c r="B205" s="22" t="s">
        <v>863</v>
      </c>
      <c r="C205" s="22" t="s">
        <v>696</v>
      </c>
      <c r="D205" s="30"/>
      <c r="E205" s="30"/>
      <c r="F205" s="30"/>
      <c r="G205" s="30"/>
      <c r="H205" s="30"/>
      <c r="I205" s="30"/>
      <c r="J205" s="27" t="s">
        <v>296</v>
      </c>
      <c r="K205" s="31"/>
      <c r="L205" s="27" t="s">
        <v>296</v>
      </c>
      <c r="M205" s="31"/>
      <c r="N205" s="27" t="s">
        <v>633</v>
      </c>
      <c r="O205" s="31"/>
      <c r="P205" s="27" t="s">
        <v>119</v>
      </c>
      <c r="Q205" s="29"/>
      <c r="R205" s="29"/>
      <c r="S205" s="29"/>
      <c r="T205" s="29"/>
    </row>
    <row r="206" spans="1:21" x14ac:dyDescent="0.25">
      <c r="A206" s="22" t="s">
        <v>145</v>
      </c>
      <c r="B206" s="22" t="s">
        <v>255</v>
      </c>
      <c r="C206" s="22" t="s">
        <v>697</v>
      </c>
      <c r="D206" s="30">
        <v>43080</v>
      </c>
      <c r="E206" s="30"/>
      <c r="F206" s="30"/>
      <c r="G206" s="30"/>
      <c r="H206" s="30"/>
      <c r="I206" s="30"/>
      <c r="J206" s="27" t="s">
        <v>296</v>
      </c>
      <c r="K206" s="31"/>
      <c r="L206" s="27" t="s">
        <v>296</v>
      </c>
      <c r="M206" s="31">
        <f>O206*70</f>
        <v>124367779.90000001</v>
      </c>
      <c r="N206" s="27" t="s">
        <v>633</v>
      </c>
      <c r="O206" s="31">
        <v>1776682.57</v>
      </c>
      <c r="P206" s="27" t="s">
        <v>119</v>
      </c>
      <c r="Q206" s="29"/>
      <c r="R206" s="29"/>
      <c r="S206" s="29"/>
      <c r="T206" s="29"/>
    </row>
    <row r="207" spans="1:21" x14ac:dyDescent="0.25">
      <c r="A207" s="22" t="s">
        <v>145</v>
      </c>
      <c r="B207" s="22" t="s">
        <v>256</v>
      </c>
      <c r="C207" s="22" t="s">
        <v>697</v>
      </c>
      <c r="D207" s="30"/>
      <c r="E207" s="30"/>
      <c r="F207" s="30"/>
      <c r="G207" s="30"/>
      <c r="H207" s="30"/>
      <c r="I207" s="30"/>
      <c r="J207" s="27" t="s">
        <v>296</v>
      </c>
      <c r="K207" s="31"/>
      <c r="L207" s="27" t="s">
        <v>296</v>
      </c>
      <c r="M207" s="31"/>
      <c r="N207" s="27" t="s">
        <v>633</v>
      </c>
      <c r="O207" s="31"/>
      <c r="P207" s="27" t="s">
        <v>119</v>
      </c>
      <c r="Q207" s="29"/>
      <c r="R207" s="29"/>
      <c r="S207" s="29"/>
      <c r="T207" s="29"/>
    </row>
    <row r="208" spans="1:21" x14ac:dyDescent="0.25">
      <c r="A208" s="22" t="s">
        <v>145</v>
      </c>
      <c r="B208" s="22" t="s">
        <v>702</v>
      </c>
      <c r="C208" s="22" t="s">
        <v>697</v>
      </c>
      <c r="D208" s="30"/>
      <c r="E208" s="30"/>
      <c r="F208" s="30"/>
      <c r="G208" s="30"/>
      <c r="H208" s="30"/>
      <c r="I208" s="30"/>
      <c r="J208" s="27" t="s">
        <v>296</v>
      </c>
      <c r="K208" s="31"/>
      <c r="L208" s="27" t="s">
        <v>296</v>
      </c>
      <c r="M208" s="31"/>
      <c r="N208" s="27" t="s">
        <v>633</v>
      </c>
      <c r="O208" s="31"/>
      <c r="P208" s="27" t="s">
        <v>119</v>
      </c>
      <c r="Q208" s="29"/>
      <c r="R208" s="29"/>
      <c r="S208" s="29"/>
      <c r="T208" s="29"/>
    </row>
    <row r="209" spans="1:20" x14ac:dyDescent="0.25">
      <c r="A209" s="22" t="s">
        <v>145</v>
      </c>
      <c r="B209" s="22" t="s">
        <v>709</v>
      </c>
      <c r="C209" s="22" t="s">
        <v>697</v>
      </c>
      <c r="D209" s="30"/>
      <c r="E209" s="30"/>
      <c r="F209" s="30"/>
      <c r="G209" s="30"/>
      <c r="H209" s="30"/>
      <c r="I209" s="30"/>
      <c r="J209" s="27" t="s">
        <v>296</v>
      </c>
      <c r="K209" s="31"/>
      <c r="L209" s="27" t="s">
        <v>296</v>
      </c>
      <c r="M209" s="31"/>
      <c r="N209" s="27" t="s">
        <v>633</v>
      </c>
      <c r="O209" s="31"/>
      <c r="P209" s="27" t="s">
        <v>119</v>
      </c>
      <c r="Q209" s="29"/>
      <c r="R209" s="29"/>
      <c r="S209" s="29"/>
      <c r="T209" s="29"/>
    </row>
    <row r="210" spans="1:20" x14ac:dyDescent="0.25">
      <c r="A210" s="22" t="s">
        <v>145</v>
      </c>
      <c r="B210" s="22" t="s">
        <v>710</v>
      </c>
      <c r="C210" s="22" t="s">
        <v>697</v>
      </c>
      <c r="D210" s="30"/>
      <c r="E210" s="30"/>
      <c r="F210" s="30"/>
      <c r="G210" s="30"/>
      <c r="H210" s="30"/>
      <c r="I210" s="30"/>
      <c r="J210" s="27" t="s">
        <v>296</v>
      </c>
      <c r="K210" s="31"/>
      <c r="L210" s="27" t="s">
        <v>296</v>
      </c>
      <c r="M210" s="31"/>
      <c r="N210" s="27" t="s">
        <v>633</v>
      </c>
      <c r="O210" s="31"/>
      <c r="P210" s="27" t="s">
        <v>119</v>
      </c>
      <c r="Q210" s="29"/>
      <c r="R210" s="29"/>
      <c r="S210" s="29"/>
      <c r="T210" s="2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10"/>
  <sheetViews>
    <sheetView zoomScale="85" zoomScaleNormal="85" workbookViewId="0">
      <pane ySplit="1" topLeftCell="A167" activePane="bottomLeft" state="frozen"/>
      <selection pane="bottomLeft" activeCell="AF213" sqref="AF213"/>
    </sheetView>
  </sheetViews>
  <sheetFormatPr defaultColWidth="11.44140625" defaultRowHeight="13.2" x14ac:dyDescent="0.25"/>
  <cols>
    <col min="3" max="3" width="29.6640625" bestFit="1" customWidth="1"/>
    <col min="8" max="8" width="23.109375" bestFit="1" customWidth="1"/>
    <col min="12" max="12" width="15.44140625" customWidth="1"/>
    <col min="14" max="14" width="14.6640625" bestFit="1" customWidth="1"/>
    <col min="16" max="16" width="15.6640625" bestFit="1" customWidth="1"/>
    <col min="22" max="22" width="19.5546875" bestFit="1" customWidth="1"/>
    <col min="26" max="26" width="20" customWidth="1"/>
    <col min="28" max="28" width="12.5546875" bestFit="1" customWidth="1"/>
    <col min="30" max="30" width="17.44140625" customWidth="1"/>
    <col min="32" max="32" width="13.109375" customWidth="1"/>
    <col min="36" max="16384" width="11.44140625" style="36"/>
  </cols>
  <sheetData>
    <row r="1" spans="1:37" s="17" customFormat="1" ht="57.6" x14ac:dyDescent="0.25">
      <c r="A1" s="13" t="s">
        <v>26</v>
      </c>
      <c r="B1" s="14" t="s">
        <v>15</v>
      </c>
      <c r="C1" s="14" t="s">
        <v>16</v>
      </c>
      <c r="D1" s="14" t="s">
        <v>70</v>
      </c>
      <c r="E1" s="19" t="s">
        <v>71</v>
      </c>
      <c r="F1" s="19" t="s">
        <v>28</v>
      </c>
      <c r="G1" s="19" t="s">
        <v>29</v>
      </c>
      <c r="H1" s="19" t="s">
        <v>30</v>
      </c>
      <c r="I1" s="19" t="s">
        <v>31</v>
      </c>
      <c r="J1" s="19" t="s">
        <v>72</v>
      </c>
      <c r="K1" s="14" t="s">
        <v>73</v>
      </c>
      <c r="L1" s="20" t="s">
        <v>74</v>
      </c>
      <c r="M1" s="14" t="s">
        <v>23</v>
      </c>
      <c r="N1" s="20" t="s">
        <v>75</v>
      </c>
      <c r="O1" s="14" t="s">
        <v>73</v>
      </c>
      <c r="P1" s="20" t="s">
        <v>76</v>
      </c>
      <c r="Q1" s="14" t="s">
        <v>23</v>
      </c>
      <c r="R1" s="20" t="s">
        <v>77</v>
      </c>
      <c r="S1" s="15" t="s">
        <v>78</v>
      </c>
      <c r="T1" s="14" t="s">
        <v>28</v>
      </c>
      <c r="U1" s="14" t="s">
        <v>29</v>
      </c>
      <c r="V1" s="14" t="s">
        <v>30</v>
      </c>
      <c r="W1" s="14" t="s">
        <v>31</v>
      </c>
      <c r="X1" s="14" t="s">
        <v>79</v>
      </c>
      <c r="Y1" s="14" t="s">
        <v>73</v>
      </c>
      <c r="Z1" s="20" t="s">
        <v>80</v>
      </c>
      <c r="AA1" s="14" t="s">
        <v>23</v>
      </c>
      <c r="AB1" s="20" t="s">
        <v>81</v>
      </c>
      <c r="AC1" s="14" t="s">
        <v>73</v>
      </c>
      <c r="AD1" s="20" t="s">
        <v>82</v>
      </c>
      <c r="AE1" s="14" t="s">
        <v>23</v>
      </c>
      <c r="AF1" s="20" t="s">
        <v>83</v>
      </c>
      <c r="AG1" s="14" t="s">
        <v>84</v>
      </c>
      <c r="AH1" s="14" t="s">
        <v>85</v>
      </c>
      <c r="AI1" s="21" t="s">
        <v>86</v>
      </c>
    </row>
    <row r="2" spans="1:37" customFormat="1" x14ac:dyDescent="0.25">
      <c r="A2" t="s">
        <v>125</v>
      </c>
      <c r="B2" t="s">
        <v>186</v>
      </c>
      <c r="C2" t="s">
        <v>146</v>
      </c>
      <c r="D2" s="1" t="s">
        <v>114</v>
      </c>
      <c r="E2" s="3">
        <v>40389</v>
      </c>
      <c r="F2" s="1"/>
      <c r="G2" s="1"/>
      <c r="H2" s="1" t="s">
        <v>549</v>
      </c>
      <c r="I2" s="1" t="s">
        <v>55</v>
      </c>
      <c r="J2" s="1"/>
      <c r="K2" s="1" t="s">
        <v>296</v>
      </c>
      <c r="L2" s="2">
        <v>409000000</v>
      </c>
      <c r="M2" s="2" t="s">
        <v>119</v>
      </c>
      <c r="N2" s="2"/>
      <c r="O2" s="2" t="s">
        <v>296</v>
      </c>
      <c r="P2" s="1"/>
      <c r="Q2" s="2" t="s">
        <v>119</v>
      </c>
      <c r="R2" s="1"/>
      <c r="S2" s="3">
        <v>42286</v>
      </c>
      <c r="T2" s="3"/>
      <c r="U2" s="1"/>
      <c r="V2" s="1" t="s">
        <v>550</v>
      </c>
      <c r="W2" s="1" t="s">
        <v>55</v>
      </c>
      <c r="X2" s="1"/>
      <c r="Y2" s="1" t="s">
        <v>296</v>
      </c>
      <c r="Z2" s="2">
        <v>355081000</v>
      </c>
      <c r="AA2" s="1" t="s">
        <v>119</v>
      </c>
      <c r="AB2" s="2"/>
      <c r="AC2" s="1" t="s">
        <v>296</v>
      </c>
      <c r="AD2" s="2">
        <v>280692000</v>
      </c>
      <c r="AE2" s="1" t="s">
        <v>119</v>
      </c>
      <c r="AF2" s="2"/>
      <c r="AG2" s="7"/>
      <c r="AH2" s="2" t="s">
        <v>121</v>
      </c>
      <c r="AI2" s="1" t="s">
        <v>122</v>
      </c>
      <c r="AJ2" s="1"/>
      <c r="AK2" s="1"/>
    </row>
    <row r="3" spans="1:37" customFormat="1" x14ac:dyDescent="0.25">
      <c r="A3" t="s">
        <v>126</v>
      </c>
      <c r="B3" t="s">
        <v>187</v>
      </c>
      <c r="C3" t="s">
        <v>188</v>
      </c>
      <c r="D3" s="1" t="s">
        <v>120</v>
      </c>
      <c r="E3" s="3">
        <v>40722</v>
      </c>
      <c r="F3" s="1"/>
      <c r="G3" s="1"/>
      <c r="H3" s="1" t="s">
        <v>551</v>
      </c>
      <c r="I3" s="1" t="s">
        <v>55</v>
      </c>
      <c r="J3" s="1"/>
      <c r="K3" s="1" t="s">
        <v>296</v>
      </c>
      <c r="L3" s="2">
        <v>158202000</v>
      </c>
      <c r="M3" s="2" t="s">
        <v>119</v>
      </c>
      <c r="N3" s="2"/>
      <c r="O3" s="2" t="s">
        <v>296</v>
      </c>
      <c r="P3" s="1"/>
      <c r="Q3" s="2" t="s">
        <v>119</v>
      </c>
      <c r="R3" s="1"/>
      <c r="S3" s="3">
        <v>42683</v>
      </c>
      <c r="T3" s="3"/>
      <c r="U3" s="1"/>
      <c r="V3" s="1" t="s">
        <v>552</v>
      </c>
      <c r="W3" s="1" t="s">
        <v>55</v>
      </c>
      <c r="X3" s="1"/>
      <c r="Y3" s="1" t="s">
        <v>296</v>
      </c>
      <c r="Z3" s="2">
        <v>156649830</v>
      </c>
      <c r="AA3" s="1" t="s">
        <v>119</v>
      </c>
      <c r="AB3" s="2"/>
      <c r="AC3" s="1" t="s">
        <v>296</v>
      </c>
      <c r="AD3" s="2"/>
      <c r="AE3" s="1" t="s">
        <v>119</v>
      </c>
      <c r="AF3" s="2"/>
      <c r="AG3" s="7"/>
      <c r="AH3" s="2" t="s">
        <v>121</v>
      </c>
      <c r="AI3" s="1" t="s">
        <v>122</v>
      </c>
      <c r="AJ3" s="1"/>
      <c r="AK3" s="1"/>
    </row>
    <row r="4" spans="1:37" customFormat="1" x14ac:dyDescent="0.25">
      <c r="A4" t="s">
        <v>126</v>
      </c>
      <c r="B4" t="s">
        <v>189</v>
      </c>
      <c r="C4" t="s">
        <v>190</v>
      </c>
      <c r="D4" s="1" t="s">
        <v>120</v>
      </c>
      <c r="E4" s="3">
        <v>40786</v>
      </c>
      <c r="F4" s="1"/>
      <c r="G4" s="1"/>
      <c r="H4" s="1" t="s">
        <v>147</v>
      </c>
      <c r="I4" s="1" t="s">
        <v>55</v>
      </c>
      <c r="J4" s="1"/>
      <c r="K4" s="1" t="s">
        <v>296</v>
      </c>
      <c r="L4" s="2">
        <v>19120000</v>
      </c>
      <c r="M4" s="2" t="s">
        <v>119</v>
      </c>
      <c r="N4" s="2"/>
      <c r="O4" s="2" t="s">
        <v>296</v>
      </c>
      <c r="P4" s="1"/>
      <c r="Q4" s="2" t="s">
        <v>119</v>
      </c>
      <c r="R4" s="1"/>
      <c r="S4" s="3">
        <v>41907</v>
      </c>
      <c r="T4" s="3"/>
      <c r="U4" s="1"/>
      <c r="V4" s="1" t="s">
        <v>553</v>
      </c>
      <c r="W4" s="1" t="s">
        <v>55</v>
      </c>
      <c r="X4" s="1"/>
      <c r="Y4" s="1" t="s">
        <v>296</v>
      </c>
      <c r="Z4" s="2">
        <v>14464407</v>
      </c>
      <c r="AA4" s="1" t="s">
        <v>119</v>
      </c>
      <c r="AB4" s="2"/>
      <c r="AC4" s="1" t="s">
        <v>296</v>
      </c>
      <c r="AD4" s="2">
        <v>10990926</v>
      </c>
      <c r="AE4" s="1" t="s">
        <v>119</v>
      </c>
      <c r="AF4" s="2"/>
      <c r="AG4" s="7">
        <v>0</v>
      </c>
      <c r="AH4" s="2" t="s">
        <v>121</v>
      </c>
      <c r="AI4" s="1" t="s">
        <v>122</v>
      </c>
      <c r="AJ4" s="1"/>
      <c r="AK4" s="1"/>
    </row>
    <row r="5" spans="1:37" customFormat="1" x14ac:dyDescent="0.25">
      <c r="A5" t="s">
        <v>126</v>
      </c>
      <c r="B5" t="s">
        <v>191</v>
      </c>
      <c r="C5" t="s">
        <v>192</v>
      </c>
      <c r="D5" s="1" t="s">
        <v>120</v>
      </c>
      <c r="E5" s="3">
        <v>40786</v>
      </c>
      <c r="F5" s="1"/>
      <c r="G5" s="1"/>
      <c r="H5" s="1" t="s">
        <v>147</v>
      </c>
      <c r="I5" s="1" t="s">
        <v>55</v>
      </c>
      <c r="J5" s="1"/>
      <c r="K5" s="1" t="s">
        <v>296</v>
      </c>
      <c r="L5" s="2">
        <v>4480000</v>
      </c>
      <c r="M5" s="2" t="s">
        <v>119</v>
      </c>
      <c r="N5" s="2"/>
      <c r="O5" s="2" t="s">
        <v>296</v>
      </c>
      <c r="P5" s="1"/>
      <c r="Q5" s="2" t="s">
        <v>119</v>
      </c>
      <c r="R5" s="1"/>
      <c r="S5" s="3">
        <v>41624</v>
      </c>
      <c r="T5" s="3"/>
      <c r="U5" s="1"/>
      <c r="V5" s="1" t="s">
        <v>554</v>
      </c>
      <c r="W5" s="1" t="s">
        <v>55</v>
      </c>
      <c r="X5" s="1"/>
      <c r="Y5" s="1" t="s">
        <v>296</v>
      </c>
      <c r="Z5" s="2">
        <v>5850000</v>
      </c>
      <c r="AA5" s="1" t="s">
        <v>119</v>
      </c>
      <c r="AB5" s="2"/>
      <c r="AC5" s="1" t="s">
        <v>296</v>
      </c>
      <c r="AD5" s="2"/>
      <c r="AE5" s="1" t="s">
        <v>119</v>
      </c>
      <c r="AF5" s="2"/>
      <c r="AG5" s="7"/>
      <c r="AH5" s="2" t="s">
        <v>121</v>
      </c>
      <c r="AI5" s="1" t="s">
        <v>123</v>
      </c>
      <c r="AJ5" s="1"/>
      <c r="AK5" s="1"/>
    </row>
    <row r="6" spans="1:37" customFormat="1" x14ac:dyDescent="0.25">
      <c r="A6" t="s">
        <v>126</v>
      </c>
      <c r="B6" t="s">
        <v>193</v>
      </c>
      <c r="C6" t="s">
        <v>194</v>
      </c>
      <c r="D6" s="1" t="s">
        <v>120</v>
      </c>
      <c r="E6" s="3">
        <v>40786</v>
      </c>
      <c r="F6" s="1"/>
      <c r="G6" s="1"/>
      <c r="H6" s="1" t="s">
        <v>147</v>
      </c>
      <c r="I6" s="1" t="s">
        <v>55</v>
      </c>
      <c r="J6" s="1"/>
      <c r="K6" s="1" t="s">
        <v>296</v>
      </c>
      <c r="L6" s="2">
        <v>5620000</v>
      </c>
      <c r="M6" s="2" t="s">
        <v>119</v>
      </c>
      <c r="N6" s="2"/>
      <c r="O6" s="2" t="s">
        <v>296</v>
      </c>
      <c r="P6" s="1"/>
      <c r="Q6" s="2" t="s">
        <v>119</v>
      </c>
      <c r="R6" s="1"/>
      <c r="S6" s="3">
        <v>41523</v>
      </c>
      <c r="T6" s="3"/>
      <c r="U6" s="1"/>
      <c r="V6" s="1" t="s">
        <v>550</v>
      </c>
      <c r="W6" s="1" t="s">
        <v>55</v>
      </c>
      <c r="X6" s="1"/>
      <c r="Y6" s="1" t="s">
        <v>296</v>
      </c>
      <c r="Z6" s="2">
        <v>5945000</v>
      </c>
      <c r="AA6" s="1" t="s">
        <v>119</v>
      </c>
      <c r="AB6" s="2"/>
      <c r="AC6" s="1" t="s">
        <v>296</v>
      </c>
      <c r="AD6" s="2"/>
      <c r="AE6" s="1" t="s">
        <v>119</v>
      </c>
      <c r="AF6" s="2"/>
      <c r="AG6" s="7"/>
      <c r="AH6" s="2" t="s">
        <v>121</v>
      </c>
      <c r="AI6" s="1" t="s">
        <v>123</v>
      </c>
      <c r="AJ6" s="1"/>
      <c r="AK6" s="1"/>
    </row>
    <row r="7" spans="1:37" customFormat="1" x14ac:dyDescent="0.25">
      <c r="A7" t="s">
        <v>126</v>
      </c>
      <c r="B7" t="s">
        <v>195</v>
      </c>
      <c r="C7" t="s">
        <v>196</v>
      </c>
      <c r="D7" s="1" t="s">
        <v>114</v>
      </c>
      <c r="E7" s="3"/>
      <c r="F7" s="1"/>
      <c r="G7" s="1"/>
      <c r="H7" s="1"/>
      <c r="I7" s="1"/>
      <c r="J7" s="1"/>
      <c r="K7" s="1" t="s">
        <v>296</v>
      </c>
      <c r="L7" s="2"/>
      <c r="M7" s="2" t="s">
        <v>119</v>
      </c>
      <c r="N7" s="2"/>
      <c r="O7" s="2" t="s">
        <v>296</v>
      </c>
      <c r="P7" s="1"/>
      <c r="Q7" s="2" t="s">
        <v>119</v>
      </c>
      <c r="R7" s="1"/>
      <c r="S7" s="3">
        <v>2013</v>
      </c>
      <c r="T7" s="3"/>
      <c r="U7" s="1"/>
      <c r="V7" s="1" t="s">
        <v>554</v>
      </c>
      <c r="W7" s="1" t="s">
        <v>55</v>
      </c>
      <c r="X7" s="1"/>
      <c r="Y7" s="1" t="s">
        <v>296</v>
      </c>
      <c r="Z7" s="2">
        <v>7600000</v>
      </c>
      <c r="AA7" s="1" t="s">
        <v>119</v>
      </c>
      <c r="AB7" s="2"/>
      <c r="AC7" s="1" t="s">
        <v>296</v>
      </c>
      <c r="AD7" s="2"/>
      <c r="AE7" s="1" t="s">
        <v>119</v>
      </c>
      <c r="AF7" s="2"/>
      <c r="AG7" s="7"/>
      <c r="AH7" s="2" t="s">
        <v>121</v>
      </c>
      <c r="AI7" s="1" t="s">
        <v>123</v>
      </c>
      <c r="AJ7" s="1"/>
      <c r="AK7" s="1"/>
    </row>
    <row r="8" spans="1:37" customFormat="1" x14ac:dyDescent="0.25">
      <c r="A8" t="s">
        <v>126</v>
      </c>
      <c r="B8" t="s">
        <v>197</v>
      </c>
      <c r="C8" t="s">
        <v>198</v>
      </c>
      <c r="D8" s="1" t="s">
        <v>120</v>
      </c>
      <c r="E8" s="3">
        <v>40807</v>
      </c>
      <c r="F8" s="1"/>
      <c r="G8" s="1"/>
      <c r="H8" s="1" t="s">
        <v>147</v>
      </c>
      <c r="I8" s="1" t="s">
        <v>55</v>
      </c>
      <c r="J8" s="1"/>
      <c r="K8" s="1" t="s">
        <v>296</v>
      </c>
      <c r="L8" s="2">
        <v>4637000</v>
      </c>
      <c r="M8" s="2" t="s">
        <v>119</v>
      </c>
      <c r="N8" s="2"/>
      <c r="O8" s="2" t="s">
        <v>296</v>
      </c>
      <c r="P8" s="1"/>
      <c r="Q8" s="2" t="s">
        <v>119</v>
      </c>
      <c r="R8" s="1"/>
      <c r="S8" s="3"/>
      <c r="T8" s="3"/>
      <c r="U8" s="1"/>
      <c r="V8" s="1"/>
      <c r="W8" s="1"/>
      <c r="X8" s="1"/>
      <c r="Y8" s="1" t="s">
        <v>296</v>
      </c>
      <c r="Z8" s="2"/>
      <c r="AA8" s="1" t="s">
        <v>119</v>
      </c>
      <c r="AB8" s="2"/>
      <c r="AC8" s="1" t="s">
        <v>296</v>
      </c>
      <c r="AD8" s="2"/>
      <c r="AE8" s="1" t="s">
        <v>119</v>
      </c>
      <c r="AF8" s="2"/>
      <c r="AG8" s="7"/>
      <c r="AH8" s="2" t="s">
        <v>121</v>
      </c>
      <c r="AI8" s="1" t="s">
        <v>123</v>
      </c>
      <c r="AJ8" s="1"/>
      <c r="AK8" s="1"/>
    </row>
    <row r="9" spans="1:37" customFormat="1" x14ac:dyDescent="0.25">
      <c r="A9" t="s">
        <v>126</v>
      </c>
      <c r="B9" t="s">
        <v>199</v>
      </c>
      <c r="C9" t="s">
        <v>200</v>
      </c>
      <c r="D9" s="1" t="s">
        <v>114</v>
      </c>
      <c r="E9" s="3"/>
      <c r="F9" s="1"/>
      <c r="G9" s="1"/>
      <c r="H9" s="1" t="s">
        <v>147</v>
      </c>
      <c r="I9" s="1" t="s">
        <v>55</v>
      </c>
      <c r="J9" s="1"/>
      <c r="K9" s="1" t="s">
        <v>296</v>
      </c>
      <c r="L9" s="2">
        <v>1154000</v>
      </c>
      <c r="M9" s="2" t="s">
        <v>119</v>
      </c>
      <c r="N9" s="2"/>
      <c r="O9" s="2" t="s">
        <v>296</v>
      </c>
      <c r="P9" s="1"/>
      <c r="Q9" s="2" t="s">
        <v>119</v>
      </c>
      <c r="R9" s="1"/>
      <c r="S9" s="3"/>
      <c r="T9" s="3"/>
      <c r="U9" s="1"/>
      <c r="V9" s="1"/>
      <c r="W9" s="1"/>
      <c r="X9" s="1"/>
      <c r="Y9" s="1" t="s">
        <v>296</v>
      </c>
      <c r="Z9" s="2"/>
      <c r="AA9" s="1" t="s">
        <v>119</v>
      </c>
      <c r="AB9" s="2"/>
      <c r="AC9" s="1" t="s">
        <v>296</v>
      </c>
      <c r="AD9" s="2"/>
      <c r="AE9" s="1" t="s">
        <v>119</v>
      </c>
      <c r="AF9" s="2"/>
      <c r="AG9" s="7"/>
      <c r="AH9" s="2" t="s">
        <v>121</v>
      </c>
      <c r="AI9" s="1" t="s">
        <v>123</v>
      </c>
      <c r="AJ9" s="1"/>
      <c r="AK9" s="1"/>
    </row>
    <row r="10" spans="1:37" customFormat="1" x14ac:dyDescent="0.25">
      <c r="A10" t="s">
        <v>126</v>
      </c>
      <c r="B10" t="s">
        <v>201</v>
      </c>
      <c r="C10" t="s">
        <v>202</v>
      </c>
      <c r="D10" s="1" t="s">
        <v>114</v>
      </c>
      <c r="E10" s="3">
        <v>41942</v>
      </c>
      <c r="F10" s="1"/>
      <c r="G10" s="1"/>
      <c r="H10" s="1" t="s">
        <v>555</v>
      </c>
      <c r="I10" s="1" t="s">
        <v>55</v>
      </c>
      <c r="J10" s="1"/>
      <c r="K10" s="1" t="s">
        <v>296</v>
      </c>
      <c r="L10" s="2">
        <v>1400000</v>
      </c>
      <c r="M10" s="2" t="s">
        <v>119</v>
      </c>
      <c r="N10" s="2"/>
      <c r="O10" s="2" t="s">
        <v>296</v>
      </c>
      <c r="P10" s="1"/>
      <c r="Q10" s="2" t="s">
        <v>119</v>
      </c>
      <c r="R10" s="1"/>
      <c r="S10" s="3"/>
      <c r="T10" s="3"/>
      <c r="U10" s="1"/>
      <c r="V10" s="1"/>
      <c r="W10" s="1"/>
      <c r="X10" s="1"/>
      <c r="Y10" s="1" t="s">
        <v>296</v>
      </c>
      <c r="Z10" s="2"/>
      <c r="AA10" s="1" t="s">
        <v>119</v>
      </c>
      <c r="AB10" s="2"/>
      <c r="AC10" s="1" t="s">
        <v>296</v>
      </c>
      <c r="AD10" s="2"/>
      <c r="AE10" s="1" t="s">
        <v>119</v>
      </c>
      <c r="AF10" s="2"/>
      <c r="AG10" s="7"/>
      <c r="AH10" s="2" t="s">
        <v>121</v>
      </c>
      <c r="AI10" s="1" t="s">
        <v>123</v>
      </c>
      <c r="AJ10" s="1"/>
      <c r="AK10" s="1"/>
    </row>
    <row r="11" spans="1:37" customFormat="1" x14ac:dyDescent="0.25">
      <c r="A11" t="s">
        <v>628</v>
      </c>
      <c r="B11" t="s">
        <v>716</v>
      </c>
      <c r="C11" t="s">
        <v>204</v>
      </c>
      <c r="D11" s="1" t="s">
        <v>114</v>
      </c>
      <c r="E11" s="3"/>
      <c r="F11" s="1"/>
      <c r="G11" s="1"/>
      <c r="H11" s="1"/>
      <c r="I11" s="1"/>
      <c r="J11" s="1"/>
      <c r="K11" s="1" t="s">
        <v>296</v>
      </c>
      <c r="L11" s="2"/>
      <c r="M11" s="2" t="s">
        <v>119</v>
      </c>
      <c r="N11" s="2"/>
      <c r="O11" s="2" t="s">
        <v>296</v>
      </c>
      <c r="P11" s="1"/>
      <c r="Q11" s="2" t="s">
        <v>119</v>
      </c>
      <c r="R11" s="1"/>
      <c r="S11" s="3"/>
      <c r="T11" s="3"/>
      <c r="U11" s="1"/>
      <c r="V11" s="1"/>
      <c r="W11" s="1"/>
      <c r="X11" s="1"/>
      <c r="Y11" s="1" t="s">
        <v>296</v>
      </c>
      <c r="Z11" s="2"/>
      <c r="AA11" s="1" t="s">
        <v>119</v>
      </c>
      <c r="AB11" s="2"/>
      <c r="AC11" s="1" t="s">
        <v>296</v>
      </c>
      <c r="AD11" s="2"/>
      <c r="AE11" s="1" t="s">
        <v>119</v>
      </c>
      <c r="AF11" s="2"/>
      <c r="AG11" s="7"/>
      <c r="AH11" s="2" t="s">
        <v>121</v>
      </c>
      <c r="AI11" s="1" t="s">
        <v>123</v>
      </c>
      <c r="AJ11" s="1"/>
      <c r="AK11" s="1"/>
    </row>
    <row r="12" spans="1:37" customFormat="1" x14ac:dyDescent="0.25">
      <c r="A12" t="s">
        <v>628</v>
      </c>
      <c r="B12" t="s">
        <v>717</v>
      </c>
      <c r="C12" t="s">
        <v>205</v>
      </c>
      <c r="D12" s="1" t="s">
        <v>114</v>
      </c>
      <c r="E12" s="3">
        <v>40800</v>
      </c>
      <c r="F12" s="1"/>
      <c r="G12" s="1"/>
      <c r="H12" s="1" t="s">
        <v>556</v>
      </c>
      <c r="I12" s="1" t="s">
        <v>55</v>
      </c>
      <c r="J12" s="1"/>
      <c r="K12" s="1" t="s">
        <v>296</v>
      </c>
      <c r="L12" s="2">
        <v>97330901</v>
      </c>
      <c r="M12" s="2" t="s">
        <v>119</v>
      </c>
      <c r="N12" s="2"/>
      <c r="O12" s="2" t="s">
        <v>296</v>
      </c>
      <c r="P12" s="1"/>
      <c r="Q12" s="2" t="s">
        <v>119</v>
      </c>
      <c r="R12" s="1"/>
      <c r="S12" s="3">
        <v>41981</v>
      </c>
      <c r="T12" s="3"/>
      <c r="U12" s="1"/>
      <c r="V12" s="1" t="s">
        <v>557</v>
      </c>
      <c r="W12" s="1" t="s">
        <v>55</v>
      </c>
      <c r="X12" s="1"/>
      <c r="Y12" s="1" t="s">
        <v>296</v>
      </c>
      <c r="Z12" s="2">
        <v>69682741</v>
      </c>
      <c r="AA12" s="1" t="s">
        <v>119</v>
      </c>
      <c r="AB12" s="2"/>
      <c r="AC12" s="1" t="s">
        <v>296</v>
      </c>
      <c r="AD12" s="2"/>
      <c r="AE12" s="1" t="s">
        <v>119</v>
      </c>
      <c r="AF12" s="2"/>
      <c r="AG12" s="7"/>
      <c r="AH12" s="2" t="s">
        <v>121</v>
      </c>
      <c r="AI12" s="1" t="s">
        <v>123</v>
      </c>
      <c r="AJ12" s="1"/>
      <c r="AK12" s="1"/>
    </row>
    <row r="13" spans="1:37" customFormat="1" x14ac:dyDescent="0.25">
      <c r="A13" t="s">
        <v>628</v>
      </c>
      <c r="B13" t="s">
        <v>718</v>
      </c>
      <c r="C13" t="s">
        <v>206</v>
      </c>
      <c r="D13" s="1" t="s">
        <v>114</v>
      </c>
      <c r="E13" s="3"/>
      <c r="F13" s="1"/>
      <c r="G13" s="1"/>
      <c r="H13" s="1"/>
      <c r="I13" s="1"/>
      <c r="J13" s="1"/>
      <c r="K13" s="1" t="s">
        <v>296</v>
      </c>
      <c r="L13" s="2"/>
      <c r="M13" s="2" t="s">
        <v>119</v>
      </c>
      <c r="N13" s="2"/>
      <c r="O13" s="2" t="s">
        <v>296</v>
      </c>
      <c r="P13" s="1"/>
      <c r="Q13" s="2" t="s">
        <v>119</v>
      </c>
      <c r="R13" s="1"/>
      <c r="S13" s="3"/>
      <c r="T13" s="3"/>
      <c r="U13" s="1"/>
      <c r="V13" s="1"/>
      <c r="W13" s="1"/>
      <c r="X13" s="1"/>
      <c r="Y13" s="1" t="s">
        <v>296</v>
      </c>
      <c r="Z13" s="2"/>
      <c r="AA13" s="1" t="s">
        <v>119</v>
      </c>
      <c r="AB13" s="2"/>
      <c r="AC13" s="1" t="s">
        <v>296</v>
      </c>
      <c r="AD13" s="2"/>
      <c r="AE13" s="1" t="s">
        <v>119</v>
      </c>
      <c r="AF13" s="2"/>
      <c r="AG13" s="7"/>
      <c r="AH13" s="2" t="s">
        <v>121</v>
      </c>
      <c r="AI13" s="1" t="s">
        <v>122</v>
      </c>
      <c r="AJ13" s="1"/>
      <c r="AK13" s="1"/>
    </row>
    <row r="14" spans="1:37" customFormat="1" x14ac:dyDescent="0.25">
      <c r="A14" t="s">
        <v>628</v>
      </c>
      <c r="B14" t="s">
        <v>719</v>
      </c>
      <c r="C14" t="s">
        <v>207</v>
      </c>
      <c r="D14" s="1" t="s">
        <v>114</v>
      </c>
      <c r="E14" s="3">
        <v>41610</v>
      </c>
      <c r="F14" s="1"/>
      <c r="G14" s="1"/>
      <c r="H14" s="1" t="s">
        <v>558</v>
      </c>
      <c r="I14" s="1" t="s">
        <v>55</v>
      </c>
      <c r="J14" s="1"/>
      <c r="K14" s="1" t="s">
        <v>296</v>
      </c>
      <c r="L14" s="2">
        <v>12598895</v>
      </c>
      <c r="M14" s="2" t="s">
        <v>119</v>
      </c>
      <c r="N14" s="2"/>
      <c r="O14" s="2" t="s">
        <v>296</v>
      </c>
      <c r="P14" s="1"/>
      <c r="Q14" s="2" t="s">
        <v>119</v>
      </c>
      <c r="R14" s="1"/>
      <c r="S14" s="3"/>
      <c r="T14" s="3"/>
      <c r="U14" s="1"/>
      <c r="V14" s="1"/>
      <c r="W14" s="1"/>
      <c r="X14" s="1"/>
      <c r="Y14" s="1" t="s">
        <v>296</v>
      </c>
      <c r="Z14" s="2"/>
      <c r="AA14" s="1" t="s">
        <v>119</v>
      </c>
      <c r="AB14" s="2"/>
      <c r="AC14" s="1" t="s">
        <v>296</v>
      </c>
      <c r="AD14" s="2"/>
      <c r="AE14" s="1" t="s">
        <v>119</v>
      </c>
      <c r="AF14" s="2"/>
      <c r="AG14" s="7"/>
      <c r="AH14" s="2" t="s">
        <v>121</v>
      </c>
      <c r="AI14" s="1" t="s">
        <v>122</v>
      </c>
      <c r="AJ14" s="1"/>
      <c r="AK14" s="1"/>
    </row>
    <row r="15" spans="1:37" customFormat="1" x14ac:dyDescent="0.25">
      <c r="A15" t="s">
        <v>628</v>
      </c>
      <c r="B15" t="s">
        <v>720</v>
      </c>
      <c r="C15" t="s">
        <v>208</v>
      </c>
      <c r="D15" s="1" t="s">
        <v>114</v>
      </c>
      <c r="E15" s="3">
        <v>41130</v>
      </c>
      <c r="F15" s="1"/>
      <c r="G15" s="1"/>
      <c r="H15" s="1" t="s">
        <v>556</v>
      </c>
      <c r="I15" s="1" t="s">
        <v>55</v>
      </c>
      <c r="J15" s="1"/>
      <c r="K15" s="1" t="s">
        <v>296</v>
      </c>
      <c r="L15" s="2">
        <v>24865176</v>
      </c>
      <c r="M15" s="2" t="s">
        <v>119</v>
      </c>
      <c r="N15" s="2"/>
      <c r="O15" s="2" t="s">
        <v>296</v>
      </c>
      <c r="P15" s="1">
        <v>20463532</v>
      </c>
      <c r="Q15" s="2" t="s">
        <v>119</v>
      </c>
      <c r="R15" s="1"/>
      <c r="S15" s="3">
        <v>41981</v>
      </c>
      <c r="T15" s="3"/>
      <c r="U15" s="1"/>
      <c r="V15" s="1" t="s">
        <v>557</v>
      </c>
      <c r="W15" s="1" t="s">
        <v>55</v>
      </c>
      <c r="X15" s="1"/>
      <c r="Y15" s="1" t="s">
        <v>296</v>
      </c>
      <c r="Z15" s="2">
        <v>26706032</v>
      </c>
      <c r="AA15" s="1" t="s">
        <v>119</v>
      </c>
      <c r="AB15" s="2"/>
      <c r="AC15" s="1" t="s">
        <v>296</v>
      </c>
      <c r="AD15" s="2"/>
      <c r="AE15" s="1" t="s">
        <v>119</v>
      </c>
      <c r="AF15" s="2"/>
      <c r="AG15" s="7"/>
      <c r="AH15" s="2" t="s">
        <v>121</v>
      </c>
      <c r="AI15" s="1" t="s">
        <v>122</v>
      </c>
      <c r="AJ15" s="1"/>
      <c r="AK15" s="1"/>
    </row>
    <row r="16" spans="1:37" customFormat="1" x14ac:dyDescent="0.25">
      <c r="A16" t="s">
        <v>628</v>
      </c>
      <c r="B16" t="s">
        <v>721</v>
      </c>
      <c r="C16" t="s">
        <v>209</v>
      </c>
      <c r="D16" s="1" t="s">
        <v>114</v>
      </c>
      <c r="E16" s="3"/>
      <c r="F16" s="1"/>
      <c r="G16" s="1"/>
      <c r="H16" s="1"/>
      <c r="I16" s="1"/>
      <c r="J16" s="1"/>
      <c r="K16" s="1" t="s">
        <v>296</v>
      </c>
      <c r="L16" s="2"/>
      <c r="M16" s="2" t="s">
        <v>119</v>
      </c>
      <c r="N16" s="2"/>
      <c r="O16" s="2" t="s">
        <v>296</v>
      </c>
      <c r="P16" s="1"/>
      <c r="Q16" s="2" t="s">
        <v>119</v>
      </c>
      <c r="R16" s="1"/>
      <c r="S16" s="3"/>
      <c r="T16" s="3"/>
      <c r="U16" s="1"/>
      <c r="V16" s="1"/>
      <c r="W16" s="1"/>
      <c r="X16" s="1"/>
      <c r="Y16" s="1" t="s">
        <v>296</v>
      </c>
      <c r="Z16" s="2"/>
      <c r="AA16" s="1" t="s">
        <v>119</v>
      </c>
      <c r="AB16" s="2"/>
      <c r="AC16" s="1" t="s">
        <v>296</v>
      </c>
      <c r="AD16" s="2"/>
      <c r="AE16" s="1" t="s">
        <v>119</v>
      </c>
      <c r="AF16" s="2"/>
      <c r="AG16" s="7"/>
      <c r="AH16" s="2" t="s">
        <v>121</v>
      </c>
      <c r="AI16" s="1" t="s">
        <v>122</v>
      </c>
      <c r="AJ16" s="1"/>
      <c r="AK16" s="1"/>
    </row>
    <row r="17" spans="1:37" customFormat="1" x14ac:dyDescent="0.25">
      <c r="A17" t="s">
        <v>628</v>
      </c>
      <c r="B17" t="s">
        <v>722</v>
      </c>
      <c r="C17" t="s">
        <v>210</v>
      </c>
      <c r="D17" s="1" t="s">
        <v>114</v>
      </c>
      <c r="E17" s="3">
        <v>42201</v>
      </c>
      <c r="F17" s="1"/>
      <c r="G17" s="1"/>
      <c r="H17" s="1" t="s">
        <v>557</v>
      </c>
      <c r="I17" s="1" t="s">
        <v>55</v>
      </c>
      <c r="J17" s="1"/>
      <c r="K17" s="1" t="s">
        <v>296</v>
      </c>
      <c r="L17" s="2">
        <v>40142000</v>
      </c>
      <c r="M17" s="2" t="s">
        <v>119</v>
      </c>
      <c r="N17" s="2"/>
      <c r="O17" s="2" t="s">
        <v>296</v>
      </c>
      <c r="P17" s="1"/>
      <c r="Q17" s="2" t="s">
        <v>119</v>
      </c>
      <c r="R17" s="1"/>
      <c r="S17" s="3"/>
      <c r="T17" s="3"/>
      <c r="U17" s="1"/>
      <c r="V17" s="1"/>
      <c r="W17" s="1"/>
      <c r="X17" s="1"/>
      <c r="Y17" s="1" t="s">
        <v>296</v>
      </c>
      <c r="Z17" s="2"/>
      <c r="AA17" s="1" t="s">
        <v>119</v>
      </c>
      <c r="AB17" s="2"/>
      <c r="AC17" s="1" t="s">
        <v>296</v>
      </c>
      <c r="AD17" s="2"/>
      <c r="AE17" s="1" t="s">
        <v>119</v>
      </c>
      <c r="AF17" s="2"/>
      <c r="AG17" s="7"/>
      <c r="AH17" s="2" t="s">
        <v>121</v>
      </c>
      <c r="AI17" s="1" t="s">
        <v>123</v>
      </c>
      <c r="AJ17" s="1"/>
      <c r="AK17" s="1"/>
    </row>
    <row r="18" spans="1:37" customFormat="1" x14ac:dyDescent="0.25">
      <c r="A18" t="s">
        <v>628</v>
      </c>
      <c r="B18" t="s">
        <v>723</v>
      </c>
      <c r="C18" t="s">
        <v>211</v>
      </c>
      <c r="D18" s="1" t="s">
        <v>114</v>
      </c>
      <c r="E18" s="3">
        <v>41981</v>
      </c>
      <c r="F18" s="1"/>
      <c r="G18" s="1"/>
      <c r="H18" s="1" t="s">
        <v>557</v>
      </c>
      <c r="I18" s="1" t="s">
        <v>55</v>
      </c>
      <c r="J18" s="1"/>
      <c r="K18" s="1" t="s">
        <v>296</v>
      </c>
      <c r="L18" s="2">
        <v>76680000</v>
      </c>
      <c r="M18" s="2" t="s">
        <v>119</v>
      </c>
      <c r="N18" s="2"/>
      <c r="O18" s="2" t="s">
        <v>296</v>
      </c>
      <c r="P18" s="1"/>
      <c r="Q18" s="2" t="s">
        <v>119</v>
      </c>
      <c r="R18" s="1"/>
      <c r="S18" s="3"/>
      <c r="T18" s="3"/>
      <c r="U18" s="1"/>
      <c r="V18" s="1"/>
      <c r="W18" s="1"/>
      <c r="X18" s="1"/>
      <c r="Y18" s="1" t="s">
        <v>296</v>
      </c>
      <c r="Z18" s="2"/>
      <c r="AA18" s="1" t="s">
        <v>119</v>
      </c>
      <c r="AB18" s="2"/>
      <c r="AC18" s="1" t="s">
        <v>296</v>
      </c>
      <c r="AD18" s="2"/>
      <c r="AE18" s="1" t="s">
        <v>119</v>
      </c>
      <c r="AF18" s="2"/>
      <c r="AG18" s="7"/>
      <c r="AH18" s="2" t="s">
        <v>121</v>
      </c>
      <c r="AI18" s="1" t="s">
        <v>122</v>
      </c>
      <c r="AJ18" s="1"/>
      <c r="AK18" s="1"/>
    </row>
    <row r="19" spans="1:37" customFormat="1" x14ac:dyDescent="0.25">
      <c r="A19" t="s">
        <v>628</v>
      </c>
      <c r="B19" t="s">
        <v>724</v>
      </c>
      <c r="C19" t="s">
        <v>212</v>
      </c>
      <c r="D19" s="1" t="s">
        <v>114</v>
      </c>
      <c r="E19" s="3"/>
      <c r="F19" s="1"/>
      <c r="G19" s="1"/>
      <c r="H19" s="1"/>
      <c r="I19" s="1"/>
      <c r="J19" s="1"/>
      <c r="K19" s="1" t="s">
        <v>296</v>
      </c>
      <c r="L19" s="2"/>
      <c r="M19" s="2" t="s">
        <v>119</v>
      </c>
      <c r="N19" s="2"/>
      <c r="O19" s="2" t="s">
        <v>296</v>
      </c>
      <c r="P19" s="1"/>
      <c r="Q19" s="2" t="s">
        <v>119</v>
      </c>
      <c r="R19" s="1"/>
      <c r="S19" s="3"/>
      <c r="T19" s="3"/>
      <c r="U19" s="1"/>
      <c r="V19" s="1"/>
      <c r="W19" s="1"/>
      <c r="X19" s="1"/>
      <c r="Y19" s="1" t="s">
        <v>296</v>
      </c>
      <c r="Z19" s="2"/>
      <c r="AA19" s="1" t="s">
        <v>119</v>
      </c>
      <c r="AB19" s="2"/>
      <c r="AC19" s="1" t="s">
        <v>296</v>
      </c>
      <c r="AD19" s="2"/>
      <c r="AE19" s="1" t="s">
        <v>119</v>
      </c>
      <c r="AF19" s="2"/>
      <c r="AG19" s="7"/>
      <c r="AH19" s="2" t="s">
        <v>121</v>
      </c>
      <c r="AI19" s="1" t="s">
        <v>122</v>
      </c>
      <c r="AJ19" s="1"/>
      <c r="AK19" s="1"/>
    </row>
    <row r="20" spans="1:37" customFormat="1" x14ac:dyDescent="0.25">
      <c r="A20" t="s">
        <v>628</v>
      </c>
      <c r="B20" t="s">
        <v>725</v>
      </c>
      <c r="C20" t="s">
        <v>213</v>
      </c>
      <c r="D20" s="1" t="s">
        <v>114</v>
      </c>
      <c r="E20" s="3">
        <v>41981</v>
      </c>
      <c r="F20" s="1"/>
      <c r="G20" s="1"/>
      <c r="H20" s="1" t="s">
        <v>557</v>
      </c>
      <c r="I20" s="1" t="s">
        <v>55</v>
      </c>
      <c r="J20" s="1"/>
      <c r="K20" s="1" t="s">
        <v>296</v>
      </c>
      <c r="L20" s="2">
        <v>13781091</v>
      </c>
      <c r="M20" s="2" t="s">
        <v>119</v>
      </c>
      <c r="N20" s="2"/>
      <c r="O20" s="2" t="s">
        <v>296</v>
      </c>
      <c r="P20" s="1"/>
      <c r="Q20" s="2" t="s">
        <v>119</v>
      </c>
      <c r="R20" s="1"/>
      <c r="S20" s="3"/>
      <c r="T20" s="3"/>
      <c r="U20" s="1"/>
      <c r="V20" s="1"/>
      <c r="W20" s="1"/>
      <c r="X20" s="1"/>
      <c r="Y20" s="1" t="s">
        <v>296</v>
      </c>
      <c r="Z20" s="2"/>
      <c r="AA20" s="1" t="s">
        <v>119</v>
      </c>
      <c r="AB20" s="2"/>
      <c r="AC20" s="1" t="s">
        <v>296</v>
      </c>
      <c r="AD20" s="2"/>
      <c r="AE20" s="1" t="s">
        <v>119</v>
      </c>
      <c r="AF20" s="2"/>
      <c r="AG20" s="7"/>
      <c r="AH20" s="2" t="s">
        <v>121</v>
      </c>
      <c r="AI20" s="1" t="s">
        <v>122</v>
      </c>
      <c r="AJ20" s="1"/>
      <c r="AK20" s="1"/>
    </row>
    <row r="21" spans="1:37" customFormat="1" x14ac:dyDescent="0.25">
      <c r="A21" t="s">
        <v>127</v>
      </c>
      <c r="B21" t="s">
        <v>203</v>
      </c>
      <c r="C21" t="s">
        <v>149</v>
      </c>
      <c r="D21" s="1" t="s">
        <v>120</v>
      </c>
      <c r="E21" s="3">
        <v>40729</v>
      </c>
      <c r="F21" s="1"/>
      <c r="G21" s="1"/>
      <c r="H21" s="1" t="s">
        <v>559</v>
      </c>
      <c r="I21" s="1" t="s">
        <v>55</v>
      </c>
      <c r="J21" s="1"/>
      <c r="K21" s="1" t="s">
        <v>296</v>
      </c>
      <c r="L21" s="2">
        <v>27375000</v>
      </c>
      <c r="M21" s="2" t="s">
        <v>119</v>
      </c>
      <c r="N21" s="2"/>
      <c r="O21" s="2" t="s">
        <v>296</v>
      </c>
      <c r="P21" s="1"/>
      <c r="Q21" s="2" t="s">
        <v>119</v>
      </c>
      <c r="R21" s="1"/>
      <c r="S21" s="3">
        <v>41885</v>
      </c>
      <c r="T21" s="3"/>
      <c r="U21" s="1"/>
      <c r="V21" s="1" t="s">
        <v>560</v>
      </c>
      <c r="W21" s="1" t="s">
        <v>55</v>
      </c>
      <c r="X21" s="1"/>
      <c r="Y21" s="1" t="s">
        <v>296</v>
      </c>
      <c r="Z21" s="2">
        <v>1691719</v>
      </c>
      <c r="AA21" s="1" t="s">
        <v>119</v>
      </c>
      <c r="AB21" s="2"/>
      <c r="AC21" s="1" t="s">
        <v>296</v>
      </c>
      <c r="AD21" s="2"/>
      <c r="AE21" s="1" t="s">
        <v>119</v>
      </c>
      <c r="AF21" s="2"/>
      <c r="AG21" s="7"/>
      <c r="AH21" s="2" t="s">
        <v>121</v>
      </c>
      <c r="AI21" s="1" t="s">
        <v>122</v>
      </c>
      <c r="AJ21" s="1"/>
      <c r="AK21" s="1"/>
    </row>
    <row r="22" spans="1:37" customFormat="1" x14ac:dyDescent="0.25">
      <c r="A22" t="s">
        <v>128</v>
      </c>
      <c r="B22" t="s">
        <v>214</v>
      </c>
      <c r="C22" t="s">
        <v>216</v>
      </c>
      <c r="D22" s="1" t="s">
        <v>120</v>
      </c>
      <c r="E22" s="3">
        <v>40787</v>
      </c>
      <c r="F22" s="1"/>
      <c r="G22" s="1"/>
      <c r="H22" s="1" t="s">
        <v>561</v>
      </c>
      <c r="I22" s="1" t="s">
        <v>55</v>
      </c>
      <c r="J22" s="1"/>
      <c r="K22" s="1" t="s">
        <v>296</v>
      </c>
      <c r="L22" s="2">
        <v>2085123000</v>
      </c>
      <c r="M22" s="2" t="s">
        <v>119</v>
      </c>
      <c r="N22" s="2"/>
      <c r="O22" s="2" t="s">
        <v>296</v>
      </c>
      <c r="P22" s="1">
        <v>1476445000</v>
      </c>
      <c r="Q22" s="2" t="s">
        <v>119</v>
      </c>
      <c r="R22" s="1"/>
      <c r="S22" s="3">
        <v>42300</v>
      </c>
      <c r="T22" s="3"/>
      <c r="U22" s="1"/>
      <c r="V22" s="1" t="s">
        <v>561</v>
      </c>
      <c r="W22" s="1" t="s">
        <v>55</v>
      </c>
      <c r="X22" s="1"/>
      <c r="Y22" s="1" t="s">
        <v>296</v>
      </c>
      <c r="Z22" s="2">
        <v>2542964000</v>
      </c>
      <c r="AA22" s="1" t="s">
        <v>119</v>
      </c>
      <c r="AB22" s="2"/>
      <c r="AC22" s="1" t="s">
        <v>296</v>
      </c>
      <c r="AD22" s="2"/>
      <c r="AE22" s="1" t="s">
        <v>119</v>
      </c>
      <c r="AF22" s="2"/>
      <c r="AG22" s="7"/>
      <c r="AH22" s="2" t="s">
        <v>121</v>
      </c>
      <c r="AI22" s="1" t="s">
        <v>122</v>
      </c>
      <c r="AJ22" s="1"/>
      <c r="AK22" s="1"/>
    </row>
    <row r="23" spans="1:37" customFormat="1" x14ac:dyDescent="0.25">
      <c r="A23" t="s">
        <v>128</v>
      </c>
      <c r="B23" t="s">
        <v>726</v>
      </c>
      <c r="C23" t="s">
        <v>218</v>
      </c>
      <c r="D23" s="1" t="s">
        <v>114</v>
      </c>
      <c r="E23" s="3"/>
      <c r="F23" s="1"/>
      <c r="G23" s="1"/>
      <c r="H23" s="1" t="s">
        <v>561</v>
      </c>
      <c r="I23" s="1" t="s">
        <v>55</v>
      </c>
      <c r="J23" s="1"/>
      <c r="K23" s="1" t="s">
        <v>296</v>
      </c>
      <c r="L23" s="2"/>
      <c r="M23" s="2" t="s">
        <v>119</v>
      </c>
      <c r="N23" s="2"/>
      <c r="O23" s="2" t="s">
        <v>296</v>
      </c>
      <c r="P23" s="1"/>
      <c r="Q23" s="2" t="s">
        <v>119</v>
      </c>
      <c r="R23" s="1"/>
      <c r="S23" s="3"/>
      <c r="T23" s="3"/>
      <c r="U23" s="1"/>
      <c r="V23" s="1"/>
      <c r="W23" s="1"/>
      <c r="X23" s="1"/>
      <c r="Y23" s="1" t="s">
        <v>296</v>
      </c>
      <c r="Z23" s="2"/>
      <c r="AA23" s="1" t="s">
        <v>119</v>
      </c>
      <c r="AB23" s="2"/>
      <c r="AC23" s="1" t="s">
        <v>296</v>
      </c>
      <c r="AD23" s="2"/>
      <c r="AE23" s="1" t="s">
        <v>119</v>
      </c>
      <c r="AF23" s="2"/>
      <c r="AG23" s="7"/>
      <c r="AH23" s="2" t="s">
        <v>121</v>
      </c>
      <c r="AI23" s="1" t="s">
        <v>122</v>
      </c>
      <c r="AJ23" s="1"/>
      <c r="AK23" s="1"/>
    </row>
    <row r="24" spans="1:37" customFormat="1" x14ac:dyDescent="0.25">
      <c r="A24" t="s">
        <v>129</v>
      </c>
      <c r="B24" t="s">
        <v>215</v>
      </c>
      <c r="C24" t="s">
        <v>220</v>
      </c>
      <c r="D24" s="1" t="s">
        <v>114</v>
      </c>
      <c r="E24" s="3">
        <v>41144</v>
      </c>
      <c r="F24" s="1"/>
      <c r="G24" s="1"/>
      <c r="H24" s="1" t="s">
        <v>556</v>
      </c>
      <c r="I24" s="1" t="s">
        <v>55</v>
      </c>
      <c r="J24" s="1"/>
      <c r="K24" s="1" t="s">
        <v>296</v>
      </c>
      <c r="L24" s="2">
        <v>6171000</v>
      </c>
      <c r="M24" s="2" t="s">
        <v>119</v>
      </c>
      <c r="N24" s="2"/>
      <c r="O24" s="2" t="s">
        <v>296</v>
      </c>
      <c r="P24" s="1">
        <v>5099000</v>
      </c>
      <c r="Q24" s="2" t="s">
        <v>119</v>
      </c>
      <c r="R24" s="1"/>
      <c r="S24" s="3">
        <v>42290</v>
      </c>
      <c r="T24" s="3"/>
      <c r="U24" s="1"/>
      <c r="V24" s="1" t="s">
        <v>557</v>
      </c>
      <c r="W24" s="1" t="s">
        <v>55</v>
      </c>
      <c r="X24" s="1"/>
      <c r="Y24" s="1" t="s">
        <v>296</v>
      </c>
      <c r="Z24" s="2">
        <v>7500000</v>
      </c>
      <c r="AA24" s="1" t="s">
        <v>119</v>
      </c>
      <c r="AB24" s="2"/>
      <c r="AC24" s="1" t="s">
        <v>296</v>
      </c>
      <c r="AD24" s="2"/>
      <c r="AE24" s="1" t="s">
        <v>119</v>
      </c>
      <c r="AF24" s="2"/>
      <c r="AG24" s="7"/>
      <c r="AH24" s="2" t="s">
        <v>121</v>
      </c>
      <c r="AI24" s="1" t="s">
        <v>122</v>
      </c>
      <c r="AJ24" s="1"/>
      <c r="AK24" s="1"/>
    </row>
    <row r="25" spans="1:37" customFormat="1" x14ac:dyDescent="0.25">
      <c r="A25" t="s">
        <v>129</v>
      </c>
      <c r="B25" t="s">
        <v>217</v>
      </c>
      <c r="C25" t="s">
        <v>220</v>
      </c>
      <c r="D25" s="1" t="s">
        <v>114</v>
      </c>
      <c r="E25" s="3">
        <v>41054</v>
      </c>
      <c r="F25" s="1"/>
      <c r="G25" s="1"/>
      <c r="H25" s="1" t="s">
        <v>562</v>
      </c>
      <c r="I25" s="1" t="s">
        <v>55</v>
      </c>
      <c r="J25" s="1"/>
      <c r="K25" s="1" t="s">
        <v>296</v>
      </c>
      <c r="L25" s="2">
        <v>4118860</v>
      </c>
      <c r="M25" s="2" t="s">
        <v>119</v>
      </c>
      <c r="N25" s="2"/>
      <c r="O25" s="2" t="s">
        <v>296</v>
      </c>
      <c r="P25" s="1">
        <v>3689270</v>
      </c>
      <c r="Q25" s="2" t="s">
        <v>119</v>
      </c>
      <c r="R25" s="1"/>
      <c r="S25" s="3">
        <v>42290</v>
      </c>
      <c r="T25" s="3"/>
      <c r="U25" s="1"/>
      <c r="V25" s="1" t="s">
        <v>557</v>
      </c>
      <c r="W25" s="1" t="s">
        <v>55</v>
      </c>
      <c r="X25" s="1"/>
      <c r="Y25" s="1" t="s">
        <v>296</v>
      </c>
      <c r="Z25" s="2">
        <v>4362000</v>
      </c>
      <c r="AA25" s="1" t="s">
        <v>119</v>
      </c>
      <c r="AB25" s="2"/>
      <c r="AC25" s="1" t="s">
        <v>296</v>
      </c>
      <c r="AD25" s="2"/>
      <c r="AE25" s="1" t="s">
        <v>119</v>
      </c>
      <c r="AF25" s="2"/>
      <c r="AG25" s="7"/>
      <c r="AH25" s="2" t="s">
        <v>121</v>
      </c>
      <c r="AI25" s="1" t="s">
        <v>122</v>
      </c>
      <c r="AJ25" s="1"/>
      <c r="AK25" s="1"/>
    </row>
    <row r="26" spans="1:37" customFormat="1" x14ac:dyDescent="0.25">
      <c r="A26" t="s">
        <v>129</v>
      </c>
      <c r="B26" t="s">
        <v>727</v>
      </c>
      <c r="C26" t="s">
        <v>220</v>
      </c>
      <c r="D26" s="1" t="s">
        <v>114</v>
      </c>
      <c r="E26" s="3">
        <v>41214</v>
      </c>
      <c r="F26" s="1"/>
      <c r="G26" s="1"/>
      <c r="H26" s="1"/>
      <c r="I26" s="1"/>
      <c r="J26" s="1"/>
      <c r="K26" s="1" t="s">
        <v>296</v>
      </c>
      <c r="L26" s="2">
        <v>9620000</v>
      </c>
      <c r="M26" s="2" t="s">
        <v>119</v>
      </c>
      <c r="N26" s="2"/>
      <c r="O26" s="2" t="s">
        <v>296</v>
      </c>
      <c r="P26" s="1">
        <v>9290000</v>
      </c>
      <c r="Q26" s="2" t="s">
        <v>119</v>
      </c>
      <c r="R26" s="1"/>
      <c r="S26" s="3">
        <v>42268</v>
      </c>
      <c r="T26" s="3"/>
      <c r="U26" s="1"/>
      <c r="V26" s="1" t="s">
        <v>557</v>
      </c>
      <c r="W26" s="1" t="s">
        <v>55</v>
      </c>
      <c r="X26" s="1"/>
      <c r="Y26" s="1" t="s">
        <v>296</v>
      </c>
      <c r="Z26" s="2">
        <v>9300000</v>
      </c>
      <c r="AA26" s="1" t="s">
        <v>119</v>
      </c>
      <c r="AB26" s="2"/>
      <c r="AC26" s="1" t="s">
        <v>296</v>
      </c>
      <c r="AD26" s="2"/>
      <c r="AE26" s="1" t="s">
        <v>119</v>
      </c>
      <c r="AF26" s="2"/>
      <c r="AG26" s="7"/>
      <c r="AH26" s="2" t="s">
        <v>121</v>
      </c>
      <c r="AI26" s="1" t="s">
        <v>122</v>
      </c>
      <c r="AJ26" s="1"/>
      <c r="AK26" s="1"/>
    </row>
    <row r="27" spans="1:37" customFormat="1" x14ac:dyDescent="0.25">
      <c r="A27" t="s">
        <v>129</v>
      </c>
      <c r="B27" t="s">
        <v>728</v>
      </c>
      <c r="C27" t="s">
        <v>220</v>
      </c>
      <c r="D27" s="1" t="s">
        <v>114</v>
      </c>
      <c r="E27" s="3">
        <v>41222</v>
      </c>
      <c r="F27" s="1"/>
      <c r="G27" s="1"/>
      <c r="H27" s="1"/>
      <c r="I27" s="1"/>
      <c r="J27" s="1"/>
      <c r="K27" s="1" t="s">
        <v>296</v>
      </c>
      <c r="L27" s="2">
        <v>1960000</v>
      </c>
      <c r="M27" s="2" t="s">
        <v>119</v>
      </c>
      <c r="N27" s="2"/>
      <c r="O27" s="2" t="s">
        <v>296</v>
      </c>
      <c r="P27" s="1">
        <v>1700000</v>
      </c>
      <c r="Q27" s="2" t="s">
        <v>119</v>
      </c>
      <c r="R27" s="1"/>
      <c r="S27" s="3">
        <v>42289</v>
      </c>
      <c r="T27" s="3"/>
      <c r="U27" s="1"/>
      <c r="V27" s="1" t="s">
        <v>557</v>
      </c>
      <c r="W27" s="1" t="s">
        <v>55</v>
      </c>
      <c r="X27" s="1"/>
      <c r="Y27" s="1" t="s">
        <v>296</v>
      </c>
      <c r="Z27" s="2">
        <v>1739000</v>
      </c>
      <c r="AA27" s="1" t="s">
        <v>119</v>
      </c>
      <c r="AB27" s="2"/>
      <c r="AC27" s="1" t="s">
        <v>296</v>
      </c>
      <c r="AD27" s="2"/>
      <c r="AE27" s="1" t="s">
        <v>119</v>
      </c>
      <c r="AF27" s="2"/>
      <c r="AG27" s="7"/>
      <c r="AH27" s="2" t="s">
        <v>121</v>
      </c>
      <c r="AI27" s="1" t="s">
        <v>122</v>
      </c>
      <c r="AJ27" s="1"/>
      <c r="AK27" s="1"/>
    </row>
    <row r="28" spans="1:37" customFormat="1" x14ac:dyDescent="0.25">
      <c r="A28" t="s">
        <v>129</v>
      </c>
      <c r="B28" t="s">
        <v>729</v>
      </c>
      <c r="C28" t="s">
        <v>220</v>
      </c>
      <c r="D28" s="1" t="s">
        <v>114</v>
      </c>
      <c r="E28" s="3">
        <v>41092</v>
      </c>
      <c r="F28" s="1"/>
      <c r="G28" s="1"/>
      <c r="H28" s="1" t="s">
        <v>563</v>
      </c>
      <c r="I28" s="1" t="s">
        <v>55</v>
      </c>
      <c r="J28" s="1"/>
      <c r="K28" s="1" t="s">
        <v>296</v>
      </c>
      <c r="L28" s="2">
        <v>1557002</v>
      </c>
      <c r="M28" s="2" t="s">
        <v>119</v>
      </c>
      <c r="N28" s="2"/>
      <c r="O28" s="2" t="s">
        <v>296</v>
      </c>
      <c r="P28" s="1">
        <v>1401302</v>
      </c>
      <c r="Q28" s="2" t="s">
        <v>119</v>
      </c>
      <c r="R28" s="1"/>
      <c r="S28" s="3">
        <v>42289</v>
      </c>
      <c r="T28" s="3"/>
      <c r="U28" s="1"/>
      <c r="V28" s="1" t="s">
        <v>557</v>
      </c>
      <c r="W28" s="1" t="s">
        <v>55</v>
      </c>
      <c r="X28" s="1"/>
      <c r="Y28" s="1" t="s">
        <v>296</v>
      </c>
      <c r="Z28" s="2">
        <v>1487000</v>
      </c>
      <c r="AA28" s="1" t="s">
        <v>119</v>
      </c>
      <c r="AB28" s="2"/>
      <c r="AC28" s="1" t="s">
        <v>296</v>
      </c>
      <c r="AD28" s="2"/>
      <c r="AE28" s="1" t="s">
        <v>119</v>
      </c>
      <c r="AF28" s="2"/>
      <c r="AG28" s="7"/>
      <c r="AH28" s="2" t="s">
        <v>121</v>
      </c>
      <c r="AI28" s="1" t="s">
        <v>122</v>
      </c>
      <c r="AJ28" s="1"/>
      <c r="AK28" s="1"/>
    </row>
    <row r="29" spans="1:37" customFormat="1" x14ac:dyDescent="0.25">
      <c r="A29" t="s">
        <v>129</v>
      </c>
      <c r="B29" t="s">
        <v>730</v>
      </c>
      <c r="C29" t="s">
        <v>220</v>
      </c>
      <c r="D29" s="1" t="s">
        <v>114</v>
      </c>
      <c r="E29" s="3">
        <v>41218</v>
      </c>
      <c r="F29" s="1"/>
      <c r="G29" s="1"/>
      <c r="H29" s="1"/>
      <c r="I29" s="1"/>
      <c r="J29" s="1"/>
      <c r="K29" s="1" t="s">
        <v>296</v>
      </c>
      <c r="L29" s="2">
        <v>1600000</v>
      </c>
      <c r="M29" s="2" t="s">
        <v>119</v>
      </c>
      <c r="N29" s="2"/>
      <c r="O29" s="2" t="s">
        <v>296</v>
      </c>
      <c r="P29" s="1">
        <v>1500000</v>
      </c>
      <c r="Q29" s="2" t="s">
        <v>119</v>
      </c>
      <c r="R29" s="1"/>
      <c r="S29" s="3">
        <v>42289</v>
      </c>
      <c r="T29" s="3"/>
      <c r="U29" s="1"/>
      <c r="V29" s="1" t="s">
        <v>557</v>
      </c>
      <c r="W29" s="1" t="s">
        <v>55</v>
      </c>
      <c r="X29" s="1"/>
      <c r="Y29" s="1" t="s">
        <v>296</v>
      </c>
      <c r="Z29" s="2">
        <v>1528000</v>
      </c>
      <c r="AA29" s="1" t="s">
        <v>119</v>
      </c>
      <c r="AB29" s="2"/>
      <c r="AC29" s="1" t="s">
        <v>296</v>
      </c>
      <c r="AD29" s="2"/>
      <c r="AE29" s="1" t="s">
        <v>119</v>
      </c>
      <c r="AF29" s="2"/>
      <c r="AG29" s="7"/>
      <c r="AH29" s="2" t="s">
        <v>121</v>
      </c>
      <c r="AI29" s="1" t="s">
        <v>122</v>
      </c>
      <c r="AJ29" s="1"/>
      <c r="AK29" s="1"/>
    </row>
    <row r="30" spans="1:37" customFormat="1" x14ac:dyDescent="0.25">
      <c r="A30" t="s">
        <v>129</v>
      </c>
      <c r="B30" t="s">
        <v>731</v>
      </c>
      <c r="C30" t="s">
        <v>220</v>
      </c>
      <c r="D30" s="1" t="s">
        <v>114</v>
      </c>
      <c r="E30" s="3">
        <v>41222</v>
      </c>
      <c r="F30" s="1"/>
      <c r="G30" s="1"/>
      <c r="H30" s="1"/>
      <c r="I30" s="1"/>
      <c r="J30" s="1"/>
      <c r="K30" s="1" t="s">
        <v>296</v>
      </c>
      <c r="L30" s="2">
        <v>2600000</v>
      </c>
      <c r="M30" s="2" t="s">
        <v>119</v>
      </c>
      <c r="N30" s="2"/>
      <c r="O30" s="2" t="s">
        <v>296</v>
      </c>
      <c r="P30" s="1">
        <v>2260000</v>
      </c>
      <c r="Q30" s="2" t="s">
        <v>119</v>
      </c>
      <c r="R30" s="1"/>
      <c r="S30" s="3">
        <v>42289</v>
      </c>
      <c r="T30" s="3"/>
      <c r="U30" s="1"/>
      <c r="V30" s="1" t="s">
        <v>557</v>
      </c>
      <c r="W30" s="1" t="s">
        <v>55</v>
      </c>
      <c r="X30" s="1"/>
      <c r="Y30" s="1" t="s">
        <v>296</v>
      </c>
      <c r="Z30" s="2">
        <v>2290000</v>
      </c>
      <c r="AA30" s="1" t="s">
        <v>119</v>
      </c>
      <c r="AB30" s="2"/>
      <c r="AC30" s="1" t="s">
        <v>296</v>
      </c>
      <c r="AD30" s="2"/>
      <c r="AE30" s="1" t="s">
        <v>119</v>
      </c>
      <c r="AF30" s="2"/>
      <c r="AG30" s="7"/>
      <c r="AH30" s="2" t="s">
        <v>121</v>
      </c>
      <c r="AI30" s="1" t="s">
        <v>122</v>
      </c>
      <c r="AJ30" s="1"/>
      <c r="AK30" s="1"/>
    </row>
    <row r="31" spans="1:37" customFormat="1" x14ac:dyDescent="0.25">
      <c r="A31" t="s">
        <v>129</v>
      </c>
      <c r="B31" t="s">
        <v>732</v>
      </c>
      <c r="C31" t="s">
        <v>220</v>
      </c>
      <c r="D31" s="1" t="s">
        <v>114</v>
      </c>
      <c r="E31" s="3">
        <v>41320</v>
      </c>
      <c r="F31" s="1"/>
      <c r="G31" s="1"/>
      <c r="H31" s="1" t="s">
        <v>564</v>
      </c>
      <c r="I31" s="1" t="s">
        <v>55</v>
      </c>
      <c r="J31" s="1"/>
      <c r="K31" s="1" t="s">
        <v>296</v>
      </c>
      <c r="L31" s="2">
        <v>5050000</v>
      </c>
      <c r="M31" s="2" t="s">
        <v>119</v>
      </c>
      <c r="N31" s="2"/>
      <c r="O31" s="2" t="s">
        <v>296</v>
      </c>
      <c r="P31" s="1">
        <v>4390000</v>
      </c>
      <c r="Q31" s="2" t="s">
        <v>119</v>
      </c>
      <c r="R31" s="1"/>
      <c r="S31" s="3">
        <v>42255</v>
      </c>
      <c r="T31" s="3"/>
      <c r="U31" s="1"/>
      <c r="V31" s="1" t="s">
        <v>557</v>
      </c>
      <c r="W31" s="1" t="s">
        <v>55</v>
      </c>
      <c r="X31" s="1"/>
      <c r="Y31" s="1" t="s">
        <v>296</v>
      </c>
      <c r="Z31" s="2">
        <v>4418000</v>
      </c>
      <c r="AA31" s="1" t="s">
        <v>119</v>
      </c>
      <c r="AB31" s="2"/>
      <c r="AC31" s="1" t="s">
        <v>296</v>
      </c>
      <c r="AD31" s="2"/>
      <c r="AE31" s="1" t="s">
        <v>119</v>
      </c>
      <c r="AF31" s="2"/>
      <c r="AG31" s="7"/>
      <c r="AH31" s="2" t="s">
        <v>121</v>
      </c>
      <c r="AI31" s="1" t="s">
        <v>122</v>
      </c>
      <c r="AJ31" s="1"/>
      <c r="AK31" s="1"/>
    </row>
    <row r="32" spans="1:37" customFormat="1" x14ac:dyDescent="0.25">
      <c r="A32" t="s">
        <v>129</v>
      </c>
      <c r="B32" t="s">
        <v>733</v>
      </c>
      <c r="C32" t="s">
        <v>220</v>
      </c>
      <c r="D32" s="1" t="s">
        <v>114</v>
      </c>
      <c r="E32" s="3">
        <v>41218</v>
      </c>
      <c r="F32" s="1"/>
      <c r="G32" s="1"/>
      <c r="H32" s="1"/>
      <c r="I32" s="1"/>
      <c r="J32" s="1"/>
      <c r="K32" s="1" t="s">
        <v>296</v>
      </c>
      <c r="L32" s="2">
        <v>2300000</v>
      </c>
      <c r="M32" s="2" t="s">
        <v>119</v>
      </c>
      <c r="N32" s="2"/>
      <c r="O32" s="2" t="s">
        <v>296</v>
      </c>
      <c r="P32" s="1">
        <v>2000000</v>
      </c>
      <c r="Q32" s="2" t="s">
        <v>119</v>
      </c>
      <c r="R32" s="1"/>
      <c r="S32" s="3">
        <v>42289</v>
      </c>
      <c r="T32" s="3"/>
      <c r="U32" s="1"/>
      <c r="V32" s="1" t="s">
        <v>557</v>
      </c>
      <c r="W32" s="1" t="s">
        <v>55</v>
      </c>
      <c r="X32" s="1"/>
      <c r="Y32" s="1" t="s">
        <v>296</v>
      </c>
      <c r="Z32" s="2">
        <v>2221000</v>
      </c>
      <c r="AA32" s="1" t="s">
        <v>119</v>
      </c>
      <c r="AB32" s="2"/>
      <c r="AC32" s="1" t="s">
        <v>296</v>
      </c>
      <c r="AD32" s="2"/>
      <c r="AE32" s="1" t="s">
        <v>119</v>
      </c>
      <c r="AF32" s="2"/>
      <c r="AG32" s="7"/>
      <c r="AH32" s="2" t="s">
        <v>121</v>
      </c>
      <c r="AI32" s="1" t="s">
        <v>122</v>
      </c>
      <c r="AJ32" s="1"/>
      <c r="AK32" s="1"/>
    </row>
    <row r="33" spans="1:37" customFormat="1" x14ac:dyDescent="0.25">
      <c r="A33" t="s">
        <v>129</v>
      </c>
      <c r="B33" t="s">
        <v>734</v>
      </c>
      <c r="C33" t="s">
        <v>220</v>
      </c>
      <c r="D33" s="1" t="s">
        <v>114</v>
      </c>
      <c r="E33" s="3">
        <v>41229</v>
      </c>
      <c r="F33" s="1"/>
      <c r="G33" s="1"/>
      <c r="H33" s="1" t="s">
        <v>556</v>
      </c>
      <c r="I33" s="1" t="s">
        <v>55</v>
      </c>
      <c r="J33" s="1"/>
      <c r="K33" s="1" t="s">
        <v>296</v>
      </c>
      <c r="L33" s="2">
        <v>2050000</v>
      </c>
      <c r="M33" s="2" t="s">
        <v>119</v>
      </c>
      <c r="N33" s="2"/>
      <c r="O33" s="2" t="s">
        <v>296</v>
      </c>
      <c r="P33" s="1">
        <v>1780000</v>
      </c>
      <c r="Q33" s="2" t="s">
        <v>119</v>
      </c>
      <c r="R33" s="1"/>
      <c r="S33" s="3">
        <v>42289</v>
      </c>
      <c r="T33" s="3"/>
      <c r="U33" s="1"/>
      <c r="V33" s="1" t="s">
        <v>557</v>
      </c>
      <c r="W33" s="1" t="s">
        <v>55</v>
      </c>
      <c r="X33" s="1"/>
      <c r="Y33" s="1" t="s">
        <v>296</v>
      </c>
      <c r="Z33" s="2">
        <v>1985000</v>
      </c>
      <c r="AA33" s="1" t="s">
        <v>119</v>
      </c>
      <c r="AB33" s="2"/>
      <c r="AC33" s="1" t="s">
        <v>296</v>
      </c>
      <c r="AD33" s="2"/>
      <c r="AE33" s="1" t="s">
        <v>119</v>
      </c>
      <c r="AF33" s="2"/>
      <c r="AG33" s="7"/>
      <c r="AH33" s="2" t="s">
        <v>121</v>
      </c>
      <c r="AI33" s="1" t="s">
        <v>122</v>
      </c>
      <c r="AJ33" s="1"/>
      <c r="AK33" s="1"/>
    </row>
    <row r="34" spans="1:37" customFormat="1" x14ac:dyDescent="0.25">
      <c r="A34" t="s">
        <v>129</v>
      </c>
      <c r="B34" t="s">
        <v>735</v>
      </c>
      <c r="C34" t="s">
        <v>220</v>
      </c>
      <c r="D34" s="1" t="s">
        <v>114</v>
      </c>
      <c r="E34" s="3">
        <v>41368</v>
      </c>
      <c r="F34" s="1"/>
      <c r="G34" s="1"/>
      <c r="H34" s="1"/>
      <c r="I34" s="1"/>
      <c r="J34" s="1"/>
      <c r="K34" s="1" t="s">
        <v>296</v>
      </c>
      <c r="L34" s="2">
        <v>3017000</v>
      </c>
      <c r="M34" s="2" t="s">
        <v>119</v>
      </c>
      <c r="N34" s="2"/>
      <c r="O34" s="2" t="s">
        <v>296</v>
      </c>
      <c r="P34" s="1">
        <v>2759300</v>
      </c>
      <c r="Q34" s="2" t="s">
        <v>119</v>
      </c>
      <c r="R34" s="1"/>
      <c r="S34" s="3">
        <v>42271</v>
      </c>
      <c r="T34" s="3"/>
      <c r="U34" s="1"/>
      <c r="V34" s="1" t="s">
        <v>557</v>
      </c>
      <c r="W34" s="1" t="s">
        <v>55</v>
      </c>
      <c r="X34" s="1"/>
      <c r="Y34" s="1" t="s">
        <v>296</v>
      </c>
      <c r="Z34" s="2">
        <v>2782000</v>
      </c>
      <c r="AA34" s="1" t="s">
        <v>119</v>
      </c>
      <c r="AB34" s="2"/>
      <c r="AC34" s="1" t="s">
        <v>296</v>
      </c>
      <c r="AD34" s="2"/>
      <c r="AE34" s="1" t="s">
        <v>119</v>
      </c>
      <c r="AF34" s="2"/>
      <c r="AG34" s="7"/>
      <c r="AH34" s="2" t="s">
        <v>121</v>
      </c>
      <c r="AI34" s="1" t="s">
        <v>122</v>
      </c>
      <c r="AJ34" s="1"/>
      <c r="AK34" s="1"/>
    </row>
    <row r="35" spans="1:37" customFormat="1" x14ac:dyDescent="0.25">
      <c r="A35" t="s">
        <v>129</v>
      </c>
      <c r="B35" t="s">
        <v>736</v>
      </c>
      <c r="C35" t="s">
        <v>220</v>
      </c>
      <c r="D35" s="1" t="s">
        <v>114</v>
      </c>
      <c r="E35" s="3">
        <v>41233</v>
      </c>
      <c r="F35" s="1"/>
      <c r="G35" s="1"/>
      <c r="H35" s="1"/>
      <c r="I35" s="1"/>
      <c r="J35" s="1"/>
      <c r="K35" s="1" t="s">
        <v>296</v>
      </c>
      <c r="L35" s="2">
        <v>2660000</v>
      </c>
      <c r="M35" s="2" t="s">
        <v>119</v>
      </c>
      <c r="N35" s="2"/>
      <c r="O35" s="2" t="s">
        <v>296</v>
      </c>
      <c r="P35" s="1">
        <v>2500000</v>
      </c>
      <c r="Q35" s="2" t="s">
        <v>119</v>
      </c>
      <c r="R35" s="1"/>
      <c r="S35" s="3">
        <v>42255</v>
      </c>
      <c r="T35" s="3"/>
      <c r="U35" s="1"/>
      <c r="V35" s="1" t="s">
        <v>557</v>
      </c>
      <c r="W35" s="1" t="s">
        <v>55</v>
      </c>
      <c r="X35" s="1"/>
      <c r="Y35" s="1" t="s">
        <v>296</v>
      </c>
      <c r="Z35" s="2">
        <v>2522000</v>
      </c>
      <c r="AA35" s="1" t="s">
        <v>119</v>
      </c>
      <c r="AB35" s="2"/>
      <c r="AC35" s="1" t="s">
        <v>296</v>
      </c>
      <c r="AD35" s="2"/>
      <c r="AE35" s="1" t="s">
        <v>119</v>
      </c>
      <c r="AF35" s="2"/>
      <c r="AG35" s="7"/>
      <c r="AH35" s="2" t="s">
        <v>121</v>
      </c>
      <c r="AI35" s="1" t="s">
        <v>122</v>
      </c>
      <c r="AJ35" s="1"/>
      <c r="AK35" s="1"/>
    </row>
    <row r="36" spans="1:37" customFormat="1" x14ac:dyDescent="0.25">
      <c r="A36" t="s">
        <v>129</v>
      </c>
      <c r="B36" t="s">
        <v>737</v>
      </c>
      <c r="C36" t="s">
        <v>220</v>
      </c>
      <c r="D36" s="1" t="s">
        <v>114</v>
      </c>
      <c r="E36" s="3">
        <v>41368</v>
      </c>
      <c r="F36" s="1"/>
      <c r="G36" s="1"/>
      <c r="H36" s="1"/>
      <c r="I36" s="1"/>
      <c r="J36" s="1"/>
      <c r="K36" s="1" t="s">
        <v>296</v>
      </c>
      <c r="L36" s="2">
        <v>12870000</v>
      </c>
      <c r="M36" s="2" t="s">
        <v>119</v>
      </c>
      <c r="N36" s="2"/>
      <c r="O36" s="2" t="s">
        <v>296</v>
      </c>
      <c r="P36" s="1">
        <v>12280000</v>
      </c>
      <c r="Q36" s="2" t="s">
        <v>119</v>
      </c>
      <c r="R36" s="1"/>
      <c r="S36" s="3">
        <v>42290</v>
      </c>
      <c r="T36" s="3"/>
      <c r="U36" s="1"/>
      <c r="V36" s="1" t="s">
        <v>557</v>
      </c>
      <c r="W36" s="1" t="s">
        <v>55</v>
      </c>
      <c r="X36" s="1"/>
      <c r="Y36" s="1" t="s">
        <v>296</v>
      </c>
      <c r="Z36" s="2">
        <v>12313000</v>
      </c>
      <c r="AA36" s="1" t="s">
        <v>119</v>
      </c>
      <c r="AB36" s="2"/>
      <c r="AC36" s="1" t="s">
        <v>296</v>
      </c>
      <c r="AD36" s="2"/>
      <c r="AE36" s="1" t="s">
        <v>119</v>
      </c>
      <c r="AF36" s="2"/>
      <c r="AG36" s="7"/>
      <c r="AH36" s="2" t="s">
        <v>121</v>
      </c>
      <c r="AI36" s="1" t="s">
        <v>122</v>
      </c>
      <c r="AJ36" s="1"/>
      <c r="AK36" s="1"/>
    </row>
    <row r="37" spans="1:37" customFormat="1" x14ac:dyDescent="0.25">
      <c r="A37" t="s">
        <v>129</v>
      </c>
      <c r="B37" t="s">
        <v>738</v>
      </c>
      <c r="C37" t="s">
        <v>220</v>
      </c>
      <c r="D37" s="1" t="s">
        <v>114</v>
      </c>
      <c r="E37" s="3">
        <v>40877</v>
      </c>
      <c r="F37" s="1"/>
      <c r="G37" s="1"/>
      <c r="H37" s="1" t="s">
        <v>556</v>
      </c>
      <c r="I37" s="1" t="s">
        <v>55</v>
      </c>
      <c r="J37" s="1"/>
      <c r="K37" s="1" t="s">
        <v>296</v>
      </c>
      <c r="L37" s="2">
        <v>971000</v>
      </c>
      <c r="M37" s="2" t="s">
        <v>119</v>
      </c>
      <c r="N37" s="2"/>
      <c r="O37" s="2" t="s">
        <v>296</v>
      </c>
      <c r="P37" s="1">
        <v>842000</v>
      </c>
      <c r="Q37" s="2" t="s">
        <v>119</v>
      </c>
      <c r="R37" s="1"/>
      <c r="S37" s="3">
        <v>42290</v>
      </c>
      <c r="T37" s="3"/>
      <c r="U37" s="1"/>
      <c r="V37" s="1" t="s">
        <v>557</v>
      </c>
      <c r="W37" s="1" t="s">
        <v>55</v>
      </c>
      <c r="X37" s="1"/>
      <c r="Y37" s="1" t="s">
        <v>296</v>
      </c>
      <c r="Z37" s="2">
        <v>899000</v>
      </c>
      <c r="AA37" s="1" t="s">
        <v>119</v>
      </c>
      <c r="AB37" s="2"/>
      <c r="AC37" s="1" t="s">
        <v>296</v>
      </c>
      <c r="AD37" s="2"/>
      <c r="AE37" s="1" t="s">
        <v>119</v>
      </c>
      <c r="AF37" s="2"/>
      <c r="AG37" s="7"/>
      <c r="AH37" s="2" t="s">
        <v>121</v>
      </c>
      <c r="AI37" s="1" t="s">
        <v>122</v>
      </c>
      <c r="AJ37" s="1"/>
      <c r="AK37" s="1"/>
    </row>
    <row r="38" spans="1:37" customFormat="1" x14ac:dyDescent="0.25">
      <c r="A38" t="s">
        <v>129</v>
      </c>
      <c r="B38" t="s">
        <v>739</v>
      </c>
      <c r="C38" t="s">
        <v>220</v>
      </c>
      <c r="D38" s="1" t="s">
        <v>114</v>
      </c>
      <c r="E38" s="3">
        <v>41197</v>
      </c>
      <c r="F38" s="1"/>
      <c r="G38" s="1"/>
      <c r="H38" s="1" t="s">
        <v>556</v>
      </c>
      <c r="I38" s="1" t="s">
        <v>55</v>
      </c>
      <c r="J38" s="1"/>
      <c r="K38" s="1" t="s">
        <v>296</v>
      </c>
      <c r="L38" s="2">
        <v>8881000</v>
      </c>
      <c r="M38" s="2" t="s">
        <v>119</v>
      </c>
      <c r="N38" s="2"/>
      <c r="O38" s="2" t="s">
        <v>296</v>
      </c>
      <c r="P38" s="1">
        <v>7620000</v>
      </c>
      <c r="Q38" s="2" t="s">
        <v>119</v>
      </c>
      <c r="R38" s="1"/>
      <c r="S38" s="3">
        <v>42642</v>
      </c>
      <c r="T38" s="3"/>
      <c r="U38" s="1"/>
      <c r="V38" s="1" t="s">
        <v>565</v>
      </c>
      <c r="W38" s="1" t="s">
        <v>55</v>
      </c>
      <c r="X38" s="1"/>
      <c r="Y38" s="1" t="s">
        <v>296</v>
      </c>
      <c r="Z38" s="2">
        <v>8120000</v>
      </c>
      <c r="AA38" s="1" t="s">
        <v>119</v>
      </c>
      <c r="AB38" s="2"/>
      <c r="AC38" s="1" t="s">
        <v>296</v>
      </c>
      <c r="AD38" s="2"/>
      <c r="AE38" s="1" t="s">
        <v>119</v>
      </c>
      <c r="AF38" s="2"/>
      <c r="AG38" s="7"/>
      <c r="AH38" s="2" t="s">
        <v>121</v>
      </c>
      <c r="AI38" s="1" t="s">
        <v>122</v>
      </c>
      <c r="AJ38" s="1"/>
      <c r="AK38" s="1"/>
    </row>
    <row r="39" spans="1:37" customFormat="1" x14ac:dyDescent="0.25">
      <c r="A39" t="s">
        <v>129</v>
      </c>
      <c r="B39" t="s">
        <v>740</v>
      </c>
      <c r="C39" t="s">
        <v>220</v>
      </c>
      <c r="D39" s="1" t="s">
        <v>114</v>
      </c>
      <c r="E39" s="3">
        <v>41165</v>
      </c>
      <c r="F39" s="1"/>
      <c r="G39" s="1"/>
      <c r="H39" s="1" t="s">
        <v>558</v>
      </c>
      <c r="I39" s="1" t="s">
        <v>55</v>
      </c>
      <c r="J39" s="1"/>
      <c r="K39" s="1" t="s">
        <v>296</v>
      </c>
      <c r="L39" s="2">
        <v>2868000</v>
      </c>
      <c r="M39" s="2" t="s">
        <v>119</v>
      </c>
      <c r="N39" s="2"/>
      <c r="O39" s="2" t="s">
        <v>296</v>
      </c>
      <c r="P39" s="1">
        <v>2401000</v>
      </c>
      <c r="Q39" s="2" t="s">
        <v>119</v>
      </c>
      <c r="R39" s="1"/>
      <c r="S39" s="3">
        <v>42642</v>
      </c>
      <c r="T39" s="3"/>
      <c r="U39" s="1"/>
      <c r="V39" s="1" t="s">
        <v>565</v>
      </c>
      <c r="W39" s="1" t="s">
        <v>55</v>
      </c>
      <c r="X39" s="1"/>
      <c r="Y39" s="1" t="s">
        <v>296</v>
      </c>
      <c r="Z39" s="2">
        <v>2850000</v>
      </c>
      <c r="AA39" s="1" t="s">
        <v>119</v>
      </c>
      <c r="AB39" s="2"/>
      <c r="AC39" s="1" t="s">
        <v>296</v>
      </c>
      <c r="AD39" s="2"/>
      <c r="AE39" s="1" t="s">
        <v>119</v>
      </c>
      <c r="AF39" s="2"/>
      <c r="AG39" s="7"/>
      <c r="AH39" s="2" t="s">
        <v>121</v>
      </c>
      <c r="AI39" s="1" t="s">
        <v>122</v>
      </c>
      <c r="AJ39" s="1"/>
      <c r="AK39" s="1"/>
    </row>
    <row r="40" spans="1:37" customFormat="1" x14ac:dyDescent="0.25">
      <c r="A40" t="s">
        <v>129</v>
      </c>
      <c r="B40" t="s">
        <v>741</v>
      </c>
      <c r="C40" t="s">
        <v>220</v>
      </c>
      <c r="D40" s="1" t="s">
        <v>114</v>
      </c>
      <c r="E40" s="3">
        <v>41183</v>
      </c>
      <c r="F40" s="1"/>
      <c r="G40" s="1"/>
      <c r="H40" s="1" t="s">
        <v>558</v>
      </c>
      <c r="I40" s="1" t="s">
        <v>55</v>
      </c>
      <c r="J40" s="1"/>
      <c r="K40" s="1" t="s">
        <v>296</v>
      </c>
      <c r="L40" s="2">
        <v>2248000</v>
      </c>
      <c r="M40" s="2" t="s">
        <v>119</v>
      </c>
      <c r="N40" s="2"/>
      <c r="O40" s="2" t="s">
        <v>296</v>
      </c>
      <c r="P40" s="1">
        <v>1951000</v>
      </c>
      <c r="Q40" s="2" t="s">
        <v>119</v>
      </c>
      <c r="R40" s="1"/>
      <c r="S40" s="3">
        <v>42656</v>
      </c>
      <c r="T40" s="3"/>
      <c r="U40" s="1"/>
      <c r="V40" s="1" t="s">
        <v>566</v>
      </c>
      <c r="W40" s="1" t="s">
        <v>55</v>
      </c>
      <c r="X40" s="1"/>
      <c r="Y40" s="1" t="s">
        <v>296</v>
      </c>
      <c r="Z40" s="2">
        <v>2504400</v>
      </c>
      <c r="AA40" s="1" t="s">
        <v>119</v>
      </c>
      <c r="AB40" s="2"/>
      <c r="AC40" s="1" t="s">
        <v>296</v>
      </c>
      <c r="AD40" s="2"/>
      <c r="AE40" s="1" t="s">
        <v>119</v>
      </c>
      <c r="AF40" s="2"/>
      <c r="AG40" s="7"/>
      <c r="AH40" s="2" t="s">
        <v>121</v>
      </c>
      <c r="AI40" s="1" t="s">
        <v>122</v>
      </c>
      <c r="AJ40" s="1"/>
      <c r="AK40" s="1"/>
    </row>
    <row r="41" spans="1:37" customFormat="1" x14ac:dyDescent="0.25">
      <c r="A41" t="s">
        <v>129</v>
      </c>
      <c r="B41" t="s">
        <v>742</v>
      </c>
      <c r="C41" t="s">
        <v>220</v>
      </c>
      <c r="D41" s="1" t="s">
        <v>114</v>
      </c>
      <c r="E41" s="3">
        <v>41183</v>
      </c>
      <c r="F41" s="1"/>
      <c r="G41" s="1"/>
      <c r="H41" s="1" t="s">
        <v>558</v>
      </c>
      <c r="I41" s="1" t="s">
        <v>55</v>
      </c>
      <c r="J41" s="1"/>
      <c r="K41" s="1" t="s">
        <v>296</v>
      </c>
      <c r="L41" s="2">
        <v>2128000</v>
      </c>
      <c r="M41" s="2" t="s">
        <v>119</v>
      </c>
      <c r="N41" s="2"/>
      <c r="O41" s="2" t="s">
        <v>296</v>
      </c>
      <c r="P41" s="1">
        <v>1847000</v>
      </c>
      <c r="Q41" s="2" t="s">
        <v>119</v>
      </c>
      <c r="R41" s="1"/>
      <c r="S41" s="3">
        <v>42653</v>
      </c>
      <c r="T41" s="3"/>
      <c r="U41" s="1"/>
      <c r="V41" s="1" t="s">
        <v>566</v>
      </c>
      <c r="W41" s="1" t="s">
        <v>55</v>
      </c>
      <c r="X41" s="1"/>
      <c r="Y41" s="1" t="s">
        <v>296</v>
      </c>
      <c r="Z41" s="2">
        <v>2145900</v>
      </c>
      <c r="AA41" s="1" t="s">
        <v>119</v>
      </c>
      <c r="AB41" s="2"/>
      <c r="AC41" s="1" t="s">
        <v>296</v>
      </c>
      <c r="AD41" s="2"/>
      <c r="AE41" s="1" t="s">
        <v>119</v>
      </c>
      <c r="AF41" s="2"/>
      <c r="AG41" s="7"/>
      <c r="AH41" s="2" t="s">
        <v>121</v>
      </c>
      <c r="AI41" s="1" t="s">
        <v>122</v>
      </c>
      <c r="AJ41" s="1"/>
      <c r="AK41" s="1"/>
    </row>
    <row r="42" spans="1:37" customFormat="1" x14ac:dyDescent="0.25">
      <c r="A42" t="s">
        <v>129</v>
      </c>
      <c r="B42" t="s">
        <v>743</v>
      </c>
      <c r="C42" t="s">
        <v>220</v>
      </c>
      <c r="D42" s="1" t="s">
        <v>114</v>
      </c>
      <c r="E42" s="3">
        <v>41144</v>
      </c>
      <c r="F42" s="1"/>
      <c r="G42" s="1"/>
      <c r="H42" s="1" t="s">
        <v>556</v>
      </c>
      <c r="I42" s="1" t="s">
        <v>55</v>
      </c>
      <c r="J42" s="1"/>
      <c r="K42" s="1" t="s">
        <v>296</v>
      </c>
      <c r="L42" s="2">
        <v>1871000</v>
      </c>
      <c r="M42" s="2" t="s">
        <v>119</v>
      </c>
      <c r="N42" s="2"/>
      <c r="O42" s="2" t="s">
        <v>296</v>
      </c>
      <c r="P42" s="1">
        <v>1546000</v>
      </c>
      <c r="Q42" s="2" t="s">
        <v>119</v>
      </c>
      <c r="R42" s="1"/>
      <c r="S42" s="3">
        <v>42585</v>
      </c>
      <c r="T42" s="3"/>
      <c r="U42" s="1"/>
      <c r="V42" s="1" t="s">
        <v>557</v>
      </c>
      <c r="W42" s="1" t="s">
        <v>55</v>
      </c>
      <c r="X42" s="1"/>
      <c r="Y42" s="1" t="s">
        <v>296</v>
      </c>
      <c r="Z42" s="2">
        <v>1790000</v>
      </c>
      <c r="AA42" s="1" t="s">
        <v>119</v>
      </c>
      <c r="AB42" s="2"/>
      <c r="AC42" s="1" t="s">
        <v>296</v>
      </c>
      <c r="AD42" s="2"/>
      <c r="AE42" s="1" t="s">
        <v>119</v>
      </c>
      <c r="AF42" s="2"/>
      <c r="AG42" s="7"/>
      <c r="AH42" s="2" t="s">
        <v>121</v>
      </c>
      <c r="AI42" s="1" t="s">
        <v>122</v>
      </c>
      <c r="AJ42" s="1"/>
      <c r="AK42" s="1"/>
    </row>
    <row r="43" spans="1:37" customFormat="1" x14ac:dyDescent="0.25">
      <c r="A43" t="s">
        <v>129</v>
      </c>
      <c r="B43" t="s">
        <v>744</v>
      </c>
      <c r="C43" t="s">
        <v>220</v>
      </c>
      <c r="D43" s="1" t="s">
        <v>114</v>
      </c>
      <c r="E43" s="3">
        <v>41106</v>
      </c>
      <c r="F43" s="1"/>
      <c r="G43" s="1"/>
      <c r="H43" s="1" t="s">
        <v>556</v>
      </c>
      <c r="I43" s="1" t="s">
        <v>55</v>
      </c>
      <c r="J43" s="1"/>
      <c r="K43" s="1" t="s">
        <v>296</v>
      </c>
      <c r="L43" s="2">
        <v>2468000</v>
      </c>
      <c r="M43" s="2" t="s">
        <v>119</v>
      </c>
      <c r="N43" s="2"/>
      <c r="O43" s="2" t="s">
        <v>296</v>
      </c>
      <c r="P43" s="1">
        <v>2113000</v>
      </c>
      <c r="Q43" s="2" t="s">
        <v>119</v>
      </c>
      <c r="R43" s="1"/>
      <c r="S43" s="3">
        <v>42660</v>
      </c>
      <c r="T43" s="3"/>
      <c r="U43" s="1"/>
      <c r="V43" s="1" t="s">
        <v>566</v>
      </c>
      <c r="W43" s="1" t="s">
        <v>55</v>
      </c>
      <c r="X43" s="1"/>
      <c r="Y43" s="1" t="s">
        <v>296</v>
      </c>
      <c r="Z43" s="2">
        <v>2287800</v>
      </c>
      <c r="AA43" s="1" t="s">
        <v>119</v>
      </c>
      <c r="AB43" s="2"/>
      <c r="AC43" s="1" t="s">
        <v>296</v>
      </c>
      <c r="AD43" s="2"/>
      <c r="AE43" s="1" t="s">
        <v>119</v>
      </c>
      <c r="AF43" s="2"/>
      <c r="AG43" s="7"/>
      <c r="AH43" s="2" t="s">
        <v>121</v>
      </c>
      <c r="AI43" s="1" t="s">
        <v>122</v>
      </c>
      <c r="AJ43" s="1"/>
      <c r="AK43" s="1"/>
    </row>
    <row r="44" spans="1:37" customFormat="1" x14ac:dyDescent="0.25">
      <c r="A44" t="s">
        <v>129</v>
      </c>
      <c r="B44" t="s">
        <v>745</v>
      </c>
      <c r="C44" t="s">
        <v>220</v>
      </c>
      <c r="D44" s="1" t="s">
        <v>114</v>
      </c>
      <c r="E44" s="3">
        <v>41183</v>
      </c>
      <c r="F44" s="1"/>
      <c r="G44" s="1"/>
      <c r="H44" s="1" t="s">
        <v>558</v>
      </c>
      <c r="I44" s="1" t="s">
        <v>55</v>
      </c>
      <c r="J44" s="1"/>
      <c r="K44" s="1" t="s">
        <v>296</v>
      </c>
      <c r="L44" s="2">
        <v>2018000</v>
      </c>
      <c r="M44" s="2" t="s">
        <v>119</v>
      </c>
      <c r="N44" s="2"/>
      <c r="O44" s="2" t="s">
        <v>296</v>
      </c>
      <c r="P44" s="1">
        <v>1751000</v>
      </c>
      <c r="Q44" s="2" t="s">
        <v>119</v>
      </c>
      <c r="R44" s="1"/>
      <c r="S44" s="3">
        <v>42653</v>
      </c>
      <c r="T44" s="3"/>
      <c r="U44" s="1"/>
      <c r="V44" s="1" t="s">
        <v>566</v>
      </c>
      <c r="W44" s="1" t="s">
        <v>55</v>
      </c>
      <c r="X44" s="1"/>
      <c r="Y44" s="1" t="s">
        <v>296</v>
      </c>
      <c r="Z44" s="2">
        <v>2253900</v>
      </c>
      <c r="AA44" s="1" t="s">
        <v>119</v>
      </c>
      <c r="AB44" s="2"/>
      <c r="AC44" s="1" t="s">
        <v>296</v>
      </c>
      <c r="AD44" s="2"/>
      <c r="AE44" s="1" t="s">
        <v>119</v>
      </c>
      <c r="AF44" s="2"/>
      <c r="AG44" s="7"/>
      <c r="AH44" s="2" t="s">
        <v>121</v>
      </c>
      <c r="AI44" s="1" t="s">
        <v>122</v>
      </c>
      <c r="AJ44" s="1"/>
      <c r="AK44" s="1"/>
    </row>
    <row r="45" spans="1:37" customFormat="1" x14ac:dyDescent="0.25">
      <c r="A45" t="s">
        <v>129</v>
      </c>
      <c r="B45" t="s">
        <v>746</v>
      </c>
      <c r="C45" t="s">
        <v>220</v>
      </c>
      <c r="D45" s="1" t="s">
        <v>114</v>
      </c>
      <c r="E45" s="3">
        <v>41267</v>
      </c>
      <c r="F45" s="1"/>
      <c r="G45" s="1"/>
      <c r="H45" s="1" t="s">
        <v>556</v>
      </c>
      <c r="I45" s="1" t="s">
        <v>55</v>
      </c>
      <c r="J45" s="1"/>
      <c r="K45" s="1" t="s">
        <v>296</v>
      </c>
      <c r="L45" s="2">
        <v>1410000</v>
      </c>
      <c r="M45" s="2" t="s">
        <v>119</v>
      </c>
      <c r="N45" s="2"/>
      <c r="O45" s="2" t="s">
        <v>296</v>
      </c>
      <c r="P45" s="1">
        <v>1230000</v>
      </c>
      <c r="Q45" s="2" t="s">
        <v>119</v>
      </c>
      <c r="R45" s="1"/>
      <c r="S45" s="3">
        <v>42653</v>
      </c>
      <c r="T45" s="3"/>
      <c r="U45" s="1"/>
      <c r="V45" s="1" t="s">
        <v>566</v>
      </c>
      <c r="W45" s="1" t="s">
        <v>55</v>
      </c>
      <c r="X45" s="1"/>
      <c r="Y45" s="1" t="s">
        <v>296</v>
      </c>
      <c r="Z45" s="2">
        <v>1398800</v>
      </c>
      <c r="AA45" s="1" t="s">
        <v>119</v>
      </c>
      <c r="AB45" s="2"/>
      <c r="AC45" s="1" t="s">
        <v>296</v>
      </c>
      <c r="AD45" s="2"/>
      <c r="AE45" s="1" t="s">
        <v>119</v>
      </c>
      <c r="AF45" s="2"/>
      <c r="AG45" s="7"/>
      <c r="AH45" s="2" t="s">
        <v>121</v>
      </c>
      <c r="AI45" s="1" t="s">
        <v>122</v>
      </c>
      <c r="AJ45" s="1"/>
      <c r="AK45" s="1"/>
    </row>
    <row r="46" spans="1:37" customFormat="1" x14ac:dyDescent="0.25">
      <c r="A46" t="s">
        <v>129</v>
      </c>
      <c r="B46" t="s">
        <v>747</v>
      </c>
      <c r="C46" t="s">
        <v>220</v>
      </c>
      <c r="D46" s="1" t="s">
        <v>114</v>
      </c>
      <c r="E46" s="3">
        <v>41312</v>
      </c>
      <c r="F46" s="1"/>
      <c r="G46" s="1"/>
      <c r="H46" s="1" t="s">
        <v>556</v>
      </c>
      <c r="I46" s="1" t="s">
        <v>55</v>
      </c>
      <c r="J46" s="1"/>
      <c r="K46" s="1" t="s">
        <v>296</v>
      </c>
      <c r="L46" s="2">
        <v>1571000</v>
      </c>
      <c r="M46" s="2" t="s">
        <v>119</v>
      </c>
      <c r="N46" s="2"/>
      <c r="O46" s="2" t="s">
        <v>296</v>
      </c>
      <c r="P46" s="1">
        <v>1306000</v>
      </c>
      <c r="Q46" s="2" t="s">
        <v>119</v>
      </c>
      <c r="R46" s="1"/>
      <c r="S46" s="3">
        <v>42660</v>
      </c>
      <c r="T46" s="3"/>
      <c r="U46" s="1"/>
      <c r="V46" s="1" t="s">
        <v>566</v>
      </c>
      <c r="W46" s="1" t="s">
        <v>55</v>
      </c>
      <c r="X46" s="1"/>
      <c r="Y46" s="1" t="s">
        <v>296</v>
      </c>
      <c r="Z46" s="2">
        <v>1401100</v>
      </c>
      <c r="AA46" s="1" t="s">
        <v>119</v>
      </c>
      <c r="AB46" s="2"/>
      <c r="AC46" s="1" t="s">
        <v>296</v>
      </c>
      <c r="AD46" s="2"/>
      <c r="AE46" s="1" t="s">
        <v>119</v>
      </c>
      <c r="AF46" s="2"/>
      <c r="AG46" s="7"/>
      <c r="AH46" s="2" t="s">
        <v>121</v>
      </c>
      <c r="AI46" s="1" t="s">
        <v>122</v>
      </c>
      <c r="AJ46" s="1"/>
      <c r="AK46" s="1"/>
    </row>
    <row r="47" spans="1:37" customFormat="1" x14ac:dyDescent="0.25">
      <c r="A47" t="s">
        <v>129</v>
      </c>
      <c r="B47" t="s">
        <v>748</v>
      </c>
      <c r="C47" t="s">
        <v>220</v>
      </c>
      <c r="D47" s="1" t="s">
        <v>114</v>
      </c>
      <c r="E47" s="3">
        <v>41358</v>
      </c>
      <c r="F47" s="1"/>
      <c r="G47" s="1"/>
      <c r="H47" s="1"/>
      <c r="I47" s="1"/>
      <c r="J47" s="1"/>
      <c r="K47" s="1" t="s">
        <v>296</v>
      </c>
      <c r="L47" s="2">
        <v>2620000</v>
      </c>
      <c r="M47" s="2" t="s">
        <v>119</v>
      </c>
      <c r="N47" s="2"/>
      <c r="O47" s="2" t="s">
        <v>296</v>
      </c>
      <c r="P47" s="1">
        <v>2280000</v>
      </c>
      <c r="Q47" s="2" t="s">
        <v>119</v>
      </c>
      <c r="R47" s="1"/>
      <c r="S47" s="3">
        <v>42660</v>
      </c>
      <c r="T47" s="3"/>
      <c r="U47" s="1"/>
      <c r="V47" s="1" t="s">
        <v>566</v>
      </c>
      <c r="W47" s="1" t="s">
        <v>55</v>
      </c>
      <c r="X47" s="1"/>
      <c r="Y47" s="1" t="s">
        <v>296</v>
      </c>
      <c r="Z47" s="2">
        <v>2562200</v>
      </c>
      <c r="AA47" s="1" t="s">
        <v>119</v>
      </c>
      <c r="AB47" s="2"/>
      <c r="AC47" s="1" t="s">
        <v>296</v>
      </c>
      <c r="AD47" s="2"/>
      <c r="AE47" s="1" t="s">
        <v>119</v>
      </c>
      <c r="AF47" s="2"/>
      <c r="AG47" s="7"/>
      <c r="AH47" s="2" t="s">
        <v>121</v>
      </c>
      <c r="AI47" s="1" t="s">
        <v>122</v>
      </c>
      <c r="AJ47" s="1"/>
      <c r="AK47" s="1"/>
    </row>
    <row r="48" spans="1:37" customFormat="1" x14ac:dyDescent="0.25">
      <c r="A48" t="s">
        <v>129</v>
      </c>
      <c r="B48" t="s">
        <v>749</v>
      </c>
      <c r="C48" t="s">
        <v>220</v>
      </c>
      <c r="D48" s="1" t="s">
        <v>114</v>
      </c>
      <c r="E48" s="3">
        <v>41165</v>
      </c>
      <c r="F48" s="1"/>
      <c r="G48" s="1"/>
      <c r="H48" s="1" t="s">
        <v>558</v>
      </c>
      <c r="I48" s="1" t="s">
        <v>55</v>
      </c>
      <c r="J48" s="1"/>
      <c r="K48" s="1" t="s">
        <v>296</v>
      </c>
      <c r="L48" s="2">
        <v>1517000</v>
      </c>
      <c r="M48" s="2" t="s">
        <v>119</v>
      </c>
      <c r="N48" s="2"/>
      <c r="O48" s="2" t="s">
        <v>296</v>
      </c>
      <c r="P48" s="1">
        <v>1270000</v>
      </c>
      <c r="Q48" s="2" t="s">
        <v>119</v>
      </c>
      <c r="R48" s="1"/>
      <c r="S48" s="3">
        <v>42651</v>
      </c>
      <c r="T48" s="3"/>
      <c r="U48" s="1"/>
      <c r="V48" s="1" t="s">
        <v>567</v>
      </c>
      <c r="W48" s="1" t="s">
        <v>55</v>
      </c>
      <c r="X48" s="1"/>
      <c r="Y48" s="1" t="s">
        <v>296</v>
      </c>
      <c r="Z48" s="2">
        <v>1520000</v>
      </c>
      <c r="AA48" s="1" t="s">
        <v>119</v>
      </c>
      <c r="AB48" s="2"/>
      <c r="AC48" s="1" t="s">
        <v>296</v>
      </c>
      <c r="AD48" s="2"/>
      <c r="AE48" s="1" t="s">
        <v>119</v>
      </c>
      <c r="AF48" s="2"/>
      <c r="AG48" s="7"/>
      <c r="AH48" s="2" t="s">
        <v>121</v>
      </c>
      <c r="AI48" s="1" t="s">
        <v>122</v>
      </c>
      <c r="AJ48" s="1"/>
      <c r="AK48" s="1"/>
    </row>
    <row r="49" spans="1:37" customFormat="1" x14ac:dyDescent="0.25">
      <c r="A49" t="s">
        <v>129</v>
      </c>
      <c r="B49" t="s">
        <v>750</v>
      </c>
      <c r="C49" t="s">
        <v>220</v>
      </c>
      <c r="D49" s="1" t="s">
        <v>114</v>
      </c>
      <c r="E49" s="3">
        <v>41144</v>
      </c>
      <c r="F49" s="1"/>
      <c r="G49" s="1"/>
      <c r="H49" s="1" t="s">
        <v>558</v>
      </c>
      <c r="I49" s="1" t="s">
        <v>55</v>
      </c>
      <c r="J49" s="1"/>
      <c r="K49" s="1" t="s">
        <v>296</v>
      </c>
      <c r="L49" s="2">
        <v>6668000</v>
      </c>
      <c r="M49" s="2" t="s">
        <v>119</v>
      </c>
      <c r="N49" s="2"/>
      <c r="O49" s="2" t="s">
        <v>296</v>
      </c>
      <c r="P49" s="1">
        <v>5125000</v>
      </c>
      <c r="Q49" s="2" t="s">
        <v>119</v>
      </c>
      <c r="R49" s="1"/>
      <c r="S49" s="3">
        <v>42641</v>
      </c>
      <c r="T49" s="3"/>
      <c r="U49" s="1"/>
      <c r="V49" s="1" t="s">
        <v>568</v>
      </c>
      <c r="W49" s="1" t="s">
        <v>55</v>
      </c>
      <c r="X49" s="1"/>
      <c r="Y49" s="1" t="s">
        <v>296</v>
      </c>
      <c r="Z49" s="2">
        <v>6607000</v>
      </c>
      <c r="AA49" s="1" t="s">
        <v>119</v>
      </c>
      <c r="AB49" s="2"/>
      <c r="AC49" s="1" t="s">
        <v>296</v>
      </c>
      <c r="AD49" s="2"/>
      <c r="AE49" s="1" t="s">
        <v>119</v>
      </c>
      <c r="AF49" s="2"/>
      <c r="AG49" s="7"/>
      <c r="AH49" s="2" t="s">
        <v>121</v>
      </c>
      <c r="AI49" s="1" t="s">
        <v>122</v>
      </c>
      <c r="AJ49" s="1"/>
      <c r="AK49" s="1"/>
    </row>
    <row r="50" spans="1:37" customFormat="1" x14ac:dyDescent="0.25">
      <c r="A50" t="s">
        <v>129</v>
      </c>
      <c r="B50" t="s">
        <v>751</v>
      </c>
      <c r="C50" t="s">
        <v>220</v>
      </c>
      <c r="D50" s="1" t="s">
        <v>114</v>
      </c>
      <c r="E50" s="3">
        <v>41208</v>
      </c>
      <c r="F50" s="1"/>
      <c r="G50" s="1"/>
      <c r="H50" s="1"/>
      <c r="I50" s="1"/>
      <c r="J50" s="1"/>
      <c r="K50" s="1" t="s">
        <v>296</v>
      </c>
      <c r="L50" s="2">
        <v>1100000</v>
      </c>
      <c r="M50" s="2" t="s">
        <v>119</v>
      </c>
      <c r="N50" s="2"/>
      <c r="O50" s="2" t="s">
        <v>296</v>
      </c>
      <c r="P50" s="1">
        <v>961000</v>
      </c>
      <c r="Q50" s="2" t="s">
        <v>119</v>
      </c>
      <c r="R50" s="1"/>
      <c r="S50" s="3">
        <v>42629</v>
      </c>
      <c r="T50" s="3"/>
      <c r="U50" s="1"/>
      <c r="V50" s="1" t="s">
        <v>569</v>
      </c>
      <c r="W50" s="1" t="s">
        <v>55</v>
      </c>
      <c r="X50" s="1"/>
      <c r="Y50" s="1" t="s">
        <v>296</v>
      </c>
      <c r="Z50" s="2">
        <v>909603</v>
      </c>
      <c r="AA50" s="1" t="s">
        <v>119</v>
      </c>
      <c r="AB50" s="2"/>
      <c r="AC50" s="1" t="s">
        <v>296</v>
      </c>
      <c r="AD50" s="2"/>
      <c r="AE50" s="1" t="s">
        <v>119</v>
      </c>
      <c r="AF50" s="2"/>
      <c r="AG50" s="7"/>
      <c r="AH50" s="2" t="s">
        <v>121</v>
      </c>
      <c r="AI50" s="1" t="s">
        <v>123</v>
      </c>
      <c r="AJ50" s="1"/>
      <c r="AK50" s="1"/>
    </row>
    <row r="51" spans="1:37" customFormat="1" x14ac:dyDescent="0.25">
      <c r="A51" t="s">
        <v>129</v>
      </c>
      <c r="B51" t="s">
        <v>752</v>
      </c>
      <c r="C51" t="s">
        <v>220</v>
      </c>
      <c r="D51" s="1" t="s">
        <v>114</v>
      </c>
      <c r="E51" s="3">
        <v>41085</v>
      </c>
      <c r="F51" s="1"/>
      <c r="G51" s="1"/>
      <c r="H51" s="1" t="s">
        <v>563</v>
      </c>
      <c r="I51" s="1" t="s">
        <v>55</v>
      </c>
      <c r="J51" s="1"/>
      <c r="K51" s="1" t="s">
        <v>296</v>
      </c>
      <c r="L51" s="2">
        <v>1136371</v>
      </c>
      <c r="M51" s="2" t="s">
        <v>119</v>
      </c>
      <c r="N51" s="2"/>
      <c r="O51" s="2" t="s">
        <v>296</v>
      </c>
      <c r="P51" s="1">
        <v>1000069</v>
      </c>
      <c r="Q51" s="2" t="s">
        <v>119</v>
      </c>
      <c r="R51" s="1"/>
      <c r="S51" s="3">
        <v>42655</v>
      </c>
      <c r="T51" s="3"/>
      <c r="U51" s="1"/>
      <c r="V51" s="1" t="s">
        <v>569</v>
      </c>
      <c r="W51" s="1" t="s">
        <v>55</v>
      </c>
      <c r="X51" s="1"/>
      <c r="Y51" s="1" t="s">
        <v>296</v>
      </c>
      <c r="Z51" s="2">
        <v>1486205</v>
      </c>
      <c r="AA51" s="1" t="s">
        <v>119</v>
      </c>
      <c r="AB51" s="2"/>
      <c r="AC51" s="1" t="s">
        <v>296</v>
      </c>
      <c r="AD51" s="2"/>
      <c r="AE51" s="1" t="s">
        <v>119</v>
      </c>
      <c r="AF51" s="2"/>
      <c r="AG51" s="7"/>
      <c r="AH51" s="2" t="s">
        <v>121</v>
      </c>
      <c r="AI51" s="1" t="s">
        <v>122</v>
      </c>
      <c r="AJ51" s="1"/>
      <c r="AK51" s="1"/>
    </row>
    <row r="52" spans="1:37" customFormat="1" x14ac:dyDescent="0.25">
      <c r="A52" t="s">
        <v>129</v>
      </c>
      <c r="B52" t="s">
        <v>753</v>
      </c>
      <c r="C52" t="s">
        <v>220</v>
      </c>
      <c r="D52" s="1" t="s">
        <v>114</v>
      </c>
      <c r="E52" s="3">
        <v>41218</v>
      </c>
      <c r="F52" s="1"/>
      <c r="G52" s="1"/>
      <c r="H52" s="1"/>
      <c r="I52" s="1"/>
      <c r="J52" s="1"/>
      <c r="K52" s="1" t="s">
        <v>296</v>
      </c>
      <c r="L52" s="2">
        <v>4500000</v>
      </c>
      <c r="M52" s="2" t="s">
        <v>119</v>
      </c>
      <c r="N52" s="2"/>
      <c r="O52" s="2" t="s">
        <v>296</v>
      </c>
      <c r="P52" s="1">
        <v>4200000</v>
      </c>
      <c r="Q52" s="2" t="s">
        <v>119</v>
      </c>
      <c r="R52" s="1"/>
      <c r="S52" s="3">
        <v>41227</v>
      </c>
      <c r="T52" s="3"/>
      <c r="U52" s="1"/>
      <c r="V52" s="1" t="s">
        <v>567</v>
      </c>
      <c r="W52" s="1" t="s">
        <v>55</v>
      </c>
      <c r="X52" s="1"/>
      <c r="Y52" s="1" t="s">
        <v>296</v>
      </c>
      <c r="Z52" s="2">
        <v>4500000</v>
      </c>
      <c r="AA52" s="1" t="s">
        <v>119</v>
      </c>
      <c r="AB52" s="2"/>
      <c r="AC52" s="1" t="s">
        <v>296</v>
      </c>
      <c r="AD52" s="2"/>
      <c r="AE52" s="1" t="s">
        <v>119</v>
      </c>
      <c r="AF52" s="2"/>
      <c r="AG52" s="7"/>
      <c r="AH52" s="2" t="s">
        <v>121</v>
      </c>
      <c r="AI52" s="1" t="s">
        <v>122</v>
      </c>
      <c r="AJ52" s="1"/>
      <c r="AK52" s="1"/>
    </row>
    <row r="53" spans="1:37" customFormat="1" x14ac:dyDescent="0.25">
      <c r="A53" t="s">
        <v>129</v>
      </c>
      <c r="B53" t="s">
        <v>754</v>
      </c>
      <c r="C53" t="s">
        <v>220</v>
      </c>
      <c r="D53" s="1" t="s">
        <v>114</v>
      </c>
      <c r="E53" s="3">
        <v>41068</v>
      </c>
      <c r="F53" s="1"/>
      <c r="G53" s="1"/>
      <c r="H53" s="1" t="s">
        <v>570</v>
      </c>
      <c r="I53" s="1" t="s">
        <v>55</v>
      </c>
      <c r="J53" s="1"/>
      <c r="K53" s="1" t="s">
        <v>296</v>
      </c>
      <c r="L53" s="2">
        <v>2485873</v>
      </c>
      <c r="M53" s="2" t="s">
        <v>119</v>
      </c>
      <c r="N53" s="2"/>
      <c r="O53" s="2" t="s">
        <v>296</v>
      </c>
      <c r="P53" s="1">
        <v>2150777</v>
      </c>
      <c r="Q53" s="2" t="s">
        <v>119</v>
      </c>
      <c r="R53" s="1"/>
      <c r="S53" s="3"/>
      <c r="T53" s="3"/>
      <c r="U53" s="1"/>
      <c r="V53" s="1"/>
      <c r="W53" s="1"/>
      <c r="X53" s="1"/>
      <c r="Y53" s="1" t="s">
        <v>296</v>
      </c>
      <c r="Z53" s="2"/>
      <c r="AA53" s="1" t="s">
        <v>119</v>
      </c>
      <c r="AB53" s="2"/>
      <c r="AC53" s="1" t="s">
        <v>296</v>
      </c>
      <c r="AD53" s="2"/>
      <c r="AE53" s="1" t="s">
        <v>119</v>
      </c>
      <c r="AF53" s="2"/>
      <c r="AG53" s="7"/>
      <c r="AH53" s="2" t="s">
        <v>121</v>
      </c>
      <c r="AI53" s="1" t="s">
        <v>123</v>
      </c>
      <c r="AJ53" s="1"/>
      <c r="AK53" s="1"/>
    </row>
    <row r="54" spans="1:37" customFormat="1" x14ac:dyDescent="0.25">
      <c r="A54" t="s">
        <v>129</v>
      </c>
      <c r="B54" t="s">
        <v>755</v>
      </c>
      <c r="C54" t="s">
        <v>220</v>
      </c>
      <c r="D54" s="1" t="s">
        <v>114</v>
      </c>
      <c r="E54" s="3">
        <v>41144</v>
      </c>
      <c r="F54" s="1"/>
      <c r="G54" s="1"/>
      <c r="H54" s="1" t="s">
        <v>556</v>
      </c>
      <c r="I54" s="1" t="s">
        <v>55</v>
      </c>
      <c r="J54" s="1"/>
      <c r="K54" s="1" t="s">
        <v>296</v>
      </c>
      <c r="L54" s="2">
        <v>2540000</v>
      </c>
      <c r="M54" s="2" t="s">
        <v>119</v>
      </c>
      <c r="N54" s="2"/>
      <c r="O54" s="2" t="s">
        <v>296</v>
      </c>
      <c r="P54" s="1">
        <v>2099000</v>
      </c>
      <c r="Q54" s="2" t="s">
        <v>119</v>
      </c>
      <c r="R54" s="1"/>
      <c r="S54" s="3"/>
      <c r="T54" s="3"/>
      <c r="U54" s="1"/>
      <c r="V54" s="1"/>
      <c r="W54" s="1"/>
      <c r="X54" s="1"/>
      <c r="Y54" s="1" t="s">
        <v>296</v>
      </c>
      <c r="Z54" s="2"/>
      <c r="AA54" s="1" t="s">
        <v>119</v>
      </c>
      <c r="AB54" s="2"/>
      <c r="AC54" s="1" t="s">
        <v>296</v>
      </c>
      <c r="AD54" s="2"/>
      <c r="AE54" s="1" t="s">
        <v>119</v>
      </c>
      <c r="AF54" s="2"/>
      <c r="AG54" s="7"/>
      <c r="AH54" s="2" t="s">
        <v>121</v>
      </c>
      <c r="AI54" s="1" t="s">
        <v>123</v>
      </c>
      <c r="AJ54" s="1"/>
      <c r="AK54" s="1"/>
    </row>
    <row r="55" spans="1:37" customFormat="1" x14ac:dyDescent="0.25">
      <c r="A55" t="s">
        <v>129</v>
      </c>
      <c r="B55" t="s">
        <v>756</v>
      </c>
      <c r="C55" t="s">
        <v>220</v>
      </c>
      <c r="D55" s="1" t="s">
        <v>114</v>
      </c>
      <c r="E55" s="3">
        <v>41144</v>
      </c>
      <c r="F55" s="1"/>
      <c r="G55" s="1"/>
      <c r="H55" s="1" t="s">
        <v>556</v>
      </c>
      <c r="I55" s="1" t="s">
        <v>55</v>
      </c>
      <c r="J55" s="1"/>
      <c r="K55" s="1" t="s">
        <v>296</v>
      </c>
      <c r="L55" s="2">
        <v>1972000</v>
      </c>
      <c r="M55" s="2" t="s">
        <v>119</v>
      </c>
      <c r="N55" s="2"/>
      <c r="O55" s="2" t="s">
        <v>296</v>
      </c>
      <c r="P55" s="1">
        <v>1630000</v>
      </c>
      <c r="Q55" s="2" t="s">
        <v>119</v>
      </c>
      <c r="R55" s="1"/>
      <c r="S55" s="3"/>
      <c r="T55" s="3"/>
      <c r="U55" s="1"/>
      <c r="V55" s="1"/>
      <c r="W55" s="1"/>
      <c r="X55" s="1"/>
      <c r="Y55" s="1" t="s">
        <v>296</v>
      </c>
      <c r="Z55" s="2"/>
      <c r="AA55" s="1" t="s">
        <v>119</v>
      </c>
      <c r="AB55" s="2"/>
      <c r="AC55" s="1" t="s">
        <v>296</v>
      </c>
      <c r="AD55" s="2"/>
      <c r="AE55" s="1" t="s">
        <v>119</v>
      </c>
      <c r="AF55" s="2"/>
      <c r="AG55" s="7"/>
      <c r="AH55" s="2" t="s">
        <v>121</v>
      </c>
      <c r="AI55" s="1" t="s">
        <v>123</v>
      </c>
      <c r="AJ55" s="1"/>
      <c r="AK55" s="1"/>
    </row>
    <row r="56" spans="1:37" customFormat="1" x14ac:dyDescent="0.25">
      <c r="A56" t="s">
        <v>129</v>
      </c>
      <c r="B56" t="s">
        <v>757</v>
      </c>
      <c r="C56" t="s">
        <v>220</v>
      </c>
      <c r="D56" s="1" t="s">
        <v>114</v>
      </c>
      <c r="E56" s="3">
        <v>41183</v>
      </c>
      <c r="F56" s="1"/>
      <c r="G56" s="1"/>
      <c r="H56" s="1" t="s">
        <v>558</v>
      </c>
      <c r="I56" s="1" t="s">
        <v>55</v>
      </c>
      <c r="J56" s="1"/>
      <c r="K56" s="1" t="s">
        <v>296</v>
      </c>
      <c r="L56" s="2">
        <v>1748000</v>
      </c>
      <c r="M56" s="2" t="s">
        <v>119</v>
      </c>
      <c r="N56" s="2"/>
      <c r="O56" s="2" t="s">
        <v>296</v>
      </c>
      <c r="P56" s="1">
        <v>1517000</v>
      </c>
      <c r="Q56" s="2" t="s">
        <v>119</v>
      </c>
      <c r="R56" s="1"/>
      <c r="S56" s="3"/>
      <c r="T56" s="3"/>
      <c r="U56" s="1"/>
      <c r="V56" s="1"/>
      <c r="W56" s="1"/>
      <c r="X56" s="1"/>
      <c r="Y56" s="1" t="s">
        <v>296</v>
      </c>
      <c r="Z56" s="2"/>
      <c r="AA56" s="1" t="s">
        <v>119</v>
      </c>
      <c r="AB56" s="2"/>
      <c r="AC56" s="1" t="s">
        <v>296</v>
      </c>
      <c r="AD56" s="2"/>
      <c r="AE56" s="1" t="s">
        <v>119</v>
      </c>
      <c r="AF56" s="2"/>
      <c r="AG56" s="7"/>
      <c r="AH56" s="2" t="s">
        <v>121</v>
      </c>
      <c r="AI56" s="1" t="s">
        <v>123</v>
      </c>
      <c r="AJ56" s="1"/>
      <c r="AK56" s="1"/>
    </row>
    <row r="57" spans="1:37" customFormat="1" x14ac:dyDescent="0.25">
      <c r="A57" t="s">
        <v>129</v>
      </c>
      <c r="B57" t="s">
        <v>758</v>
      </c>
      <c r="C57" t="s">
        <v>220</v>
      </c>
      <c r="D57" s="1" t="s">
        <v>114</v>
      </c>
      <c r="E57" s="3">
        <v>41144</v>
      </c>
      <c r="F57" s="1"/>
      <c r="G57" s="1"/>
      <c r="H57" s="1" t="s">
        <v>556</v>
      </c>
      <c r="I57" s="1" t="s">
        <v>55</v>
      </c>
      <c r="J57" s="1"/>
      <c r="K57" s="1" t="s">
        <v>296</v>
      </c>
      <c r="L57" s="2">
        <v>1263000</v>
      </c>
      <c r="M57" s="2" t="s">
        <v>119</v>
      </c>
      <c r="N57" s="2"/>
      <c r="O57" s="2" t="s">
        <v>296</v>
      </c>
      <c r="P57" s="1">
        <v>1044000</v>
      </c>
      <c r="Q57" s="2" t="s">
        <v>119</v>
      </c>
      <c r="R57" s="1"/>
      <c r="S57" s="3"/>
      <c r="T57" s="3"/>
      <c r="U57" s="1"/>
      <c r="V57" s="1"/>
      <c r="W57" s="1"/>
      <c r="X57" s="1"/>
      <c r="Y57" s="1" t="s">
        <v>296</v>
      </c>
      <c r="Z57" s="2"/>
      <c r="AA57" s="1" t="s">
        <v>119</v>
      </c>
      <c r="AB57" s="2"/>
      <c r="AC57" s="1" t="s">
        <v>296</v>
      </c>
      <c r="AD57" s="2"/>
      <c r="AE57" s="1" t="s">
        <v>119</v>
      </c>
      <c r="AF57" s="2"/>
      <c r="AG57" s="7"/>
      <c r="AH57" s="2" t="s">
        <v>121</v>
      </c>
      <c r="AI57" s="1" t="s">
        <v>123</v>
      </c>
      <c r="AJ57" s="1"/>
      <c r="AK57" s="1"/>
    </row>
    <row r="58" spans="1:37" customFormat="1" x14ac:dyDescent="0.25">
      <c r="A58" t="s">
        <v>129</v>
      </c>
      <c r="B58" t="s">
        <v>759</v>
      </c>
      <c r="C58" t="s">
        <v>220</v>
      </c>
      <c r="D58" s="1" t="s">
        <v>114</v>
      </c>
      <c r="E58" s="3">
        <v>41222</v>
      </c>
      <c r="F58" s="1"/>
      <c r="G58" s="1"/>
      <c r="H58" s="1"/>
      <c r="I58" s="1"/>
      <c r="J58" s="1"/>
      <c r="K58" s="1" t="s">
        <v>296</v>
      </c>
      <c r="L58" s="2">
        <v>2030000</v>
      </c>
      <c r="M58" s="2" t="s">
        <v>119</v>
      </c>
      <c r="N58" s="2"/>
      <c r="O58" s="2" t="s">
        <v>296</v>
      </c>
      <c r="P58" s="1">
        <v>1770000</v>
      </c>
      <c r="Q58" s="2" t="s">
        <v>119</v>
      </c>
      <c r="R58" s="1"/>
      <c r="S58" s="3"/>
      <c r="T58" s="3"/>
      <c r="U58" s="1"/>
      <c r="V58" s="1"/>
      <c r="W58" s="1"/>
      <c r="X58" s="1"/>
      <c r="Y58" s="1" t="s">
        <v>296</v>
      </c>
      <c r="Z58" s="2"/>
      <c r="AA58" s="1" t="s">
        <v>119</v>
      </c>
      <c r="AB58" s="2"/>
      <c r="AC58" s="1" t="s">
        <v>296</v>
      </c>
      <c r="AD58" s="2"/>
      <c r="AE58" s="1" t="s">
        <v>119</v>
      </c>
      <c r="AF58" s="2"/>
      <c r="AG58" s="7"/>
      <c r="AH58" s="2" t="s">
        <v>121</v>
      </c>
      <c r="AI58" s="1" t="s">
        <v>123</v>
      </c>
      <c r="AJ58" s="1"/>
      <c r="AK58" s="1"/>
    </row>
    <row r="59" spans="1:37" customFormat="1" x14ac:dyDescent="0.25">
      <c r="A59" t="s">
        <v>129</v>
      </c>
      <c r="B59" t="s">
        <v>760</v>
      </c>
      <c r="C59" t="s">
        <v>220</v>
      </c>
      <c r="D59" s="1" t="s">
        <v>114</v>
      </c>
      <c r="E59" s="3">
        <v>41091</v>
      </c>
      <c r="F59" s="1"/>
      <c r="G59" s="1"/>
      <c r="H59" s="1" t="s">
        <v>563</v>
      </c>
      <c r="I59" s="1" t="s">
        <v>55</v>
      </c>
      <c r="J59" s="1"/>
      <c r="K59" s="1" t="s">
        <v>296</v>
      </c>
      <c r="L59" s="2">
        <v>1651862</v>
      </c>
      <c r="M59" s="2" t="s">
        <v>119</v>
      </c>
      <c r="N59" s="2"/>
      <c r="O59" s="2" t="s">
        <v>296</v>
      </c>
      <c r="P59" s="1">
        <v>1453730</v>
      </c>
      <c r="Q59" s="2" t="s">
        <v>119</v>
      </c>
      <c r="R59" s="1"/>
      <c r="S59" s="3"/>
      <c r="T59" s="3"/>
      <c r="U59" s="1"/>
      <c r="V59" s="1"/>
      <c r="W59" s="1"/>
      <c r="X59" s="1"/>
      <c r="Y59" s="1" t="s">
        <v>296</v>
      </c>
      <c r="Z59" s="2"/>
      <c r="AA59" s="1" t="s">
        <v>119</v>
      </c>
      <c r="AB59" s="2"/>
      <c r="AC59" s="1" t="s">
        <v>296</v>
      </c>
      <c r="AD59" s="2"/>
      <c r="AE59" s="1" t="s">
        <v>119</v>
      </c>
      <c r="AF59" s="2"/>
      <c r="AG59" s="7"/>
      <c r="AH59" s="2" t="s">
        <v>121</v>
      </c>
      <c r="AI59" s="1" t="s">
        <v>123</v>
      </c>
      <c r="AJ59" s="1"/>
      <c r="AK59" s="1"/>
    </row>
    <row r="60" spans="1:37" customFormat="1" x14ac:dyDescent="0.25">
      <c r="A60" t="s">
        <v>129</v>
      </c>
      <c r="B60" t="s">
        <v>761</v>
      </c>
      <c r="C60" t="s">
        <v>220</v>
      </c>
      <c r="D60" s="1" t="s">
        <v>114</v>
      </c>
      <c r="E60" s="3">
        <v>41183</v>
      </c>
      <c r="F60" s="1"/>
      <c r="G60" s="1"/>
      <c r="H60" s="1" t="s">
        <v>558</v>
      </c>
      <c r="I60" s="1" t="s">
        <v>55</v>
      </c>
      <c r="J60" s="1"/>
      <c r="K60" s="1" t="s">
        <v>296</v>
      </c>
      <c r="L60" s="2">
        <v>1907000</v>
      </c>
      <c r="M60" s="2" t="s">
        <v>119</v>
      </c>
      <c r="N60" s="2"/>
      <c r="O60" s="2" t="s">
        <v>296</v>
      </c>
      <c r="P60" s="1">
        <v>1655000</v>
      </c>
      <c r="Q60" s="2" t="s">
        <v>119</v>
      </c>
      <c r="R60" s="1"/>
      <c r="S60" s="3"/>
      <c r="T60" s="3"/>
      <c r="U60" s="1"/>
      <c r="V60" s="1"/>
      <c r="W60" s="1"/>
      <c r="X60" s="1"/>
      <c r="Y60" s="1" t="s">
        <v>296</v>
      </c>
      <c r="Z60" s="2"/>
      <c r="AA60" s="1" t="s">
        <v>119</v>
      </c>
      <c r="AB60" s="2"/>
      <c r="AC60" s="1" t="s">
        <v>296</v>
      </c>
      <c r="AD60" s="2"/>
      <c r="AE60" s="1" t="s">
        <v>119</v>
      </c>
      <c r="AF60" s="2"/>
      <c r="AG60" s="7"/>
      <c r="AH60" s="2" t="s">
        <v>121</v>
      </c>
      <c r="AI60" s="1" t="s">
        <v>123</v>
      </c>
      <c r="AJ60" s="1"/>
      <c r="AK60" s="1"/>
    </row>
    <row r="61" spans="1:37" customFormat="1" x14ac:dyDescent="0.25">
      <c r="A61" t="s">
        <v>129</v>
      </c>
      <c r="B61" t="s">
        <v>762</v>
      </c>
      <c r="C61" t="s">
        <v>220</v>
      </c>
      <c r="D61" s="1" t="s">
        <v>114</v>
      </c>
      <c r="E61" s="3">
        <v>41107</v>
      </c>
      <c r="F61" s="1"/>
      <c r="G61" s="1"/>
      <c r="H61" s="1" t="s">
        <v>556</v>
      </c>
      <c r="I61" s="1" t="s">
        <v>55</v>
      </c>
      <c r="J61" s="1"/>
      <c r="K61" s="1" t="s">
        <v>296</v>
      </c>
      <c r="L61" s="2">
        <v>2650000</v>
      </c>
      <c r="M61" s="2" t="s">
        <v>119</v>
      </c>
      <c r="N61" s="2"/>
      <c r="O61" s="2" t="s">
        <v>296</v>
      </c>
      <c r="P61" s="1">
        <v>2268000</v>
      </c>
      <c r="Q61" s="2" t="s">
        <v>119</v>
      </c>
      <c r="R61" s="1"/>
      <c r="S61" s="3"/>
      <c r="T61" s="3"/>
      <c r="U61" s="1"/>
      <c r="V61" s="1"/>
      <c r="W61" s="1"/>
      <c r="X61" s="1"/>
      <c r="Y61" s="1" t="s">
        <v>296</v>
      </c>
      <c r="Z61" s="2"/>
      <c r="AA61" s="1" t="s">
        <v>119</v>
      </c>
      <c r="AB61" s="2"/>
      <c r="AC61" s="1" t="s">
        <v>296</v>
      </c>
      <c r="AD61" s="2"/>
      <c r="AE61" s="1" t="s">
        <v>119</v>
      </c>
      <c r="AF61" s="2"/>
      <c r="AG61" s="7"/>
      <c r="AH61" s="2" t="s">
        <v>121</v>
      </c>
      <c r="AI61" s="1" t="s">
        <v>123</v>
      </c>
      <c r="AJ61" s="1"/>
      <c r="AK61" s="1"/>
    </row>
    <row r="62" spans="1:37" customFormat="1" x14ac:dyDescent="0.25">
      <c r="A62" t="s">
        <v>129</v>
      </c>
      <c r="B62" t="s">
        <v>763</v>
      </c>
      <c r="C62" t="s">
        <v>220</v>
      </c>
      <c r="D62" s="1" t="s">
        <v>114</v>
      </c>
      <c r="E62" s="3">
        <v>41222</v>
      </c>
      <c r="F62" s="1"/>
      <c r="G62" s="1"/>
      <c r="H62" s="1"/>
      <c r="I62" s="1"/>
      <c r="J62" s="1"/>
      <c r="K62" s="1" t="s">
        <v>296</v>
      </c>
      <c r="L62" s="2">
        <v>4200000</v>
      </c>
      <c r="M62" s="2" t="s">
        <v>119</v>
      </c>
      <c r="N62" s="2"/>
      <c r="O62" s="2" t="s">
        <v>296</v>
      </c>
      <c r="P62" s="1">
        <v>3650000</v>
      </c>
      <c r="Q62" s="2" t="s">
        <v>119</v>
      </c>
      <c r="R62" s="1"/>
      <c r="S62" s="3"/>
      <c r="T62" s="3"/>
      <c r="U62" s="1"/>
      <c r="V62" s="1"/>
      <c r="W62" s="1"/>
      <c r="X62" s="1"/>
      <c r="Y62" s="1" t="s">
        <v>296</v>
      </c>
      <c r="Z62" s="2"/>
      <c r="AA62" s="1" t="s">
        <v>119</v>
      </c>
      <c r="AB62" s="2"/>
      <c r="AC62" s="1" t="s">
        <v>296</v>
      </c>
      <c r="AD62" s="2"/>
      <c r="AE62" s="1" t="s">
        <v>119</v>
      </c>
      <c r="AF62" s="2"/>
      <c r="AG62" s="7"/>
      <c r="AH62" s="2" t="s">
        <v>121</v>
      </c>
      <c r="AI62" s="1" t="s">
        <v>123</v>
      </c>
      <c r="AJ62" s="1"/>
      <c r="AK62" s="1"/>
    </row>
    <row r="63" spans="1:37" customFormat="1" x14ac:dyDescent="0.25">
      <c r="A63" t="s">
        <v>130</v>
      </c>
      <c r="B63" t="s">
        <v>219</v>
      </c>
      <c r="C63" t="s">
        <v>228</v>
      </c>
      <c r="D63" s="1" t="s">
        <v>114</v>
      </c>
      <c r="E63" s="3">
        <v>41065</v>
      </c>
      <c r="F63" s="1"/>
      <c r="G63" s="1"/>
      <c r="H63" s="1" t="s">
        <v>556</v>
      </c>
      <c r="I63" s="1" t="s">
        <v>55</v>
      </c>
      <c r="J63" s="1"/>
      <c r="K63" s="1" t="s">
        <v>296</v>
      </c>
      <c r="L63" s="2">
        <v>25516072.309999999</v>
      </c>
      <c r="M63" s="2" t="s">
        <v>119</v>
      </c>
      <c r="N63" s="2"/>
      <c r="O63" s="2" t="s">
        <v>296</v>
      </c>
      <c r="P63" s="1">
        <v>15506789.779999999</v>
      </c>
      <c r="Q63" s="2" t="s">
        <v>119</v>
      </c>
      <c r="R63" s="1"/>
      <c r="S63" s="3">
        <v>42258</v>
      </c>
      <c r="T63" s="3"/>
      <c r="U63" s="1"/>
      <c r="V63" s="1" t="s">
        <v>557</v>
      </c>
      <c r="W63" s="1" t="s">
        <v>55</v>
      </c>
      <c r="X63" s="1"/>
      <c r="Y63" s="1" t="s">
        <v>296</v>
      </c>
      <c r="Z63" s="2">
        <v>15540000</v>
      </c>
      <c r="AA63" s="1" t="s">
        <v>119</v>
      </c>
      <c r="AB63" s="2"/>
      <c r="AC63" s="1" t="s">
        <v>296</v>
      </c>
      <c r="AD63" s="2"/>
      <c r="AE63" s="1" t="s">
        <v>119</v>
      </c>
      <c r="AF63" s="2"/>
      <c r="AG63" s="7"/>
      <c r="AH63" s="2" t="s">
        <v>121</v>
      </c>
      <c r="AI63" s="1" t="s">
        <v>122</v>
      </c>
      <c r="AJ63" s="1"/>
      <c r="AK63" s="1"/>
    </row>
    <row r="64" spans="1:37" customFormat="1" x14ac:dyDescent="0.25">
      <c r="A64" t="s">
        <v>130</v>
      </c>
      <c r="B64" t="s">
        <v>221</v>
      </c>
      <c r="C64" t="s">
        <v>228</v>
      </c>
      <c r="D64" s="1" t="s">
        <v>114</v>
      </c>
      <c r="E64" s="3">
        <v>41103</v>
      </c>
      <c r="F64" s="1"/>
      <c r="G64" s="1"/>
      <c r="H64" s="1" t="s">
        <v>570</v>
      </c>
      <c r="I64" s="1" t="s">
        <v>55</v>
      </c>
      <c r="J64" s="1"/>
      <c r="K64" s="1" t="s">
        <v>296</v>
      </c>
      <c r="L64" s="2">
        <v>21178560</v>
      </c>
      <c r="M64" s="2" t="s">
        <v>119</v>
      </c>
      <c r="N64" s="2"/>
      <c r="O64" s="2" t="s">
        <v>296</v>
      </c>
      <c r="P64" s="1">
        <v>17199109</v>
      </c>
      <c r="Q64" s="2" t="s">
        <v>119</v>
      </c>
      <c r="R64" s="1"/>
      <c r="S64" s="3">
        <v>42289</v>
      </c>
      <c r="T64" s="3"/>
      <c r="U64" s="1"/>
      <c r="V64" s="1" t="s">
        <v>557</v>
      </c>
      <c r="W64" s="1" t="s">
        <v>55</v>
      </c>
      <c r="X64" s="1"/>
      <c r="Y64" s="1" t="s">
        <v>296</v>
      </c>
      <c r="Z64" s="2">
        <v>21312000</v>
      </c>
      <c r="AA64" s="1" t="s">
        <v>119</v>
      </c>
      <c r="AB64" s="2"/>
      <c r="AC64" s="1" t="s">
        <v>296</v>
      </c>
      <c r="AD64" s="2"/>
      <c r="AE64" s="1" t="s">
        <v>119</v>
      </c>
      <c r="AF64" s="2"/>
      <c r="AG64" s="7"/>
      <c r="AH64" s="2" t="s">
        <v>121</v>
      </c>
      <c r="AI64" s="1" t="s">
        <v>122</v>
      </c>
      <c r="AJ64" s="1"/>
      <c r="AK64" s="1"/>
    </row>
    <row r="65" spans="1:37" customFormat="1" x14ac:dyDescent="0.25">
      <c r="A65" t="s">
        <v>130</v>
      </c>
      <c r="B65" t="s">
        <v>222</v>
      </c>
      <c r="C65" t="s">
        <v>228</v>
      </c>
      <c r="D65" s="1" t="s">
        <v>114</v>
      </c>
      <c r="E65" s="3">
        <v>41186</v>
      </c>
      <c r="F65" s="1"/>
      <c r="G65" s="1"/>
      <c r="H65" s="1" t="s">
        <v>556</v>
      </c>
      <c r="I65" s="1" t="s">
        <v>55</v>
      </c>
      <c r="J65" s="1"/>
      <c r="K65" s="1" t="s">
        <v>296</v>
      </c>
      <c r="L65" s="2">
        <v>16892000</v>
      </c>
      <c r="M65" s="2" t="s">
        <v>119</v>
      </c>
      <c r="N65" s="2"/>
      <c r="O65" s="2" t="s">
        <v>296</v>
      </c>
      <c r="P65" s="1">
        <v>11739523</v>
      </c>
      <c r="Q65" s="2" t="s">
        <v>119</v>
      </c>
      <c r="R65" s="1"/>
      <c r="S65" s="3">
        <v>42289</v>
      </c>
      <c r="T65" s="3"/>
      <c r="U65" s="1"/>
      <c r="V65" s="1" t="s">
        <v>557</v>
      </c>
      <c r="W65" s="1" t="s">
        <v>55</v>
      </c>
      <c r="X65" s="1"/>
      <c r="Y65" s="1" t="s">
        <v>296</v>
      </c>
      <c r="Z65" s="2">
        <v>14044000</v>
      </c>
      <c r="AA65" s="1" t="s">
        <v>119</v>
      </c>
      <c r="AB65" s="2"/>
      <c r="AC65" s="1" t="s">
        <v>296</v>
      </c>
      <c r="AD65" s="2"/>
      <c r="AE65" s="1" t="s">
        <v>119</v>
      </c>
      <c r="AF65" s="2"/>
      <c r="AG65" s="7"/>
      <c r="AH65" s="2" t="s">
        <v>121</v>
      </c>
      <c r="AI65" s="1" t="s">
        <v>122</v>
      </c>
      <c r="AJ65" s="1"/>
      <c r="AK65" s="1"/>
    </row>
    <row r="66" spans="1:37" customFormat="1" x14ac:dyDescent="0.25">
      <c r="A66" t="s">
        <v>130</v>
      </c>
      <c r="B66" t="s">
        <v>223</v>
      </c>
      <c r="C66" t="s">
        <v>228</v>
      </c>
      <c r="D66" s="1" t="s">
        <v>114</v>
      </c>
      <c r="E66" s="3">
        <v>41116</v>
      </c>
      <c r="F66" s="1"/>
      <c r="G66" s="1"/>
      <c r="H66" s="1" t="s">
        <v>571</v>
      </c>
      <c r="I66" s="1" t="s">
        <v>55</v>
      </c>
      <c r="J66" s="1"/>
      <c r="K66" s="1" t="s">
        <v>296</v>
      </c>
      <c r="L66" s="2">
        <v>11551000</v>
      </c>
      <c r="M66" s="2" t="s">
        <v>119</v>
      </c>
      <c r="N66" s="2"/>
      <c r="O66" s="2" t="s">
        <v>296</v>
      </c>
      <c r="P66" s="1">
        <v>9546000</v>
      </c>
      <c r="Q66" s="2" t="s">
        <v>119</v>
      </c>
      <c r="R66" s="1"/>
      <c r="S66" s="3">
        <v>42662</v>
      </c>
      <c r="T66" s="3"/>
      <c r="U66" s="1"/>
      <c r="V66" s="1" t="s">
        <v>572</v>
      </c>
      <c r="W66" s="1" t="s">
        <v>55</v>
      </c>
      <c r="X66" s="1"/>
      <c r="Y66" s="1" t="s">
        <v>296</v>
      </c>
      <c r="Z66" s="2">
        <v>5677000</v>
      </c>
      <c r="AA66" s="1" t="s">
        <v>119</v>
      </c>
      <c r="AB66" s="2"/>
      <c r="AC66" s="1" t="s">
        <v>296</v>
      </c>
      <c r="AD66" s="2"/>
      <c r="AE66" s="1" t="s">
        <v>119</v>
      </c>
      <c r="AF66" s="2"/>
      <c r="AG66" s="7"/>
      <c r="AH66" s="2" t="s">
        <v>121</v>
      </c>
      <c r="AI66" s="1" t="s">
        <v>122</v>
      </c>
      <c r="AJ66" s="1"/>
      <c r="AK66" s="1"/>
    </row>
    <row r="67" spans="1:37" customFormat="1" x14ac:dyDescent="0.25">
      <c r="A67" t="s">
        <v>130</v>
      </c>
      <c r="B67" t="s">
        <v>224</v>
      </c>
      <c r="C67" t="s">
        <v>228</v>
      </c>
      <c r="D67" s="1" t="s">
        <v>114</v>
      </c>
      <c r="E67" s="3">
        <v>41246</v>
      </c>
      <c r="F67" s="1"/>
      <c r="G67" s="1"/>
      <c r="H67" s="1" t="s">
        <v>558</v>
      </c>
      <c r="I67" s="1" t="s">
        <v>55</v>
      </c>
      <c r="J67" s="1"/>
      <c r="K67" s="1" t="s">
        <v>296</v>
      </c>
      <c r="L67" s="2">
        <v>3200000</v>
      </c>
      <c r="M67" s="2" t="s">
        <v>119</v>
      </c>
      <c r="N67" s="2"/>
      <c r="O67" s="2" t="s">
        <v>296</v>
      </c>
      <c r="P67" s="1">
        <v>2700000</v>
      </c>
      <c r="Q67" s="2" t="s">
        <v>119</v>
      </c>
      <c r="R67" s="1"/>
      <c r="S67" s="3">
        <v>42641</v>
      </c>
      <c r="T67" s="3"/>
      <c r="U67" s="1"/>
      <c r="V67" s="1" t="s">
        <v>568</v>
      </c>
      <c r="W67" s="1" t="s">
        <v>55</v>
      </c>
      <c r="X67" s="1"/>
      <c r="Y67" s="1" t="s">
        <v>296</v>
      </c>
      <c r="Z67" s="2">
        <v>1755000</v>
      </c>
      <c r="AA67" s="1" t="s">
        <v>119</v>
      </c>
      <c r="AB67" s="2"/>
      <c r="AC67" s="1" t="s">
        <v>296</v>
      </c>
      <c r="AD67" s="2"/>
      <c r="AE67" s="1" t="s">
        <v>119</v>
      </c>
      <c r="AF67" s="2"/>
      <c r="AG67" s="7"/>
      <c r="AH67" s="2" t="s">
        <v>121</v>
      </c>
      <c r="AI67" s="1" t="s">
        <v>122</v>
      </c>
      <c r="AJ67" s="1"/>
      <c r="AK67" s="1"/>
    </row>
    <row r="68" spans="1:37" customFormat="1" x14ac:dyDescent="0.25">
      <c r="A68" t="s">
        <v>130</v>
      </c>
      <c r="B68" t="s">
        <v>225</v>
      </c>
      <c r="C68" t="s">
        <v>228</v>
      </c>
      <c r="D68" s="1" t="s">
        <v>114</v>
      </c>
      <c r="E68" s="3">
        <v>41248</v>
      </c>
      <c r="F68" s="1"/>
      <c r="G68" s="1"/>
      <c r="H68" s="1"/>
      <c r="I68" s="1"/>
      <c r="J68" s="1"/>
      <c r="K68" s="1" t="s">
        <v>296</v>
      </c>
      <c r="L68" s="2">
        <v>1000000</v>
      </c>
      <c r="M68" s="2" t="s">
        <v>119</v>
      </c>
      <c r="N68" s="2"/>
      <c r="O68" s="2" t="s">
        <v>296</v>
      </c>
      <c r="P68" s="1">
        <v>950000</v>
      </c>
      <c r="Q68" s="2" t="s">
        <v>119</v>
      </c>
      <c r="R68" s="1"/>
      <c r="S68" s="3"/>
      <c r="T68" s="3"/>
      <c r="U68" s="1"/>
      <c r="V68" s="1"/>
      <c r="W68" s="1"/>
      <c r="X68" s="1"/>
      <c r="Y68" s="1" t="s">
        <v>296</v>
      </c>
      <c r="Z68" s="2"/>
      <c r="AA68" s="1" t="s">
        <v>119</v>
      </c>
      <c r="AB68" s="2"/>
      <c r="AC68" s="1" t="s">
        <v>296</v>
      </c>
      <c r="AD68" s="2"/>
      <c r="AE68" s="1" t="s">
        <v>119</v>
      </c>
      <c r="AF68" s="2"/>
      <c r="AG68" s="7"/>
      <c r="AH68" s="2" t="s">
        <v>121</v>
      </c>
      <c r="AI68" s="1" t="s">
        <v>123</v>
      </c>
      <c r="AJ68" s="1"/>
      <c r="AK68" s="1"/>
    </row>
    <row r="69" spans="1:37" customFormat="1" x14ac:dyDescent="0.25">
      <c r="A69" t="s">
        <v>130</v>
      </c>
      <c r="B69" t="s">
        <v>226</v>
      </c>
      <c r="C69" t="s">
        <v>228</v>
      </c>
      <c r="D69" s="1" t="s">
        <v>114</v>
      </c>
      <c r="E69" s="3">
        <v>41085</v>
      </c>
      <c r="F69" s="1"/>
      <c r="G69" s="1"/>
      <c r="H69" s="1" t="s">
        <v>556</v>
      </c>
      <c r="I69" s="1" t="s">
        <v>55</v>
      </c>
      <c r="J69" s="1"/>
      <c r="K69" s="1" t="s">
        <v>296</v>
      </c>
      <c r="L69" s="2">
        <v>14758000</v>
      </c>
      <c r="M69" s="2" t="s">
        <v>119</v>
      </c>
      <c r="N69" s="2"/>
      <c r="O69" s="2" t="s">
        <v>296</v>
      </c>
      <c r="P69" s="1">
        <v>10029000</v>
      </c>
      <c r="Q69" s="2" t="s">
        <v>119</v>
      </c>
      <c r="R69" s="1"/>
      <c r="S69" s="3"/>
      <c r="T69" s="3"/>
      <c r="U69" s="1"/>
      <c r="V69" s="1"/>
      <c r="W69" s="1"/>
      <c r="X69" s="1"/>
      <c r="Y69" s="1" t="s">
        <v>296</v>
      </c>
      <c r="Z69" s="2"/>
      <c r="AA69" s="1" t="s">
        <v>119</v>
      </c>
      <c r="AB69" s="2"/>
      <c r="AC69" s="1" t="s">
        <v>296</v>
      </c>
      <c r="AD69" s="2"/>
      <c r="AE69" s="1" t="s">
        <v>119</v>
      </c>
      <c r="AF69" s="2"/>
      <c r="AG69" s="7"/>
      <c r="AH69" s="2" t="s">
        <v>121</v>
      </c>
      <c r="AI69" s="1" t="s">
        <v>122</v>
      </c>
      <c r="AJ69" s="1"/>
      <c r="AK69" s="1"/>
    </row>
    <row r="70" spans="1:37" customFormat="1" x14ac:dyDescent="0.25">
      <c r="A70" t="s">
        <v>131</v>
      </c>
      <c r="B70" t="s">
        <v>227</v>
      </c>
      <c r="C70" t="s">
        <v>236</v>
      </c>
      <c r="D70" s="1" t="s">
        <v>114</v>
      </c>
      <c r="E70" s="3">
        <v>41548</v>
      </c>
      <c r="F70" s="1"/>
      <c r="G70" s="1"/>
      <c r="H70" s="1" t="s">
        <v>573</v>
      </c>
      <c r="I70" s="1" t="s">
        <v>55</v>
      </c>
      <c r="J70" s="1"/>
      <c r="K70" s="1" t="s">
        <v>296</v>
      </c>
      <c r="L70" s="2">
        <v>1490000</v>
      </c>
      <c r="M70" s="2" t="s">
        <v>119</v>
      </c>
      <c r="N70" s="2"/>
      <c r="O70" s="2" t="s">
        <v>296</v>
      </c>
      <c r="P70" s="1">
        <v>1400000</v>
      </c>
      <c r="Q70" s="2" t="s">
        <v>119</v>
      </c>
      <c r="R70" s="1"/>
      <c r="S70" s="3">
        <v>42279</v>
      </c>
      <c r="T70" s="3"/>
      <c r="U70" s="1"/>
      <c r="V70" s="1" t="s">
        <v>557</v>
      </c>
      <c r="W70" s="1" t="s">
        <v>55</v>
      </c>
      <c r="X70" s="1"/>
      <c r="Y70" s="1" t="s">
        <v>296</v>
      </c>
      <c r="Z70" s="2">
        <v>1094800</v>
      </c>
      <c r="AA70" s="1" t="s">
        <v>119</v>
      </c>
      <c r="AB70" s="2"/>
      <c r="AC70" s="1" t="s">
        <v>296</v>
      </c>
      <c r="AD70" s="2"/>
      <c r="AE70" s="1" t="s">
        <v>119</v>
      </c>
      <c r="AF70" s="2"/>
      <c r="AG70" s="7"/>
      <c r="AH70" s="2" t="s">
        <v>121</v>
      </c>
      <c r="AI70" s="1" t="s">
        <v>122</v>
      </c>
      <c r="AJ70" s="1"/>
      <c r="AK70" s="1"/>
    </row>
    <row r="71" spans="1:37" customFormat="1" x14ac:dyDescent="0.25">
      <c r="A71" t="s">
        <v>131</v>
      </c>
      <c r="B71" t="s">
        <v>229</v>
      </c>
      <c r="C71" t="s">
        <v>236</v>
      </c>
      <c r="D71" s="1" t="s">
        <v>114</v>
      </c>
      <c r="E71" s="3">
        <v>41428</v>
      </c>
      <c r="F71" s="1"/>
      <c r="G71" s="1"/>
      <c r="H71" s="1"/>
      <c r="I71" s="1"/>
      <c r="J71" s="1"/>
      <c r="K71" s="1" t="s">
        <v>296</v>
      </c>
      <c r="L71" s="2">
        <v>1033000</v>
      </c>
      <c r="M71" s="2" t="s">
        <v>119</v>
      </c>
      <c r="N71" s="2"/>
      <c r="O71" s="2" t="s">
        <v>296</v>
      </c>
      <c r="P71" s="1">
        <v>867000</v>
      </c>
      <c r="Q71" s="2" t="s">
        <v>119</v>
      </c>
      <c r="R71" s="1"/>
      <c r="S71" s="3">
        <v>42289</v>
      </c>
      <c r="T71" s="3"/>
      <c r="U71" s="1"/>
      <c r="V71" s="1" t="s">
        <v>557</v>
      </c>
      <c r="W71" s="1" t="s">
        <v>55</v>
      </c>
      <c r="X71" s="1"/>
      <c r="Y71" s="1" t="s">
        <v>296</v>
      </c>
      <c r="Z71" s="2">
        <v>1088000</v>
      </c>
      <c r="AA71" s="1" t="s">
        <v>119</v>
      </c>
      <c r="AB71" s="2"/>
      <c r="AC71" s="1" t="s">
        <v>296</v>
      </c>
      <c r="AD71" s="2"/>
      <c r="AE71" s="1" t="s">
        <v>119</v>
      </c>
      <c r="AF71" s="2"/>
      <c r="AG71" s="7"/>
      <c r="AH71" s="2" t="s">
        <v>121</v>
      </c>
      <c r="AI71" s="1" t="s">
        <v>122</v>
      </c>
      <c r="AJ71" s="1"/>
      <c r="AK71" s="1"/>
    </row>
    <row r="72" spans="1:37" customFormat="1" x14ac:dyDescent="0.25">
      <c r="A72" t="s">
        <v>131</v>
      </c>
      <c r="B72" t="s">
        <v>230</v>
      </c>
      <c r="C72" t="s">
        <v>236</v>
      </c>
      <c r="D72" s="1" t="s">
        <v>114</v>
      </c>
      <c r="E72" s="3">
        <v>41527</v>
      </c>
      <c r="F72" s="1"/>
      <c r="G72" s="1"/>
      <c r="H72" s="1" t="s">
        <v>556</v>
      </c>
      <c r="I72" s="1" t="s">
        <v>55</v>
      </c>
      <c r="J72" s="1"/>
      <c r="K72" s="1" t="s">
        <v>296</v>
      </c>
      <c r="L72" s="2">
        <v>2300000</v>
      </c>
      <c r="M72" s="2" t="s">
        <v>119</v>
      </c>
      <c r="N72" s="2"/>
      <c r="O72" s="2" t="s">
        <v>296</v>
      </c>
      <c r="P72" s="1">
        <v>2000000</v>
      </c>
      <c r="Q72" s="2" t="s">
        <v>119</v>
      </c>
      <c r="R72" s="1"/>
      <c r="S72" s="3">
        <v>42303</v>
      </c>
      <c r="T72" s="3"/>
      <c r="U72" s="1"/>
      <c r="V72" s="1" t="s">
        <v>567</v>
      </c>
      <c r="W72" s="1" t="s">
        <v>55</v>
      </c>
      <c r="X72" s="1"/>
      <c r="Y72" s="1" t="s">
        <v>296</v>
      </c>
      <c r="Z72" s="2">
        <v>2050000</v>
      </c>
      <c r="AA72" s="1" t="s">
        <v>119</v>
      </c>
      <c r="AB72" s="2"/>
      <c r="AC72" s="1" t="s">
        <v>296</v>
      </c>
      <c r="AD72" s="2"/>
      <c r="AE72" s="1" t="s">
        <v>119</v>
      </c>
      <c r="AF72" s="2"/>
      <c r="AG72" s="7"/>
      <c r="AH72" s="2" t="s">
        <v>121</v>
      </c>
      <c r="AI72" s="1" t="s">
        <v>122</v>
      </c>
      <c r="AJ72" s="1"/>
      <c r="AK72" s="1"/>
    </row>
    <row r="73" spans="1:37" customFormat="1" x14ac:dyDescent="0.25">
      <c r="A73" t="s">
        <v>131</v>
      </c>
      <c r="B73" t="s">
        <v>231</v>
      </c>
      <c r="C73" t="s">
        <v>236</v>
      </c>
      <c r="D73" s="1" t="s">
        <v>114</v>
      </c>
      <c r="E73" s="3">
        <v>41436</v>
      </c>
      <c r="F73" s="1"/>
      <c r="G73" s="1"/>
      <c r="H73" s="1" t="s">
        <v>558</v>
      </c>
      <c r="I73" s="1" t="s">
        <v>55</v>
      </c>
      <c r="J73" s="1"/>
      <c r="K73" s="1" t="s">
        <v>296</v>
      </c>
      <c r="L73" s="2">
        <v>2500000</v>
      </c>
      <c r="M73" s="2" t="s">
        <v>119</v>
      </c>
      <c r="N73" s="2"/>
      <c r="O73" s="2" t="s">
        <v>296</v>
      </c>
      <c r="P73" s="1">
        <v>2400000</v>
      </c>
      <c r="Q73" s="2" t="s">
        <v>119</v>
      </c>
      <c r="R73" s="1"/>
      <c r="S73" s="3">
        <v>42303</v>
      </c>
      <c r="T73" s="3"/>
      <c r="U73" s="1"/>
      <c r="V73" s="1" t="s">
        <v>567</v>
      </c>
      <c r="W73" s="1" t="s">
        <v>55</v>
      </c>
      <c r="X73" s="1"/>
      <c r="Y73" s="1" t="s">
        <v>296</v>
      </c>
      <c r="Z73" s="2">
        <v>2200000</v>
      </c>
      <c r="AA73" s="1" t="s">
        <v>119</v>
      </c>
      <c r="AB73" s="2"/>
      <c r="AC73" s="1" t="s">
        <v>296</v>
      </c>
      <c r="AD73" s="2"/>
      <c r="AE73" s="1" t="s">
        <v>119</v>
      </c>
      <c r="AF73" s="2"/>
      <c r="AG73" s="7"/>
      <c r="AH73" s="2" t="s">
        <v>121</v>
      </c>
      <c r="AI73" s="1" t="s">
        <v>122</v>
      </c>
      <c r="AJ73" s="1"/>
      <c r="AK73" s="1"/>
    </row>
    <row r="74" spans="1:37" customFormat="1" x14ac:dyDescent="0.25">
      <c r="A74" t="s">
        <v>131</v>
      </c>
      <c r="B74" t="s">
        <v>232</v>
      </c>
      <c r="C74" t="s">
        <v>236</v>
      </c>
      <c r="D74" s="1" t="s">
        <v>114</v>
      </c>
      <c r="E74" s="3">
        <v>41383</v>
      </c>
      <c r="F74" s="1"/>
      <c r="G74" s="1"/>
      <c r="H74" s="1" t="s">
        <v>558</v>
      </c>
      <c r="I74" s="1" t="s">
        <v>55</v>
      </c>
      <c r="J74" s="1"/>
      <c r="K74" s="1" t="s">
        <v>296</v>
      </c>
      <c r="L74" s="2">
        <v>3700000</v>
      </c>
      <c r="M74" s="2" t="s">
        <v>119</v>
      </c>
      <c r="N74" s="2"/>
      <c r="O74" s="2" t="s">
        <v>296</v>
      </c>
      <c r="P74" s="1">
        <v>3550000</v>
      </c>
      <c r="Q74" s="2" t="s">
        <v>119</v>
      </c>
      <c r="R74" s="1"/>
      <c r="S74" s="3">
        <v>42303</v>
      </c>
      <c r="T74" s="3"/>
      <c r="U74" s="1"/>
      <c r="V74" s="1" t="s">
        <v>567</v>
      </c>
      <c r="W74" s="1" t="s">
        <v>55</v>
      </c>
      <c r="X74" s="1"/>
      <c r="Y74" s="1" t="s">
        <v>296</v>
      </c>
      <c r="Z74" s="2">
        <v>3050000</v>
      </c>
      <c r="AA74" s="1" t="s">
        <v>119</v>
      </c>
      <c r="AB74" s="2"/>
      <c r="AC74" s="1" t="s">
        <v>296</v>
      </c>
      <c r="AD74" s="2"/>
      <c r="AE74" s="1" t="s">
        <v>119</v>
      </c>
      <c r="AF74" s="2"/>
      <c r="AG74" s="7"/>
      <c r="AH74" s="2" t="s">
        <v>121</v>
      </c>
      <c r="AI74" s="1" t="s">
        <v>122</v>
      </c>
      <c r="AJ74" s="1"/>
      <c r="AK74" s="1"/>
    </row>
    <row r="75" spans="1:37" customFormat="1" x14ac:dyDescent="0.25">
      <c r="A75" t="s">
        <v>131</v>
      </c>
      <c r="B75" t="s">
        <v>233</v>
      </c>
      <c r="C75" t="s">
        <v>236</v>
      </c>
      <c r="D75" s="1" t="s">
        <v>114</v>
      </c>
      <c r="E75" s="3">
        <v>41487</v>
      </c>
      <c r="F75" s="1"/>
      <c r="G75" s="1"/>
      <c r="H75" s="1"/>
      <c r="I75" s="1"/>
      <c r="J75" s="1"/>
      <c r="K75" s="1" t="s">
        <v>296</v>
      </c>
      <c r="L75" s="2">
        <v>2480000</v>
      </c>
      <c r="M75" s="2" t="s">
        <v>119</v>
      </c>
      <c r="N75" s="2"/>
      <c r="O75" s="2" t="s">
        <v>296</v>
      </c>
      <c r="P75" s="1">
        <v>2210000</v>
      </c>
      <c r="Q75" s="2" t="s">
        <v>119</v>
      </c>
      <c r="R75" s="1"/>
      <c r="S75" s="3">
        <v>42303</v>
      </c>
      <c r="T75" s="3"/>
      <c r="U75" s="1"/>
      <c r="V75" s="1" t="s">
        <v>567</v>
      </c>
      <c r="W75" s="1" t="s">
        <v>55</v>
      </c>
      <c r="X75" s="1"/>
      <c r="Y75" s="1" t="s">
        <v>296</v>
      </c>
      <c r="Z75" s="2">
        <v>2300000</v>
      </c>
      <c r="AA75" s="1" t="s">
        <v>119</v>
      </c>
      <c r="AB75" s="2"/>
      <c r="AC75" s="1" t="s">
        <v>296</v>
      </c>
      <c r="AD75" s="2"/>
      <c r="AE75" s="1" t="s">
        <v>119</v>
      </c>
      <c r="AF75" s="2"/>
      <c r="AG75" s="7"/>
      <c r="AH75" s="2" t="s">
        <v>121</v>
      </c>
      <c r="AI75" s="1" t="s">
        <v>122</v>
      </c>
      <c r="AJ75" s="1"/>
      <c r="AK75" s="1"/>
    </row>
    <row r="76" spans="1:37" customFormat="1" x14ac:dyDescent="0.25">
      <c r="A76" t="s">
        <v>131</v>
      </c>
      <c r="B76" t="s">
        <v>234</v>
      </c>
      <c r="C76" t="s">
        <v>236</v>
      </c>
      <c r="D76" s="1" t="s">
        <v>114</v>
      </c>
      <c r="E76" s="3">
        <v>41407</v>
      </c>
      <c r="F76" s="1"/>
      <c r="G76" s="1"/>
      <c r="H76" s="1" t="s">
        <v>556</v>
      </c>
      <c r="I76" s="1" t="s">
        <v>55</v>
      </c>
      <c r="J76" s="1"/>
      <c r="K76" s="1" t="s">
        <v>296</v>
      </c>
      <c r="L76" s="2">
        <v>7410000</v>
      </c>
      <c r="M76" s="2" t="s">
        <v>119</v>
      </c>
      <c r="N76" s="2"/>
      <c r="O76" s="2" t="s">
        <v>296</v>
      </c>
      <c r="P76" s="1">
        <v>6440000</v>
      </c>
      <c r="Q76" s="2" t="s">
        <v>119</v>
      </c>
      <c r="R76" s="1"/>
      <c r="S76" s="3">
        <v>42303</v>
      </c>
      <c r="T76" s="3"/>
      <c r="U76" s="1"/>
      <c r="V76" s="1" t="s">
        <v>567</v>
      </c>
      <c r="W76" s="1" t="s">
        <v>55</v>
      </c>
      <c r="X76" s="1"/>
      <c r="Y76" s="1" t="s">
        <v>296</v>
      </c>
      <c r="Z76" s="2">
        <v>5000000</v>
      </c>
      <c r="AA76" s="1" t="s">
        <v>119</v>
      </c>
      <c r="AB76" s="2"/>
      <c r="AC76" s="1" t="s">
        <v>296</v>
      </c>
      <c r="AD76" s="2"/>
      <c r="AE76" s="1" t="s">
        <v>119</v>
      </c>
      <c r="AF76" s="2"/>
      <c r="AG76" s="7"/>
      <c r="AH76" s="2" t="s">
        <v>121</v>
      </c>
      <c r="AI76" s="1" t="s">
        <v>122</v>
      </c>
      <c r="AJ76" s="1"/>
      <c r="AK76" s="1"/>
    </row>
    <row r="77" spans="1:37" customFormat="1" x14ac:dyDescent="0.25">
      <c r="A77" t="s">
        <v>131</v>
      </c>
      <c r="B77" t="s">
        <v>764</v>
      </c>
      <c r="C77" t="s">
        <v>236</v>
      </c>
      <c r="D77" s="1" t="s">
        <v>114</v>
      </c>
      <c r="E77" s="3">
        <v>41484</v>
      </c>
      <c r="F77" s="1"/>
      <c r="G77" s="1"/>
      <c r="H77" s="1" t="s">
        <v>558</v>
      </c>
      <c r="I77" s="1" t="s">
        <v>55</v>
      </c>
      <c r="J77" s="1"/>
      <c r="K77" s="1" t="s">
        <v>296</v>
      </c>
      <c r="L77" s="2">
        <v>5574932</v>
      </c>
      <c r="M77" s="2" t="s">
        <v>119</v>
      </c>
      <c r="N77" s="2"/>
      <c r="O77" s="2" t="s">
        <v>296</v>
      </c>
      <c r="P77" s="1">
        <v>4374946</v>
      </c>
      <c r="Q77" s="2" t="s">
        <v>119</v>
      </c>
      <c r="R77" s="1"/>
      <c r="S77" s="3">
        <v>42303</v>
      </c>
      <c r="T77" s="3"/>
      <c r="U77" s="1"/>
      <c r="V77" s="1" t="s">
        <v>567</v>
      </c>
      <c r="W77" s="1" t="s">
        <v>55</v>
      </c>
      <c r="X77" s="1"/>
      <c r="Y77" s="1" t="s">
        <v>296</v>
      </c>
      <c r="Z77" s="2">
        <v>4000000</v>
      </c>
      <c r="AA77" s="1" t="s">
        <v>119</v>
      </c>
      <c r="AB77" s="2"/>
      <c r="AC77" s="1" t="s">
        <v>296</v>
      </c>
      <c r="AD77" s="2"/>
      <c r="AE77" s="1" t="s">
        <v>119</v>
      </c>
      <c r="AF77" s="2"/>
      <c r="AG77" s="7"/>
      <c r="AH77" s="2" t="s">
        <v>121</v>
      </c>
      <c r="AI77" s="1" t="s">
        <v>122</v>
      </c>
      <c r="AJ77" s="1"/>
      <c r="AK77" s="1"/>
    </row>
    <row r="78" spans="1:37" customFormat="1" x14ac:dyDescent="0.25">
      <c r="A78" t="s">
        <v>131</v>
      </c>
      <c r="B78" t="s">
        <v>765</v>
      </c>
      <c r="C78" t="s">
        <v>236</v>
      </c>
      <c r="D78" s="1" t="s">
        <v>114</v>
      </c>
      <c r="E78" s="3">
        <v>41792</v>
      </c>
      <c r="F78" s="1"/>
      <c r="G78" s="1"/>
      <c r="H78" s="1" t="s">
        <v>573</v>
      </c>
      <c r="I78" s="1" t="s">
        <v>55</v>
      </c>
      <c r="J78" s="1"/>
      <c r="K78" s="1" t="s">
        <v>296</v>
      </c>
      <c r="L78" s="2">
        <v>2625000</v>
      </c>
      <c r="M78" s="2" t="s">
        <v>119</v>
      </c>
      <c r="N78" s="2"/>
      <c r="O78" s="2" t="s">
        <v>296</v>
      </c>
      <c r="P78" s="1">
        <v>2380000</v>
      </c>
      <c r="Q78" s="2" t="s">
        <v>119</v>
      </c>
      <c r="R78" s="1"/>
      <c r="S78" s="3">
        <v>41791</v>
      </c>
      <c r="T78" s="3"/>
      <c r="U78" s="1"/>
      <c r="V78" s="1" t="s">
        <v>573</v>
      </c>
      <c r="W78" s="1" t="s">
        <v>55</v>
      </c>
      <c r="X78" s="1"/>
      <c r="Y78" s="1" t="s">
        <v>296</v>
      </c>
      <c r="Z78" s="2">
        <v>2625000</v>
      </c>
      <c r="AA78" s="1" t="s">
        <v>119</v>
      </c>
      <c r="AB78" s="2"/>
      <c r="AC78" s="1" t="s">
        <v>296</v>
      </c>
      <c r="AD78" s="2"/>
      <c r="AE78" s="1" t="s">
        <v>119</v>
      </c>
      <c r="AF78" s="2"/>
      <c r="AG78" s="7"/>
      <c r="AH78" s="2" t="s">
        <v>121</v>
      </c>
      <c r="AI78" s="1" t="s">
        <v>122</v>
      </c>
      <c r="AJ78" s="1"/>
      <c r="AK78" s="1"/>
    </row>
    <row r="79" spans="1:37" customFormat="1" x14ac:dyDescent="0.25">
      <c r="A79" t="s">
        <v>131</v>
      </c>
      <c r="B79" t="s">
        <v>766</v>
      </c>
      <c r="C79" t="s">
        <v>236</v>
      </c>
      <c r="D79" s="1" t="s">
        <v>114</v>
      </c>
      <c r="E79" s="3">
        <v>41460</v>
      </c>
      <c r="F79" s="1"/>
      <c r="G79" s="1"/>
      <c r="H79" s="1" t="s">
        <v>558</v>
      </c>
      <c r="I79" s="1" t="s">
        <v>55</v>
      </c>
      <c r="J79" s="1"/>
      <c r="K79" s="1" t="s">
        <v>296</v>
      </c>
      <c r="L79" s="2">
        <v>1900000</v>
      </c>
      <c r="M79" s="2" t="s">
        <v>119</v>
      </c>
      <c r="N79" s="2"/>
      <c r="O79" s="2" t="s">
        <v>296</v>
      </c>
      <c r="P79" s="1">
        <v>1800000</v>
      </c>
      <c r="Q79" s="2" t="s">
        <v>119</v>
      </c>
      <c r="R79" s="1"/>
      <c r="S79" s="3">
        <v>41458</v>
      </c>
      <c r="T79" s="3"/>
      <c r="U79" s="1"/>
      <c r="V79" s="1" t="s">
        <v>567</v>
      </c>
      <c r="W79" s="1" t="s">
        <v>55</v>
      </c>
      <c r="X79" s="1"/>
      <c r="Y79" s="1" t="s">
        <v>296</v>
      </c>
      <c r="Z79" s="2">
        <v>1900000</v>
      </c>
      <c r="AA79" s="1" t="s">
        <v>119</v>
      </c>
      <c r="AB79" s="2"/>
      <c r="AC79" s="1" t="s">
        <v>296</v>
      </c>
      <c r="AD79" s="2"/>
      <c r="AE79" s="1" t="s">
        <v>119</v>
      </c>
      <c r="AF79" s="2"/>
      <c r="AG79" s="7"/>
      <c r="AH79" s="2" t="s">
        <v>121</v>
      </c>
      <c r="AI79" s="1" t="s">
        <v>122</v>
      </c>
      <c r="AJ79" s="1"/>
      <c r="AK79" s="1"/>
    </row>
    <row r="80" spans="1:37" customFormat="1" x14ac:dyDescent="0.25">
      <c r="A80" t="s">
        <v>131</v>
      </c>
      <c r="B80" t="s">
        <v>767</v>
      </c>
      <c r="C80" t="s">
        <v>236</v>
      </c>
      <c r="D80" s="1" t="s">
        <v>114</v>
      </c>
      <c r="E80" s="3">
        <v>41547</v>
      </c>
      <c r="F80" s="1"/>
      <c r="G80" s="1"/>
      <c r="H80" s="1" t="s">
        <v>556</v>
      </c>
      <c r="I80" s="1" t="s">
        <v>55</v>
      </c>
      <c r="J80" s="1"/>
      <c r="K80" s="1" t="s">
        <v>296</v>
      </c>
      <c r="L80" s="2">
        <v>4160000</v>
      </c>
      <c r="M80" s="2" t="s">
        <v>119</v>
      </c>
      <c r="N80" s="2"/>
      <c r="O80" s="2" t="s">
        <v>296</v>
      </c>
      <c r="P80" s="1">
        <v>3620000</v>
      </c>
      <c r="Q80" s="2" t="s">
        <v>119</v>
      </c>
      <c r="R80" s="1"/>
      <c r="S80" s="3">
        <v>41547</v>
      </c>
      <c r="T80" s="3"/>
      <c r="U80" s="1"/>
      <c r="V80" s="1" t="s">
        <v>574</v>
      </c>
      <c r="W80" s="1" t="s">
        <v>55</v>
      </c>
      <c r="X80" s="1"/>
      <c r="Y80" s="1" t="s">
        <v>296</v>
      </c>
      <c r="Z80" s="2">
        <v>4160000</v>
      </c>
      <c r="AA80" s="1" t="s">
        <v>119</v>
      </c>
      <c r="AB80" s="2"/>
      <c r="AC80" s="1" t="s">
        <v>296</v>
      </c>
      <c r="AD80" s="2"/>
      <c r="AE80" s="1" t="s">
        <v>119</v>
      </c>
      <c r="AF80" s="2"/>
      <c r="AG80" s="7"/>
      <c r="AH80" s="2" t="s">
        <v>121</v>
      </c>
      <c r="AI80" s="1" t="s">
        <v>122</v>
      </c>
      <c r="AJ80" s="1"/>
      <c r="AK80" s="1"/>
    </row>
    <row r="81" spans="1:37" customFormat="1" x14ac:dyDescent="0.25">
      <c r="A81" t="s">
        <v>131</v>
      </c>
      <c r="B81" t="s">
        <v>768</v>
      </c>
      <c r="C81" t="s">
        <v>236</v>
      </c>
      <c r="D81" s="1" t="s">
        <v>114</v>
      </c>
      <c r="E81" s="3">
        <v>41522</v>
      </c>
      <c r="F81" s="1"/>
      <c r="G81" s="1"/>
      <c r="H81" s="1" t="s">
        <v>558</v>
      </c>
      <c r="I81" s="1" t="s">
        <v>55</v>
      </c>
      <c r="J81" s="1"/>
      <c r="K81" s="1" t="s">
        <v>296</v>
      </c>
      <c r="L81" s="2">
        <v>2550000</v>
      </c>
      <c r="M81" s="2" t="s">
        <v>119</v>
      </c>
      <c r="N81" s="2"/>
      <c r="O81" s="2" t="s">
        <v>296</v>
      </c>
      <c r="P81" s="1">
        <v>2300000</v>
      </c>
      <c r="Q81" s="2" t="s">
        <v>119</v>
      </c>
      <c r="R81" s="1"/>
      <c r="S81" s="3">
        <v>41522</v>
      </c>
      <c r="T81" s="3"/>
      <c r="U81" s="1"/>
      <c r="V81" s="1" t="s">
        <v>567</v>
      </c>
      <c r="W81" s="1" t="s">
        <v>55</v>
      </c>
      <c r="X81" s="1"/>
      <c r="Y81" s="1" t="s">
        <v>296</v>
      </c>
      <c r="Z81" s="2">
        <v>2550000</v>
      </c>
      <c r="AA81" s="1" t="s">
        <v>119</v>
      </c>
      <c r="AB81" s="2"/>
      <c r="AC81" s="1" t="s">
        <v>296</v>
      </c>
      <c r="AD81" s="2"/>
      <c r="AE81" s="1" t="s">
        <v>119</v>
      </c>
      <c r="AF81" s="2"/>
      <c r="AG81" s="7"/>
      <c r="AH81" s="2" t="s">
        <v>121</v>
      </c>
      <c r="AI81" s="1" t="s">
        <v>122</v>
      </c>
      <c r="AJ81" s="1"/>
      <c r="AK81" s="1"/>
    </row>
    <row r="82" spans="1:37" customFormat="1" x14ac:dyDescent="0.25">
      <c r="A82" t="s">
        <v>131</v>
      </c>
      <c r="B82" t="s">
        <v>769</v>
      </c>
      <c r="C82" t="s">
        <v>236</v>
      </c>
      <c r="D82" s="1" t="s">
        <v>114</v>
      </c>
      <c r="E82" s="3">
        <v>41527</v>
      </c>
      <c r="F82" s="1"/>
      <c r="G82" s="1"/>
      <c r="H82" s="1" t="s">
        <v>556</v>
      </c>
      <c r="I82" s="1" t="s">
        <v>55</v>
      </c>
      <c r="J82" s="1"/>
      <c r="K82" s="1" t="s">
        <v>296</v>
      </c>
      <c r="L82" s="2">
        <v>3390000</v>
      </c>
      <c r="M82" s="2" t="s">
        <v>119</v>
      </c>
      <c r="N82" s="2"/>
      <c r="O82" s="2" t="s">
        <v>296</v>
      </c>
      <c r="P82" s="1">
        <v>2950000</v>
      </c>
      <c r="Q82" s="2" t="s">
        <v>119</v>
      </c>
      <c r="R82" s="1"/>
      <c r="S82" s="3">
        <v>41527</v>
      </c>
      <c r="T82" s="3"/>
      <c r="U82" s="1"/>
      <c r="V82" s="1" t="s">
        <v>574</v>
      </c>
      <c r="W82" s="1" t="s">
        <v>55</v>
      </c>
      <c r="X82" s="1"/>
      <c r="Y82" s="1" t="s">
        <v>296</v>
      </c>
      <c r="Z82" s="2">
        <v>3390000</v>
      </c>
      <c r="AA82" s="1" t="s">
        <v>119</v>
      </c>
      <c r="AB82" s="2"/>
      <c r="AC82" s="1" t="s">
        <v>296</v>
      </c>
      <c r="AD82" s="2"/>
      <c r="AE82" s="1" t="s">
        <v>119</v>
      </c>
      <c r="AF82" s="2"/>
      <c r="AG82" s="7"/>
      <c r="AH82" s="2" t="s">
        <v>121</v>
      </c>
      <c r="AI82" s="1" t="s">
        <v>122</v>
      </c>
      <c r="AJ82" s="1"/>
      <c r="AK82" s="1"/>
    </row>
    <row r="83" spans="1:37" customFormat="1" x14ac:dyDescent="0.25">
      <c r="A83" t="s">
        <v>131</v>
      </c>
      <c r="B83" t="s">
        <v>770</v>
      </c>
      <c r="C83" t="s">
        <v>236</v>
      </c>
      <c r="D83" s="1" t="s">
        <v>114</v>
      </c>
      <c r="E83" s="3">
        <v>41422</v>
      </c>
      <c r="F83" s="1"/>
      <c r="G83" s="1"/>
      <c r="H83" s="1" t="s">
        <v>558</v>
      </c>
      <c r="I83" s="1" t="s">
        <v>55</v>
      </c>
      <c r="J83" s="1"/>
      <c r="K83" s="1" t="s">
        <v>296</v>
      </c>
      <c r="L83" s="2">
        <v>9700000</v>
      </c>
      <c r="M83" s="2" t="s">
        <v>119</v>
      </c>
      <c r="N83" s="2"/>
      <c r="O83" s="2" t="s">
        <v>296</v>
      </c>
      <c r="P83" s="1">
        <v>8900000</v>
      </c>
      <c r="Q83" s="2" t="s">
        <v>119</v>
      </c>
      <c r="R83" s="1"/>
      <c r="S83" s="3"/>
      <c r="T83" s="3"/>
      <c r="U83" s="1"/>
      <c r="V83" s="1"/>
      <c r="W83" s="1"/>
      <c r="X83" s="1"/>
      <c r="Y83" s="1" t="s">
        <v>296</v>
      </c>
      <c r="Z83" s="2"/>
      <c r="AA83" s="1" t="s">
        <v>119</v>
      </c>
      <c r="AB83" s="2"/>
      <c r="AC83" s="1" t="s">
        <v>296</v>
      </c>
      <c r="AD83" s="2"/>
      <c r="AE83" s="1" t="s">
        <v>119</v>
      </c>
      <c r="AF83" s="2"/>
      <c r="AG83" s="7"/>
      <c r="AH83" s="2" t="s">
        <v>121</v>
      </c>
      <c r="AI83" s="1" t="s">
        <v>122</v>
      </c>
      <c r="AJ83" s="1"/>
      <c r="AK83" s="1"/>
    </row>
    <row r="84" spans="1:37" customFormat="1" x14ac:dyDescent="0.25">
      <c r="A84" t="s">
        <v>131</v>
      </c>
      <c r="B84" t="s">
        <v>771</v>
      </c>
      <c r="C84" t="s">
        <v>236</v>
      </c>
      <c r="D84" s="1" t="s">
        <v>114</v>
      </c>
      <c r="E84" s="3">
        <v>41526</v>
      </c>
      <c r="F84" s="1"/>
      <c r="G84" s="1"/>
      <c r="H84" s="1" t="s">
        <v>558</v>
      </c>
      <c r="I84" s="1" t="s">
        <v>55</v>
      </c>
      <c r="J84" s="1"/>
      <c r="K84" s="1" t="s">
        <v>296</v>
      </c>
      <c r="L84" s="2">
        <v>3000000</v>
      </c>
      <c r="M84" s="2" t="s">
        <v>119</v>
      </c>
      <c r="N84" s="2"/>
      <c r="O84" s="2" t="s">
        <v>296</v>
      </c>
      <c r="P84" s="1">
        <v>2650000</v>
      </c>
      <c r="Q84" s="2" t="s">
        <v>119</v>
      </c>
      <c r="R84" s="1"/>
      <c r="S84" s="3">
        <v>41526</v>
      </c>
      <c r="T84" s="3"/>
      <c r="U84" s="1"/>
      <c r="V84" s="1" t="s">
        <v>567</v>
      </c>
      <c r="W84" s="1" t="s">
        <v>55</v>
      </c>
      <c r="X84" s="1"/>
      <c r="Y84" s="1" t="s">
        <v>296</v>
      </c>
      <c r="Z84" s="2">
        <v>3000000</v>
      </c>
      <c r="AA84" s="1" t="s">
        <v>119</v>
      </c>
      <c r="AB84" s="2"/>
      <c r="AC84" s="1" t="s">
        <v>296</v>
      </c>
      <c r="AD84" s="2"/>
      <c r="AE84" s="1" t="s">
        <v>119</v>
      </c>
      <c r="AF84" s="2"/>
      <c r="AG84" s="7"/>
      <c r="AH84" s="2" t="s">
        <v>121</v>
      </c>
      <c r="AI84" s="1" t="s">
        <v>122</v>
      </c>
      <c r="AJ84" s="1"/>
      <c r="AK84" s="1"/>
    </row>
    <row r="85" spans="1:37" customFormat="1" x14ac:dyDescent="0.25">
      <c r="A85" t="s">
        <v>131</v>
      </c>
      <c r="B85" t="s">
        <v>772</v>
      </c>
      <c r="C85" t="s">
        <v>236</v>
      </c>
      <c r="D85" s="1" t="s">
        <v>114</v>
      </c>
      <c r="E85" s="3">
        <v>41239</v>
      </c>
      <c r="F85" s="1"/>
      <c r="G85" s="1"/>
      <c r="H85" s="1" t="s">
        <v>558</v>
      </c>
      <c r="I85" s="1" t="s">
        <v>55</v>
      </c>
      <c r="J85" s="1"/>
      <c r="K85" s="1" t="s">
        <v>296</v>
      </c>
      <c r="L85" s="2">
        <v>4500000</v>
      </c>
      <c r="M85" s="2" t="s">
        <v>119</v>
      </c>
      <c r="N85" s="2"/>
      <c r="O85" s="2" t="s">
        <v>296</v>
      </c>
      <c r="P85" s="1">
        <v>4200000</v>
      </c>
      <c r="Q85" s="2" t="s">
        <v>119</v>
      </c>
      <c r="R85" s="1"/>
      <c r="S85" s="3">
        <v>41239</v>
      </c>
      <c r="T85" s="3"/>
      <c r="U85" s="1"/>
      <c r="V85" s="1" t="s">
        <v>567</v>
      </c>
      <c r="W85" s="1" t="s">
        <v>55</v>
      </c>
      <c r="X85" s="1"/>
      <c r="Y85" s="1" t="s">
        <v>296</v>
      </c>
      <c r="Z85" s="2">
        <v>4500000</v>
      </c>
      <c r="AA85" s="1" t="s">
        <v>119</v>
      </c>
      <c r="AB85" s="2"/>
      <c r="AC85" s="1" t="s">
        <v>296</v>
      </c>
      <c r="AD85" s="2"/>
      <c r="AE85" s="1" t="s">
        <v>119</v>
      </c>
      <c r="AF85" s="2"/>
      <c r="AG85" s="7"/>
      <c r="AH85" s="2" t="s">
        <v>121</v>
      </c>
      <c r="AI85" s="1" t="s">
        <v>122</v>
      </c>
      <c r="AJ85" s="1"/>
      <c r="AK85" s="1"/>
    </row>
    <row r="86" spans="1:37" customFormat="1" x14ac:dyDescent="0.25">
      <c r="A86" t="s">
        <v>131</v>
      </c>
      <c r="B86" t="s">
        <v>773</v>
      </c>
      <c r="C86" t="s">
        <v>236</v>
      </c>
      <c r="D86" s="1" t="s">
        <v>114</v>
      </c>
      <c r="E86" s="3">
        <v>41522</v>
      </c>
      <c r="F86" s="1"/>
      <c r="G86" s="1"/>
      <c r="H86" s="1" t="s">
        <v>558</v>
      </c>
      <c r="I86" s="1" t="s">
        <v>55</v>
      </c>
      <c r="J86" s="1"/>
      <c r="K86" s="1" t="s">
        <v>296</v>
      </c>
      <c r="L86" s="2">
        <v>1650000</v>
      </c>
      <c r="M86" s="2" t="s">
        <v>119</v>
      </c>
      <c r="N86" s="2"/>
      <c r="O86" s="2" t="s">
        <v>296</v>
      </c>
      <c r="P86" s="1">
        <v>1400000</v>
      </c>
      <c r="Q86" s="2" t="s">
        <v>119</v>
      </c>
      <c r="R86" s="1"/>
      <c r="S86" s="3">
        <v>41522</v>
      </c>
      <c r="T86" s="3"/>
      <c r="U86" s="1"/>
      <c r="V86" s="1" t="s">
        <v>567</v>
      </c>
      <c r="W86" s="1" t="s">
        <v>55</v>
      </c>
      <c r="X86" s="1"/>
      <c r="Y86" s="1" t="s">
        <v>296</v>
      </c>
      <c r="Z86" s="2">
        <v>1650000</v>
      </c>
      <c r="AA86" s="1" t="s">
        <v>119</v>
      </c>
      <c r="AB86" s="2"/>
      <c r="AC86" s="1" t="s">
        <v>296</v>
      </c>
      <c r="AD86" s="2"/>
      <c r="AE86" s="1" t="s">
        <v>119</v>
      </c>
      <c r="AF86" s="2"/>
      <c r="AG86" s="7"/>
      <c r="AH86" s="2" t="s">
        <v>121</v>
      </c>
      <c r="AI86" s="1" t="s">
        <v>122</v>
      </c>
      <c r="AJ86" s="1"/>
      <c r="AK86" s="1"/>
    </row>
    <row r="87" spans="1:37" customFormat="1" x14ac:dyDescent="0.25">
      <c r="A87" t="s">
        <v>131</v>
      </c>
      <c r="B87" t="s">
        <v>774</v>
      </c>
      <c r="C87" t="s">
        <v>236</v>
      </c>
      <c r="D87" s="1" t="s">
        <v>114</v>
      </c>
      <c r="E87" s="3">
        <v>41236</v>
      </c>
      <c r="F87" s="1"/>
      <c r="G87" s="1"/>
      <c r="H87" s="1" t="s">
        <v>573</v>
      </c>
      <c r="I87" s="1" t="s">
        <v>55</v>
      </c>
      <c r="J87" s="1"/>
      <c r="K87" s="1" t="s">
        <v>296</v>
      </c>
      <c r="L87" s="2">
        <v>4495000</v>
      </c>
      <c r="M87" s="2" t="s">
        <v>119</v>
      </c>
      <c r="N87" s="2"/>
      <c r="O87" s="2" t="s">
        <v>296</v>
      </c>
      <c r="P87" s="1">
        <v>4225000</v>
      </c>
      <c r="Q87" s="2" t="s">
        <v>119</v>
      </c>
      <c r="R87" s="1"/>
      <c r="S87" s="3">
        <v>41266</v>
      </c>
      <c r="T87" s="3"/>
      <c r="U87" s="1"/>
      <c r="V87" s="1" t="s">
        <v>573</v>
      </c>
      <c r="W87" s="1" t="s">
        <v>55</v>
      </c>
      <c r="X87" s="1"/>
      <c r="Y87" s="1" t="s">
        <v>296</v>
      </c>
      <c r="Z87" s="2">
        <v>4495000</v>
      </c>
      <c r="AA87" s="1" t="s">
        <v>119</v>
      </c>
      <c r="AB87" s="2"/>
      <c r="AC87" s="1" t="s">
        <v>296</v>
      </c>
      <c r="AD87" s="2"/>
      <c r="AE87" s="1" t="s">
        <v>119</v>
      </c>
      <c r="AF87" s="2"/>
      <c r="AG87" s="7"/>
      <c r="AH87" s="2" t="s">
        <v>121</v>
      </c>
      <c r="AI87" s="1" t="s">
        <v>122</v>
      </c>
      <c r="AJ87" s="1"/>
      <c r="AK87" s="1"/>
    </row>
    <row r="88" spans="1:37" customFormat="1" x14ac:dyDescent="0.25">
      <c r="A88" t="s">
        <v>131</v>
      </c>
      <c r="B88" t="s">
        <v>775</v>
      </c>
      <c r="C88" t="s">
        <v>236</v>
      </c>
      <c r="D88" s="1" t="s">
        <v>114</v>
      </c>
      <c r="E88" s="3">
        <v>41590</v>
      </c>
      <c r="F88" s="1"/>
      <c r="G88" s="1"/>
      <c r="H88" s="1" t="s">
        <v>573</v>
      </c>
      <c r="I88" s="1" t="s">
        <v>55</v>
      </c>
      <c r="J88" s="1"/>
      <c r="K88" s="1" t="s">
        <v>296</v>
      </c>
      <c r="L88" s="2">
        <v>1580000</v>
      </c>
      <c r="M88" s="2" t="s">
        <v>119</v>
      </c>
      <c r="N88" s="2"/>
      <c r="O88" s="2" t="s">
        <v>296</v>
      </c>
      <c r="P88" s="1">
        <v>1480000</v>
      </c>
      <c r="Q88" s="2" t="s">
        <v>119</v>
      </c>
      <c r="R88" s="1"/>
      <c r="S88" s="3">
        <v>41590</v>
      </c>
      <c r="T88" s="3"/>
      <c r="U88" s="1"/>
      <c r="V88" s="1" t="s">
        <v>573</v>
      </c>
      <c r="W88" s="1" t="s">
        <v>55</v>
      </c>
      <c r="X88" s="1"/>
      <c r="Y88" s="1" t="s">
        <v>296</v>
      </c>
      <c r="Z88" s="2">
        <v>1580000</v>
      </c>
      <c r="AA88" s="1" t="s">
        <v>119</v>
      </c>
      <c r="AB88" s="2"/>
      <c r="AC88" s="1" t="s">
        <v>296</v>
      </c>
      <c r="AD88" s="2"/>
      <c r="AE88" s="1" t="s">
        <v>119</v>
      </c>
      <c r="AF88" s="2"/>
      <c r="AG88" s="7"/>
      <c r="AH88" s="2" t="s">
        <v>121</v>
      </c>
      <c r="AI88" s="1" t="s">
        <v>122</v>
      </c>
      <c r="AJ88" s="1"/>
      <c r="AK88" s="1"/>
    </row>
    <row r="89" spans="1:37" customFormat="1" x14ac:dyDescent="0.25">
      <c r="A89" t="s">
        <v>131</v>
      </c>
      <c r="B89" t="s">
        <v>776</v>
      </c>
      <c r="C89" t="s">
        <v>236</v>
      </c>
      <c r="D89" s="1" t="s">
        <v>114</v>
      </c>
      <c r="E89" s="3">
        <v>41795</v>
      </c>
      <c r="F89" s="1"/>
      <c r="G89" s="1"/>
      <c r="H89" s="1" t="s">
        <v>556</v>
      </c>
      <c r="I89" s="1" t="s">
        <v>55</v>
      </c>
      <c r="J89" s="1"/>
      <c r="K89" s="1" t="s">
        <v>296</v>
      </c>
      <c r="L89" s="2">
        <v>1800000</v>
      </c>
      <c r="M89" s="2" t="s">
        <v>119</v>
      </c>
      <c r="N89" s="2"/>
      <c r="O89" s="2" t="s">
        <v>296</v>
      </c>
      <c r="P89" s="1">
        <v>1570000</v>
      </c>
      <c r="Q89" s="2" t="s">
        <v>119</v>
      </c>
      <c r="R89" s="1"/>
      <c r="S89" s="3">
        <v>41795</v>
      </c>
      <c r="T89" s="3"/>
      <c r="U89" s="1"/>
      <c r="V89" s="1" t="s">
        <v>574</v>
      </c>
      <c r="W89" s="1" t="s">
        <v>55</v>
      </c>
      <c r="X89" s="1"/>
      <c r="Y89" s="1" t="s">
        <v>296</v>
      </c>
      <c r="Z89" s="2">
        <v>1800000</v>
      </c>
      <c r="AA89" s="1" t="s">
        <v>119</v>
      </c>
      <c r="AB89" s="2"/>
      <c r="AC89" s="1" t="s">
        <v>296</v>
      </c>
      <c r="AD89" s="2"/>
      <c r="AE89" s="1" t="s">
        <v>119</v>
      </c>
      <c r="AF89" s="2"/>
      <c r="AG89" s="7"/>
      <c r="AH89" s="2" t="s">
        <v>121</v>
      </c>
      <c r="AI89" s="1" t="s">
        <v>122</v>
      </c>
      <c r="AJ89" s="1"/>
      <c r="AK89" s="1"/>
    </row>
    <row r="90" spans="1:37" customFormat="1" x14ac:dyDescent="0.25">
      <c r="A90" t="s">
        <v>131</v>
      </c>
      <c r="B90" t="s">
        <v>777</v>
      </c>
      <c r="C90" t="s">
        <v>236</v>
      </c>
      <c r="D90" s="1" t="s">
        <v>114</v>
      </c>
      <c r="E90" s="3">
        <v>41516</v>
      </c>
      <c r="F90" s="1"/>
      <c r="G90" s="1"/>
      <c r="H90" s="1"/>
      <c r="I90" s="1"/>
      <c r="J90" s="1"/>
      <c r="K90" s="1" t="s">
        <v>296</v>
      </c>
      <c r="L90" s="2">
        <v>4880000</v>
      </c>
      <c r="M90" s="2" t="s">
        <v>119</v>
      </c>
      <c r="N90" s="2"/>
      <c r="O90" s="2" t="s">
        <v>296</v>
      </c>
      <c r="P90" s="1">
        <v>4400000</v>
      </c>
      <c r="Q90" s="2" t="s">
        <v>119</v>
      </c>
      <c r="R90" s="1"/>
      <c r="S90" s="3"/>
      <c r="T90" s="3"/>
      <c r="U90" s="1"/>
      <c r="V90" s="1"/>
      <c r="W90" s="1"/>
      <c r="X90" s="1"/>
      <c r="Y90" s="1" t="s">
        <v>296</v>
      </c>
      <c r="Z90" s="2"/>
      <c r="AA90" s="1" t="s">
        <v>119</v>
      </c>
      <c r="AB90" s="2"/>
      <c r="AC90" s="1" t="s">
        <v>296</v>
      </c>
      <c r="AD90" s="2"/>
      <c r="AE90" s="1" t="s">
        <v>119</v>
      </c>
      <c r="AF90" s="2"/>
      <c r="AG90" s="7"/>
      <c r="AH90" s="2" t="s">
        <v>121</v>
      </c>
      <c r="AI90" s="1" t="s">
        <v>122</v>
      </c>
      <c r="AJ90" s="1"/>
      <c r="AK90" s="1"/>
    </row>
    <row r="91" spans="1:37" customFormat="1" x14ac:dyDescent="0.25">
      <c r="A91" t="s">
        <v>131</v>
      </c>
      <c r="B91" t="s">
        <v>778</v>
      </c>
      <c r="C91" t="s">
        <v>236</v>
      </c>
      <c r="D91" s="1" t="s">
        <v>114</v>
      </c>
      <c r="E91" s="3">
        <v>41383</v>
      </c>
      <c r="F91" s="1"/>
      <c r="G91" s="1"/>
      <c r="H91" s="1" t="s">
        <v>558</v>
      </c>
      <c r="I91" s="1" t="s">
        <v>55</v>
      </c>
      <c r="J91" s="1"/>
      <c r="K91" s="1" t="s">
        <v>296</v>
      </c>
      <c r="L91" s="2">
        <v>2100000</v>
      </c>
      <c r="M91" s="2" t="s">
        <v>119</v>
      </c>
      <c r="N91" s="2"/>
      <c r="O91" s="2" t="s">
        <v>296</v>
      </c>
      <c r="P91" s="1">
        <v>1900000</v>
      </c>
      <c r="Q91" s="2" t="s">
        <v>119</v>
      </c>
      <c r="R91" s="1"/>
      <c r="S91" s="3"/>
      <c r="T91" s="3"/>
      <c r="U91" s="1"/>
      <c r="V91" s="1"/>
      <c r="W91" s="1"/>
      <c r="X91" s="1"/>
      <c r="Y91" s="1" t="s">
        <v>296</v>
      </c>
      <c r="Z91" s="2"/>
      <c r="AA91" s="1" t="s">
        <v>119</v>
      </c>
      <c r="AB91" s="2"/>
      <c r="AC91" s="1" t="s">
        <v>296</v>
      </c>
      <c r="AD91" s="2"/>
      <c r="AE91" s="1" t="s">
        <v>119</v>
      </c>
      <c r="AF91" s="2"/>
      <c r="AG91" s="7"/>
      <c r="AH91" s="2" t="s">
        <v>121</v>
      </c>
      <c r="AI91" s="1" t="s">
        <v>122</v>
      </c>
      <c r="AJ91" s="1"/>
      <c r="AK91" s="1"/>
    </row>
    <row r="92" spans="1:37" customFormat="1" x14ac:dyDescent="0.25">
      <c r="A92" t="s">
        <v>131</v>
      </c>
      <c r="B92" t="s">
        <v>779</v>
      </c>
      <c r="C92" t="s">
        <v>236</v>
      </c>
      <c r="D92" s="1" t="s">
        <v>114</v>
      </c>
      <c r="E92" s="3">
        <v>41407</v>
      </c>
      <c r="F92" s="1"/>
      <c r="G92" s="1"/>
      <c r="H92" s="1" t="s">
        <v>556</v>
      </c>
      <c r="I92" s="1" t="s">
        <v>55</v>
      </c>
      <c r="J92" s="1"/>
      <c r="K92" s="1" t="s">
        <v>296</v>
      </c>
      <c r="L92" s="2">
        <v>9920000</v>
      </c>
      <c r="M92" s="2" t="s">
        <v>119</v>
      </c>
      <c r="N92" s="2"/>
      <c r="O92" s="2" t="s">
        <v>296</v>
      </c>
      <c r="P92" s="1">
        <v>8630000</v>
      </c>
      <c r="Q92" s="2" t="s">
        <v>119</v>
      </c>
      <c r="R92" s="1"/>
      <c r="S92" s="3"/>
      <c r="T92" s="3"/>
      <c r="U92" s="1"/>
      <c r="V92" s="1"/>
      <c r="W92" s="1"/>
      <c r="X92" s="1"/>
      <c r="Y92" s="1" t="s">
        <v>296</v>
      </c>
      <c r="Z92" s="2"/>
      <c r="AA92" s="1" t="s">
        <v>119</v>
      </c>
      <c r="AB92" s="2"/>
      <c r="AC92" s="1" t="s">
        <v>296</v>
      </c>
      <c r="AD92" s="2"/>
      <c r="AE92" s="1" t="s">
        <v>119</v>
      </c>
      <c r="AF92" s="2"/>
      <c r="AG92" s="7"/>
      <c r="AH92" s="2" t="s">
        <v>121</v>
      </c>
      <c r="AI92" s="1" t="s">
        <v>122</v>
      </c>
      <c r="AJ92" s="1"/>
      <c r="AK92" s="1"/>
    </row>
    <row r="93" spans="1:37" customFormat="1" x14ac:dyDescent="0.25">
      <c r="A93" t="s">
        <v>131</v>
      </c>
      <c r="B93" t="s">
        <v>780</v>
      </c>
      <c r="C93" t="s">
        <v>236</v>
      </c>
      <c r="D93" s="1" t="s">
        <v>114</v>
      </c>
      <c r="E93" s="3">
        <v>41425</v>
      </c>
      <c r="F93" s="1"/>
      <c r="G93" s="1"/>
      <c r="H93" s="1" t="s">
        <v>558</v>
      </c>
      <c r="I93" s="1" t="s">
        <v>55</v>
      </c>
      <c r="J93" s="1"/>
      <c r="K93" s="1" t="s">
        <v>296</v>
      </c>
      <c r="L93" s="2">
        <v>10600000</v>
      </c>
      <c r="M93" s="2" t="s">
        <v>119</v>
      </c>
      <c r="N93" s="2"/>
      <c r="O93" s="2" t="s">
        <v>296</v>
      </c>
      <c r="P93" s="1">
        <v>9600000</v>
      </c>
      <c r="Q93" s="2" t="s">
        <v>119</v>
      </c>
      <c r="R93" s="1"/>
      <c r="S93" s="3"/>
      <c r="T93" s="3"/>
      <c r="U93" s="1"/>
      <c r="V93" s="1"/>
      <c r="W93" s="1"/>
      <c r="X93" s="1"/>
      <c r="Y93" s="1" t="s">
        <v>296</v>
      </c>
      <c r="Z93" s="2"/>
      <c r="AA93" s="1" t="s">
        <v>119</v>
      </c>
      <c r="AB93" s="2"/>
      <c r="AC93" s="1" t="s">
        <v>296</v>
      </c>
      <c r="AD93" s="2"/>
      <c r="AE93" s="1" t="s">
        <v>119</v>
      </c>
      <c r="AF93" s="2"/>
      <c r="AG93" s="7"/>
      <c r="AH93" s="2" t="s">
        <v>121</v>
      </c>
      <c r="AI93" s="1" t="s">
        <v>122</v>
      </c>
      <c r="AJ93" s="1"/>
      <c r="AK93" s="1"/>
    </row>
    <row r="94" spans="1:37" customFormat="1" x14ac:dyDescent="0.25">
      <c r="A94" t="s">
        <v>131</v>
      </c>
      <c r="B94" t="s">
        <v>781</v>
      </c>
      <c r="C94" t="s">
        <v>236</v>
      </c>
      <c r="D94" s="1" t="s">
        <v>114</v>
      </c>
      <c r="E94" s="3">
        <v>41083</v>
      </c>
      <c r="F94" s="1"/>
      <c r="G94" s="1"/>
      <c r="H94" s="1" t="s">
        <v>563</v>
      </c>
      <c r="I94" s="1" t="s">
        <v>55</v>
      </c>
      <c r="J94" s="1"/>
      <c r="K94" s="1" t="s">
        <v>296</v>
      </c>
      <c r="L94" s="2">
        <v>2878000</v>
      </c>
      <c r="M94" s="2" t="s">
        <v>119</v>
      </c>
      <c r="N94" s="2"/>
      <c r="O94" s="2" t="s">
        <v>296</v>
      </c>
      <c r="P94" s="1">
        <v>2835000</v>
      </c>
      <c r="Q94" s="2" t="s">
        <v>119</v>
      </c>
      <c r="R94" s="1"/>
      <c r="S94" s="3"/>
      <c r="T94" s="3"/>
      <c r="U94" s="1"/>
      <c r="V94" s="1"/>
      <c r="W94" s="1"/>
      <c r="X94" s="1"/>
      <c r="Y94" s="1" t="s">
        <v>296</v>
      </c>
      <c r="Z94" s="2"/>
      <c r="AA94" s="1" t="s">
        <v>119</v>
      </c>
      <c r="AB94" s="2"/>
      <c r="AC94" s="1" t="s">
        <v>296</v>
      </c>
      <c r="AD94" s="2"/>
      <c r="AE94" s="1" t="s">
        <v>119</v>
      </c>
      <c r="AF94" s="2"/>
      <c r="AG94" s="7"/>
      <c r="AH94" s="2" t="s">
        <v>121</v>
      </c>
      <c r="AI94" s="1" t="s">
        <v>122</v>
      </c>
      <c r="AJ94" s="1"/>
      <c r="AK94" s="1"/>
    </row>
    <row r="95" spans="1:37" customFormat="1" x14ac:dyDescent="0.25">
      <c r="A95" t="s">
        <v>131</v>
      </c>
      <c r="B95" t="s">
        <v>782</v>
      </c>
      <c r="C95" t="s">
        <v>236</v>
      </c>
      <c r="D95" s="1" t="s">
        <v>114</v>
      </c>
      <c r="E95" s="3">
        <v>41745</v>
      </c>
      <c r="F95" s="1"/>
      <c r="G95" s="1"/>
      <c r="H95" s="1" t="s">
        <v>556</v>
      </c>
      <c r="I95" s="1" t="s">
        <v>55</v>
      </c>
      <c r="J95" s="1"/>
      <c r="K95" s="1" t="s">
        <v>296</v>
      </c>
      <c r="L95" s="2">
        <v>28050000</v>
      </c>
      <c r="M95" s="2" t="s">
        <v>119</v>
      </c>
      <c r="N95" s="2"/>
      <c r="O95" s="2" t="s">
        <v>296</v>
      </c>
      <c r="P95" s="1">
        <v>24390000</v>
      </c>
      <c r="Q95" s="2" t="s">
        <v>119</v>
      </c>
      <c r="R95" s="1"/>
      <c r="S95" s="3"/>
      <c r="T95" s="3"/>
      <c r="U95" s="1"/>
      <c r="V95" s="1"/>
      <c r="W95" s="1"/>
      <c r="X95" s="1"/>
      <c r="Y95" s="1" t="s">
        <v>296</v>
      </c>
      <c r="Z95" s="2"/>
      <c r="AA95" s="1" t="s">
        <v>119</v>
      </c>
      <c r="AB95" s="2"/>
      <c r="AC95" s="1" t="s">
        <v>296</v>
      </c>
      <c r="AD95" s="2"/>
      <c r="AE95" s="1" t="s">
        <v>119</v>
      </c>
      <c r="AF95" s="2"/>
      <c r="AG95" s="7"/>
      <c r="AH95" s="2" t="s">
        <v>121</v>
      </c>
      <c r="AI95" s="1" t="s">
        <v>122</v>
      </c>
      <c r="AJ95" s="1"/>
      <c r="AK95" s="1"/>
    </row>
    <row r="96" spans="1:37" customFormat="1" x14ac:dyDescent="0.25">
      <c r="A96" t="s">
        <v>132</v>
      </c>
      <c r="B96" t="s">
        <v>235</v>
      </c>
      <c r="C96" t="s">
        <v>238</v>
      </c>
      <c r="D96" s="1" t="s">
        <v>114</v>
      </c>
      <c r="E96" s="3"/>
      <c r="F96" s="1"/>
      <c r="G96" s="1"/>
      <c r="H96" s="1"/>
      <c r="I96" s="1"/>
      <c r="J96" s="1"/>
      <c r="K96" s="1" t="s">
        <v>296</v>
      </c>
      <c r="L96" s="2"/>
      <c r="M96" s="2" t="s">
        <v>119</v>
      </c>
      <c r="N96" s="2"/>
      <c r="O96" s="2" t="s">
        <v>296</v>
      </c>
      <c r="P96" s="1"/>
      <c r="Q96" s="2" t="s">
        <v>119</v>
      </c>
      <c r="R96" s="1"/>
      <c r="S96" s="3"/>
      <c r="T96" s="3"/>
      <c r="U96" s="1"/>
      <c r="V96" s="1"/>
      <c r="W96" s="1"/>
      <c r="X96" s="1"/>
      <c r="Y96" s="1" t="s">
        <v>296</v>
      </c>
      <c r="Z96" s="2"/>
      <c r="AA96" s="1" t="s">
        <v>119</v>
      </c>
      <c r="AB96" s="2"/>
      <c r="AC96" s="1" t="s">
        <v>296</v>
      </c>
      <c r="AD96" s="2"/>
      <c r="AE96" s="1" t="s">
        <v>119</v>
      </c>
      <c r="AF96" s="2"/>
      <c r="AG96" s="7"/>
      <c r="AH96" s="2" t="s">
        <v>121</v>
      </c>
      <c r="AI96" s="1" t="s">
        <v>122</v>
      </c>
      <c r="AJ96" s="1"/>
      <c r="AK96" s="1"/>
    </row>
    <row r="97" spans="1:37" customFormat="1" x14ac:dyDescent="0.25">
      <c r="A97" t="s">
        <v>133</v>
      </c>
      <c r="B97" t="s">
        <v>237</v>
      </c>
      <c r="C97" t="s">
        <v>154</v>
      </c>
      <c r="D97" s="1" t="s">
        <v>120</v>
      </c>
      <c r="E97" s="3">
        <v>41834</v>
      </c>
      <c r="F97" s="1"/>
      <c r="G97" s="1"/>
      <c r="H97" s="1" t="s">
        <v>557</v>
      </c>
      <c r="I97" s="1" t="s">
        <v>55</v>
      </c>
      <c r="J97" s="1"/>
      <c r="K97" s="1" t="s">
        <v>296</v>
      </c>
      <c r="L97" s="2">
        <v>13014000</v>
      </c>
      <c r="M97" s="2" t="s">
        <v>119</v>
      </c>
      <c r="N97" s="2"/>
      <c r="O97" s="2" t="s">
        <v>296</v>
      </c>
      <c r="P97" s="1"/>
      <c r="Q97" s="2" t="s">
        <v>119</v>
      </c>
      <c r="R97" s="1"/>
      <c r="S97" s="3">
        <v>41834</v>
      </c>
      <c r="T97" s="3"/>
      <c r="U97" s="1"/>
      <c r="V97" s="1" t="s">
        <v>557</v>
      </c>
      <c r="W97" s="1" t="s">
        <v>55</v>
      </c>
      <c r="X97" s="1"/>
      <c r="Y97" s="1" t="s">
        <v>296</v>
      </c>
      <c r="Z97" s="2">
        <v>13014000</v>
      </c>
      <c r="AA97" s="1" t="s">
        <v>119</v>
      </c>
      <c r="AB97" s="2"/>
      <c r="AC97" s="1" t="s">
        <v>296</v>
      </c>
      <c r="AD97" s="2"/>
      <c r="AE97" s="1" t="s">
        <v>119</v>
      </c>
      <c r="AF97" s="2"/>
      <c r="AG97" s="7"/>
      <c r="AH97" s="2" t="s">
        <v>121</v>
      </c>
      <c r="AI97" s="1" t="s">
        <v>122</v>
      </c>
      <c r="AJ97" s="1"/>
      <c r="AK97" s="1"/>
    </row>
    <row r="98" spans="1:37" customFormat="1" x14ac:dyDescent="0.25">
      <c r="A98" t="s">
        <v>134</v>
      </c>
      <c r="B98" t="s">
        <v>239</v>
      </c>
      <c r="C98" t="s">
        <v>241</v>
      </c>
      <c r="D98" s="1" t="s">
        <v>114</v>
      </c>
      <c r="E98" s="3"/>
      <c r="F98" s="1"/>
      <c r="G98" s="1"/>
      <c r="H98" s="1"/>
      <c r="I98" s="1"/>
      <c r="J98" s="1"/>
      <c r="K98" s="1" t="s">
        <v>296</v>
      </c>
      <c r="L98" s="2"/>
      <c r="M98" s="2" t="s">
        <v>119</v>
      </c>
      <c r="N98" s="2"/>
      <c r="O98" s="2" t="s">
        <v>296</v>
      </c>
      <c r="P98" s="1"/>
      <c r="Q98" s="2" t="s">
        <v>119</v>
      </c>
      <c r="R98" s="1"/>
      <c r="S98" s="3"/>
      <c r="T98" s="3"/>
      <c r="U98" s="1"/>
      <c r="V98" s="1"/>
      <c r="W98" s="1"/>
      <c r="X98" s="1"/>
      <c r="Y98" s="1" t="s">
        <v>296</v>
      </c>
      <c r="Z98" s="2"/>
      <c r="AA98" s="1" t="s">
        <v>119</v>
      </c>
      <c r="AB98" s="2"/>
      <c r="AC98" s="1" t="s">
        <v>296</v>
      </c>
      <c r="AD98" s="2"/>
      <c r="AE98" s="1" t="s">
        <v>119</v>
      </c>
      <c r="AF98" s="2"/>
      <c r="AG98" s="7"/>
      <c r="AH98" s="2" t="s">
        <v>121</v>
      </c>
      <c r="AI98" s="1" t="s">
        <v>123</v>
      </c>
      <c r="AJ98" s="1"/>
      <c r="AK98" s="1"/>
    </row>
    <row r="99" spans="1:37" customFormat="1" x14ac:dyDescent="0.25">
      <c r="A99" t="s">
        <v>135</v>
      </c>
      <c r="B99" t="s">
        <v>240</v>
      </c>
      <c r="C99" t="s">
        <v>243</v>
      </c>
      <c r="D99" s="1" t="s">
        <v>114</v>
      </c>
      <c r="E99" s="3">
        <v>41872</v>
      </c>
      <c r="F99" s="1"/>
      <c r="G99" s="1"/>
      <c r="H99" s="1" t="s">
        <v>556</v>
      </c>
      <c r="I99" s="1" t="s">
        <v>55</v>
      </c>
      <c r="J99" s="1"/>
      <c r="K99" s="1" t="s">
        <v>296</v>
      </c>
      <c r="L99" s="2">
        <v>5780000</v>
      </c>
      <c r="M99" s="2" t="s">
        <v>119</v>
      </c>
      <c r="N99" s="2"/>
      <c r="O99" s="2" t="s">
        <v>296</v>
      </c>
      <c r="P99" s="1">
        <v>5030000</v>
      </c>
      <c r="Q99" s="2" t="s">
        <v>119</v>
      </c>
      <c r="R99" s="1"/>
      <c r="S99" s="3"/>
      <c r="T99" s="3"/>
      <c r="U99" s="1"/>
      <c r="V99" s="1"/>
      <c r="W99" s="1"/>
      <c r="X99" s="1"/>
      <c r="Y99" s="1" t="s">
        <v>296</v>
      </c>
      <c r="Z99" s="2"/>
      <c r="AA99" s="1" t="s">
        <v>119</v>
      </c>
      <c r="AB99" s="2"/>
      <c r="AC99" s="1" t="s">
        <v>296</v>
      </c>
      <c r="AD99" s="2"/>
      <c r="AE99" s="1" t="s">
        <v>119</v>
      </c>
      <c r="AF99" s="2"/>
      <c r="AG99" s="7"/>
      <c r="AH99" s="2" t="s">
        <v>121</v>
      </c>
      <c r="AI99" s="1" t="s">
        <v>122</v>
      </c>
      <c r="AJ99" s="1"/>
      <c r="AK99" s="1"/>
    </row>
    <row r="100" spans="1:37" customFormat="1" x14ac:dyDescent="0.25">
      <c r="A100" t="s">
        <v>135</v>
      </c>
      <c r="B100" t="s">
        <v>783</v>
      </c>
      <c r="C100" t="s">
        <v>243</v>
      </c>
      <c r="D100" s="1" t="s">
        <v>114</v>
      </c>
      <c r="E100" s="3">
        <v>41617</v>
      </c>
      <c r="F100" s="1"/>
      <c r="G100" s="1"/>
      <c r="H100" s="1" t="s">
        <v>558</v>
      </c>
      <c r="I100" s="1" t="s">
        <v>55</v>
      </c>
      <c r="J100" s="1"/>
      <c r="K100" s="1" t="s">
        <v>296</v>
      </c>
      <c r="L100" s="2">
        <v>9750000</v>
      </c>
      <c r="M100" s="2" t="s">
        <v>119</v>
      </c>
      <c r="N100" s="2"/>
      <c r="O100" s="2" t="s">
        <v>296</v>
      </c>
      <c r="P100" s="1">
        <v>9500000</v>
      </c>
      <c r="Q100" s="2" t="s">
        <v>119</v>
      </c>
      <c r="R100" s="1"/>
      <c r="S100" s="3"/>
      <c r="T100" s="3"/>
      <c r="U100" s="1"/>
      <c r="V100" s="1"/>
      <c r="W100" s="1"/>
      <c r="X100" s="1"/>
      <c r="Y100" s="1" t="s">
        <v>296</v>
      </c>
      <c r="Z100" s="2"/>
      <c r="AA100" s="1" t="s">
        <v>119</v>
      </c>
      <c r="AB100" s="2"/>
      <c r="AC100" s="1" t="s">
        <v>296</v>
      </c>
      <c r="AD100" s="2"/>
      <c r="AE100" s="1" t="s">
        <v>119</v>
      </c>
      <c r="AF100" s="2"/>
      <c r="AG100" s="7"/>
      <c r="AH100" s="2" t="s">
        <v>121</v>
      </c>
      <c r="AI100" s="1" t="s">
        <v>122</v>
      </c>
      <c r="AJ100" s="1"/>
      <c r="AK100" s="1"/>
    </row>
    <row r="101" spans="1:37" customFormat="1" x14ac:dyDescent="0.25">
      <c r="A101" t="s">
        <v>135</v>
      </c>
      <c r="B101" t="s">
        <v>784</v>
      </c>
      <c r="C101" t="s">
        <v>243</v>
      </c>
      <c r="D101" s="1" t="s">
        <v>114</v>
      </c>
      <c r="E101" s="3">
        <v>41813</v>
      </c>
      <c r="F101" s="1"/>
      <c r="G101" s="1"/>
      <c r="H101" s="1" t="s">
        <v>558</v>
      </c>
      <c r="I101" s="1" t="s">
        <v>55</v>
      </c>
      <c r="J101" s="1"/>
      <c r="K101" s="1" t="s">
        <v>296</v>
      </c>
      <c r="L101" s="2">
        <v>13434000</v>
      </c>
      <c r="M101" s="2" t="s">
        <v>119</v>
      </c>
      <c r="N101" s="2"/>
      <c r="O101" s="2" t="s">
        <v>296</v>
      </c>
      <c r="P101" s="1">
        <v>12762000</v>
      </c>
      <c r="Q101" s="2" t="s">
        <v>119</v>
      </c>
      <c r="R101" s="1"/>
      <c r="S101" s="3"/>
      <c r="T101" s="3"/>
      <c r="U101" s="1"/>
      <c r="V101" s="1"/>
      <c r="W101" s="1"/>
      <c r="X101" s="1"/>
      <c r="Y101" s="1" t="s">
        <v>296</v>
      </c>
      <c r="Z101" s="2"/>
      <c r="AA101" s="1" t="s">
        <v>119</v>
      </c>
      <c r="AB101" s="2"/>
      <c r="AC101" s="1" t="s">
        <v>296</v>
      </c>
      <c r="AD101" s="2"/>
      <c r="AE101" s="1" t="s">
        <v>119</v>
      </c>
      <c r="AF101" s="2"/>
      <c r="AG101" s="7"/>
      <c r="AH101" s="2" t="s">
        <v>121</v>
      </c>
      <c r="AI101" s="1" t="s">
        <v>122</v>
      </c>
      <c r="AJ101" s="1"/>
      <c r="AK101" s="1"/>
    </row>
    <row r="102" spans="1:37" customFormat="1" x14ac:dyDescent="0.25">
      <c r="A102" t="s">
        <v>135</v>
      </c>
      <c r="B102" t="s">
        <v>785</v>
      </c>
      <c r="C102" t="s">
        <v>243</v>
      </c>
      <c r="D102" s="1" t="s">
        <v>114</v>
      </c>
      <c r="E102" s="3">
        <v>41830</v>
      </c>
      <c r="F102" s="1"/>
      <c r="G102" s="1"/>
      <c r="H102" s="1" t="s">
        <v>573</v>
      </c>
      <c r="I102" s="1" t="s">
        <v>55</v>
      </c>
      <c r="J102" s="1"/>
      <c r="K102" s="1" t="s">
        <v>296</v>
      </c>
      <c r="L102" s="2">
        <v>10200000</v>
      </c>
      <c r="M102" s="2" t="s">
        <v>119</v>
      </c>
      <c r="N102" s="2"/>
      <c r="O102" s="2" t="s">
        <v>296</v>
      </c>
      <c r="P102" s="1">
        <v>9180000</v>
      </c>
      <c r="Q102" s="2" t="s">
        <v>119</v>
      </c>
      <c r="R102" s="1"/>
      <c r="S102" s="3"/>
      <c r="T102" s="3"/>
      <c r="U102" s="1"/>
      <c r="V102" s="1"/>
      <c r="W102" s="1"/>
      <c r="X102" s="1"/>
      <c r="Y102" s="1" t="s">
        <v>296</v>
      </c>
      <c r="Z102" s="2"/>
      <c r="AA102" s="1" t="s">
        <v>119</v>
      </c>
      <c r="AB102" s="2"/>
      <c r="AC102" s="1" t="s">
        <v>296</v>
      </c>
      <c r="AD102" s="2"/>
      <c r="AE102" s="1" t="s">
        <v>119</v>
      </c>
      <c r="AF102" s="2"/>
      <c r="AG102" s="7"/>
      <c r="AH102" s="2" t="s">
        <v>121</v>
      </c>
      <c r="AI102" s="1" t="s">
        <v>122</v>
      </c>
      <c r="AJ102" s="1"/>
      <c r="AK102" s="1"/>
    </row>
    <row r="103" spans="1:37" customFormat="1" x14ac:dyDescent="0.25">
      <c r="A103" t="s">
        <v>135</v>
      </c>
      <c r="B103" t="s">
        <v>786</v>
      </c>
      <c r="C103" t="s">
        <v>243</v>
      </c>
      <c r="D103" s="1" t="s">
        <v>114</v>
      </c>
      <c r="E103" s="3">
        <v>41873</v>
      </c>
      <c r="F103" s="1"/>
      <c r="G103" s="1"/>
      <c r="H103" s="1" t="s">
        <v>556</v>
      </c>
      <c r="I103" s="1" t="s">
        <v>55</v>
      </c>
      <c r="J103" s="1"/>
      <c r="K103" s="1" t="s">
        <v>296</v>
      </c>
      <c r="L103" s="2">
        <v>13700000</v>
      </c>
      <c r="M103" s="2" t="s">
        <v>119</v>
      </c>
      <c r="N103" s="2"/>
      <c r="O103" s="2" t="s">
        <v>296</v>
      </c>
      <c r="P103" s="1">
        <v>11780000</v>
      </c>
      <c r="Q103" s="2" t="s">
        <v>119</v>
      </c>
      <c r="R103" s="1"/>
      <c r="S103" s="3"/>
      <c r="T103" s="3"/>
      <c r="U103" s="1"/>
      <c r="V103" s="1"/>
      <c r="W103" s="1"/>
      <c r="X103" s="1"/>
      <c r="Y103" s="1" t="s">
        <v>296</v>
      </c>
      <c r="Z103" s="2"/>
      <c r="AA103" s="1" t="s">
        <v>119</v>
      </c>
      <c r="AB103" s="2"/>
      <c r="AC103" s="1" t="s">
        <v>296</v>
      </c>
      <c r="AD103" s="2"/>
      <c r="AE103" s="1" t="s">
        <v>119</v>
      </c>
      <c r="AF103" s="2"/>
      <c r="AG103" s="7"/>
      <c r="AH103" s="2" t="s">
        <v>121</v>
      </c>
      <c r="AI103" s="1" t="s">
        <v>122</v>
      </c>
      <c r="AJ103" s="1"/>
      <c r="AK103" s="1"/>
    </row>
    <row r="104" spans="1:37" customFormat="1" x14ac:dyDescent="0.25">
      <c r="A104" t="s">
        <v>135</v>
      </c>
      <c r="B104" t="s">
        <v>787</v>
      </c>
      <c r="C104" t="s">
        <v>243</v>
      </c>
      <c r="D104" s="1" t="s">
        <v>114</v>
      </c>
      <c r="E104" s="3" t="s">
        <v>575</v>
      </c>
      <c r="F104" s="1"/>
      <c r="G104" s="1"/>
      <c r="H104" s="1" t="s">
        <v>556</v>
      </c>
      <c r="I104" s="1" t="s">
        <v>55</v>
      </c>
      <c r="J104" s="1"/>
      <c r="K104" s="1" t="s">
        <v>296</v>
      </c>
      <c r="L104" s="2"/>
      <c r="M104" s="2" t="s">
        <v>119</v>
      </c>
      <c r="N104" s="2"/>
      <c r="O104" s="2" t="s">
        <v>296</v>
      </c>
      <c r="P104" s="1"/>
      <c r="Q104" s="2" t="s">
        <v>119</v>
      </c>
      <c r="R104" s="1"/>
      <c r="S104" s="3"/>
      <c r="T104" s="3"/>
      <c r="U104" s="1"/>
      <c r="V104" s="1"/>
      <c r="W104" s="1"/>
      <c r="X104" s="1"/>
      <c r="Y104" s="1" t="s">
        <v>296</v>
      </c>
      <c r="Z104" s="2"/>
      <c r="AA104" s="1" t="s">
        <v>119</v>
      </c>
      <c r="AB104" s="2"/>
      <c r="AC104" s="1" t="s">
        <v>296</v>
      </c>
      <c r="AD104" s="2"/>
      <c r="AE104" s="1" t="s">
        <v>119</v>
      </c>
      <c r="AF104" s="2"/>
      <c r="AG104" s="7"/>
      <c r="AH104" s="2" t="s">
        <v>121</v>
      </c>
      <c r="AI104" s="1" t="s">
        <v>122</v>
      </c>
      <c r="AJ104" s="1"/>
      <c r="AK104" s="1"/>
    </row>
    <row r="105" spans="1:37" customFormat="1" x14ac:dyDescent="0.25">
      <c r="A105" t="s">
        <v>135</v>
      </c>
      <c r="B105" t="s">
        <v>788</v>
      </c>
      <c r="C105" t="s">
        <v>243</v>
      </c>
      <c r="D105" s="1" t="s">
        <v>114</v>
      </c>
      <c r="E105" s="3">
        <v>41467</v>
      </c>
      <c r="F105" s="1"/>
      <c r="G105" s="1"/>
      <c r="H105" s="1" t="s">
        <v>556</v>
      </c>
      <c r="I105" s="1" t="s">
        <v>55</v>
      </c>
      <c r="J105" s="1"/>
      <c r="K105" s="1" t="s">
        <v>296</v>
      </c>
      <c r="L105" s="2">
        <v>1190000</v>
      </c>
      <c r="M105" s="2" t="s">
        <v>119</v>
      </c>
      <c r="N105" s="2"/>
      <c r="O105" s="2" t="s">
        <v>296</v>
      </c>
      <c r="P105" s="1">
        <v>1030000</v>
      </c>
      <c r="Q105" s="2" t="s">
        <v>119</v>
      </c>
      <c r="R105" s="1"/>
      <c r="S105" s="3"/>
      <c r="T105" s="3"/>
      <c r="U105" s="1"/>
      <c r="V105" s="1"/>
      <c r="W105" s="1"/>
      <c r="X105" s="1"/>
      <c r="Y105" s="1" t="s">
        <v>296</v>
      </c>
      <c r="Z105" s="2"/>
      <c r="AA105" s="1" t="s">
        <v>119</v>
      </c>
      <c r="AB105" s="2"/>
      <c r="AC105" s="1" t="s">
        <v>296</v>
      </c>
      <c r="AD105" s="2"/>
      <c r="AE105" s="1" t="s">
        <v>119</v>
      </c>
      <c r="AF105" s="2"/>
      <c r="AG105" s="7"/>
      <c r="AH105" s="2" t="s">
        <v>121</v>
      </c>
      <c r="AI105" s="1" t="s">
        <v>122</v>
      </c>
      <c r="AJ105" s="1"/>
      <c r="AK105" s="1"/>
    </row>
    <row r="106" spans="1:37" customFormat="1" x14ac:dyDescent="0.25">
      <c r="A106" t="s">
        <v>135</v>
      </c>
      <c r="B106" t="s">
        <v>789</v>
      </c>
      <c r="C106" t="s">
        <v>243</v>
      </c>
      <c r="D106" s="1" t="s">
        <v>114</v>
      </c>
      <c r="E106" s="3">
        <v>41526</v>
      </c>
      <c r="F106" s="1"/>
      <c r="G106" s="1"/>
      <c r="H106" s="1" t="s">
        <v>556</v>
      </c>
      <c r="I106" s="1" t="s">
        <v>55</v>
      </c>
      <c r="J106" s="1"/>
      <c r="K106" s="1" t="s">
        <v>296</v>
      </c>
      <c r="L106" s="2">
        <v>1480000</v>
      </c>
      <c r="M106" s="2" t="s">
        <v>119</v>
      </c>
      <c r="N106" s="2"/>
      <c r="O106" s="2" t="s">
        <v>296</v>
      </c>
      <c r="P106" s="1">
        <v>1290000</v>
      </c>
      <c r="Q106" s="2" t="s">
        <v>119</v>
      </c>
      <c r="R106" s="1"/>
      <c r="S106" s="3"/>
      <c r="T106" s="3"/>
      <c r="U106" s="1"/>
      <c r="V106" s="1"/>
      <c r="W106" s="1"/>
      <c r="X106" s="1"/>
      <c r="Y106" s="1" t="s">
        <v>296</v>
      </c>
      <c r="Z106" s="2"/>
      <c r="AA106" s="1" t="s">
        <v>119</v>
      </c>
      <c r="AB106" s="2"/>
      <c r="AC106" s="1" t="s">
        <v>296</v>
      </c>
      <c r="AD106" s="2"/>
      <c r="AE106" s="1" t="s">
        <v>119</v>
      </c>
      <c r="AF106" s="2"/>
      <c r="AG106" s="7"/>
      <c r="AH106" s="2" t="s">
        <v>121</v>
      </c>
      <c r="AI106" s="1" t="s">
        <v>122</v>
      </c>
      <c r="AJ106" s="1"/>
      <c r="AK106" s="1"/>
    </row>
    <row r="107" spans="1:37" customFormat="1" x14ac:dyDescent="0.25">
      <c r="A107" t="s">
        <v>135</v>
      </c>
      <c r="B107" t="s">
        <v>790</v>
      </c>
      <c r="C107" t="s">
        <v>243</v>
      </c>
      <c r="D107" s="1" t="s">
        <v>114</v>
      </c>
      <c r="E107" s="3">
        <v>41526</v>
      </c>
      <c r="F107" s="1"/>
      <c r="G107" s="1"/>
      <c r="H107" s="1" t="s">
        <v>556</v>
      </c>
      <c r="I107" s="1" t="s">
        <v>55</v>
      </c>
      <c r="J107" s="1"/>
      <c r="K107" s="1" t="s">
        <v>296</v>
      </c>
      <c r="L107" s="2">
        <v>940000</v>
      </c>
      <c r="M107" s="2" t="s">
        <v>119</v>
      </c>
      <c r="N107" s="2"/>
      <c r="O107" s="2" t="s">
        <v>296</v>
      </c>
      <c r="P107" s="1">
        <v>820000</v>
      </c>
      <c r="Q107" s="2" t="s">
        <v>119</v>
      </c>
      <c r="R107" s="1"/>
      <c r="S107" s="3"/>
      <c r="T107" s="3"/>
      <c r="U107" s="1"/>
      <c r="V107" s="1"/>
      <c r="W107" s="1"/>
      <c r="X107" s="1"/>
      <c r="Y107" s="1" t="s">
        <v>296</v>
      </c>
      <c r="Z107" s="2"/>
      <c r="AA107" s="1" t="s">
        <v>119</v>
      </c>
      <c r="AB107" s="2"/>
      <c r="AC107" s="1" t="s">
        <v>296</v>
      </c>
      <c r="AD107" s="2"/>
      <c r="AE107" s="1" t="s">
        <v>119</v>
      </c>
      <c r="AF107" s="2"/>
      <c r="AG107" s="7"/>
      <c r="AH107" s="2" t="s">
        <v>121</v>
      </c>
      <c r="AI107" s="1" t="s">
        <v>122</v>
      </c>
      <c r="AJ107" s="1"/>
      <c r="AK107" s="1"/>
    </row>
    <row r="108" spans="1:37" customFormat="1" x14ac:dyDescent="0.25">
      <c r="A108" t="s">
        <v>135</v>
      </c>
      <c r="B108" t="s">
        <v>791</v>
      </c>
      <c r="C108" t="s">
        <v>243</v>
      </c>
      <c r="D108" s="1" t="s">
        <v>114</v>
      </c>
      <c r="E108" s="3" t="s">
        <v>575</v>
      </c>
      <c r="F108" s="1"/>
      <c r="G108" s="1"/>
      <c r="H108" s="1" t="s">
        <v>573</v>
      </c>
      <c r="I108" s="1" t="s">
        <v>55</v>
      </c>
      <c r="J108" s="1"/>
      <c r="K108" s="1" t="s">
        <v>296</v>
      </c>
      <c r="L108" s="2"/>
      <c r="M108" s="2" t="s">
        <v>119</v>
      </c>
      <c r="N108" s="2"/>
      <c r="O108" s="2" t="s">
        <v>296</v>
      </c>
      <c r="P108" s="1"/>
      <c r="Q108" s="2" t="s">
        <v>119</v>
      </c>
      <c r="R108" s="1"/>
      <c r="S108" s="3"/>
      <c r="T108" s="3"/>
      <c r="U108" s="1"/>
      <c r="V108" s="1"/>
      <c r="W108" s="1"/>
      <c r="X108" s="1"/>
      <c r="Y108" s="1" t="s">
        <v>296</v>
      </c>
      <c r="Z108" s="2"/>
      <c r="AA108" s="1" t="s">
        <v>119</v>
      </c>
      <c r="AB108" s="2"/>
      <c r="AC108" s="1" t="s">
        <v>296</v>
      </c>
      <c r="AD108" s="2"/>
      <c r="AE108" s="1" t="s">
        <v>119</v>
      </c>
      <c r="AF108" s="2"/>
      <c r="AG108" s="7"/>
      <c r="AH108" s="2" t="s">
        <v>121</v>
      </c>
      <c r="AI108" s="1" t="s">
        <v>122</v>
      </c>
      <c r="AJ108" s="1"/>
      <c r="AK108" s="1"/>
    </row>
    <row r="109" spans="1:37" customFormat="1" x14ac:dyDescent="0.25">
      <c r="A109" t="s">
        <v>135</v>
      </c>
      <c r="B109" t="s">
        <v>792</v>
      </c>
      <c r="C109" t="s">
        <v>243</v>
      </c>
      <c r="D109" s="1" t="s">
        <v>114</v>
      </c>
      <c r="E109" s="3" t="s">
        <v>576</v>
      </c>
      <c r="F109" s="1"/>
      <c r="G109" s="1"/>
      <c r="H109" s="1"/>
      <c r="I109" s="1"/>
      <c r="J109" s="1"/>
      <c r="K109" s="1" t="s">
        <v>296</v>
      </c>
      <c r="L109" s="2"/>
      <c r="M109" s="2" t="s">
        <v>119</v>
      </c>
      <c r="N109" s="2"/>
      <c r="O109" s="2" t="s">
        <v>296</v>
      </c>
      <c r="P109" s="1"/>
      <c r="Q109" s="2" t="s">
        <v>119</v>
      </c>
      <c r="R109" s="1"/>
      <c r="S109" s="3"/>
      <c r="T109" s="3"/>
      <c r="U109" s="1"/>
      <c r="V109" s="1"/>
      <c r="W109" s="1"/>
      <c r="X109" s="1"/>
      <c r="Y109" s="1" t="s">
        <v>296</v>
      </c>
      <c r="Z109" s="2"/>
      <c r="AA109" s="1" t="s">
        <v>119</v>
      </c>
      <c r="AB109" s="2"/>
      <c r="AC109" s="1" t="s">
        <v>296</v>
      </c>
      <c r="AD109" s="2"/>
      <c r="AE109" s="1" t="s">
        <v>119</v>
      </c>
      <c r="AF109" s="2"/>
      <c r="AG109" s="7"/>
      <c r="AH109" s="2" t="s">
        <v>121</v>
      </c>
      <c r="AI109" s="1" t="s">
        <v>122</v>
      </c>
      <c r="AJ109" s="1"/>
      <c r="AK109" s="1"/>
    </row>
    <row r="110" spans="1:37" customFormat="1" x14ac:dyDescent="0.25">
      <c r="A110" t="s">
        <v>135</v>
      </c>
      <c r="B110" t="s">
        <v>793</v>
      </c>
      <c r="C110" t="s">
        <v>243</v>
      </c>
      <c r="D110" s="1" t="s">
        <v>114</v>
      </c>
      <c r="E110" s="3">
        <v>41828</v>
      </c>
      <c r="F110" s="1"/>
      <c r="G110" s="1"/>
      <c r="H110" s="1" t="s">
        <v>558</v>
      </c>
      <c r="I110" s="1" t="s">
        <v>55</v>
      </c>
      <c r="J110" s="1"/>
      <c r="K110" s="1" t="s">
        <v>296</v>
      </c>
      <c r="L110" s="2">
        <v>5900000</v>
      </c>
      <c r="M110" s="2" t="s">
        <v>119</v>
      </c>
      <c r="N110" s="2"/>
      <c r="O110" s="2" t="s">
        <v>296</v>
      </c>
      <c r="P110" s="1">
        <v>5500000</v>
      </c>
      <c r="Q110" s="2" t="s">
        <v>119</v>
      </c>
      <c r="R110" s="1"/>
      <c r="S110" s="3"/>
      <c r="T110" s="3"/>
      <c r="U110" s="1"/>
      <c r="V110" s="1"/>
      <c r="W110" s="1"/>
      <c r="X110" s="1"/>
      <c r="Y110" s="1" t="s">
        <v>296</v>
      </c>
      <c r="Z110" s="2"/>
      <c r="AA110" s="1" t="s">
        <v>119</v>
      </c>
      <c r="AB110" s="2"/>
      <c r="AC110" s="1" t="s">
        <v>296</v>
      </c>
      <c r="AD110" s="2"/>
      <c r="AE110" s="1" t="s">
        <v>119</v>
      </c>
      <c r="AF110" s="2"/>
      <c r="AG110" s="7"/>
      <c r="AH110" s="2" t="s">
        <v>121</v>
      </c>
      <c r="AI110" s="1" t="s">
        <v>122</v>
      </c>
      <c r="AJ110" s="1"/>
      <c r="AK110" s="1"/>
    </row>
    <row r="111" spans="1:37" customFormat="1" x14ac:dyDescent="0.25">
      <c r="A111" t="s">
        <v>135</v>
      </c>
      <c r="B111" t="s">
        <v>794</v>
      </c>
      <c r="C111" t="s">
        <v>243</v>
      </c>
      <c r="D111" s="1" t="s">
        <v>114</v>
      </c>
      <c r="E111" s="3">
        <v>41872</v>
      </c>
      <c r="F111" s="1"/>
      <c r="G111" s="1"/>
      <c r="H111" s="1" t="s">
        <v>556</v>
      </c>
      <c r="I111" s="1" t="s">
        <v>55</v>
      </c>
      <c r="J111" s="1"/>
      <c r="K111" s="1" t="s">
        <v>296</v>
      </c>
      <c r="L111" s="2">
        <v>4690000</v>
      </c>
      <c r="M111" s="2" t="s">
        <v>119</v>
      </c>
      <c r="N111" s="2"/>
      <c r="O111" s="2" t="s">
        <v>296</v>
      </c>
      <c r="P111" s="1">
        <v>4080000</v>
      </c>
      <c r="Q111" s="2" t="s">
        <v>119</v>
      </c>
      <c r="R111" s="1"/>
      <c r="S111" s="3"/>
      <c r="T111" s="3"/>
      <c r="U111" s="1"/>
      <c r="V111" s="1"/>
      <c r="W111" s="1"/>
      <c r="X111" s="1"/>
      <c r="Y111" s="1" t="s">
        <v>296</v>
      </c>
      <c r="Z111" s="2"/>
      <c r="AA111" s="1" t="s">
        <v>119</v>
      </c>
      <c r="AB111" s="2"/>
      <c r="AC111" s="1" t="s">
        <v>296</v>
      </c>
      <c r="AD111" s="2"/>
      <c r="AE111" s="1" t="s">
        <v>119</v>
      </c>
      <c r="AF111" s="2"/>
      <c r="AG111" s="7"/>
      <c r="AH111" s="2" t="s">
        <v>121</v>
      </c>
      <c r="AI111" s="1" t="s">
        <v>122</v>
      </c>
      <c r="AJ111" s="1"/>
      <c r="AK111" s="1"/>
    </row>
    <row r="112" spans="1:37" customFormat="1" x14ac:dyDescent="0.25">
      <c r="A112" t="s">
        <v>135</v>
      </c>
      <c r="B112" t="s">
        <v>795</v>
      </c>
      <c r="C112" t="s">
        <v>243</v>
      </c>
      <c r="D112" s="1" t="s">
        <v>114</v>
      </c>
      <c r="E112" s="3">
        <v>41829</v>
      </c>
      <c r="F112" s="1"/>
      <c r="G112" s="1"/>
      <c r="H112" s="1" t="s">
        <v>558</v>
      </c>
      <c r="I112" s="1" t="s">
        <v>55</v>
      </c>
      <c r="J112" s="1"/>
      <c r="K112" s="1" t="s">
        <v>296</v>
      </c>
      <c r="L112" s="2">
        <v>1200000</v>
      </c>
      <c r="M112" s="2" t="s">
        <v>119</v>
      </c>
      <c r="N112" s="2"/>
      <c r="O112" s="2" t="s">
        <v>296</v>
      </c>
      <c r="P112" s="1">
        <v>1000000</v>
      </c>
      <c r="Q112" s="2" t="s">
        <v>119</v>
      </c>
      <c r="R112" s="1"/>
      <c r="S112" s="3"/>
      <c r="T112" s="3"/>
      <c r="U112" s="1"/>
      <c r="V112" s="1"/>
      <c r="W112" s="1"/>
      <c r="X112" s="1"/>
      <c r="Y112" s="1" t="s">
        <v>296</v>
      </c>
      <c r="Z112" s="2"/>
      <c r="AA112" s="1" t="s">
        <v>119</v>
      </c>
      <c r="AB112" s="2"/>
      <c r="AC112" s="1" t="s">
        <v>296</v>
      </c>
      <c r="AD112" s="2"/>
      <c r="AE112" s="1" t="s">
        <v>119</v>
      </c>
      <c r="AF112" s="2"/>
      <c r="AG112" s="7"/>
      <c r="AH112" s="2" t="s">
        <v>121</v>
      </c>
      <c r="AI112" s="1" t="s">
        <v>122</v>
      </c>
      <c r="AJ112" s="1"/>
      <c r="AK112" s="1"/>
    </row>
    <row r="113" spans="1:37" customFormat="1" x14ac:dyDescent="0.25">
      <c r="A113" t="s">
        <v>135</v>
      </c>
      <c r="B113" t="s">
        <v>796</v>
      </c>
      <c r="C113" t="s">
        <v>243</v>
      </c>
      <c r="D113" s="1" t="s">
        <v>114</v>
      </c>
      <c r="E113" s="3">
        <v>41543</v>
      </c>
      <c r="F113" s="1"/>
      <c r="G113" s="1"/>
      <c r="H113" s="1" t="s">
        <v>558</v>
      </c>
      <c r="I113" s="1" t="s">
        <v>55</v>
      </c>
      <c r="J113" s="1"/>
      <c r="K113" s="1" t="s">
        <v>296</v>
      </c>
      <c r="L113" s="2">
        <v>4000000</v>
      </c>
      <c r="M113" s="2" t="s">
        <v>119</v>
      </c>
      <c r="N113" s="2"/>
      <c r="O113" s="2" t="s">
        <v>296</v>
      </c>
      <c r="P113" s="12">
        <v>3000000</v>
      </c>
      <c r="Q113" s="2" t="s">
        <v>119</v>
      </c>
      <c r="R113" s="1"/>
      <c r="S113" s="3"/>
      <c r="T113" s="3"/>
      <c r="U113" s="1"/>
      <c r="V113" s="1"/>
      <c r="W113" s="1"/>
      <c r="X113" s="1"/>
      <c r="Y113" s="1" t="s">
        <v>296</v>
      </c>
      <c r="Z113" s="2"/>
      <c r="AA113" s="1" t="s">
        <v>119</v>
      </c>
      <c r="AB113" s="2"/>
      <c r="AC113" s="1" t="s">
        <v>296</v>
      </c>
      <c r="AD113" s="2"/>
      <c r="AE113" s="1" t="s">
        <v>119</v>
      </c>
      <c r="AF113" s="2"/>
      <c r="AG113" s="7"/>
      <c r="AH113" s="2" t="s">
        <v>121</v>
      </c>
      <c r="AI113" s="1" t="s">
        <v>122</v>
      </c>
      <c r="AJ113" s="1"/>
      <c r="AK113" s="1"/>
    </row>
    <row r="114" spans="1:37" customFormat="1" x14ac:dyDescent="0.25">
      <c r="A114" t="s">
        <v>136</v>
      </c>
      <c r="B114" t="s">
        <v>242</v>
      </c>
      <c r="C114" t="s">
        <v>156</v>
      </c>
      <c r="D114" s="1" t="s">
        <v>114</v>
      </c>
      <c r="E114" s="3"/>
      <c r="F114" s="1"/>
      <c r="G114" s="1"/>
      <c r="H114" s="1"/>
      <c r="I114" s="1"/>
      <c r="J114" s="1"/>
      <c r="K114" s="1" t="s">
        <v>296</v>
      </c>
      <c r="L114" s="2"/>
      <c r="M114" s="2" t="s">
        <v>119</v>
      </c>
      <c r="N114" s="2"/>
      <c r="O114" s="2" t="s">
        <v>296</v>
      </c>
      <c r="P114" s="12"/>
      <c r="Q114" s="2" t="s">
        <v>119</v>
      </c>
      <c r="R114" s="1"/>
      <c r="S114" s="3"/>
      <c r="T114" s="3"/>
      <c r="U114" s="1"/>
      <c r="V114" s="1"/>
      <c r="W114" s="1"/>
      <c r="X114" s="1"/>
      <c r="Y114" s="1" t="s">
        <v>296</v>
      </c>
      <c r="Z114" s="2"/>
      <c r="AA114" s="1" t="s">
        <v>119</v>
      </c>
      <c r="AB114" s="2"/>
      <c r="AC114" s="1" t="s">
        <v>296</v>
      </c>
      <c r="AD114" s="2"/>
      <c r="AE114" s="1" t="s">
        <v>119</v>
      </c>
      <c r="AF114" s="2"/>
      <c r="AG114" s="7"/>
      <c r="AH114" s="2" t="s">
        <v>124</v>
      </c>
      <c r="AI114" s="1" t="s">
        <v>87</v>
      </c>
      <c r="AJ114" s="1"/>
      <c r="AK114" s="1"/>
    </row>
    <row r="115" spans="1:37" customFormat="1" x14ac:dyDescent="0.25">
      <c r="A115" t="s">
        <v>137</v>
      </c>
      <c r="B115" t="s">
        <v>244</v>
      </c>
      <c r="C115" t="s">
        <v>246</v>
      </c>
      <c r="D115" s="1" t="s">
        <v>114</v>
      </c>
      <c r="E115" s="3">
        <v>42396</v>
      </c>
      <c r="F115" s="1"/>
      <c r="G115" s="1"/>
      <c r="H115" s="1"/>
      <c r="I115" s="1"/>
      <c r="J115" s="1"/>
      <c r="K115" s="1" t="s">
        <v>296</v>
      </c>
      <c r="L115" s="2">
        <v>7409000</v>
      </c>
      <c r="M115" s="2" t="s">
        <v>119</v>
      </c>
      <c r="N115" s="2"/>
      <c r="O115" s="2" t="s">
        <v>296</v>
      </c>
      <c r="P115" s="12">
        <v>6150000</v>
      </c>
      <c r="Q115" s="2" t="s">
        <v>119</v>
      </c>
      <c r="R115" s="1"/>
      <c r="S115" s="3"/>
      <c r="T115" s="3"/>
      <c r="U115" s="1"/>
      <c r="V115" s="1"/>
      <c r="W115" s="1"/>
      <c r="X115" s="1"/>
      <c r="Y115" s="1" t="s">
        <v>296</v>
      </c>
      <c r="Z115" s="2"/>
      <c r="AA115" s="1" t="s">
        <v>119</v>
      </c>
      <c r="AB115" s="2"/>
      <c r="AC115" s="1" t="s">
        <v>296</v>
      </c>
      <c r="AD115" s="2"/>
      <c r="AE115" s="1" t="s">
        <v>119</v>
      </c>
      <c r="AF115" s="2"/>
      <c r="AG115" s="7"/>
      <c r="AH115" s="2" t="s">
        <v>124</v>
      </c>
      <c r="AI115" s="1" t="s">
        <v>577</v>
      </c>
      <c r="AJ115" s="1"/>
      <c r="AK115" s="1"/>
    </row>
    <row r="116" spans="1:37" customFormat="1" x14ac:dyDescent="0.25">
      <c r="A116" t="s">
        <v>137</v>
      </c>
      <c r="B116" t="s">
        <v>797</v>
      </c>
      <c r="C116" t="s">
        <v>246</v>
      </c>
      <c r="D116" s="1" t="s">
        <v>114</v>
      </c>
      <c r="E116" s="3">
        <v>42396</v>
      </c>
      <c r="F116" s="1"/>
      <c r="G116" s="1"/>
      <c r="H116" s="1"/>
      <c r="I116" s="1"/>
      <c r="J116" s="1"/>
      <c r="K116" s="1" t="s">
        <v>296</v>
      </c>
      <c r="L116" s="2">
        <v>14647000</v>
      </c>
      <c r="M116" s="2" t="s">
        <v>119</v>
      </c>
      <c r="N116" s="2"/>
      <c r="O116" s="2" t="s">
        <v>296</v>
      </c>
      <c r="P116" s="12">
        <v>12157000</v>
      </c>
      <c r="Q116" s="2" t="s">
        <v>119</v>
      </c>
      <c r="R116" s="1"/>
      <c r="S116" s="3"/>
      <c r="T116" s="3"/>
      <c r="U116" s="1"/>
      <c r="V116" s="1"/>
      <c r="W116" s="1"/>
      <c r="X116" s="1"/>
      <c r="Y116" s="1" t="s">
        <v>296</v>
      </c>
      <c r="Z116" s="2"/>
      <c r="AA116" s="1" t="s">
        <v>119</v>
      </c>
      <c r="AB116" s="2"/>
      <c r="AC116" s="1" t="s">
        <v>296</v>
      </c>
      <c r="AD116" s="2"/>
      <c r="AE116" s="1" t="s">
        <v>119</v>
      </c>
      <c r="AF116" s="2"/>
      <c r="AG116" s="7"/>
      <c r="AH116" s="2" t="s">
        <v>124</v>
      </c>
      <c r="AI116" s="1" t="s">
        <v>577</v>
      </c>
      <c r="AJ116" s="1"/>
      <c r="AK116" s="1"/>
    </row>
    <row r="117" spans="1:37" customFormat="1" x14ac:dyDescent="0.25">
      <c r="A117" t="s">
        <v>137</v>
      </c>
      <c r="B117" t="s">
        <v>798</v>
      </c>
      <c r="C117" t="s">
        <v>246</v>
      </c>
      <c r="D117" s="1" t="s">
        <v>114</v>
      </c>
      <c r="E117" s="3">
        <v>42398</v>
      </c>
      <c r="F117" s="1"/>
      <c r="G117" s="1"/>
      <c r="H117" s="1"/>
      <c r="I117" s="1"/>
      <c r="J117" s="1"/>
      <c r="K117" s="1" t="s">
        <v>296</v>
      </c>
      <c r="L117" s="2">
        <v>9611000</v>
      </c>
      <c r="M117" s="2" t="s">
        <v>119</v>
      </c>
      <c r="N117" s="2"/>
      <c r="O117" s="2" t="s">
        <v>296</v>
      </c>
      <c r="P117" s="12">
        <v>6534000</v>
      </c>
      <c r="Q117" s="2" t="s">
        <v>119</v>
      </c>
      <c r="R117" s="1"/>
      <c r="S117" s="3"/>
      <c r="T117" s="3"/>
      <c r="U117" s="1"/>
      <c r="V117" s="1"/>
      <c r="W117" s="1"/>
      <c r="X117" s="1"/>
      <c r="Y117" s="1" t="s">
        <v>296</v>
      </c>
      <c r="Z117" s="2"/>
      <c r="AA117" s="1" t="s">
        <v>119</v>
      </c>
      <c r="AB117" s="2"/>
      <c r="AC117" s="1" t="s">
        <v>296</v>
      </c>
      <c r="AD117" s="2"/>
      <c r="AE117" s="1" t="s">
        <v>119</v>
      </c>
      <c r="AF117" s="2"/>
      <c r="AG117" s="7"/>
      <c r="AH117" s="2" t="s">
        <v>124</v>
      </c>
      <c r="AI117" s="1" t="s">
        <v>577</v>
      </c>
      <c r="AJ117" s="1"/>
      <c r="AK117" s="1"/>
    </row>
    <row r="118" spans="1:37" customFormat="1" x14ac:dyDescent="0.25">
      <c r="A118" t="s">
        <v>137</v>
      </c>
      <c r="B118" t="s">
        <v>799</v>
      </c>
      <c r="C118" t="s">
        <v>246</v>
      </c>
      <c r="D118" s="1" t="s">
        <v>114</v>
      </c>
      <c r="E118" s="3">
        <v>42396</v>
      </c>
      <c r="F118" s="1"/>
      <c r="G118" s="1"/>
      <c r="H118" s="1"/>
      <c r="I118" s="1"/>
      <c r="J118" s="1"/>
      <c r="K118" s="1" t="s">
        <v>296</v>
      </c>
      <c r="L118" s="2">
        <v>7803000</v>
      </c>
      <c r="M118" s="2" t="s">
        <v>119</v>
      </c>
      <c r="N118" s="2"/>
      <c r="O118" s="2" t="s">
        <v>296</v>
      </c>
      <c r="P118" s="12">
        <v>6477000</v>
      </c>
      <c r="Q118" s="2" t="s">
        <v>119</v>
      </c>
      <c r="R118" s="1"/>
      <c r="S118" s="3"/>
      <c r="T118" s="3"/>
      <c r="U118" s="1"/>
      <c r="V118" s="1"/>
      <c r="W118" s="1"/>
      <c r="X118" s="1"/>
      <c r="Y118" s="1" t="s">
        <v>296</v>
      </c>
      <c r="Z118" s="2"/>
      <c r="AA118" s="1" t="s">
        <v>119</v>
      </c>
      <c r="AB118" s="2"/>
      <c r="AC118" s="1" t="s">
        <v>296</v>
      </c>
      <c r="AD118" s="2"/>
      <c r="AE118" s="1" t="s">
        <v>119</v>
      </c>
      <c r="AF118" s="2"/>
      <c r="AG118" s="7"/>
      <c r="AH118" s="2" t="s">
        <v>124</v>
      </c>
      <c r="AI118" s="1" t="s">
        <v>577</v>
      </c>
      <c r="AJ118" s="1"/>
      <c r="AK118" s="1"/>
    </row>
    <row r="119" spans="1:37" customFormat="1" x14ac:dyDescent="0.25">
      <c r="A119" t="s">
        <v>137</v>
      </c>
      <c r="B119" t="s">
        <v>800</v>
      </c>
      <c r="C119" t="s">
        <v>246</v>
      </c>
      <c r="D119" s="1" t="s">
        <v>114</v>
      </c>
      <c r="E119" s="3">
        <v>42396</v>
      </c>
      <c r="F119" s="1"/>
      <c r="G119" s="1"/>
      <c r="H119" s="1"/>
      <c r="I119" s="1"/>
      <c r="J119" s="1"/>
      <c r="K119" s="1" t="s">
        <v>296</v>
      </c>
      <c r="L119" s="2">
        <v>1920000</v>
      </c>
      <c r="M119" s="2" t="s">
        <v>119</v>
      </c>
      <c r="N119" s="2"/>
      <c r="O119" s="2" t="s">
        <v>296</v>
      </c>
      <c r="P119" s="12">
        <v>1594000</v>
      </c>
      <c r="Q119" s="2" t="s">
        <v>119</v>
      </c>
      <c r="R119" s="1"/>
      <c r="S119" s="3"/>
      <c r="T119" s="3"/>
      <c r="U119" s="1"/>
      <c r="V119" s="1"/>
      <c r="W119" s="1"/>
      <c r="X119" s="1"/>
      <c r="Y119" s="1" t="s">
        <v>296</v>
      </c>
      <c r="Z119" s="2"/>
      <c r="AA119" s="1" t="s">
        <v>119</v>
      </c>
      <c r="AB119" s="2"/>
      <c r="AC119" s="1" t="s">
        <v>296</v>
      </c>
      <c r="AD119" s="2"/>
      <c r="AE119" s="1" t="s">
        <v>119</v>
      </c>
      <c r="AF119" s="2"/>
      <c r="AG119" s="7"/>
      <c r="AH119" s="2" t="s">
        <v>124</v>
      </c>
      <c r="AI119" s="1" t="s">
        <v>577</v>
      </c>
      <c r="AJ119" s="1"/>
      <c r="AK119" s="1"/>
    </row>
    <row r="120" spans="1:37" customFormat="1" x14ac:dyDescent="0.25">
      <c r="A120" t="s">
        <v>137</v>
      </c>
      <c r="B120" t="s">
        <v>801</v>
      </c>
      <c r="C120" t="s">
        <v>246</v>
      </c>
      <c r="D120" s="1" t="s">
        <v>114</v>
      </c>
      <c r="E120" s="3">
        <v>42398</v>
      </c>
      <c r="F120" s="1"/>
      <c r="G120" s="1"/>
      <c r="H120" s="1"/>
      <c r="I120" s="1"/>
      <c r="J120" s="1"/>
      <c r="K120" s="1" t="s">
        <v>296</v>
      </c>
      <c r="L120" s="2">
        <v>8544000</v>
      </c>
      <c r="M120" s="2" t="s">
        <v>119</v>
      </c>
      <c r="N120" s="2"/>
      <c r="O120" s="2" t="s">
        <v>296</v>
      </c>
      <c r="P120" s="12">
        <v>5808000</v>
      </c>
      <c r="Q120" s="2" t="s">
        <v>119</v>
      </c>
      <c r="R120" s="1"/>
      <c r="S120" s="3"/>
      <c r="T120" s="3"/>
      <c r="U120" s="1"/>
      <c r="V120" s="1"/>
      <c r="W120" s="1"/>
      <c r="X120" s="1"/>
      <c r="Y120" s="1" t="s">
        <v>296</v>
      </c>
      <c r="Z120" s="2"/>
      <c r="AA120" s="1" t="s">
        <v>119</v>
      </c>
      <c r="AB120" s="2"/>
      <c r="AC120" s="1" t="s">
        <v>296</v>
      </c>
      <c r="AD120" s="2"/>
      <c r="AE120" s="1" t="s">
        <v>119</v>
      </c>
      <c r="AF120" s="2"/>
      <c r="AG120" s="7"/>
      <c r="AH120" s="2" t="s">
        <v>124</v>
      </c>
      <c r="AI120" s="1" t="s">
        <v>577</v>
      </c>
      <c r="AJ120" s="1"/>
      <c r="AK120" s="1"/>
    </row>
    <row r="121" spans="1:37" customFormat="1" x14ac:dyDescent="0.25">
      <c r="A121" t="s">
        <v>137</v>
      </c>
      <c r="B121" t="s">
        <v>802</v>
      </c>
      <c r="C121" t="s">
        <v>246</v>
      </c>
      <c r="D121" s="1" t="s">
        <v>114</v>
      </c>
      <c r="E121" s="3">
        <v>42398</v>
      </c>
      <c r="F121" s="1"/>
      <c r="G121" s="1"/>
      <c r="H121" s="1"/>
      <c r="I121" s="1"/>
      <c r="J121" s="1"/>
      <c r="K121" s="1" t="s">
        <v>296</v>
      </c>
      <c r="L121" s="2">
        <v>2634000</v>
      </c>
      <c r="M121" s="2" t="s">
        <v>119</v>
      </c>
      <c r="N121" s="2"/>
      <c r="O121" s="2" t="s">
        <v>296</v>
      </c>
      <c r="P121" s="12">
        <v>1791000</v>
      </c>
      <c r="Q121" s="2" t="s">
        <v>119</v>
      </c>
      <c r="R121" s="1"/>
      <c r="S121" s="3"/>
      <c r="T121" s="3"/>
      <c r="U121" s="1"/>
      <c r="V121" s="1"/>
      <c r="W121" s="1"/>
      <c r="X121" s="1"/>
      <c r="Y121" s="1" t="s">
        <v>296</v>
      </c>
      <c r="Z121" s="2"/>
      <c r="AA121" s="1" t="s">
        <v>119</v>
      </c>
      <c r="AB121" s="2"/>
      <c r="AC121" s="1" t="s">
        <v>296</v>
      </c>
      <c r="AD121" s="2"/>
      <c r="AE121" s="1" t="s">
        <v>119</v>
      </c>
      <c r="AF121" s="2"/>
      <c r="AG121" s="7"/>
      <c r="AH121" s="2" t="s">
        <v>124</v>
      </c>
      <c r="AI121" s="1" t="s">
        <v>577</v>
      </c>
      <c r="AJ121" s="1"/>
      <c r="AK121" s="1"/>
    </row>
    <row r="122" spans="1:37" customFormat="1" x14ac:dyDescent="0.25">
      <c r="A122" t="s">
        <v>137</v>
      </c>
      <c r="B122" t="s">
        <v>803</v>
      </c>
      <c r="C122" t="s">
        <v>246</v>
      </c>
      <c r="D122" s="1" t="s">
        <v>114</v>
      </c>
      <c r="E122" s="3">
        <v>42398</v>
      </c>
      <c r="F122" s="1"/>
      <c r="G122" s="1"/>
      <c r="H122" s="1"/>
      <c r="I122" s="1"/>
      <c r="J122" s="1"/>
      <c r="K122" s="1" t="s">
        <v>296</v>
      </c>
      <c r="L122" s="2">
        <v>2182000</v>
      </c>
      <c r="M122" s="2" t="s">
        <v>119</v>
      </c>
      <c r="N122" s="2"/>
      <c r="O122" s="2" t="s">
        <v>296</v>
      </c>
      <c r="P122" s="12">
        <v>1483000</v>
      </c>
      <c r="Q122" s="2" t="s">
        <v>119</v>
      </c>
      <c r="R122" s="1"/>
      <c r="S122" s="3"/>
      <c r="T122" s="3"/>
      <c r="U122" s="1"/>
      <c r="V122" s="1"/>
      <c r="W122" s="1"/>
      <c r="X122" s="1"/>
      <c r="Y122" s="1" t="s">
        <v>296</v>
      </c>
      <c r="Z122" s="2"/>
      <c r="AA122" s="1" t="s">
        <v>119</v>
      </c>
      <c r="AB122" s="2"/>
      <c r="AC122" s="1" t="s">
        <v>296</v>
      </c>
      <c r="AD122" s="2"/>
      <c r="AE122" s="1" t="s">
        <v>119</v>
      </c>
      <c r="AF122" s="2"/>
      <c r="AG122" s="7"/>
      <c r="AH122" s="2" t="s">
        <v>124</v>
      </c>
      <c r="AI122" s="1" t="s">
        <v>577</v>
      </c>
      <c r="AJ122" s="1"/>
      <c r="AK122" s="1"/>
    </row>
    <row r="123" spans="1:37" customFormat="1" x14ac:dyDescent="0.25">
      <c r="A123" t="s">
        <v>137</v>
      </c>
      <c r="B123" t="s">
        <v>804</v>
      </c>
      <c r="C123" t="s">
        <v>246</v>
      </c>
      <c r="D123" s="1" t="s">
        <v>114</v>
      </c>
      <c r="E123" s="3">
        <v>42398</v>
      </c>
      <c r="F123" s="1"/>
      <c r="G123" s="1"/>
      <c r="H123" s="1"/>
      <c r="I123" s="1"/>
      <c r="J123" s="1"/>
      <c r="K123" s="1" t="s">
        <v>296</v>
      </c>
      <c r="L123" s="2">
        <v>9351000</v>
      </c>
      <c r="M123" s="2" t="s">
        <v>119</v>
      </c>
      <c r="N123" s="2"/>
      <c r="O123" s="2" t="s">
        <v>296</v>
      </c>
      <c r="P123" s="12">
        <v>6357000</v>
      </c>
      <c r="Q123" s="2" t="s">
        <v>119</v>
      </c>
      <c r="R123" s="1"/>
      <c r="S123" s="3"/>
      <c r="T123" s="3"/>
      <c r="U123" s="1"/>
      <c r="V123" s="1"/>
      <c r="W123" s="1"/>
      <c r="X123" s="1"/>
      <c r="Y123" s="1" t="s">
        <v>296</v>
      </c>
      <c r="Z123" s="2"/>
      <c r="AA123" s="1" t="s">
        <v>119</v>
      </c>
      <c r="AB123" s="2"/>
      <c r="AC123" s="1" t="s">
        <v>296</v>
      </c>
      <c r="AD123" s="2"/>
      <c r="AE123" s="1" t="s">
        <v>119</v>
      </c>
      <c r="AF123" s="2"/>
      <c r="AG123" s="7"/>
      <c r="AH123" s="2" t="s">
        <v>124</v>
      </c>
      <c r="AI123" s="1" t="s">
        <v>577</v>
      </c>
      <c r="AJ123" s="1"/>
      <c r="AK123" s="1"/>
    </row>
    <row r="124" spans="1:37" customFormat="1" x14ac:dyDescent="0.25">
      <c r="A124" t="s">
        <v>137</v>
      </c>
      <c r="B124" t="s">
        <v>805</v>
      </c>
      <c r="C124" t="s">
        <v>246</v>
      </c>
      <c r="D124" s="1" t="s">
        <v>114</v>
      </c>
      <c r="E124" s="3">
        <v>42398</v>
      </c>
      <c r="F124" s="1"/>
      <c r="G124" s="1"/>
      <c r="H124" s="1"/>
      <c r="I124" s="1"/>
      <c r="J124" s="1"/>
      <c r="K124" s="1" t="s">
        <v>296</v>
      </c>
      <c r="L124" s="2">
        <v>6763000</v>
      </c>
      <c r="M124" s="2" t="s">
        <v>119</v>
      </c>
      <c r="N124" s="2"/>
      <c r="O124" s="2" t="s">
        <v>296</v>
      </c>
      <c r="P124" s="12">
        <v>4598000</v>
      </c>
      <c r="Q124" s="2" t="s">
        <v>119</v>
      </c>
      <c r="R124" s="1"/>
      <c r="S124" s="3"/>
      <c r="T124" s="3"/>
      <c r="U124" s="1"/>
      <c r="V124" s="1"/>
      <c r="W124" s="1"/>
      <c r="X124" s="1"/>
      <c r="Y124" s="1" t="s">
        <v>296</v>
      </c>
      <c r="Z124" s="2"/>
      <c r="AA124" s="1" t="s">
        <v>119</v>
      </c>
      <c r="AB124" s="2"/>
      <c r="AC124" s="1" t="s">
        <v>296</v>
      </c>
      <c r="AD124" s="2"/>
      <c r="AE124" s="1" t="s">
        <v>119</v>
      </c>
      <c r="AF124" s="2"/>
      <c r="AG124" s="7"/>
      <c r="AH124" s="2" t="s">
        <v>124</v>
      </c>
      <c r="AI124" s="1" t="s">
        <v>577</v>
      </c>
      <c r="AJ124" s="1"/>
      <c r="AK124" s="1"/>
    </row>
    <row r="125" spans="1:37" customFormat="1" x14ac:dyDescent="0.25">
      <c r="A125" t="s">
        <v>137</v>
      </c>
      <c r="B125" t="s">
        <v>806</v>
      </c>
      <c r="C125" t="s">
        <v>246</v>
      </c>
      <c r="D125" s="1" t="s">
        <v>114</v>
      </c>
      <c r="E125" s="3">
        <v>42398</v>
      </c>
      <c r="F125" s="1"/>
      <c r="G125" s="1"/>
      <c r="H125" s="1"/>
      <c r="I125" s="1"/>
      <c r="J125" s="1"/>
      <c r="K125" s="1" t="s">
        <v>296</v>
      </c>
      <c r="L125" s="2">
        <v>2807000</v>
      </c>
      <c r="M125" s="2" t="s">
        <v>119</v>
      </c>
      <c r="N125" s="2"/>
      <c r="O125" s="2" t="s">
        <v>296</v>
      </c>
      <c r="P125" s="12">
        <v>1908000</v>
      </c>
      <c r="Q125" s="2" t="s">
        <v>119</v>
      </c>
      <c r="R125" s="1"/>
      <c r="S125" s="3"/>
      <c r="T125" s="3"/>
      <c r="U125" s="1"/>
      <c r="V125" s="1"/>
      <c r="W125" s="1"/>
      <c r="X125" s="1"/>
      <c r="Y125" s="1" t="s">
        <v>296</v>
      </c>
      <c r="Z125" s="2"/>
      <c r="AA125" s="1" t="s">
        <v>119</v>
      </c>
      <c r="AB125" s="2"/>
      <c r="AC125" s="1" t="s">
        <v>296</v>
      </c>
      <c r="AD125" s="2"/>
      <c r="AE125" s="1" t="s">
        <v>119</v>
      </c>
      <c r="AF125" s="2"/>
      <c r="AG125" s="7"/>
      <c r="AH125" s="2" t="s">
        <v>124</v>
      </c>
      <c r="AI125" s="1" t="s">
        <v>577</v>
      </c>
      <c r="AJ125" s="1"/>
      <c r="AK125" s="1"/>
    </row>
    <row r="126" spans="1:37" customFormat="1" x14ac:dyDescent="0.25">
      <c r="A126" t="s">
        <v>137</v>
      </c>
      <c r="B126" t="s">
        <v>807</v>
      </c>
      <c r="C126" t="s">
        <v>246</v>
      </c>
      <c r="D126" s="1" t="s">
        <v>114</v>
      </c>
      <c r="E126" s="3">
        <v>42396</v>
      </c>
      <c r="F126" s="1"/>
      <c r="G126" s="1"/>
      <c r="H126" s="1"/>
      <c r="I126" s="1"/>
      <c r="J126" s="1"/>
      <c r="K126" s="1" t="s">
        <v>296</v>
      </c>
      <c r="L126" s="2">
        <v>2561000</v>
      </c>
      <c r="M126" s="2" t="s">
        <v>119</v>
      </c>
      <c r="N126" s="2"/>
      <c r="O126" s="2" t="s">
        <v>296</v>
      </c>
      <c r="P126" s="12">
        <v>2125000</v>
      </c>
      <c r="Q126" s="2" t="s">
        <v>119</v>
      </c>
      <c r="R126" s="1"/>
      <c r="S126" s="3"/>
      <c r="T126" s="3"/>
      <c r="U126" s="1"/>
      <c r="V126" s="1"/>
      <c r="W126" s="1"/>
      <c r="X126" s="1"/>
      <c r="Y126" s="1" t="s">
        <v>296</v>
      </c>
      <c r="Z126" s="2"/>
      <c r="AA126" s="1" t="s">
        <v>119</v>
      </c>
      <c r="AB126" s="2"/>
      <c r="AC126" s="1" t="s">
        <v>296</v>
      </c>
      <c r="AD126" s="2"/>
      <c r="AE126" s="1" t="s">
        <v>119</v>
      </c>
      <c r="AF126" s="2"/>
      <c r="AG126" s="7"/>
      <c r="AH126" s="2" t="s">
        <v>124</v>
      </c>
      <c r="AI126" s="1" t="s">
        <v>577</v>
      </c>
      <c r="AJ126" s="1"/>
      <c r="AK126" s="1"/>
    </row>
    <row r="127" spans="1:37" customFormat="1" x14ac:dyDescent="0.25">
      <c r="A127" t="s">
        <v>137</v>
      </c>
      <c r="B127" t="s">
        <v>808</v>
      </c>
      <c r="C127" t="s">
        <v>246</v>
      </c>
      <c r="D127" s="1" t="s">
        <v>114</v>
      </c>
      <c r="E127" s="3">
        <v>42396</v>
      </c>
      <c r="F127" s="1"/>
      <c r="G127" s="1"/>
      <c r="H127" s="1"/>
      <c r="I127" s="1"/>
      <c r="J127" s="1"/>
      <c r="K127" s="1" t="s">
        <v>296</v>
      </c>
      <c r="L127" s="2">
        <v>12961000</v>
      </c>
      <c r="M127" s="2" t="s">
        <v>119</v>
      </c>
      <c r="N127" s="2"/>
      <c r="O127" s="2" t="s">
        <v>296</v>
      </c>
      <c r="P127" s="12">
        <v>8812000</v>
      </c>
      <c r="Q127" s="2" t="s">
        <v>119</v>
      </c>
      <c r="R127" s="1"/>
      <c r="S127" s="3"/>
      <c r="T127" s="3"/>
      <c r="U127" s="1"/>
      <c r="V127" s="1"/>
      <c r="W127" s="1"/>
      <c r="X127" s="1"/>
      <c r="Y127" s="1" t="s">
        <v>296</v>
      </c>
      <c r="Z127" s="2"/>
      <c r="AA127" s="1" t="s">
        <v>119</v>
      </c>
      <c r="AB127" s="2"/>
      <c r="AC127" s="1" t="s">
        <v>296</v>
      </c>
      <c r="AD127" s="2"/>
      <c r="AE127" s="1" t="s">
        <v>119</v>
      </c>
      <c r="AF127" s="2"/>
      <c r="AG127" s="7"/>
      <c r="AH127" s="2" t="s">
        <v>124</v>
      </c>
      <c r="AI127" s="1" t="s">
        <v>577</v>
      </c>
      <c r="AJ127" s="1"/>
      <c r="AK127" s="1"/>
    </row>
    <row r="128" spans="1:37" customFormat="1" x14ac:dyDescent="0.25">
      <c r="A128" t="s">
        <v>137</v>
      </c>
      <c r="B128" t="s">
        <v>809</v>
      </c>
      <c r="C128" t="s">
        <v>246</v>
      </c>
      <c r="D128" s="1" t="s">
        <v>114</v>
      </c>
      <c r="E128" s="3">
        <v>42398</v>
      </c>
      <c r="F128" s="1"/>
      <c r="G128" s="1"/>
      <c r="H128" s="1"/>
      <c r="I128" s="1"/>
      <c r="J128" s="1"/>
      <c r="K128" s="1" t="s">
        <v>296</v>
      </c>
      <c r="L128" s="2">
        <v>5580000</v>
      </c>
      <c r="M128" s="2" t="s">
        <v>119</v>
      </c>
      <c r="N128" s="2"/>
      <c r="O128" s="2" t="s">
        <v>296</v>
      </c>
      <c r="P128" s="12">
        <v>3793000</v>
      </c>
      <c r="Q128" s="2" t="s">
        <v>119</v>
      </c>
      <c r="R128" s="1"/>
      <c r="S128" s="3"/>
      <c r="T128" s="3"/>
      <c r="U128" s="1"/>
      <c r="V128" s="1"/>
      <c r="W128" s="1"/>
      <c r="X128" s="1"/>
      <c r="Y128" s="1" t="s">
        <v>296</v>
      </c>
      <c r="Z128" s="2"/>
      <c r="AA128" s="1" t="s">
        <v>119</v>
      </c>
      <c r="AB128" s="2"/>
      <c r="AC128" s="1" t="s">
        <v>296</v>
      </c>
      <c r="AD128" s="2"/>
      <c r="AE128" s="1" t="s">
        <v>119</v>
      </c>
      <c r="AF128" s="2"/>
      <c r="AG128" s="7"/>
      <c r="AH128" s="2" t="s">
        <v>124</v>
      </c>
      <c r="AI128" s="1" t="s">
        <v>577</v>
      </c>
      <c r="AJ128" s="1"/>
      <c r="AK128" s="1"/>
    </row>
    <row r="129" spans="1:37" customFormat="1" x14ac:dyDescent="0.25">
      <c r="A129" t="s">
        <v>137</v>
      </c>
      <c r="B129" t="s">
        <v>810</v>
      </c>
      <c r="C129" t="s">
        <v>246</v>
      </c>
      <c r="D129" s="1" t="s">
        <v>114</v>
      </c>
      <c r="E129" s="3">
        <v>42396</v>
      </c>
      <c r="F129" s="1"/>
      <c r="G129" s="1"/>
      <c r="H129" s="1"/>
      <c r="I129" s="1"/>
      <c r="J129" s="1"/>
      <c r="K129" s="1" t="s">
        <v>296</v>
      </c>
      <c r="L129" s="2">
        <v>3721000</v>
      </c>
      <c r="M129" s="2" t="s">
        <v>119</v>
      </c>
      <c r="N129" s="2"/>
      <c r="O129" s="2" t="s">
        <v>296</v>
      </c>
      <c r="P129" s="12">
        <v>3088000</v>
      </c>
      <c r="Q129" s="2" t="s">
        <v>119</v>
      </c>
      <c r="R129" s="1"/>
      <c r="S129" s="3"/>
      <c r="T129" s="3"/>
      <c r="U129" s="1"/>
      <c r="V129" s="1"/>
      <c r="W129" s="1"/>
      <c r="X129" s="1"/>
      <c r="Y129" s="1" t="s">
        <v>296</v>
      </c>
      <c r="Z129" s="2"/>
      <c r="AA129" s="1" t="s">
        <v>119</v>
      </c>
      <c r="AB129" s="2"/>
      <c r="AC129" s="1" t="s">
        <v>296</v>
      </c>
      <c r="AD129" s="2"/>
      <c r="AE129" s="1" t="s">
        <v>119</v>
      </c>
      <c r="AF129" s="2"/>
      <c r="AG129" s="7"/>
      <c r="AH129" s="2" t="s">
        <v>124</v>
      </c>
      <c r="AI129" s="1" t="s">
        <v>577</v>
      </c>
      <c r="AJ129" s="1"/>
      <c r="AK129" s="1"/>
    </row>
    <row r="130" spans="1:37" customFormat="1" x14ac:dyDescent="0.25">
      <c r="A130" t="s">
        <v>137</v>
      </c>
      <c r="B130" t="s">
        <v>811</v>
      </c>
      <c r="C130" t="s">
        <v>246</v>
      </c>
      <c r="D130" s="1" t="s">
        <v>114</v>
      </c>
      <c r="E130" s="3">
        <v>42396</v>
      </c>
      <c r="F130" s="1"/>
      <c r="G130" s="1"/>
      <c r="H130" s="1"/>
      <c r="I130" s="1"/>
      <c r="J130" s="1"/>
      <c r="K130" s="1" t="s">
        <v>296</v>
      </c>
      <c r="L130" s="2">
        <v>5189000</v>
      </c>
      <c r="M130" s="2" t="s">
        <v>119</v>
      </c>
      <c r="N130" s="2"/>
      <c r="O130" s="2" t="s">
        <v>296</v>
      </c>
      <c r="P130" s="12">
        <v>4410000</v>
      </c>
      <c r="Q130" s="2" t="s">
        <v>119</v>
      </c>
      <c r="R130" s="1"/>
      <c r="S130" s="3"/>
      <c r="T130" s="3"/>
      <c r="U130" s="1"/>
      <c r="V130" s="1"/>
      <c r="W130" s="1"/>
      <c r="X130" s="1"/>
      <c r="Y130" s="1" t="s">
        <v>296</v>
      </c>
      <c r="Z130" s="2"/>
      <c r="AA130" s="1" t="s">
        <v>119</v>
      </c>
      <c r="AB130" s="2"/>
      <c r="AC130" s="1" t="s">
        <v>296</v>
      </c>
      <c r="AD130" s="2"/>
      <c r="AE130" s="1" t="s">
        <v>119</v>
      </c>
      <c r="AF130" s="2"/>
      <c r="AG130" s="7"/>
      <c r="AH130" s="2" t="s">
        <v>124</v>
      </c>
      <c r="AI130" s="1" t="s">
        <v>577</v>
      </c>
      <c r="AJ130" s="1"/>
      <c r="AK130" s="1"/>
    </row>
    <row r="131" spans="1:37" customFormat="1" x14ac:dyDescent="0.25">
      <c r="A131" t="s">
        <v>137</v>
      </c>
      <c r="B131" t="s">
        <v>812</v>
      </c>
      <c r="C131" t="s">
        <v>246</v>
      </c>
      <c r="D131" s="1" t="s">
        <v>114</v>
      </c>
      <c r="E131" s="3">
        <v>42396</v>
      </c>
      <c r="F131" s="1"/>
      <c r="G131" s="1"/>
      <c r="H131" s="1"/>
      <c r="I131" s="1"/>
      <c r="J131" s="1"/>
      <c r="K131" s="1" t="s">
        <v>296</v>
      </c>
      <c r="L131" s="2">
        <v>7576000</v>
      </c>
      <c r="M131" s="2" t="s">
        <v>119</v>
      </c>
      <c r="N131" s="2"/>
      <c r="O131" s="2" t="s">
        <v>296</v>
      </c>
      <c r="P131" s="12">
        <v>5151000</v>
      </c>
      <c r="Q131" s="2" t="s">
        <v>119</v>
      </c>
      <c r="R131" s="1"/>
      <c r="S131" s="3"/>
      <c r="T131" s="3"/>
      <c r="U131" s="1"/>
      <c r="V131" s="1"/>
      <c r="W131" s="1"/>
      <c r="X131" s="1"/>
      <c r="Y131" s="1" t="s">
        <v>296</v>
      </c>
      <c r="Z131" s="2"/>
      <c r="AA131" s="1" t="s">
        <v>119</v>
      </c>
      <c r="AB131" s="2"/>
      <c r="AC131" s="1" t="s">
        <v>296</v>
      </c>
      <c r="AD131" s="2"/>
      <c r="AE131" s="1" t="s">
        <v>119</v>
      </c>
      <c r="AF131" s="2"/>
      <c r="AG131" s="7"/>
      <c r="AH131" s="2" t="s">
        <v>124</v>
      </c>
      <c r="AI131" s="1" t="s">
        <v>577</v>
      </c>
      <c r="AJ131" s="1"/>
      <c r="AK131" s="1"/>
    </row>
    <row r="132" spans="1:37" customFormat="1" x14ac:dyDescent="0.25">
      <c r="A132" t="s">
        <v>137</v>
      </c>
      <c r="B132" t="s">
        <v>813</v>
      </c>
      <c r="C132" t="s">
        <v>246</v>
      </c>
      <c r="D132" s="1" t="s">
        <v>114</v>
      </c>
      <c r="E132" s="3">
        <v>42396</v>
      </c>
      <c r="F132" s="1"/>
      <c r="G132" s="1"/>
      <c r="H132" s="1"/>
      <c r="I132" s="1"/>
      <c r="J132" s="1"/>
      <c r="K132" s="1" t="s">
        <v>296</v>
      </c>
      <c r="L132" s="2">
        <v>3646000</v>
      </c>
      <c r="M132" s="2" t="s">
        <v>119</v>
      </c>
      <c r="N132" s="2"/>
      <c r="O132" s="2" t="s">
        <v>296</v>
      </c>
      <c r="P132" s="12">
        <v>3026000</v>
      </c>
      <c r="Q132" s="2" t="s">
        <v>119</v>
      </c>
      <c r="R132" s="1"/>
      <c r="S132" s="3"/>
      <c r="T132" s="3"/>
      <c r="U132" s="1"/>
      <c r="V132" s="1"/>
      <c r="W132" s="1"/>
      <c r="X132" s="1"/>
      <c r="Y132" s="1" t="s">
        <v>296</v>
      </c>
      <c r="Z132" s="2"/>
      <c r="AA132" s="1" t="s">
        <v>119</v>
      </c>
      <c r="AB132" s="2"/>
      <c r="AC132" s="1" t="s">
        <v>296</v>
      </c>
      <c r="AD132" s="2"/>
      <c r="AE132" s="1" t="s">
        <v>119</v>
      </c>
      <c r="AF132" s="2"/>
      <c r="AG132" s="7"/>
      <c r="AH132" s="2" t="s">
        <v>124</v>
      </c>
      <c r="AI132" s="1" t="s">
        <v>577</v>
      </c>
      <c r="AJ132" s="1"/>
      <c r="AK132" s="1"/>
    </row>
    <row r="133" spans="1:37" customFormat="1" x14ac:dyDescent="0.25">
      <c r="A133" t="s">
        <v>137</v>
      </c>
      <c r="B133" t="s">
        <v>814</v>
      </c>
      <c r="C133" t="s">
        <v>246</v>
      </c>
      <c r="D133" s="1" t="s">
        <v>114</v>
      </c>
      <c r="E133" s="3">
        <v>42398</v>
      </c>
      <c r="F133" s="1"/>
      <c r="G133" s="1"/>
      <c r="H133" s="1"/>
      <c r="I133" s="1"/>
      <c r="J133" s="1"/>
      <c r="K133" s="1" t="s">
        <v>296</v>
      </c>
      <c r="L133" s="2">
        <v>11660000</v>
      </c>
      <c r="M133" s="2" t="s">
        <v>119</v>
      </c>
      <c r="N133" s="2"/>
      <c r="O133" s="2" t="s">
        <v>296</v>
      </c>
      <c r="P133" s="12">
        <v>7927000</v>
      </c>
      <c r="Q133" s="2" t="s">
        <v>119</v>
      </c>
      <c r="R133" s="1"/>
      <c r="S133" s="3"/>
      <c r="T133" s="3"/>
      <c r="U133" s="1"/>
      <c r="V133" s="1"/>
      <c r="W133" s="1"/>
      <c r="X133" s="1"/>
      <c r="Y133" s="1" t="s">
        <v>296</v>
      </c>
      <c r="Z133" s="2"/>
      <c r="AA133" s="1" t="s">
        <v>119</v>
      </c>
      <c r="AB133" s="2"/>
      <c r="AC133" s="1" t="s">
        <v>296</v>
      </c>
      <c r="AD133" s="2"/>
      <c r="AE133" s="1" t="s">
        <v>119</v>
      </c>
      <c r="AF133" s="2"/>
      <c r="AG133" s="7"/>
      <c r="AH133" s="2" t="s">
        <v>124</v>
      </c>
      <c r="AI133" s="1" t="s">
        <v>577</v>
      </c>
      <c r="AJ133" s="1"/>
      <c r="AK133" s="1"/>
    </row>
    <row r="134" spans="1:37" customFormat="1" x14ac:dyDescent="0.25">
      <c r="A134" t="s">
        <v>137</v>
      </c>
      <c r="B134" t="s">
        <v>815</v>
      </c>
      <c r="C134" t="s">
        <v>246</v>
      </c>
      <c r="D134" s="1" t="s">
        <v>114</v>
      </c>
      <c r="E134" s="3">
        <v>42396</v>
      </c>
      <c r="F134" s="1"/>
      <c r="G134" s="1"/>
      <c r="H134" s="1"/>
      <c r="I134" s="1"/>
      <c r="J134" s="1"/>
      <c r="K134" s="1" t="s">
        <v>296</v>
      </c>
      <c r="L134" s="2">
        <v>2855000</v>
      </c>
      <c r="M134" s="2" t="s">
        <v>119</v>
      </c>
      <c r="N134" s="2"/>
      <c r="O134" s="2" t="s">
        <v>296</v>
      </c>
      <c r="P134" s="12">
        <v>1941000</v>
      </c>
      <c r="Q134" s="2" t="s">
        <v>119</v>
      </c>
      <c r="R134" s="1"/>
      <c r="S134" s="3"/>
      <c r="T134" s="3"/>
      <c r="U134" s="1"/>
      <c r="V134" s="1"/>
      <c r="W134" s="1"/>
      <c r="X134" s="1"/>
      <c r="Y134" s="1" t="s">
        <v>296</v>
      </c>
      <c r="Z134" s="2"/>
      <c r="AA134" s="1" t="s">
        <v>119</v>
      </c>
      <c r="AB134" s="2"/>
      <c r="AC134" s="1" t="s">
        <v>296</v>
      </c>
      <c r="AD134" s="2"/>
      <c r="AE134" s="1" t="s">
        <v>119</v>
      </c>
      <c r="AF134" s="2"/>
      <c r="AG134" s="7"/>
      <c r="AH134" s="2" t="s">
        <v>124</v>
      </c>
      <c r="AI134" s="1" t="s">
        <v>577</v>
      </c>
      <c r="AJ134" s="1"/>
      <c r="AK134" s="1"/>
    </row>
    <row r="135" spans="1:37" customFormat="1" x14ac:dyDescent="0.25">
      <c r="A135" t="s">
        <v>137</v>
      </c>
      <c r="B135" t="s">
        <v>816</v>
      </c>
      <c r="C135" t="s">
        <v>246</v>
      </c>
      <c r="D135" s="1" t="s">
        <v>114</v>
      </c>
      <c r="E135" s="3">
        <v>42398</v>
      </c>
      <c r="F135" s="1"/>
      <c r="G135" s="1"/>
      <c r="H135" s="1"/>
      <c r="I135" s="1"/>
      <c r="J135" s="1"/>
      <c r="K135" s="1" t="s">
        <v>296</v>
      </c>
      <c r="L135" s="2">
        <v>3949000</v>
      </c>
      <c r="M135" s="2" t="s">
        <v>119</v>
      </c>
      <c r="N135" s="2"/>
      <c r="O135" s="2" t="s">
        <v>296</v>
      </c>
      <c r="P135" s="12">
        <v>2685000</v>
      </c>
      <c r="Q135" s="2" t="s">
        <v>119</v>
      </c>
      <c r="R135" s="1"/>
      <c r="S135" s="3"/>
      <c r="T135" s="3"/>
      <c r="U135" s="1"/>
      <c r="V135" s="1"/>
      <c r="W135" s="1"/>
      <c r="X135" s="1"/>
      <c r="Y135" s="1" t="s">
        <v>296</v>
      </c>
      <c r="Z135" s="2"/>
      <c r="AA135" s="1" t="s">
        <v>119</v>
      </c>
      <c r="AB135" s="2"/>
      <c r="AC135" s="1" t="s">
        <v>296</v>
      </c>
      <c r="AD135" s="2"/>
      <c r="AE135" s="1" t="s">
        <v>119</v>
      </c>
      <c r="AF135" s="2"/>
      <c r="AG135" s="7"/>
      <c r="AH135" s="2" t="s">
        <v>124</v>
      </c>
      <c r="AI135" s="1" t="s">
        <v>577</v>
      </c>
      <c r="AJ135" s="1"/>
      <c r="AK135" s="1"/>
    </row>
    <row r="136" spans="1:37" customFormat="1" x14ac:dyDescent="0.25">
      <c r="A136" t="s">
        <v>137</v>
      </c>
      <c r="B136" t="s">
        <v>817</v>
      </c>
      <c r="C136" t="s">
        <v>246</v>
      </c>
      <c r="D136" s="1" t="s">
        <v>114</v>
      </c>
      <c r="E136" s="3">
        <v>42398</v>
      </c>
      <c r="F136" s="1"/>
      <c r="G136" s="1"/>
      <c r="H136" s="1"/>
      <c r="I136" s="1"/>
      <c r="J136" s="1"/>
      <c r="K136" s="1" t="s">
        <v>296</v>
      </c>
      <c r="L136" s="2">
        <v>1407000</v>
      </c>
      <c r="M136" s="2" t="s">
        <v>119</v>
      </c>
      <c r="N136" s="2"/>
      <c r="O136" s="2" t="s">
        <v>296</v>
      </c>
      <c r="P136" s="12">
        <v>956000</v>
      </c>
      <c r="Q136" s="2" t="s">
        <v>119</v>
      </c>
      <c r="R136" s="1"/>
      <c r="S136" s="3"/>
      <c r="T136" s="3"/>
      <c r="U136" s="1"/>
      <c r="V136" s="1"/>
      <c r="W136" s="1"/>
      <c r="X136" s="1"/>
      <c r="Y136" s="1" t="s">
        <v>296</v>
      </c>
      <c r="Z136" s="2"/>
      <c r="AA136" s="1" t="s">
        <v>119</v>
      </c>
      <c r="AB136" s="2"/>
      <c r="AC136" s="1" t="s">
        <v>296</v>
      </c>
      <c r="AD136" s="2"/>
      <c r="AE136" s="1" t="s">
        <v>119</v>
      </c>
      <c r="AF136" s="2"/>
      <c r="AG136" s="7"/>
      <c r="AH136" s="2" t="s">
        <v>124</v>
      </c>
      <c r="AI136" s="1" t="s">
        <v>577</v>
      </c>
      <c r="AJ136" s="1"/>
      <c r="AK136" s="1"/>
    </row>
    <row r="137" spans="1:37" customFormat="1" x14ac:dyDescent="0.25">
      <c r="A137" t="s">
        <v>137</v>
      </c>
      <c r="B137" t="s">
        <v>818</v>
      </c>
      <c r="C137" t="s">
        <v>246</v>
      </c>
      <c r="D137" s="1" t="s">
        <v>114</v>
      </c>
      <c r="E137" s="3">
        <v>42396</v>
      </c>
      <c r="F137" s="1"/>
      <c r="G137" s="1"/>
      <c r="H137" s="1"/>
      <c r="I137" s="1"/>
      <c r="J137" s="1"/>
      <c r="K137" s="1" t="s">
        <v>296</v>
      </c>
      <c r="L137" s="2">
        <v>3407000</v>
      </c>
      <c r="M137" s="2" t="s">
        <v>119</v>
      </c>
      <c r="N137" s="2"/>
      <c r="O137" s="2" t="s">
        <v>296</v>
      </c>
      <c r="P137" s="12">
        <v>2316000</v>
      </c>
      <c r="Q137" s="2" t="s">
        <v>119</v>
      </c>
      <c r="R137" s="1"/>
      <c r="S137" s="3"/>
      <c r="T137" s="3"/>
      <c r="U137" s="1"/>
      <c r="V137" s="1"/>
      <c r="W137" s="1"/>
      <c r="X137" s="1"/>
      <c r="Y137" s="1" t="s">
        <v>296</v>
      </c>
      <c r="Z137" s="2"/>
      <c r="AA137" s="1" t="s">
        <v>119</v>
      </c>
      <c r="AB137" s="2"/>
      <c r="AC137" s="1" t="s">
        <v>296</v>
      </c>
      <c r="AD137" s="2"/>
      <c r="AE137" s="1" t="s">
        <v>119</v>
      </c>
      <c r="AF137" s="2"/>
      <c r="AG137" s="7"/>
      <c r="AH137" s="2" t="s">
        <v>124</v>
      </c>
      <c r="AI137" s="1" t="s">
        <v>577</v>
      </c>
      <c r="AJ137" s="1"/>
      <c r="AK137" s="1"/>
    </row>
    <row r="138" spans="1:37" customFormat="1" x14ac:dyDescent="0.25">
      <c r="A138" t="s">
        <v>137</v>
      </c>
      <c r="B138" t="s">
        <v>819</v>
      </c>
      <c r="C138" t="s">
        <v>246</v>
      </c>
      <c r="D138" s="1" t="s">
        <v>114</v>
      </c>
      <c r="E138" s="3">
        <v>42398</v>
      </c>
      <c r="F138" s="1"/>
      <c r="G138" s="1"/>
      <c r="H138" s="1"/>
      <c r="I138" s="1"/>
      <c r="J138" s="1"/>
      <c r="K138" s="1" t="s">
        <v>296</v>
      </c>
      <c r="L138" s="2">
        <v>13050000</v>
      </c>
      <c r="M138" s="2" t="s">
        <v>119</v>
      </c>
      <c r="N138" s="2"/>
      <c r="O138" s="2" t="s">
        <v>296</v>
      </c>
      <c r="P138" s="12">
        <v>8872000</v>
      </c>
      <c r="Q138" s="2" t="s">
        <v>119</v>
      </c>
      <c r="R138" s="1"/>
      <c r="S138" s="3"/>
      <c r="T138" s="3"/>
      <c r="U138" s="1"/>
      <c r="V138" s="1"/>
      <c r="W138" s="1"/>
      <c r="X138" s="1"/>
      <c r="Y138" s="1" t="s">
        <v>296</v>
      </c>
      <c r="Z138" s="2"/>
      <c r="AA138" s="1" t="s">
        <v>119</v>
      </c>
      <c r="AB138" s="2"/>
      <c r="AC138" s="1" t="s">
        <v>296</v>
      </c>
      <c r="AD138" s="2"/>
      <c r="AE138" s="1" t="s">
        <v>119</v>
      </c>
      <c r="AF138" s="2"/>
      <c r="AG138" s="7"/>
      <c r="AH138" s="2" t="s">
        <v>124</v>
      </c>
      <c r="AI138" s="1" t="s">
        <v>577</v>
      </c>
      <c r="AJ138" s="1"/>
      <c r="AK138" s="1"/>
    </row>
    <row r="139" spans="1:37" customFormat="1" x14ac:dyDescent="0.25">
      <c r="A139" t="s">
        <v>137</v>
      </c>
      <c r="B139" t="s">
        <v>820</v>
      </c>
      <c r="C139" t="s">
        <v>246</v>
      </c>
      <c r="D139" s="1" t="s">
        <v>114</v>
      </c>
      <c r="E139" s="3">
        <v>42398</v>
      </c>
      <c r="F139" s="1"/>
      <c r="G139" s="1"/>
      <c r="H139" s="1"/>
      <c r="I139" s="1"/>
      <c r="J139" s="1"/>
      <c r="K139" s="1" t="s">
        <v>296</v>
      </c>
      <c r="L139" s="2">
        <v>8823000</v>
      </c>
      <c r="M139" s="2" t="s">
        <v>119</v>
      </c>
      <c r="N139" s="2"/>
      <c r="O139" s="2" t="s">
        <v>296</v>
      </c>
      <c r="P139" s="12">
        <v>7323000</v>
      </c>
      <c r="Q139" s="2" t="s">
        <v>119</v>
      </c>
      <c r="R139" s="1"/>
      <c r="S139" s="3"/>
      <c r="T139" s="3"/>
      <c r="U139" s="1"/>
      <c r="V139" s="1"/>
      <c r="W139" s="1"/>
      <c r="X139" s="1"/>
      <c r="Y139" s="1" t="s">
        <v>296</v>
      </c>
      <c r="Z139" s="2"/>
      <c r="AA139" s="1" t="s">
        <v>119</v>
      </c>
      <c r="AB139" s="2"/>
      <c r="AC139" s="1" t="s">
        <v>296</v>
      </c>
      <c r="AD139" s="2"/>
      <c r="AE139" s="1" t="s">
        <v>119</v>
      </c>
      <c r="AF139" s="2"/>
      <c r="AG139" s="7"/>
      <c r="AH139" s="2" t="s">
        <v>124</v>
      </c>
      <c r="AI139" s="1" t="s">
        <v>577</v>
      </c>
      <c r="AJ139" s="1"/>
      <c r="AK139" s="1"/>
    </row>
    <row r="140" spans="1:37" customFormat="1" x14ac:dyDescent="0.25">
      <c r="A140" t="s">
        <v>137</v>
      </c>
      <c r="B140" t="s">
        <v>821</v>
      </c>
      <c r="C140" t="s">
        <v>246</v>
      </c>
      <c r="D140" s="1" t="s">
        <v>114</v>
      </c>
      <c r="E140" s="3">
        <v>42396</v>
      </c>
      <c r="F140" s="1"/>
      <c r="G140" s="1"/>
      <c r="H140" s="1"/>
      <c r="I140" s="1"/>
      <c r="J140" s="1"/>
      <c r="K140" s="1" t="s">
        <v>296</v>
      </c>
      <c r="L140" s="2">
        <v>5815000</v>
      </c>
      <c r="M140" s="2" t="s">
        <v>119</v>
      </c>
      <c r="N140" s="2"/>
      <c r="O140" s="2" t="s">
        <v>296</v>
      </c>
      <c r="P140" s="12">
        <v>3953000</v>
      </c>
      <c r="Q140" s="2" t="s">
        <v>119</v>
      </c>
      <c r="R140" s="1"/>
      <c r="S140" s="3"/>
      <c r="T140" s="3"/>
      <c r="U140" s="1"/>
      <c r="V140" s="1"/>
      <c r="W140" s="1"/>
      <c r="X140" s="1"/>
      <c r="Y140" s="1" t="s">
        <v>296</v>
      </c>
      <c r="Z140" s="2"/>
      <c r="AA140" s="1" t="s">
        <v>119</v>
      </c>
      <c r="AB140" s="2"/>
      <c r="AC140" s="1" t="s">
        <v>296</v>
      </c>
      <c r="AD140" s="2"/>
      <c r="AE140" s="1" t="s">
        <v>119</v>
      </c>
      <c r="AF140" s="2"/>
      <c r="AG140" s="7"/>
      <c r="AH140" s="2" t="s">
        <v>124</v>
      </c>
      <c r="AI140" s="1" t="s">
        <v>577</v>
      </c>
      <c r="AJ140" s="1"/>
      <c r="AK140" s="1"/>
    </row>
    <row r="141" spans="1:37" customFormat="1" x14ac:dyDescent="0.25">
      <c r="A141" t="s">
        <v>137</v>
      </c>
      <c r="B141" t="s">
        <v>822</v>
      </c>
      <c r="C141" t="s">
        <v>246</v>
      </c>
      <c r="D141" s="1" t="s">
        <v>114</v>
      </c>
      <c r="E141" s="3">
        <v>42396</v>
      </c>
      <c r="F141" s="1"/>
      <c r="G141" s="1"/>
      <c r="H141" s="1"/>
      <c r="I141" s="1"/>
      <c r="J141" s="1"/>
      <c r="K141" s="1" t="s">
        <v>296</v>
      </c>
      <c r="L141" s="2">
        <v>3840000</v>
      </c>
      <c r="M141" s="2" t="s">
        <v>119</v>
      </c>
      <c r="N141" s="2"/>
      <c r="O141" s="2" t="s">
        <v>296</v>
      </c>
      <c r="P141" s="12">
        <v>3188000</v>
      </c>
      <c r="Q141" s="2" t="s">
        <v>119</v>
      </c>
      <c r="R141" s="1"/>
      <c r="S141" s="3"/>
      <c r="T141" s="3"/>
      <c r="U141" s="1"/>
      <c r="V141" s="1"/>
      <c r="W141" s="1"/>
      <c r="X141" s="1"/>
      <c r="Y141" s="1" t="s">
        <v>296</v>
      </c>
      <c r="Z141" s="2"/>
      <c r="AA141" s="1" t="s">
        <v>119</v>
      </c>
      <c r="AB141" s="2"/>
      <c r="AC141" s="1" t="s">
        <v>296</v>
      </c>
      <c r="AD141" s="2"/>
      <c r="AE141" s="1" t="s">
        <v>119</v>
      </c>
      <c r="AF141" s="2"/>
      <c r="AG141" s="7"/>
      <c r="AH141" s="2" t="s">
        <v>124</v>
      </c>
      <c r="AI141" s="1" t="s">
        <v>577</v>
      </c>
      <c r="AJ141" s="1"/>
      <c r="AK141" s="1"/>
    </row>
    <row r="142" spans="1:37" customFormat="1" x14ac:dyDescent="0.25">
      <c r="A142" t="s">
        <v>137</v>
      </c>
      <c r="B142" t="s">
        <v>823</v>
      </c>
      <c r="C142" t="s">
        <v>246</v>
      </c>
      <c r="D142" s="1" t="s">
        <v>114</v>
      </c>
      <c r="E142" s="3">
        <v>42396</v>
      </c>
      <c r="F142" s="1"/>
      <c r="G142" s="1"/>
      <c r="H142" s="1"/>
      <c r="I142" s="1"/>
      <c r="J142" s="1"/>
      <c r="K142" s="1" t="s">
        <v>296</v>
      </c>
      <c r="L142" s="2">
        <v>3852000</v>
      </c>
      <c r="M142" s="2" t="s">
        <v>119</v>
      </c>
      <c r="N142" s="2"/>
      <c r="O142" s="2" t="s">
        <v>296</v>
      </c>
      <c r="P142" s="12">
        <v>3197000</v>
      </c>
      <c r="Q142" s="2" t="s">
        <v>119</v>
      </c>
      <c r="R142" s="1"/>
      <c r="S142" s="3"/>
      <c r="T142" s="3"/>
      <c r="U142" s="1"/>
      <c r="V142" s="1"/>
      <c r="W142" s="1"/>
      <c r="X142" s="1"/>
      <c r="Y142" s="1" t="s">
        <v>296</v>
      </c>
      <c r="Z142" s="2"/>
      <c r="AA142" s="1" t="s">
        <v>119</v>
      </c>
      <c r="AB142" s="2"/>
      <c r="AC142" s="1" t="s">
        <v>296</v>
      </c>
      <c r="AD142" s="2"/>
      <c r="AE142" s="1" t="s">
        <v>119</v>
      </c>
      <c r="AF142" s="2"/>
      <c r="AG142" s="7"/>
      <c r="AH142" s="2" t="s">
        <v>124</v>
      </c>
      <c r="AI142" s="1" t="s">
        <v>577</v>
      </c>
      <c r="AJ142" s="1"/>
      <c r="AK142" s="1"/>
    </row>
    <row r="143" spans="1:37" customFormat="1" x14ac:dyDescent="0.25">
      <c r="A143" t="s">
        <v>137</v>
      </c>
      <c r="B143" t="s">
        <v>824</v>
      </c>
      <c r="C143" t="s">
        <v>246</v>
      </c>
      <c r="D143" s="1" t="s">
        <v>114</v>
      </c>
      <c r="E143" s="3">
        <v>42396</v>
      </c>
      <c r="F143" s="1"/>
      <c r="G143" s="1"/>
      <c r="H143" s="1"/>
      <c r="I143" s="1"/>
      <c r="J143" s="1"/>
      <c r="K143" s="1" t="s">
        <v>296</v>
      </c>
      <c r="L143" s="2">
        <v>2483000</v>
      </c>
      <c r="M143" s="2" t="s">
        <v>119</v>
      </c>
      <c r="N143" s="2"/>
      <c r="O143" s="2" t="s">
        <v>296</v>
      </c>
      <c r="P143" s="12">
        <v>1688000</v>
      </c>
      <c r="Q143" s="2" t="s">
        <v>119</v>
      </c>
      <c r="R143" s="1"/>
      <c r="S143" s="3"/>
      <c r="T143" s="3"/>
      <c r="U143" s="1"/>
      <c r="V143" s="1"/>
      <c r="W143" s="1"/>
      <c r="X143" s="1"/>
      <c r="Y143" s="1" t="s">
        <v>296</v>
      </c>
      <c r="Z143" s="2"/>
      <c r="AA143" s="1" t="s">
        <v>119</v>
      </c>
      <c r="AB143" s="2"/>
      <c r="AC143" s="1" t="s">
        <v>296</v>
      </c>
      <c r="AD143" s="2"/>
      <c r="AE143" s="1" t="s">
        <v>119</v>
      </c>
      <c r="AF143" s="2"/>
      <c r="AG143" s="7"/>
      <c r="AH143" s="2" t="s">
        <v>124</v>
      </c>
      <c r="AI143" s="1" t="s">
        <v>577</v>
      </c>
      <c r="AJ143" s="1"/>
      <c r="AK143" s="1"/>
    </row>
    <row r="144" spans="1:37" customFormat="1" x14ac:dyDescent="0.25">
      <c r="A144" t="s">
        <v>137</v>
      </c>
      <c r="B144" t="s">
        <v>825</v>
      </c>
      <c r="C144" t="s">
        <v>246</v>
      </c>
      <c r="D144" s="1" t="s">
        <v>114</v>
      </c>
      <c r="E144" s="3">
        <v>42396</v>
      </c>
      <c r="F144" s="1"/>
      <c r="G144" s="1"/>
      <c r="H144" s="1"/>
      <c r="I144" s="1"/>
      <c r="J144" s="1"/>
      <c r="K144" s="1" t="s">
        <v>296</v>
      </c>
      <c r="L144" s="2">
        <v>8575000</v>
      </c>
      <c r="M144" s="2" t="s">
        <v>119</v>
      </c>
      <c r="N144" s="2"/>
      <c r="O144" s="2" t="s">
        <v>296</v>
      </c>
      <c r="P144" s="12">
        <v>5829000</v>
      </c>
      <c r="Q144" s="2" t="s">
        <v>119</v>
      </c>
      <c r="R144" s="1"/>
      <c r="S144" s="3"/>
      <c r="T144" s="3"/>
      <c r="U144" s="1"/>
      <c r="V144" s="1"/>
      <c r="W144" s="1"/>
      <c r="X144" s="1"/>
      <c r="Y144" s="1" t="s">
        <v>296</v>
      </c>
      <c r="Z144" s="2"/>
      <c r="AA144" s="1" t="s">
        <v>119</v>
      </c>
      <c r="AB144" s="2"/>
      <c r="AC144" s="1" t="s">
        <v>296</v>
      </c>
      <c r="AD144" s="2"/>
      <c r="AE144" s="1" t="s">
        <v>119</v>
      </c>
      <c r="AF144" s="2"/>
      <c r="AG144" s="7"/>
      <c r="AH144" s="2" t="s">
        <v>124</v>
      </c>
      <c r="AI144" s="1" t="s">
        <v>577</v>
      </c>
      <c r="AJ144" s="1"/>
      <c r="AK144" s="1"/>
    </row>
    <row r="145" spans="1:37" customFormat="1" x14ac:dyDescent="0.25">
      <c r="A145" t="s">
        <v>137</v>
      </c>
      <c r="B145" t="s">
        <v>826</v>
      </c>
      <c r="C145" t="s">
        <v>246</v>
      </c>
      <c r="D145" s="1" t="s">
        <v>114</v>
      </c>
      <c r="E145" s="3">
        <v>42398</v>
      </c>
      <c r="F145" s="1"/>
      <c r="G145" s="1"/>
      <c r="H145" s="1"/>
      <c r="I145" s="1"/>
      <c r="J145" s="1"/>
      <c r="K145" s="1" t="s">
        <v>296</v>
      </c>
      <c r="L145" s="2">
        <v>2000132</v>
      </c>
      <c r="M145" s="2" t="s">
        <v>119</v>
      </c>
      <c r="N145" s="2"/>
      <c r="O145" s="2" t="s">
        <v>296</v>
      </c>
      <c r="P145" s="12">
        <v>1649109</v>
      </c>
      <c r="Q145" s="2" t="s">
        <v>119</v>
      </c>
      <c r="R145" s="1"/>
      <c r="S145" s="3"/>
      <c r="T145" s="3"/>
      <c r="U145" s="1"/>
      <c r="V145" s="1"/>
      <c r="W145" s="1"/>
      <c r="X145" s="1"/>
      <c r="Y145" s="1" t="s">
        <v>296</v>
      </c>
      <c r="Z145" s="2"/>
      <c r="AA145" s="1" t="s">
        <v>119</v>
      </c>
      <c r="AB145" s="2"/>
      <c r="AC145" s="1" t="s">
        <v>296</v>
      </c>
      <c r="AD145" s="2"/>
      <c r="AE145" s="1" t="s">
        <v>119</v>
      </c>
      <c r="AF145" s="2"/>
      <c r="AG145" s="7"/>
      <c r="AH145" s="2" t="s">
        <v>124</v>
      </c>
      <c r="AI145" s="1" t="s">
        <v>577</v>
      </c>
      <c r="AJ145" s="1"/>
      <c r="AK145" s="1"/>
    </row>
    <row r="146" spans="1:37" customFormat="1" x14ac:dyDescent="0.25">
      <c r="A146" t="s">
        <v>137</v>
      </c>
      <c r="B146" t="s">
        <v>827</v>
      </c>
      <c r="C146" t="s">
        <v>246</v>
      </c>
      <c r="D146" s="1" t="s">
        <v>114</v>
      </c>
      <c r="E146" s="3">
        <v>42447</v>
      </c>
      <c r="F146" s="1"/>
      <c r="G146" s="1"/>
      <c r="H146" s="1"/>
      <c r="I146" s="1"/>
      <c r="J146" s="1"/>
      <c r="K146" s="1" t="s">
        <v>296</v>
      </c>
      <c r="L146" s="2">
        <v>2921572</v>
      </c>
      <c r="M146" s="2" t="s">
        <v>119</v>
      </c>
      <c r="N146" s="2"/>
      <c r="O146" s="2" t="s">
        <v>296</v>
      </c>
      <c r="P146" s="12">
        <v>2408836</v>
      </c>
      <c r="Q146" s="2" t="s">
        <v>119</v>
      </c>
      <c r="R146" s="1"/>
      <c r="S146" s="3"/>
      <c r="T146" s="3"/>
      <c r="U146" s="1"/>
      <c r="V146" s="1"/>
      <c r="W146" s="1"/>
      <c r="X146" s="1"/>
      <c r="Y146" s="1" t="s">
        <v>296</v>
      </c>
      <c r="Z146" s="2"/>
      <c r="AA146" s="1" t="s">
        <v>119</v>
      </c>
      <c r="AB146" s="2"/>
      <c r="AC146" s="1" t="s">
        <v>296</v>
      </c>
      <c r="AD146" s="2"/>
      <c r="AE146" s="1" t="s">
        <v>119</v>
      </c>
      <c r="AF146" s="2"/>
      <c r="AG146" s="7"/>
      <c r="AH146" s="2" t="s">
        <v>124</v>
      </c>
      <c r="AI146" s="1" t="s">
        <v>577</v>
      </c>
      <c r="AJ146" s="1"/>
      <c r="AK146" s="1"/>
    </row>
    <row r="147" spans="1:37" customFormat="1" x14ac:dyDescent="0.25">
      <c r="A147" t="s">
        <v>137</v>
      </c>
      <c r="B147" t="s">
        <v>828</v>
      </c>
      <c r="C147" t="s">
        <v>246</v>
      </c>
      <c r="D147" s="1" t="s">
        <v>114</v>
      </c>
      <c r="E147" s="3">
        <v>42474</v>
      </c>
      <c r="F147" s="1"/>
      <c r="G147" s="1"/>
      <c r="H147" s="1"/>
      <c r="I147" s="1"/>
      <c r="J147" s="1"/>
      <c r="K147" s="1" t="s">
        <v>296</v>
      </c>
      <c r="L147" s="2">
        <v>19073896</v>
      </c>
      <c r="M147" s="2" t="s">
        <v>119</v>
      </c>
      <c r="N147" s="2"/>
      <c r="O147" s="2" t="s">
        <v>296</v>
      </c>
      <c r="P147" s="12">
        <v>15726427</v>
      </c>
      <c r="Q147" s="2" t="s">
        <v>119</v>
      </c>
      <c r="R147" s="1"/>
      <c r="S147" s="3"/>
      <c r="T147" s="3"/>
      <c r="U147" s="1"/>
      <c r="V147" s="1"/>
      <c r="W147" s="1"/>
      <c r="X147" s="1"/>
      <c r="Y147" s="1" t="s">
        <v>296</v>
      </c>
      <c r="Z147" s="2"/>
      <c r="AA147" s="1" t="s">
        <v>119</v>
      </c>
      <c r="AB147" s="2"/>
      <c r="AC147" s="1" t="s">
        <v>296</v>
      </c>
      <c r="AD147" s="2"/>
      <c r="AE147" s="1" t="s">
        <v>119</v>
      </c>
      <c r="AF147" s="2"/>
      <c r="AG147" s="7"/>
      <c r="AH147" s="2" t="s">
        <v>124</v>
      </c>
      <c r="AI147" s="1" t="s">
        <v>577</v>
      </c>
      <c r="AJ147" s="1"/>
      <c r="AK147" s="1"/>
    </row>
    <row r="148" spans="1:37" customFormat="1" x14ac:dyDescent="0.25">
      <c r="A148" t="s">
        <v>137</v>
      </c>
      <c r="B148" t="s">
        <v>829</v>
      </c>
      <c r="C148" t="s">
        <v>246</v>
      </c>
      <c r="D148" s="1" t="s">
        <v>114</v>
      </c>
      <c r="E148" s="3">
        <v>42517</v>
      </c>
      <c r="F148" s="1"/>
      <c r="G148" s="1"/>
      <c r="H148" s="1"/>
      <c r="I148" s="1"/>
      <c r="J148" s="1"/>
      <c r="K148" s="1" t="s">
        <v>296</v>
      </c>
      <c r="L148" s="2">
        <v>3334000</v>
      </c>
      <c r="M148" s="2" t="s">
        <v>119</v>
      </c>
      <c r="N148" s="2"/>
      <c r="O148" s="2" t="s">
        <v>296</v>
      </c>
      <c r="P148" s="12">
        <v>2267000</v>
      </c>
      <c r="Q148" s="2" t="s">
        <v>119</v>
      </c>
      <c r="R148" s="1"/>
      <c r="S148" s="3"/>
      <c r="T148" s="3"/>
      <c r="U148" s="1"/>
      <c r="V148" s="1"/>
      <c r="W148" s="1"/>
      <c r="X148" s="1"/>
      <c r="Y148" s="1" t="s">
        <v>296</v>
      </c>
      <c r="Z148" s="2"/>
      <c r="AA148" s="1" t="s">
        <v>119</v>
      </c>
      <c r="AB148" s="2"/>
      <c r="AC148" s="1" t="s">
        <v>296</v>
      </c>
      <c r="AD148" s="2"/>
      <c r="AE148" s="1" t="s">
        <v>119</v>
      </c>
      <c r="AF148" s="2"/>
      <c r="AG148" s="7"/>
      <c r="AH148" s="2" t="s">
        <v>124</v>
      </c>
      <c r="AI148" s="1" t="s">
        <v>577</v>
      </c>
      <c r="AJ148" s="1"/>
      <c r="AK148" s="1"/>
    </row>
    <row r="149" spans="1:37" customFormat="1" x14ac:dyDescent="0.25">
      <c r="A149" t="s">
        <v>137</v>
      </c>
      <c r="B149" t="s">
        <v>830</v>
      </c>
      <c r="C149" t="s">
        <v>246</v>
      </c>
      <c r="D149" s="1" t="s">
        <v>114</v>
      </c>
      <c r="E149" s="3">
        <v>42549</v>
      </c>
      <c r="F149" s="1"/>
      <c r="G149" s="1"/>
      <c r="H149" s="1"/>
      <c r="I149" s="1"/>
      <c r="J149" s="1"/>
      <c r="K149" s="1" t="s">
        <v>296</v>
      </c>
      <c r="L149" s="2">
        <v>3573000</v>
      </c>
      <c r="M149" s="2" t="s">
        <v>119</v>
      </c>
      <c r="N149" s="2"/>
      <c r="O149" s="2" t="s">
        <v>296</v>
      </c>
      <c r="P149" s="12">
        <v>2429000</v>
      </c>
      <c r="Q149" s="2" t="s">
        <v>119</v>
      </c>
      <c r="R149" s="1"/>
      <c r="S149" s="3"/>
      <c r="T149" s="3"/>
      <c r="U149" s="1"/>
      <c r="V149" s="1"/>
      <c r="W149" s="1"/>
      <c r="X149" s="1"/>
      <c r="Y149" s="1" t="s">
        <v>296</v>
      </c>
      <c r="Z149" s="2"/>
      <c r="AA149" s="1" t="s">
        <v>119</v>
      </c>
      <c r="AB149" s="2"/>
      <c r="AC149" s="1" t="s">
        <v>296</v>
      </c>
      <c r="AD149" s="2"/>
      <c r="AE149" s="1" t="s">
        <v>119</v>
      </c>
      <c r="AF149" s="2"/>
      <c r="AG149" s="7"/>
      <c r="AH149" s="2" t="s">
        <v>124</v>
      </c>
      <c r="AI149" s="1" t="s">
        <v>577</v>
      </c>
      <c r="AJ149" s="1"/>
      <c r="AK149" s="1"/>
    </row>
    <row r="150" spans="1:37" customFormat="1" x14ac:dyDescent="0.25">
      <c r="A150" t="s">
        <v>137</v>
      </c>
      <c r="B150" t="s">
        <v>831</v>
      </c>
      <c r="C150" t="s">
        <v>246</v>
      </c>
      <c r="D150" s="1" t="s">
        <v>114</v>
      </c>
      <c r="E150" s="3">
        <v>42552</v>
      </c>
      <c r="F150" s="1"/>
      <c r="G150" s="1"/>
      <c r="H150" s="1"/>
      <c r="I150" s="1"/>
      <c r="J150" s="1"/>
      <c r="K150" s="1" t="s">
        <v>296</v>
      </c>
      <c r="L150" s="2">
        <v>14660152</v>
      </c>
      <c r="M150" s="2" t="s">
        <v>119</v>
      </c>
      <c r="N150" s="2"/>
      <c r="O150" s="2" t="s">
        <v>296</v>
      </c>
      <c r="P150" s="12">
        <v>12087295</v>
      </c>
      <c r="Q150" s="2" t="s">
        <v>119</v>
      </c>
      <c r="R150" s="1"/>
      <c r="S150" s="3"/>
      <c r="T150" s="3"/>
      <c r="U150" s="1"/>
      <c r="V150" s="1"/>
      <c r="W150" s="1"/>
      <c r="X150" s="1"/>
      <c r="Y150" s="1" t="s">
        <v>296</v>
      </c>
      <c r="Z150" s="2"/>
      <c r="AA150" s="1" t="s">
        <v>119</v>
      </c>
      <c r="AB150" s="2"/>
      <c r="AC150" s="1" t="s">
        <v>296</v>
      </c>
      <c r="AD150" s="2"/>
      <c r="AE150" s="1" t="s">
        <v>119</v>
      </c>
      <c r="AF150" s="2"/>
      <c r="AG150" s="7"/>
      <c r="AH150" s="2" t="s">
        <v>124</v>
      </c>
      <c r="AI150" s="1" t="s">
        <v>577</v>
      </c>
      <c r="AJ150" s="1"/>
      <c r="AK150" s="1"/>
    </row>
    <row r="151" spans="1:37" customFormat="1" x14ac:dyDescent="0.25">
      <c r="A151" t="s">
        <v>137</v>
      </c>
      <c r="B151" t="s">
        <v>832</v>
      </c>
      <c r="C151" t="s">
        <v>246</v>
      </c>
      <c r="D151" s="1" t="s">
        <v>114</v>
      </c>
      <c r="E151" s="3">
        <v>42480</v>
      </c>
      <c r="F151" s="1"/>
      <c r="G151" s="1"/>
      <c r="H151" s="1"/>
      <c r="I151" s="1"/>
      <c r="J151" s="1"/>
      <c r="K151" s="1" t="s">
        <v>296</v>
      </c>
      <c r="L151" s="2">
        <v>63248346</v>
      </c>
      <c r="M151" s="2" t="s">
        <v>119</v>
      </c>
      <c r="N151" s="2"/>
      <c r="O151" s="2" t="s">
        <v>296</v>
      </c>
      <c r="P151" s="12">
        <v>52148261</v>
      </c>
      <c r="Q151" s="2" t="s">
        <v>119</v>
      </c>
      <c r="R151" s="1"/>
      <c r="S151" s="3"/>
      <c r="T151" s="3"/>
      <c r="U151" s="1"/>
      <c r="V151" s="1"/>
      <c r="W151" s="1"/>
      <c r="X151" s="1"/>
      <c r="Y151" s="1" t="s">
        <v>296</v>
      </c>
      <c r="Z151" s="2"/>
      <c r="AA151" s="1" t="s">
        <v>119</v>
      </c>
      <c r="AB151" s="2"/>
      <c r="AC151" s="1" t="s">
        <v>296</v>
      </c>
      <c r="AD151" s="2"/>
      <c r="AE151" s="1" t="s">
        <v>119</v>
      </c>
      <c r="AF151" s="2"/>
      <c r="AG151" s="7"/>
      <c r="AH151" s="2" t="s">
        <v>124</v>
      </c>
      <c r="AI151" s="1" t="s">
        <v>577</v>
      </c>
      <c r="AJ151" s="1"/>
      <c r="AK151" s="1"/>
    </row>
    <row r="152" spans="1:37" customFormat="1" x14ac:dyDescent="0.25">
      <c r="A152" t="s">
        <v>137</v>
      </c>
      <c r="B152" t="s">
        <v>833</v>
      </c>
      <c r="C152" t="s">
        <v>246</v>
      </c>
      <c r="D152" s="1" t="s">
        <v>114</v>
      </c>
      <c r="E152" s="3">
        <v>42515</v>
      </c>
      <c r="F152" s="1"/>
      <c r="G152" s="1"/>
      <c r="H152" s="1"/>
      <c r="I152" s="1"/>
      <c r="J152" s="1"/>
      <c r="K152" s="1" t="s">
        <v>296</v>
      </c>
      <c r="L152" s="2">
        <v>5458000</v>
      </c>
      <c r="M152" s="2" t="s">
        <v>119</v>
      </c>
      <c r="N152" s="2"/>
      <c r="O152" s="2" t="s">
        <v>296</v>
      </c>
      <c r="P152" s="12">
        <v>3711000</v>
      </c>
      <c r="Q152" s="2" t="s">
        <v>119</v>
      </c>
      <c r="R152" s="1"/>
      <c r="S152" s="3"/>
      <c r="T152" s="3"/>
      <c r="U152" s="1"/>
      <c r="V152" s="1"/>
      <c r="W152" s="1"/>
      <c r="X152" s="1"/>
      <c r="Y152" s="1" t="s">
        <v>296</v>
      </c>
      <c r="Z152" s="2"/>
      <c r="AA152" s="1" t="s">
        <v>119</v>
      </c>
      <c r="AB152" s="2"/>
      <c r="AC152" s="1" t="s">
        <v>296</v>
      </c>
      <c r="AD152" s="2"/>
      <c r="AE152" s="1" t="s">
        <v>119</v>
      </c>
      <c r="AF152" s="2"/>
      <c r="AG152" s="7"/>
      <c r="AH152" s="2" t="s">
        <v>124</v>
      </c>
      <c r="AI152" s="1" t="s">
        <v>577</v>
      </c>
      <c r="AJ152" s="1"/>
      <c r="AK152" s="1"/>
    </row>
    <row r="153" spans="1:37" customFormat="1" x14ac:dyDescent="0.25">
      <c r="A153" t="s">
        <v>137</v>
      </c>
      <c r="B153" t="s">
        <v>834</v>
      </c>
      <c r="C153" t="s">
        <v>246</v>
      </c>
      <c r="D153" s="1" t="s">
        <v>114</v>
      </c>
      <c r="E153" s="3">
        <v>42614</v>
      </c>
      <c r="F153" s="1"/>
      <c r="G153" s="1"/>
      <c r="H153" s="1"/>
      <c r="I153" s="1"/>
      <c r="J153" s="1"/>
      <c r="K153" s="1" t="s">
        <v>296</v>
      </c>
      <c r="L153" s="2">
        <v>2002465</v>
      </c>
      <c r="M153" s="2" t="s">
        <v>119</v>
      </c>
      <c r="N153" s="2"/>
      <c r="O153" s="2" t="s">
        <v>296</v>
      </c>
      <c r="P153" s="12">
        <v>1660526</v>
      </c>
      <c r="Q153" s="2" t="s">
        <v>119</v>
      </c>
      <c r="R153" s="1"/>
      <c r="S153" s="3"/>
      <c r="T153" s="3"/>
      <c r="U153" s="1"/>
      <c r="V153" s="1"/>
      <c r="W153" s="1"/>
      <c r="X153" s="1"/>
      <c r="Y153" s="1" t="s">
        <v>296</v>
      </c>
      <c r="Z153" s="2"/>
      <c r="AA153" s="1" t="s">
        <v>119</v>
      </c>
      <c r="AB153" s="2"/>
      <c r="AC153" s="1" t="s">
        <v>296</v>
      </c>
      <c r="AD153" s="2"/>
      <c r="AE153" s="1" t="s">
        <v>119</v>
      </c>
      <c r="AF153" s="2"/>
      <c r="AG153" s="7"/>
      <c r="AH153" s="2" t="s">
        <v>124</v>
      </c>
      <c r="AI153" s="1" t="s">
        <v>577</v>
      </c>
      <c r="AJ153" s="1"/>
      <c r="AK153" s="1"/>
    </row>
    <row r="154" spans="1:37" customFormat="1" x14ac:dyDescent="0.25">
      <c r="A154" t="s">
        <v>137</v>
      </c>
      <c r="B154" t="s">
        <v>835</v>
      </c>
      <c r="C154" t="s">
        <v>246</v>
      </c>
      <c r="D154" s="1" t="s">
        <v>114</v>
      </c>
      <c r="E154" s="3">
        <v>42396</v>
      </c>
      <c r="F154" s="1"/>
      <c r="G154" s="1"/>
      <c r="H154" s="1"/>
      <c r="I154" s="1"/>
      <c r="J154" s="1"/>
      <c r="K154" s="1" t="s">
        <v>296</v>
      </c>
      <c r="L154" s="2">
        <v>1626000</v>
      </c>
      <c r="M154" s="2" t="s">
        <v>119</v>
      </c>
      <c r="N154" s="2"/>
      <c r="O154" s="2" t="s">
        <v>296</v>
      </c>
      <c r="P154" s="12">
        <v>1349574</v>
      </c>
      <c r="Q154" s="2" t="s">
        <v>119</v>
      </c>
      <c r="R154" s="1"/>
      <c r="S154" s="3"/>
      <c r="T154" s="3"/>
      <c r="U154" s="1"/>
      <c r="V154" s="1"/>
      <c r="W154" s="1"/>
      <c r="X154" s="1"/>
      <c r="Y154" s="1" t="s">
        <v>296</v>
      </c>
      <c r="Z154" s="2"/>
      <c r="AA154" s="1" t="s">
        <v>119</v>
      </c>
      <c r="AB154" s="2"/>
      <c r="AC154" s="1" t="s">
        <v>296</v>
      </c>
      <c r="AD154" s="2"/>
      <c r="AE154" s="1" t="s">
        <v>119</v>
      </c>
      <c r="AF154" s="2"/>
      <c r="AG154" s="7"/>
      <c r="AH154" s="2" t="s">
        <v>124</v>
      </c>
      <c r="AI154" s="1" t="s">
        <v>577</v>
      </c>
      <c r="AJ154" s="1"/>
      <c r="AK154" s="1"/>
    </row>
    <row r="155" spans="1:37" customFormat="1" x14ac:dyDescent="0.25">
      <c r="A155" t="s">
        <v>137</v>
      </c>
      <c r="B155" t="s">
        <v>836</v>
      </c>
      <c r="C155" t="s">
        <v>246</v>
      </c>
      <c r="D155" s="1" t="s">
        <v>114</v>
      </c>
      <c r="E155" s="3">
        <v>42396</v>
      </c>
      <c r="F155" s="1"/>
      <c r="G155" s="1"/>
      <c r="H155" s="1"/>
      <c r="I155" s="1"/>
      <c r="J155" s="1"/>
      <c r="K155" s="1" t="s">
        <v>296</v>
      </c>
      <c r="L155" s="2">
        <v>3149000</v>
      </c>
      <c r="M155" s="2" t="s">
        <v>119</v>
      </c>
      <c r="N155" s="2"/>
      <c r="O155" s="2" t="s">
        <v>296</v>
      </c>
      <c r="P155" s="12">
        <v>2613000</v>
      </c>
      <c r="Q155" s="2" t="s">
        <v>119</v>
      </c>
      <c r="R155" s="1"/>
      <c r="S155" s="3"/>
      <c r="T155" s="3"/>
      <c r="U155" s="1"/>
      <c r="V155" s="1"/>
      <c r="W155" s="1"/>
      <c r="X155" s="1"/>
      <c r="Y155" s="1" t="s">
        <v>296</v>
      </c>
      <c r="Z155" s="2"/>
      <c r="AA155" s="1" t="s">
        <v>119</v>
      </c>
      <c r="AB155" s="2"/>
      <c r="AC155" s="1" t="s">
        <v>296</v>
      </c>
      <c r="AD155" s="2"/>
      <c r="AE155" s="1" t="s">
        <v>119</v>
      </c>
      <c r="AF155" s="2"/>
      <c r="AG155" s="7"/>
      <c r="AH155" s="2" t="s">
        <v>124</v>
      </c>
      <c r="AI155" s="1" t="s">
        <v>577</v>
      </c>
      <c r="AJ155" s="1"/>
      <c r="AK155" s="1"/>
    </row>
    <row r="156" spans="1:37" customFormat="1" x14ac:dyDescent="0.25">
      <c r="A156" t="s">
        <v>137</v>
      </c>
      <c r="B156" t="s">
        <v>837</v>
      </c>
      <c r="C156" t="s">
        <v>246</v>
      </c>
      <c r="D156" s="1" t="s">
        <v>114</v>
      </c>
      <c r="E156" s="3">
        <v>42398</v>
      </c>
      <c r="F156" s="1"/>
      <c r="G156" s="1"/>
      <c r="H156" s="1"/>
      <c r="I156" s="1"/>
      <c r="J156" s="1"/>
      <c r="K156" s="1" t="s">
        <v>296</v>
      </c>
      <c r="L156" s="2">
        <v>11170876</v>
      </c>
      <c r="M156" s="2" t="s">
        <v>119</v>
      </c>
      <c r="N156" s="2"/>
      <c r="O156" s="2" t="s">
        <v>296</v>
      </c>
      <c r="P156" s="12">
        <v>7594073</v>
      </c>
      <c r="Q156" s="2" t="s">
        <v>119</v>
      </c>
      <c r="R156" s="1"/>
      <c r="S156" s="3"/>
      <c r="T156" s="3"/>
      <c r="U156" s="1"/>
      <c r="V156" s="1"/>
      <c r="W156" s="1"/>
      <c r="X156" s="1"/>
      <c r="Y156" s="1" t="s">
        <v>296</v>
      </c>
      <c r="Z156" s="2"/>
      <c r="AA156" s="1" t="s">
        <v>119</v>
      </c>
      <c r="AB156" s="2"/>
      <c r="AC156" s="1" t="s">
        <v>296</v>
      </c>
      <c r="AD156" s="2"/>
      <c r="AE156" s="1" t="s">
        <v>119</v>
      </c>
      <c r="AF156" s="2"/>
      <c r="AG156" s="7"/>
      <c r="AH156" s="2" t="s">
        <v>124</v>
      </c>
      <c r="AI156" s="1" t="s">
        <v>577</v>
      </c>
      <c r="AJ156" s="1"/>
      <c r="AK156" s="1"/>
    </row>
    <row r="157" spans="1:37" customFormat="1" x14ac:dyDescent="0.25">
      <c r="A157" t="s">
        <v>137</v>
      </c>
      <c r="B157" t="s">
        <v>838</v>
      </c>
      <c r="C157" t="s">
        <v>246</v>
      </c>
      <c r="D157" s="1" t="s">
        <v>114</v>
      </c>
      <c r="E157" s="3">
        <v>42396</v>
      </c>
      <c r="F157" s="1"/>
      <c r="G157" s="1"/>
      <c r="H157" s="1"/>
      <c r="I157" s="1"/>
      <c r="J157" s="1"/>
      <c r="K157" s="1" t="s">
        <v>296</v>
      </c>
      <c r="L157" s="2">
        <v>8515000</v>
      </c>
      <c r="M157" s="2" t="s">
        <v>119</v>
      </c>
      <c r="N157" s="2"/>
      <c r="O157" s="2" t="s">
        <v>296</v>
      </c>
      <c r="P157" s="12">
        <v>5789000</v>
      </c>
      <c r="Q157" s="2" t="s">
        <v>119</v>
      </c>
      <c r="R157" s="1"/>
      <c r="S157" s="3"/>
      <c r="T157" s="3"/>
      <c r="U157" s="1"/>
      <c r="V157" s="1"/>
      <c r="W157" s="1"/>
      <c r="X157" s="1"/>
      <c r="Y157" s="1" t="s">
        <v>296</v>
      </c>
      <c r="Z157" s="2"/>
      <c r="AA157" s="1" t="s">
        <v>119</v>
      </c>
      <c r="AB157" s="2"/>
      <c r="AC157" s="1" t="s">
        <v>296</v>
      </c>
      <c r="AD157" s="2"/>
      <c r="AE157" s="1" t="s">
        <v>119</v>
      </c>
      <c r="AF157" s="2"/>
      <c r="AG157" s="7"/>
      <c r="AH157" s="2" t="s">
        <v>124</v>
      </c>
      <c r="AI157" s="1" t="s">
        <v>577</v>
      </c>
      <c r="AJ157" s="1"/>
      <c r="AK157" s="1"/>
    </row>
    <row r="158" spans="1:37" customFormat="1" x14ac:dyDescent="0.25">
      <c r="A158" t="s">
        <v>137</v>
      </c>
      <c r="B158" t="s">
        <v>839</v>
      </c>
      <c r="C158" t="s">
        <v>246</v>
      </c>
      <c r="D158" s="1" t="s">
        <v>114</v>
      </c>
      <c r="E158" s="3">
        <v>42396</v>
      </c>
      <c r="F158" s="1"/>
      <c r="G158" s="1"/>
      <c r="H158" s="1"/>
      <c r="I158" s="1"/>
      <c r="J158" s="1"/>
      <c r="K158" s="1" t="s">
        <v>296</v>
      </c>
      <c r="L158" s="2">
        <v>45508000</v>
      </c>
      <c r="M158" s="2" t="s">
        <v>119</v>
      </c>
      <c r="N158" s="2"/>
      <c r="O158" s="2" t="s">
        <v>296</v>
      </c>
      <c r="P158" s="12">
        <v>37771000</v>
      </c>
      <c r="Q158" s="2" t="s">
        <v>119</v>
      </c>
      <c r="R158" s="1"/>
      <c r="S158" s="3"/>
      <c r="T158" s="3"/>
      <c r="U158" s="1"/>
      <c r="V158" s="1"/>
      <c r="W158" s="1"/>
      <c r="X158" s="1"/>
      <c r="Y158" s="1" t="s">
        <v>296</v>
      </c>
      <c r="Z158" s="2"/>
      <c r="AA158" s="1" t="s">
        <v>119</v>
      </c>
      <c r="AB158" s="2"/>
      <c r="AC158" s="1" t="s">
        <v>296</v>
      </c>
      <c r="AD158" s="2"/>
      <c r="AE158" s="1" t="s">
        <v>119</v>
      </c>
      <c r="AF158" s="2"/>
      <c r="AG158" s="7"/>
      <c r="AH158" s="2" t="s">
        <v>124</v>
      </c>
      <c r="AI158" s="1" t="s">
        <v>577</v>
      </c>
      <c r="AJ158" s="1"/>
      <c r="AK158" s="1"/>
    </row>
    <row r="159" spans="1:37" customFormat="1" x14ac:dyDescent="0.25">
      <c r="A159" t="s">
        <v>137</v>
      </c>
      <c r="B159" t="s">
        <v>840</v>
      </c>
      <c r="C159" t="s">
        <v>246</v>
      </c>
      <c r="D159" s="1" t="s">
        <v>114</v>
      </c>
      <c r="E159" s="3">
        <v>42398</v>
      </c>
      <c r="F159" s="1"/>
      <c r="G159" s="1"/>
      <c r="H159" s="1"/>
      <c r="I159" s="1"/>
      <c r="J159" s="1"/>
      <c r="K159" s="1" t="s">
        <v>296</v>
      </c>
      <c r="L159" s="2">
        <v>848094</v>
      </c>
      <c r="M159" s="2" t="s">
        <v>119</v>
      </c>
      <c r="N159" s="2"/>
      <c r="O159" s="2" t="s">
        <v>296</v>
      </c>
      <c r="P159" s="12">
        <v>576543</v>
      </c>
      <c r="Q159" s="2" t="s">
        <v>119</v>
      </c>
      <c r="R159" s="1"/>
      <c r="S159" s="3"/>
      <c r="T159" s="3"/>
      <c r="U159" s="1"/>
      <c r="V159" s="1"/>
      <c r="W159" s="1"/>
      <c r="X159" s="1"/>
      <c r="Y159" s="1" t="s">
        <v>296</v>
      </c>
      <c r="Z159" s="2"/>
      <c r="AA159" s="1" t="s">
        <v>119</v>
      </c>
      <c r="AB159" s="2"/>
      <c r="AC159" s="1" t="s">
        <v>296</v>
      </c>
      <c r="AD159" s="2"/>
      <c r="AE159" s="1" t="s">
        <v>119</v>
      </c>
      <c r="AF159" s="2"/>
      <c r="AG159" s="7"/>
      <c r="AH159" s="2" t="s">
        <v>124</v>
      </c>
      <c r="AI159" s="1" t="s">
        <v>577</v>
      </c>
      <c r="AJ159" s="1"/>
      <c r="AK159" s="1"/>
    </row>
    <row r="160" spans="1:37" customFormat="1" x14ac:dyDescent="0.25">
      <c r="A160" t="s">
        <v>137</v>
      </c>
      <c r="B160" t="s">
        <v>841</v>
      </c>
      <c r="C160" t="s">
        <v>246</v>
      </c>
      <c r="D160" s="1" t="s">
        <v>114</v>
      </c>
      <c r="E160" s="3">
        <v>42396</v>
      </c>
      <c r="F160" s="1"/>
      <c r="G160" s="1"/>
      <c r="H160" s="1"/>
      <c r="I160" s="1"/>
      <c r="J160" s="1"/>
      <c r="K160" s="1" t="s">
        <v>296</v>
      </c>
      <c r="L160" s="2">
        <v>17649000</v>
      </c>
      <c r="M160" s="2" t="s">
        <v>119</v>
      </c>
      <c r="N160" s="2"/>
      <c r="O160" s="2" t="s">
        <v>296</v>
      </c>
      <c r="P160" s="12">
        <v>14649000</v>
      </c>
      <c r="Q160" s="2" t="s">
        <v>119</v>
      </c>
      <c r="R160" s="1"/>
      <c r="S160" s="3"/>
      <c r="T160" s="3"/>
      <c r="U160" s="1"/>
      <c r="V160" s="1"/>
      <c r="W160" s="1"/>
      <c r="X160" s="1"/>
      <c r="Y160" s="1" t="s">
        <v>296</v>
      </c>
      <c r="Z160" s="2"/>
      <c r="AA160" s="1" t="s">
        <v>119</v>
      </c>
      <c r="AB160" s="2"/>
      <c r="AC160" s="1" t="s">
        <v>296</v>
      </c>
      <c r="AD160" s="2"/>
      <c r="AE160" s="1" t="s">
        <v>119</v>
      </c>
      <c r="AF160" s="2"/>
      <c r="AG160" s="7"/>
      <c r="AH160" s="2" t="s">
        <v>124</v>
      </c>
      <c r="AI160" s="1" t="s">
        <v>577</v>
      </c>
      <c r="AJ160" s="1"/>
      <c r="AK160" s="1"/>
    </row>
    <row r="161" spans="1:37" customFormat="1" x14ac:dyDescent="0.25">
      <c r="A161" t="s">
        <v>137</v>
      </c>
      <c r="B161" t="s">
        <v>842</v>
      </c>
      <c r="C161" t="s">
        <v>246</v>
      </c>
      <c r="D161" s="1" t="s">
        <v>114</v>
      </c>
      <c r="E161" s="3">
        <v>42396</v>
      </c>
      <c r="F161" s="1"/>
      <c r="G161" s="1"/>
      <c r="H161" s="1"/>
      <c r="I161" s="1"/>
      <c r="J161" s="1"/>
      <c r="K161" s="1" t="s">
        <v>296</v>
      </c>
      <c r="L161" s="2">
        <v>7741000</v>
      </c>
      <c r="M161" s="2" t="s">
        <v>119</v>
      </c>
      <c r="N161" s="2"/>
      <c r="O161" s="2" t="s">
        <v>296</v>
      </c>
      <c r="P161" s="12">
        <v>6425000</v>
      </c>
      <c r="Q161" s="2" t="s">
        <v>119</v>
      </c>
      <c r="R161" s="1"/>
      <c r="S161" s="3"/>
      <c r="T161" s="3"/>
      <c r="U161" s="1"/>
      <c r="V161" s="1"/>
      <c r="W161" s="1"/>
      <c r="X161" s="1"/>
      <c r="Y161" s="1" t="s">
        <v>296</v>
      </c>
      <c r="Z161" s="2"/>
      <c r="AA161" s="1" t="s">
        <v>119</v>
      </c>
      <c r="AB161" s="2"/>
      <c r="AC161" s="1" t="s">
        <v>296</v>
      </c>
      <c r="AD161" s="2"/>
      <c r="AE161" s="1" t="s">
        <v>119</v>
      </c>
      <c r="AF161" s="2"/>
      <c r="AG161" s="7"/>
      <c r="AH161" s="2" t="s">
        <v>124</v>
      </c>
      <c r="AI161" s="1" t="s">
        <v>577</v>
      </c>
      <c r="AJ161" s="1"/>
      <c r="AK161" s="1"/>
    </row>
    <row r="162" spans="1:37" customFormat="1" x14ac:dyDescent="0.25">
      <c r="A162" t="s">
        <v>137</v>
      </c>
      <c r="B162" t="s">
        <v>843</v>
      </c>
      <c r="C162" t="s">
        <v>246</v>
      </c>
      <c r="D162" s="1" t="s">
        <v>114</v>
      </c>
      <c r="E162" s="3">
        <v>42396</v>
      </c>
      <c r="F162" s="1"/>
      <c r="G162" s="1"/>
      <c r="H162" s="1"/>
      <c r="I162" s="1"/>
      <c r="J162" s="1"/>
      <c r="K162" s="1" t="s">
        <v>296</v>
      </c>
      <c r="L162" s="2">
        <v>25310000</v>
      </c>
      <c r="M162" s="2" t="s">
        <v>119</v>
      </c>
      <c r="N162" s="2"/>
      <c r="O162" s="2" t="s">
        <v>296</v>
      </c>
      <c r="P162" s="12">
        <v>21007000</v>
      </c>
      <c r="Q162" s="2" t="s">
        <v>119</v>
      </c>
      <c r="R162" s="1"/>
      <c r="S162" s="3"/>
      <c r="T162" s="3"/>
      <c r="U162" s="1"/>
      <c r="V162" s="1"/>
      <c r="W162" s="1"/>
      <c r="X162" s="1"/>
      <c r="Y162" s="1" t="s">
        <v>296</v>
      </c>
      <c r="Z162" s="2"/>
      <c r="AA162" s="1" t="s">
        <v>119</v>
      </c>
      <c r="AB162" s="2"/>
      <c r="AC162" s="1" t="s">
        <v>296</v>
      </c>
      <c r="AD162" s="2"/>
      <c r="AE162" s="1" t="s">
        <v>119</v>
      </c>
      <c r="AF162" s="2"/>
      <c r="AG162" s="7"/>
      <c r="AH162" s="2" t="s">
        <v>124</v>
      </c>
      <c r="AI162" s="1" t="s">
        <v>577</v>
      </c>
      <c r="AJ162" s="1"/>
      <c r="AK162" s="1"/>
    </row>
    <row r="163" spans="1:37" customFormat="1" x14ac:dyDescent="0.25">
      <c r="A163" t="s">
        <v>137</v>
      </c>
      <c r="B163" t="s">
        <v>844</v>
      </c>
      <c r="C163" t="s">
        <v>246</v>
      </c>
      <c r="D163" s="1" t="s">
        <v>114</v>
      </c>
      <c r="E163" s="3">
        <v>42396</v>
      </c>
      <c r="F163" s="1"/>
      <c r="G163" s="1"/>
      <c r="H163" s="1"/>
      <c r="I163" s="1"/>
      <c r="J163" s="1"/>
      <c r="K163" s="1" t="s">
        <v>296</v>
      </c>
      <c r="L163" s="2">
        <v>29050000</v>
      </c>
      <c r="M163" s="2" t="s">
        <v>119</v>
      </c>
      <c r="N163" s="2"/>
      <c r="O163" s="2" t="s">
        <v>296</v>
      </c>
      <c r="P163" s="12">
        <v>24112000</v>
      </c>
      <c r="Q163" s="2" t="s">
        <v>119</v>
      </c>
      <c r="R163" s="1"/>
      <c r="S163" s="3"/>
      <c r="T163" s="3"/>
      <c r="U163" s="1"/>
      <c r="V163" s="1"/>
      <c r="W163" s="1"/>
      <c r="X163" s="1"/>
      <c r="Y163" s="1" t="s">
        <v>296</v>
      </c>
      <c r="Z163" s="2"/>
      <c r="AA163" s="1" t="s">
        <v>119</v>
      </c>
      <c r="AB163" s="2"/>
      <c r="AC163" s="1" t="s">
        <v>296</v>
      </c>
      <c r="AD163" s="2"/>
      <c r="AE163" s="1" t="s">
        <v>119</v>
      </c>
      <c r="AF163" s="2"/>
      <c r="AG163" s="7"/>
      <c r="AH163" s="2" t="s">
        <v>124</v>
      </c>
      <c r="AI163" s="1" t="s">
        <v>577</v>
      </c>
      <c r="AJ163" s="1"/>
      <c r="AK163" s="1"/>
    </row>
    <row r="164" spans="1:37" customFormat="1" x14ac:dyDescent="0.25">
      <c r="A164" t="s">
        <v>137</v>
      </c>
      <c r="B164" t="s">
        <v>845</v>
      </c>
      <c r="C164" t="s">
        <v>246</v>
      </c>
      <c r="D164" s="1" t="s">
        <v>114</v>
      </c>
      <c r="E164" s="3">
        <v>42396</v>
      </c>
      <c r="F164" s="1"/>
      <c r="G164" s="1"/>
      <c r="H164" s="1"/>
      <c r="I164" s="1"/>
      <c r="J164" s="1"/>
      <c r="K164" s="1" t="s">
        <v>296</v>
      </c>
      <c r="L164" s="2">
        <v>17584000</v>
      </c>
      <c r="M164" s="2" t="s">
        <v>119</v>
      </c>
      <c r="N164" s="2"/>
      <c r="O164" s="2" t="s">
        <v>296</v>
      </c>
      <c r="P164" s="12">
        <v>11955000</v>
      </c>
      <c r="Q164" s="2" t="s">
        <v>119</v>
      </c>
      <c r="R164" s="1"/>
      <c r="S164" s="3"/>
      <c r="T164" s="3"/>
      <c r="U164" s="1"/>
      <c r="V164" s="1"/>
      <c r="W164" s="1"/>
      <c r="X164" s="1"/>
      <c r="Y164" s="1" t="s">
        <v>296</v>
      </c>
      <c r="Z164" s="2"/>
      <c r="AA164" s="1" t="s">
        <v>119</v>
      </c>
      <c r="AB164" s="2"/>
      <c r="AC164" s="1" t="s">
        <v>296</v>
      </c>
      <c r="AD164" s="2"/>
      <c r="AE164" s="1" t="s">
        <v>119</v>
      </c>
      <c r="AF164" s="2"/>
      <c r="AG164" s="7"/>
      <c r="AH164" s="2" t="s">
        <v>124</v>
      </c>
      <c r="AI164" s="1" t="s">
        <v>577</v>
      </c>
      <c r="AJ164" s="1"/>
      <c r="AK164" s="1"/>
    </row>
    <row r="165" spans="1:37" customFormat="1" x14ac:dyDescent="0.25">
      <c r="A165" t="s">
        <v>137</v>
      </c>
      <c r="B165" t="s">
        <v>846</v>
      </c>
      <c r="C165" t="s">
        <v>246</v>
      </c>
      <c r="D165" s="1" t="s">
        <v>114</v>
      </c>
      <c r="E165" s="3">
        <v>42396</v>
      </c>
      <c r="F165" s="1"/>
      <c r="G165" s="1"/>
      <c r="H165" s="1"/>
      <c r="I165" s="1"/>
      <c r="J165" s="1"/>
      <c r="K165" s="1" t="s">
        <v>296</v>
      </c>
      <c r="L165" s="2">
        <v>13063000</v>
      </c>
      <c r="M165" s="2" t="s">
        <v>119</v>
      </c>
      <c r="N165" s="2"/>
      <c r="O165" s="2" t="s">
        <v>296</v>
      </c>
      <c r="P165" s="12">
        <v>8881000</v>
      </c>
      <c r="Q165" s="2" t="s">
        <v>119</v>
      </c>
      <c r="R165" s="1"/>
      <c r="S165" s="3"/>
      <c r="T165" s="3"/>
      <c r="U165" s="1"/>
      <c r="V165" s="1"/>
      <c r="W165" s="1"/>
      <c r="X165" s="1"/>
      <c r="Y165" s="1" t="s">
        <v>296</v>
      </c>
      <c r="Z165" s="2"/>
      <c r="AA165" s="1" t="s">
        <v>119</v>
      </c>
      <c r="AB165" s="2"/>
      <c r="AC165" s="1" t="s">
        <v>296</v>
      </c>
      <c r="AD165" s="2"/>
      <c r="AE165" s="1" t="s">
        <v>119</v>
      </c>
      <c r="AF165" s="2"/>
      <c r="AG165" s="7"/>
      <c r="AH165" s="2" t="s">
        <v>124</v>
      </c>
      <c r="AI165" s="1" t="s">
        <v>577</v>
      </c>
      <c r="AJ165" s="1"/>
      <c r="AK165" s="1"/>
    </row>
    <row r="166" spans="1:37" customFormat="1" x14ac:dyDescent="0.25">
      <c r="A166" t="s">
        <v>137</v>
      </c>
      <c r="B166" t="s">
        <v>847</v>
      </c>
      <c r="C166" t="s">
        <v>246</v>
      </c>
      <c r="D166" s="1" t="s">
        <v>114</v>
      </c>
      <c r="E166" s="3">
        <v>42396</v>
      </c>
      <c r="F166" s="1"/>
      <c r="G166" s="1"/>
      <c r="H166" s="1"/>
      <c r="I166" s="1"/>
      <c r="J166" s="1"/>
      <c r="K166" s="1" t="s">
        <v>296</v>
      </c>
      <c r="L166" s="2">
        <v>3292732</v>
      </c>
      <c r="M166" s="2" t="s">
        <v>119</v>
      </c>
      <c r="N166" s="2"/>
      <c r="O166" s="2" t="s">
        <v>296</v>
      </c>
      <c r="P166" s="12">
        <v>2238432</v>
      </c>
      <c r="Q166" s="2" t="s">
        <v>119</v>
      </c>
      <c r="R166" s="1"/>
      <c r="S166" s="3"/>
      <c r="T166" s="3"/>
      <c r="U166" s="1"/>
      <c r="V166" s="1"/>
      <c r="W166" s="1"/>
      <c r="X166" s="1"/>
      <c r="Y166" s="1" t="s">
        <v>296</v>
      </c>
      <c r="Z166" s="2"/>
      <c r="AA166" s="1" t="s">
        <v>119</v>
      </c>
      <c r="AB166" s="2"/>
      <c r="AC166" s="1" t="s">
        <v>296</v>
      </c>
      <c r="AD166" s="2"/>
      <c r="AE166" s="1" t="s">
        <v>119</v>
      </c>
      <c r="AF166" s="2"/>
      <c r="AG166" s="7"/>
      <c r="AH166" s="2" t="s">
        <v>124</v>
      </c>
      <c r="AI166" s="1" t="s">
        <v>577</v>
      </c>
      <c r="AJ166" s="1"/>
      <c r="AK166" s="1"/>
    </row>
    <row r="167" spans="1:37" customFormat="1" x14ac:dyDescent="0.25">
      <c r="A167" t="s">
        <v>137</v>
      </c>
      <c r="B167" t="s">
        <v>848</v>
      </c>
      <c r="C167" t="s">
        <v>246</v>
      </c>
      <c r="D167" s="1" t="s">
        <v>114</v>
      </c>
      <c r="E167" s="3">
        <v>42396</v>
      </c>
      <c r="F167" s="1"/>
      <c r="G167" s="1"/>
      <c r="H167" s="1"/>
      <c r="I167" s="1"/>
      <c r="J167" s="1"/>
      <c r="K167" s="1" t="s">
        <v>296</v>
      </c>
      <c r="L167" s="2">
        <v>4178233</v>
      </c>
      <c r="M167" s="2" t="s">
        <v>119</v>
      </c>
      <c r="N167" s="2"/>
      <c r="O167" s="2" t="s">
        <v>296</v>
      </c>
      <c r="P167" s="12">
        <v>2840404</v>
      </c>
      <c r="Q167" s="2" t="s">
        <v>119</v>
      </c>
      <c r="R167" s="1"/>
      <c r="S167" s="3"/>
      <c r="T167" s="3"/>
      <c r="U167" s="1"/>
      <c r="V167" s="1"/>
      <c r="W167" s="1"/>
      <c r="X167" s="1"/>
      <c r="Y167" s="1" t="s">
        <v>296</v>
      </c>
      <c r="Z167" s="2"/>
      <c r="AA167" s="1" t="s">
        <v>119</v>
      </c>
      <c r="AB167" s="2"/>
      <c r="AC167" s="1" t="s">
        <v>296</v>
      </c>
      <c r="AD167" s="2"/>
      <c r="AE167" s="1" t="s">
        <v>119</v>
      </c>
      <c r="AF167" s="2"/>
      <c r="AG167" s="7"/>
      <c r="AH167" s="2" t="s">
        <v>124</v>
      </c>
      <c r="AI167" s="1" t="s">
        <v>577</v>
      </c>
      <c r="AJ167" s="1"/>
      <c r="AK167" s="1"/>
    </row>
    <row r="168" spans="1:37" customFormat="1" x14ac:dyDescent="0.25">
      <c r="A168" t="s">
        <v>137</v>
      </c>
      <c r="B168" t="s">
        <v>849</v>
      </c>
      <c r="C168" t="s">
        <v>246</v>
      </c>
      <c r="D168" s="1" t="s">
        <v>114</v>
      </c>
      <c r="E168" s="3">
        <v>42396</v>
      </c>
      <c r="F168" s="1"/>
      <c r="G168" s="1"/>
      <c r="H168" s="1"/>
      <c r="I168" s="1"/>
      <c r="J168" s="1"/>
      <c r="K168" s="1" t="s">
        <v>296</v>
      </c>
      <c r="L168" s="2">
        <v>3490961</v>
      </c>
      <c r="M168" s="2" t="s">
        <v>119</v>
      </c>
      <c r="N168" s="2"/>
      <c r="O168" s="2" t="s">
        <v>296</v>
      </c>
      <c r="P168" s="12">
        <v>2373190</v>
      </c>
      <c r="Q168" s="2" t="s">
        <v>119</v>
      </c>
      <c r="R168" s="1"/>
      <c r="S168" s="3"/>
      <c r="T168" s="3"/>
      <c r="U168" s="1"/>
      <c r="V168" s="1"/>
      <c r="W168" s="1"/>
      <c r="X168" s="1"/>
      <c r="Y168" s="1" t="s">
        <v>296</v>
      </c>
      <c r="Z168" s="2"/>
      <c r="AA168" s="1" t="s">
        <v>119</v>
      </c>
      <c r="AB168" s="2"/>
      <c r="AC168" s="1" t="s">
        <v>296</v>
      </c>
      <c r="AD168" s="2"/>
      <c r="AE168" s="1" t="s">
        <v>119</v>
      </c>
      <c r="AF168" s="2"/>
      <c r="AG168" s="7"/>
      <c r="AH168" s="2" t="s">
        <v>124</v>
      </c>
      <c r="AI168" s="1" t="s">
        <v>577</v>
      </c>
      <c r="AJ168" s="1"/>
      <c r="AK168" s="1"/>
    </row>
    <row r="169" spans="1:37" customFormat="1" x14ac:dyDescent="0.25">
      <c r="A169" t="s">
        <v>137</v>
      </c>
      <c r="B169" t="s">
        <v>850</v>
      </c>
      <c r="C169" t="s">
        <v>246</v>
      </c>
      <c r="D169" s="1" t="s">
        <v>114</v>
      </c>
      <c r="E169" s="3">
        <v>42513</v>
      </c>
      <c r="F169" s="1"/>
      <c r="G169" s="1"/>
      <c r="H169" s="1"/>
      <c r="I169" s="1"/>
      <c r="J169" s="1"/>
      <c r="K169" s="1" t="s">
        <v>296</v>
      </c>
      <c r="L169" s="2">
        <v>11817000</v>
      </c>
      <c r="M169" s="2" t="s">
        <v>119</v>
      </c>
      <c r="N169" s="2"/>
      <c r="O169" s="2" t="s">
        <v>296</v>
      </c>
      <c r="P169" s="12">
        <v>8034000</v>
      </c>
      <c r="Q169" s="2" t="s">
        <v>119</v>
      </c>
      <c r="R169" s="1"/>
      <c r="S169" s="3"/>
      <c r="T169" s="3"/>
      <c r="U169" s="1"/>
      <c r="V169" s="1"/>
      <c r="W169" s="1"/>
      <c r="X169" s="1"/>
      <c r="Y169" s="1" t="s">
        <v>296</v>
      </c>
      <c r="Z169" s="2"/>
      <c r="AA169" s="1" t="s">
        <v>119</v>
      </c>
      <c r="AB169" s="2"/>
      <c r="AC169" s="1" t="s">
        <v>296</v>
      </c>
      <c r="AD169" s="2"/>
      <c r="AE169" s="1" t="s">
        <v>119</v>
      </c>
      <c r="AF169" s="2"/>
      <c r="AG169" s="7"/>
      <c r="AH169" s="2" t="s">
        <v>124</v>
      </c>
      <c r="AI169" s="1" t="s">
        <v>577</v>
      </c>
      <c r="AJ169" s="1"/>
      <c r="AK169" s="1"/>
    </row>
    <row r="170" spans="1:37" x14ac:dyDescent="0.25">
      <c r="A170" s="22" t="s">
        <v>138</v>
      </c>
      <c r="B170" s="22" t="s">
        <v>245</v>
      </c>
      <c r="C170" s="22" t="s">
        <v>157</v>
      </c>
      <c r="D170" s="27" t="s">
        <v>120</v>
      </c>
      <c r="E170" s="30">
        <v>42690</v>
      </c>
      <c r="F170" s="27"/>
      <c r="G170" s="27"/>
      <c r="H170" s="27" t="s">
        <v>578</v>
      </c>
      <c r="I170" s="27" t="s">
        <v>55</v>
      </c>
      <c r="J170" s="27"/>
      <c r="K170" s="27" t="s">
        <v>296</v>
      </c>
      <c r="L170" s="28">
        <v>85601322</v>
      </c>
      <c r="M170" s="29" t="s">
        <v>119</v>
      </c>
      <c r="N170" s="31">
        <f>L170/70</f>
        <v>1222876.0285714285</v>
      </c>
      <c r="O170" s="29" t="s">
        <v>296</v>
      </c>
      <c r="P170" s="31"/>
      <c r="Q170" s="29" t="s">
        <v>119</v>
      </c>
      <c r="R170" s="27"/>
      <c r="S170" s="30"/>
      <c r="T170" s="30"/>
      <c r="U170" s="27"/>
      <c r="V170" s="27"/>
      <c r="W170" s="27"/>
      <c r="X170" s="27"/>
      <c r="Y170" s="27" t="s">
        <v>296</v>
      </c>
      <c r="Z170" s="29"/>
      <c r="AA170" s="27" t="s">
        <v>119</v>
      </c>
      <c r="AB170" s="29"/>
      <c r="AC170" s="27" t="s">
        <v>296</v>
      </c>
      <c r="AD170" s="29"/>
      <c r="AE170" s="27" t="s">
        <v>119</v>
      </c>
      <c r="AF170" s="29"/>
      <c r="AG170" s="32">
        <v>0</v>
      </c>
      <c r="AH170" s="29" t="s">
        <v>124</v>
      </c>
      <c r="AI170" s="27" t="s">
        <v>577</v>
      </c>
      <c r="AJ170" s="18"/>
      <c r="AK170" s="18"/>
    </row>
    <row r="171" spans="1:37" x14ac:dyDescent="0.25">
      <c r="A171" s="22" t="s">
        <v>138</v>
      </c>
      <c r="B171" s="22" t="s">
        <v>247</v>
      </c>
      <c r="C171" s="22" t="s">
        <v>157</v>
      </c>
      <c r="D171" s="27" t="s">
        <v>114</v>
      </c>
      <c r="E171" s="30">
        <v>42690</v>
      </c>
      <c r="F171" s="27"/>
      <c r="G171" s="27"/>
      <c r="H171" s="27" t="s">
        <v>578</v>
      </c>
      <c r="I171" s="27" t="s">
        <v>55</v>
      </c>
      <c r="J171" s="27"/>
      <c r="K171" s="27" t="s">
        <v>296</v>
      </c>
      <c r="L171" s="28">
        <v>23039872.879999999</v>
      </c>
      <c r="M171" s="29" t="s">
        <v>119</v>
      </c>
      <c r="N171" s="31">
        <f>L171/70</f>
        <v>329141.04114285711</v>
      </c>
      <c r="O171" s="29" t="s">
        <v>296</v>
      </c>
      <c r="P171" s="31"/>
      <c r="Q171" s="29" t="s">
        <v>119</v>
      </c>
      <c r="R171" s="27"/>
      <c r="S171" s="30"/>
      <c r="T171" s="30"/>
      <c r="U171" s="27"/>
      <c r="V171" s="27"/>
      <c r="W171" s="27"/>
      <c r="X171" s="27"/>
      <c r="Y171" s="27" t="s">
        <v>296</v>
      </c>
      <c r="Z171" s="29"/>
      <c r="AA171" s="27" t="s">
        <v>119</v>
      </c>
      <c r="AB171" s="29"/>
      <c r="AC171" s="27" t="s">
        <v>296</v>
      </c>
      <c r="AD171" s="29"/>
      <c r="AE171" s="27" t="s">
        <v>119</v>
      </c>
      <c r="AF171" s="29"/>
      <c r="AG171" s="32"/>
      <c r="AH171" s="29" t="s">
        <v>124</v>
      </c>
      <c r="AI171" s="27" t="s">
        <v>577</v>
      </c>
      <c r="AJ171" s="18"/>
      <c r="AK171" s="18"/>
    </row>
    <row r="172" spans="1:37" x14ac:dyDescent="0.25">
      <c r="A172" s="22" t="s">
        <v>139</v>
      </c>
      <c r="B172" s="22" t="s">
        <v>248</v>
      </c>
      <c r="C172" s="22" t="s">
        <v>158</v>
      </c>
      <c r="D172" s="27" t="s">
        <v>120</v>
      </c>
      <c r="E172" s="30">
        <v>42566</v>
      </c>
      <c r="F172" s="27"/>
      <c r="G172" s="27"/>
      <c r="H172" s="27" t="s">
        <v>579</v>
      </c>
      <c r="I172" s="27" t="s">
        <v>55</v>
      </c>
      <c r="J172" s="27"/>
      <c r="K172" s="27" t="s">
        <v>296</v>
      </c>
      <c r="L172" s="28">
        <v>40300000</v>
      </c>
      <c r="M172" s="29" t="s">
        <v>119</v>
      </c>
      <c r="N172" s="31">
        <f>L172/70</f>
        <v>575714.28571428568</v>
      </c>
      <c r="O172" s="29" t="s">
        <v>296</v>
      </c>
      <c r="P172" s="31">
        <v>28800000</v>
      </c>
      <c r="Q172" s="29" t="s">
        <v>119</v>
      </c>
      <c r="R172" s="28">
        <f>P172/70</f>
        <v>411428.57142857142</v>
      </c>
      <c r="S172" s="30"/>
      <c r="T172" s="30"/>
      <c r="U172" s="27"/>
      <c r="V172" s="27"/>
      <c r="W172" s="27"/>
      <c r="X172" s="27"/>
      <c r="Y172" s="27" t="s">
        <v>296</v>
      </c>
      <c r="Z172" s="29"/>
      <c r="AA172" s="27" t="s">
        <v>119</v>
      </c>
      <c r="AB172" s="29"/>
      <c r="AC172" s="27" t="s">
        <v>296</v>
      </c>
      <c r="AD172" s="29"/>
      <c r="AE172" s="27" t="s">
        <v>119</v>
      </c>
      <c r="AF172" s="29"/>
      <c r="AG172" s="32"/>
      <c r="AH172" s="29" t="s">
        <v>124</v>
      </c>
      <c r="AI172" s="27" t="s">
        <v>577</v>
      </c>
      <c r="AJ172" s="18"/>
      <c r="AK172" s="18"/>
    </row>
    <row r="173" spans="1:37" x14ac:dyDescent="0.25">
      <c r="A173" s="22" t="s">
        <v>140</v>
      </c>
      <c r="B173" s="22" t="s">
        <v>249</v>
      </c>
      <c r="C173" s="22" t="s">
        <v>159</v>
      </c>
      <c r="D173" s="27" t="s">
        <v>120</v>
      </c>
      <c r="E173" s="30">
        <v>42526</v>
      </c>
      <c r="F173" s="22"/>
      <c r="G173" s="27"/>
      <c r="H173" s="27" t="s">
        <v>580</v>
      </c>
      <c r="I173" s="27" t="s">
        <v>55</v>
      </c>
      <c r="J173" s="27"/>
      <c r="K173" s="27" t="s">
        <v>296</v>
      </c>
      <c r="L173" s="28">
        <v>4631941</v>
      </c>
      <c r="M173" s="29" t="s">
        <v>119</v>
      </c>
      <c r="N173" s="31">
        <f>L173/70</f>
        <v>66170.585714285713</v>
      </c>
      <c r="O173" s="29" t="s">
        <v>296</v>
      </c>
      <c r="P173" s="31">
        <v>9074164</v>
      </c>
      <c r="Q173" s="29" t="s">
        <v>119</v>
      </c>
      <c r="R173" s="28">
        <f t="shared" ref="R173:R210" si="0">P173/70</f>
        <v>129630.91428571429</v>
      </c>
      <c r="S173" s="30"/>
      <c r="T173" s="30"/>
      <c r="U173" s="27"/>
      <c r="V173" s="27"/>
      <c r="W173" s="27"/>
      <c r="X173" s="27"/>
      <c r="Y173" s="27" t="s">
        <v>296</v>
      </c>
      <c r="Z173" s="29"/>
      <c r="AA173" s="27" t="s">
        <v>119</v>
      </c>
      <c r="AB173" s="29"/>
      <c r="AC173" s="27" t="s">
        <v>296</v>
      </c>
      <c r="AD173" s="29"/>
      <c r="AE173" s="27" t="s">
        <v>119</v>
      </c>
      <c r="AF173" s="29"/>
      <c r="AG173" s="32"/>
      <c r="AH173" s="29" t="s">
        <v>124</v>
      </c>
      <c r="AI173" s="27" t="s">
        <v>577</v>
      </c>
      <c r="AJ173" s="18"/>
      <c r="AK173" s="18"/>
    </row>
    <row r="174" spans="1:37" x14ac:dyDescent="0.25">
      <c r="A174" s="22" t="s">
        <v>140</v>
      </c>
      <c r="B174" s="22" t="s">
        <v>250</v>
      </c>
      <c r="C174" s="22" t="s">
        <v>159</v>
      </c>
      <c r="D174" s="27" t="s">
        <v>120</v>
      </c>
      <c r="E174" s="30">
        <v>42526</v>
      </c>
      <c r="F174" s="22"/>
      <c r="G174" s="27"/>
      <c r="H174" s="27" t="s">
        <v>580</v>
      </c>
      <c r="I174" s="27" t="s">
        <v>55</v>
      </c>
      <c r="J174" s="27"/>
      <c r="K174" s="27" t="s">
        <v>296</v>
      </c>
      <c r="L174" s="28">
        <v>2782935</v>
      </c>
      <c r="M174" s="29" t="s">
        <v>119</v>
      </c>
      <c r="N174" s="31">
        <f t="shared" ref="N174:N192" si="1">L174/70</f>
        <v>39756.214285714283</v>
      </c>
      <c r="O174" s="29" t="s">
        <v>296</v>
      </c>
      <c r="P174" s="31">
        <v>6103327</v>
      </c>
      <c r="Q174" s="29" t="s">
        <v>119</v>
      </c>
      <c r="R174" s="28">
        <f t="shared" si="0"/>
        <v>87190.385714285716</v>
      </c>
      <c r="S174" s="30"/>
      <c r="T174" s="30"/>
      <c r="U174" s="27"/>
      <c r="V174" s="27"/>
      <c r="W174" s="27"/>
      <c r="X174" s="27"/>
      <c r="Y174" s="27" t="s">
        <v>296</v>
      </c>
      <c r="Z174" s="29"/>
      <c r="AA174" s="27" t="s">
        <v>119</v>
      </c>
      <c r="AB174" s="29"/>
      <c r="AC174" s="27" t="s">
        <v>296</v>
      </c>
      <c r="AD174" s="29"/>
      <c r="AE174" s="27" t="s">
        <v>119</v>
      </c>
      <c r="AF174" s="29"/>
      <c r="AG174" s="32"/>
      <c r="AH174" s="29" t="s">
        <v>124</v>
      </c>
      <c r="AI174" s="27" t="s">
        <v>577</v>
      </c>
      <c r="AJ174" s="18"/>
      <c r="AK174" s="18"/>
    </row>
    <row r="175" spans="1:37" x14ac:dyDescent="0.25">
      <c r="A175" s="22" t="s">
        <v>140</v>
      </c>
      <c r="B175" s="22" t="s">
        <v>251</v>
      </c>
      <c r="C175" s="22" t="s">
        <v>159</v>
      </c>
      <c r="D175" s="27" t="s">
        <v>120</v>
      </c>
      <c r="E175" s="30">
        <v>42526</v>
      </c>
      <c r="F175" s="22"/>
      <c r="G175" s="27"/>
      <c r="H175" s="27" t="s">
        <v>580</v>
      </c>
      <c r="I175" s="27" t="s">
        <v>55</v>
      </c>
      <c r="J175" s="27"/>
      <c r="K175" s="27" t="s">
        <v>296</v>
      </c>
      <c r="L175" s="28">
        <v>6034538</v>
      </c>
      <c r="M175" s="29" t="s">
        <v>119</v>
      </c>
      <c r="N175" s="31">
        <f t="shared" si="1"/>
        <v>86207.685714285719</v>
      </c>
      <c r="O175" s="29" t="s">
        <v>296</v>
      </c>
      <c r="P175" s="31">
        <v>3145510</v>
      </c>
      <c r="Q175" s="29" t="s">
        <v>119</v>
      </c>
      <c r="R175" s="28">
        <f t="shared" si="0"/>
        <v>44935.857142857145</v>
      </c>
      <c r="S175" s="30"/>
      <c r="T175" s="30"/>
      <c r="U175" s="27"/>
      <c r="V175" s="27"/>
      <c r="W175" s="27"/>
      <c r="X175" s="27"/>
      <c r="Y175" s="27" t="s">
        <v>296</v>
      </c>
      <c r="Z175" s="29"/>
      <c r="AA175" s="27" t="s">
        <v>119</v>
      </c>
      <c r="AB175" s="29"/>
      <c r="AC175" s="27" t="s">
        <v>296</v>
      </c>
      <c r="AD175" s="29"/>
      <c r="AE175" s="27" t="s">
        <v>119</v>
      </c>
      <c r="AF175" s="31"/>
      <c r="AG175" s="32"/>
      <c r="AH175" s="29" t="s">
        <v>124</v>
      </c>
      <c r="AI175" s="27" t="s">
        <v>577</v>
      </c>
      <c r="AJ175" s="18"/>
      <c r="AK175" s="18"/>
    </row>
    <row r="176" spans="1:37" x14ac:dyDescent="0.25">
      <c r="A176" s="22" t="s">
        <v>140</v>
      </c>
      <c r="B176" s="22" t="s">
        <v>636</v>
      </c>
      <c r="C176" s="22" t="s">
        <v>159</v>
      </c>
      <c r="D176" s="27" t="s">
        <v>120</v>
      </c>
      <c r="E176" s="30">
        <v>42526</v>
      </c>
      <c r="F176" s="22"/>
      <c r="G176" s="27"/>
      <c r="H176" s="27" t="s">
        <v>580</v>
      </c>
      <c r="I176" s="27" t="s">
        <v>55</v>
      </c>
      <c r="J176" s="27"/>
      <c r="K176" s="27" t="s">
        <v>296</v>
      </c>
      <c r="L176" s="28">
        <f>6531749+33777</f>
        <v>6565526</v>
      </c>
      <c r="M176" s="29" t="s">
        <v>119</v>
      </c>
      <c r="N176" s="31">
        <f t="shared" si="1"/>
        <v>93793.228571428568</v>
      </c>
      <c r="O176" s="29" t="s">
        <v>296</v>
      </c>
      <c r="P176" s="31">
        <v>1889866</v>
      </c>
      <c r="Q176" s="29" t="s">
        <v>119</v>
      </c>
      <c r="R176" s="28">
        <f t="shared" si="0"/>
        <v>26998.085714285713</v>
      </c>
      <c r="S176" s="30"/>
      <c r="T176" s="30"/>
      <c r="U176" s="27"/>
      <c r="V176" s="27"/>
      <c r="W176" s="27"/>
      <c r="X176" s="27"/>
      <c r="Y176" s="27" t="s">
        <v>296</v>
      </c>
      <c r="Z176" s="29"/>
      <c r="AA176" s="27" t="s">
        <v>119</v>
      </c>
      <c r="AB176" s="29"/>
      <c r="AC176" s="27" t="s">
        <v>296</v>
      </c>
      <c r="AD176" s="29"/>
      <c r="AE176" s="27" t="s">
        <v>119</v>
      </c>
      <c r="AF176" s="31"/>
      <c r="AG176" s="32"/>
      <c r="AH176" s="29" t="s">
        <v>124</v>
      </c>
      <c r="AI176" s="27" t="s">
        <v>577</v>
      </c>
      <c r="AJ176" s="18"/>
      <c r="AK176" s="18"/>
    </row>
    <row r="177" spans="1:37" x14ac:dyDescent="0.25">
      <c r="A177" s="22" t="s">
        <v>140</v>
      </c>
      <c r="B177" s="22" t="s">
        <v>637</v>
      </c>
      <c r="C177" s="22" t="s">
        <v>159</v>
      </c>
      <c r="D177" s="27" t="s">
        <v>120</v>
      </c>
      <c r="E177" s="30">
        <v>42526</v>
      </c>
      <c r="F177" s="22"/>
      <c r="G177" s="27"/>
      <c r="H177" s="27" t="s">
        <v>580</v>
      </c>
      <c r="I177" s="27" t="s">
        <v>55</v>
      </c>
      <c r="J177" s="27"/>
      <c r="K177" s="27" t="s">
        <v>296</v>
      </c>
      <c r="L177" s="28">
        <f>7016422+178166</f>
        <v>7194588</v>
      </c>
      <c r="M177" s="29" t="s">
        <v>119</v>
      </c>
      <c r="N177" s="31">
        <f t="shared" si="1"/>
        <v>102779.82857142857</v>
      </c>
      <c r="O177" s="29" t="s">
        <v>296</v>
      </c>
      <c r="P177" s="31">
        <v>31553533</v>
      </c>
      <c r="Q177" s="29" t="s">
        <v>119</v>
      </c>
      <c r="R177" s="28">
        <f t="shared" si="0"/>
        <v>450764.75714285712</v>
      </c>
      <c r="S177" s="30"/>
      <c r="T177" s="30"/>
      <c r="U177" s="27"/>
      <c r="V177" s="27"/>
      <c r="W177" s="27"/>
      <c r="X177" s="27"/>
      <c r="Y177" s="27" t="s">
        <v>296</v>
      </c>
      <c r="Z177" s="29"/>
      <c r="AA177" s="27" t="s">
        <v>119</v>
      </c>
      <c r="AB177" s="29"/>
      <c r="AC177" s="27" t="s">
        <v>296</v>
      </c>
      <c r="AD177" s="29"/>
      <c r="AE177" s="27" t="s">
        <v>119</v>
      </c>
      <c r="AF177" s="31"/>
      <c r="AG177" s="32"/>
      <c r="AH177" s="29" t="s">
        <v>124</v>
      </c>
      <c r="AI177" s="27" t="s">
        <v>577</v>
      </c>
      <c r="AJ177" s="18"/>
      <c r="AK177" s="18"/>
    </row>
    <row r="178" spans="1:37" x14ac:dyDescent="0.25">
      <c r="A178" s="22" t="s">
        <v>140</v>
      </c>
      <c r="B178" s="22" t="s">
        <v>638</v>
      </c>
      <c r="C178" s="22" t="s">
        <v>159</v>
      </c>
      <c r="D178" s="27" t="s">
        <v>120</v>
      </c>
      <c r="E178" s="30">
        <v>42526</v>
      </c>
      <c r="F178" s="22"/>
      <c r="G178" s="27"/>
      <c r="H178" s="27" t="s">
        <v>580</v>
      </c>
      <c r="I178" s="27" t="s">
        <v>55</v>
      </c>
      <c r="J178" s="27"/>
      <c r="K178" s="27" t="s">
        <v>296</v>
      </c>
      <c r="L178" s="28">
        <v>8987493</v>
      </c>
      <c r="M178" s="29" t="s">
        <v>119</v>
      </c>
      <c r="N178" s="31">
        <f t="shared" si="1"/>
        <v>128392.75714285714</v>
      </c>
      <c r="O178" s="29" t="s">
        <v>296</v>
      </c>
      <c r="P178" s="31">
        <v>2504414</v>
      </c>
      <c r="Q178" s="29" t="s">
        <v>119</v>
      </c>
      <c r="R178" s="28">
        <f t="shared" si="0"/>
        <v>35777.342857142859</v>
      </c>
      <c r="S178" s="30"/>
      <c r="T178" s="30"/>
      <c r="U178" s="27"/>
      <c r="V178" s="27"/>
      <c r="W178" s="27"/>
      <c r="X178" s="27"/>
      <c r="Y178" s="27" t="s">
        <v>296</v>
      </c>
      <c r="Z178" s="29"/>
      <c r="AA178" s="27" t="s">
        <v>119</v>
      </c>
      <c r="AB178" s="31"/>
      <c r="AC178" s="27" t="s">
        <v>296</v>
      </c>
      <c r="AD178" s="29"/>
      <c r="AE178" s="27" t="s">
        <v>119</v>
      </c>
      <c r="AF178" s="31"/>
      <c r="AG178" s="32"/>
      <c r="AH178" s="29" t="s">
        <v>124</v>
      </c>
      <c r="AI178" s="27" t="s">
        <v>577</v>
      </c>
      <c r="AJ178" s="18"/>
      <c r="AK178" s="18"/>
    </row>
    <row r="179" spans="1:37" x14ac:dyDescent="0.25">
      <c r="A179" s="22" t="s">
        <v>140</v>
      </c>
      <c r="B179" s="22" t="s">
        <v>639</v>
      </c>
      <c r="C179" s="22" t="s">
        <v>159</v>
      </c>
      <c r="D179" s="27" t="s">
        <v>120</v>
      </c>
      <c r="E179" s="30">
        <v>42526</v>
      </c>
      <c r="F179" s="22"/>
      <c r="G179" s="27"/>
      <c r="H179" s="27" t="s">
        <v>580</v>
      </c>
      <c r="I179" s="27" t="s">
        <v>55</v>
      </c>
      <c r="J179" s="27"/>
      <c r="K179" s="27" t="s">
        <v>296</v>
      </c>
      <c r="L179" s="28">
        <f>14016243+12768823+11642739</f>
        <v>38427805</v>
      </c>
      <c r="M179" s="29" t="s">
        <v>119</v>
      </c>
      <c r="N179" s="31">
        <f t="shared" si="1"/>
        <v>548968.64285714284</v>
      </c>
      <c r="O179" s="29" t="s">
        <v>296</v>
      </c>
      <c r="P179" s="31">
        <v>4098001</v>
      </c>
      <c r="Q179" s="29" t="s">
        <v>119</v>
      </c>
      <c r="R179" s="28">
        <f t="shared" si="0"/>
        <v>58542.87142857143</v>
      </c>
      <c r="S179" s="30"/>
      <c r="T179" s="30"/>
      <c r="U179" s="27"/>
      <c r="V179" s="27"/>
      <c r="W179" s="27"/>
      <c r="X179" s="27"/>
      <c r="Y179" s="27" t="s">
        <v>296</v>
      </c>
      <c r="Z179" s="29"/>
      <c r="AA179" s="27" t="s">
        <v>119</v>
      </c>
      <c r="AB179" s="31"/>
      <c r="AC179" s="27" t="s">
        <v>296</v>
      </c>
      <c r="AD179" s="29"/>
      <c r="AE179" s="27" t="s">
        <v>119</v>
      </c>
      <c r="AF179" s="31"/>
      <c r="AG179" s="32"/>
      <c r="AH179" s="29" t="s">
        <v>124</v>
      </c>
      <c r="AI179" s="27" t="s">
        <v>577</v>
      </c>
      <c r="AJ179" s="18"/>
      <c r="AK179" s="18"/>
    </row>
    <row r="180" spans="1:37" x14ac:dyDescent="0.25">
      <c r="A180" s="22" t="s">
        <v>140</v>
      </c>
      <c r="B180" s="22" t="s">
        <v>640</v>
      </c>
      <c r="C180" s="22" t="s">
        <v>159</v>
      </c>
      <c r="D180" s="27" t="s">
        <v>120</v>
      </c>
      <c r="E180" s="30">
        <v>42526</v>
      </c>
      <c r="F180" s="22"/>
      <c r="G180" s="27"/>
      <c r="H180" s="27" t="s">
        <v>580</v>
      </c>
      <c r="I180" s="27" t="s">
        <v>55</v>
      </c>
      <c r="J180" s="27"/>
      <c r="K180" s="27" t="s">
        <v>296</v>
      </c>
      <c r="L180" s="28">
        <f>12728419+17841212+978507</f>
        <v>31548138</v>
      </c>
      <c r="M180" s="29" t="s">
        <v>119</v>
      </c>
      <c r="N180" s="31">
        <f t="shared" si="1"/>
        <v>450687.6857142857</v>
      </c>
      <c r="O180" s="29" t="s">
        <v>296</v>
      </c>
      <c r="P180" s="31">
        <v>4877473</v>
      </c>
      <c r="Q180" s="29" t="s">
        <v>119</v>
      </c>
      <c r="R180" s="28">
        <f t="shared" si="0"/>
        <v>69678.185714285719</v>
      </c>
      <c r="S180" s="30"/>
      <c r="T180" s="30"/>
      <c r="U180" s="27"/>
      <c r="V180" s="27"/>
      <c r="W180" s="27"/>
      <c r="X180" s="27"/>
      <c r="Y180" s="27" t="s">
        <v>296</v>
      </c>
      <c r="Z180" s="29"/>
      <c r="AA180" s="27" t="s">
        <v>119</v>
      </c>
      <c r="AB180" s="31"/>
      <c r="AC180" s="27" t="s">
        <v>296</v>
      </c>
      <c r="AD180" s="29"/>
      <c r="AE180" s="27" t="s">
        <v>119</v>
      </c>
      <c r="AF180" s="31"/>
      <c r="AG180" s="32"/>
      <c r="AH180" s="29" t="s">
        <v>124</v>
      </c>
      <c r="AI180" s="27" t="s">
        <v>577</v>
      </c>
      <c r="AJ180" s="18"/>
      <c r="AK180" s="18"/>
    </row>
    <row r="181" spans="1:37" x14ac:dyDescent="0.25">
      <c r="A181" s="22" t="s">
        <v>140</v>
      </c>
      <c r="B181" s="22" t="s">
        <v>641</v>
      </c>
      <c r="C181" s="22" t="s">
        <v>159</v>
      </c>
      <c r="D181" s="27" t="s">
        <v>120</v>
      </c>
      <c r="E181" s="30">
        <v>42526</v>
      </c>
      <c r="F181" s="22"/>
      <c r="G181" s="27"/>
      <c r="H181" s="27" t="s">
        <v>580</v>
      </c>
      <c r="I181" s="27" t="s">
        <v>55</v>
      </c>
      <c r="J181" s="27"/>
      <c r="K181" s="27" t="s">
        <v>296</v>
      </c>
      <c r="L181" s="28">
        <v>46464360</v>
      </c>
      <c r="M181" s="29" t="s">
        <v>119</v>
      </c>
      <c r="N181" s="31">
        <f t="shared" si="1"/>
        <v>663776.57142857148</v>
      </c>
      <c r="O181" s="29" t="s">
        <v>296</v>
      </c>
      <c r="P181" s="31">
        <v>12115808</v>
      </c>
      <c r="Q181" s="29" t="s">
        <v>119</v>
      </c>
      <c r="R181" s="28">
        <f t="shared" si="0"/>
        <v>173082.97142857141</v>
      </c>
      <c r="S181" s="30"/>
      <c r="T181" s="30"/>
      <c r="U181" s="27"/>
      <c r="V181" s="27"/>
      <c r="W181" s="27"/>
      <c r="X181" s="27"/>
      <c r="Y181" s="27" t="s">
        <v>296</v>
      </c>
      <c r="Z181" s="29"/>
      <c r="AA181" s="27" t="s">
        <v>119</v>
      </c>
      <c r="AB181" s="31"/>
      <c r="AC181" s="27" t="s">
        <v>296</v>
      </c>
      <c r="AD181" s="29"/>
      <c r="AE181" s="27" t="s">
        <v>119</v>
      </c>
      <c r="AF181" s="31"/>
      <c r="AG181" s="32"/>
      <c r="AH181" s="29" t="s">
        <v>124</v>
      </c>
      <c r="AI181" s="27" t="s">
        <v>577</v>
      </c>
      <c r="AJ181" s="18"/>
      <c r="AK181" s="18"/>
    </row>
    <row r="182" spans="1:37" x14ac:dyDescent="0.25">
      <c r="A182" s="22" t="s">
        <v>140</v>
      </c>
      <c r="B182" s="22" t="s">
        <v>642</v>
      </c>
      <c r="C182" s="22" t="s">
        <v>159</v>
      </c>
      <c r="D182" s="27" t="s">
        <v>120</v>
      </c>
      <c r="E182" s="30">
        <v>42526</v>
      </c>
      <c r="F182" s="22"/>
      <c r="G182" s="27"/>
      <c r="H182" s="27" t="s">
        <v>580</v>
      </c>
      <c r="I182" s="27" t="s">
        <v>55</v>
      </c>
      <c r="J182" s="27"/>
      <c r="K182" s="27" t="s">
        <v>296</v>
      </c>
      <c r="L182" s="28">
        <f>2374284+636406+677201</f>
        <v>3687891</v>
      </c>
      <c r="M182" s="29" t="s">
        <v>119</v>
      </c>
      <c r="N182" s="31">
        <f t="shared" si="1"/>
        <v>52684.157142857141</v>
      </c>
      <c r="O182" s="29" t="s">
        <v>296</v>
      </c>
      <c r="P182" s="31">
        <v>9308252</v>
      </c>
      <c r="Q182" s="29" t="s">
        <v>119</v>
      </c>
      <c r="R182" s="28">
        <f t="shared" si="0"/>
        <v>132975.02857142859</v>
      </c>
      <c r="S182" s="30"/>
      <c r="T182" s="30"/>
      <c r="U182" s="27"/>
      <c r="V182" s="27"/>
      <c r="W182" s="27"/>
      <c r="X182" s="27"/>
      <c r="Y182" s="27" t="s">
        <v>296</v>
      </c>
      <c r="Z182" s="31"/>
      <c r="AA182" s="27" t="s">
        <v>119</v>
      </c>
      <c r="AB182" s="31"/>
      <c r="AC182" s="27" t="s">
        <v>296</v>
      </c>
      <c r="AD182" s="31"/>
      <c r="AE182" s="27" t="s">
        <v>119</v>
      </c>
      <c r="AF182" s="31"/>
      <c r="AG182" s="32"/>
      <c r="AH182" s="29" t="s">
        <v>124</v>
      </c>
      <c r="AI182" s="27" t="s">
        <v>577</v>
      </c>
      <c r="AJ182" s="18"/>
      <c r="AK182" s="18"/>
    </row>
    <row r="183" spans="1:37" x14ac:dyDescent="0.25">
      <c r="A183" s="22" t="s">
        <v>140</v>
      </c>
      <c r="B183" s="22" t="s">
        <v>643</v>
      </c>
      <c r="C183" s="22" t="s">
        <v>159</v>
      </c>
      <c r="D183" s="27" t="s">
        <v>120</v>
      </c>
      <c r="E183" s="30">
        <v>42526</v>
      </c>
      <c r="F183" s="22"/>
      <c r="G183" s="27"/>
      <c r="H183" s="27" t="s">
        <v>580</v>
      </c>
      <c r="I183" s="27" t="s">
        <v>55</v>
      </c>
      <c r="J183" s="27"/>
      <c r="K183" s="27" t="s">
        <v>296</v>
      </c>
      <c r="L183" s="28">
        <v>6288017</v>
      </c>
      <c r="M183" s="29" t="s">
        <v>119</v>
      </c>
      <c r="N183" s="31">
        <f t="shared" si="1"/>
        <v>89828.814285714281</v>
      </c>
      <c r="O183" s="29" t="s">
        <v>296</v>
      </c>
      <c r="P183" s="31">
        <v>16055671</v>
      </c>
      <c r="Q183" s="29" t="s">
        <v>119</v>
      </c>
      <c r="R183" s="28">
        <f t="shared" si="0"/>
        <v>229366.72857142857</v>
      </c>
      <c r="S183" s="30"/>
      <c r="T183" s="30"/>
      <c r="U183" s="27"/>
      <c r="V183" s="27"/>
      <c r="W183" s="27"/>
      <c r="X183" s="27"/>
      <c r="Y183" s="27" t="s">
        <v>296</v>
      </c>
      <c r="Z183" s="31"/>
      <c r="AA183" s="27" t="s">
        <v>119</v>
      </c>
      <c r="AB183" s="31"/>
      <c r="AC183" s="27" t="s">
        <v>296</v>
      </c>
      <c r="AD183" s="31"/>
      <c r="AE183" s="27" t="s">
        <v>119</v>
      </c>
      <c r="AF183" s="31"/>
      <c r="AG183" s="32"/>
      <c r="AH183" s="29" t="s">
        <v>124</v>
      </c>
      <c r="AI183" s="27" t="s">
        <v>577</v>
      </c>
      <c r="AJ183" s="18"/>
      <c r="AK183" s="18"/>
    </row>
    <row r="184" spans="1:37" x14ac:dyDescent="0.25">
      <c r="A184" s="22" t="s">
        <v>140</v>
      </c>
      <c r="B184" s="22" t="s">
        <v>644</v>
      </c>
      <c r="C184" s="22" t="s">
        <v>159</v>
      </c>
      <c r="D184" s="27" t="s">
        <v>120</v>
      </c>
      <c r="E184" s="30">
        <v>42526</v>
      </c>
      <c r="F184" s="22"/>
      <c r="G184" s="27"/>
      <c r="H184" s="27" t="s">
        <v>580</v>
      </c>
      <c r="I184" s="27" t="s">
        <v>55</v>
      </c>
      <c r="J184" s="27"/>
      <c r="K184" s="27" t="s">
        <v>296</v>
      </c>
      <c r="L184" s="28">
        <f>6285759+257681</f>
        <v>6543440</v>
      </c>
      <c r="M184" s="29" t="s">
        <v>119</v>
      </c>
      <c r="N184" s="31">
        <f t="shared" si="1"/>
        <v>93477.71428571429</v>
      </c>
      <c r="O184" s="29" t="s">
        <v>296</v>
      </c>
      <c r="P184" s="31">
        <v>4443592</v>
      </c>
      <c r="Q184" s="29" t="s">
        <v>119</v>
      </c>
      <c r="R184" s="28">
        <f t="shared" si="0"/>
        <v>63479.885714285716</v>
      </c>
      <c r="S184" s="30"/>
      <c r="T184" s="30"/>
      <c r="U184" s="27"/>
      <c r="V184" s="27"/>
      <c r="W184" s="27"/>
      <c r="X184" s="27"/>
      <c r="Y184" s="27" t="s">
        <v>296</v>
      </c>
      <c r="Z184" s="31"/>
      <c r="AA184" s="27" t="s">
        <v>119</v>
      </c>
      <c r="AB184" s="31"/>
      <c r="AC184" s="27" t="s">
        <v>296</v>
      </c>
      <c r="AD184" s="31"/>
      <c r="AE184" s="27" t="s">
        <v>119</v>
      </c>
      <c r="AF184" s="31"/>
      <c r="AG184" s="32"/>
      <c r="AH184" s="29" t="s">
        <v>124</v>
      </c>
      <c r="AI184" s="27" t="s">
        <v>577</v>
      </c>
      <c r="AJ184" s="18"/>
      <c r="AK184" s="18"/>
    </row>
    <row r="185" spans="1:37" x14ac:dyDescent="0.25">
      <c r="A185" s="22" t="s">
        <v>140</v>
      </c>
      <c r="B185" s="22" t="s">
        <v>645</v>
      </c>
      <c r="C185" s="22" t="s">
        <v>159</v>
      </c>
      <c r="D185" s="27" t="s">
        <v>120</v>
      </c>
      <c r="E185" s="30">
        <v>42526</v>
      </c>
      <c r="F185" s="22"/>
      <c r="G185" s="27"/>
      <c r="H185" s="27" t="s">
        <v>580</v>
      </c>
      <c r="I185" s="27" t="s">
        <v>55</v>
      </c>
      <c r="J185" s="27"/>
      <c r="K185" s="27" t="s">
        <v>296</v>
      </c>
      <c r="L185" s="28">
        <f>7068001+114353</f>
        <v>7182354</v>
      </c>
      <c r="M185" s="29" t="s">
        <v>119</v>
      </c>
      <c r="N185" s="31">
        <f t="shared" si="1"/>
        <v>102605.05714285714</v>
      </c>
      <c r="O185" s="29" t="s">
        <v>296</v>
      </c>
      <c r="P185" s="31">
        <v>4270136</v>
      </c>
      <c r="Q185" s="29" t="s">
        <v>119</v>
      </c>
      <c r="R185" s="28">
        <f t="shared" si="0"/>
        <v>61001.942857142858</v>
      </c>
      <c r="S185" s="30"/>
      <c r="T185" s="30"/>
      <c r="U185" s="27"/>
      <c r="V185" s="27"/>
      <c r="W185" s="27"/>
      <c r="X185" s="27"/>
      <c r="Y185" s="27" t="s">
        <v>296</v>
      </c>
      <c r="Z185" s="31"/>
      <c r="AA185" s="27" t="s">
        <v>119</v>
      </c>
      <c r="AB185" s="31"/>
      <c r="AC185" s="27" t="s">
        <v>296</v>
      </c>
      <c r="AD185" s="31"/>
      <c r="AE185" s="27" t="s">
        <v>119</v>
      </c>
      <c r="AF185" s="31"/>
      <c r="AG185" s="32"/>
      <c r="AH185" s="29" t="s">
        <v>124</v>
      </c>
      <c r="AI185" s="27" t="s">
        <v>577</v>
      </c>
      <c r="AJ185" s="18"/>
      <c r="AK185" s="18"/>
    </row>
    <row r="186" spans="1:37" x14ac:dyDescent="0.25">
      <c r="A186" s="22" t="s">
        <v>140</v>
      </c>
      <c r="B186" s="22" t="s">
        <v>646</v>
      </c>
      <c r="C186" s="22" t="s">
        <v>159</v>
      </c>
      <c r="D186" s="27" t="s">
        <v>120</v>
      </c>
      <c r="E186" s="30">
        <v>42526</v>
      </c>
      <c r="F186" s="22"/>
      <c r="G186" s="22"/>
      <c r="H186" s="27" t="s">
        <v>580</v>
      </c>
      <c r="I186" s="27" t="s">
        <v>55</v>
      </c>
      <c r="J186" s="27"/>
      <c r="K186" s="27" t="s">
        <v>296</v>
      </c>
      <c r="L186" s="28">
        <v>13362217</v>
      </c>
      <c r="M186" s="29" t="s">
        <v>119</v>
      </c>
      <c r="N186" s="31">
        <f t="shared" si="1"/>
        <v>190888.8142857143</v>
      </c>
      <c r="O186" s="29" t="s">
        <v>296</v>
      </c>
      <c r="P186" s="31">
        <v>4458591</v>
      </c>
      <c r="Q186" s="29" t="s">
        <v>119</v>
      </c>
      <c r="R186" s="28">
        <f t="shared" si="0"/>
        <v>63694.157142857141</v>
      </c>
      <c r="S186" s="30"/>
      <c r="T186" s="30"/>
      <c r="U186" s="27"/>
      <c r="V186" s="27"/>
      <c r="W186" s="27"/>
      <c r="X186" s="27"/>
      <c r="Y186" s="27" t="s">
        <v>296</v>
      </c>
      <c r="Z186" s="31"/>
      <c r="AA186" s="27" t="s">
        <v>119</v>
      </c>
      <c r="AB186" s="31"/>
      <c r="AC186" s="27" t="s">
        <v>296</v>
      </c>
      <c r="AD186" s="31"/>
      <c r="AE186" s="27" t="s">
        <v>119</v>
      </c>
      <c r="AF186" s="31"/>
      <c r="AG186" s="32"/>
      <c r="AH186" s="29" t="s">
        <v>124</v>
      </c>
      <c r="AI186" s="27" t="s">
        <v>577</v>
      </c>
      <c r="AJ186" s="18"/>
      <c r="AK186" s="18"/>
    </row>
    <row r="187" spans="1:37" x14ac:dyDescent="0.25">
      <c r="A187" s="22" t="s">
        <v>140</v>
      </c>
      <c r="B187" s="22" t="s">
        <v>647</v>
      </c>
      <c r="C187" s="22" t="s">
        <v>159</v>
      </c>
      <c r="D187" s="27" t="s">
        <v>120</v>
      </c>
      <c r="E187" s="30">
        <v>42526</v>
      </c>
      <c r="F187" s="22"/>
      <c r="G187" s="22"/>
      <c r="H187" s="27" t="s">
        <v>580</v>
      </c>
      <c r="I187" s="27" t="s">
        <v>55</v>
      </c>
      <c r="J187" s="27"/>
      <c r="K187" s="27" t="s">
        <v>296</v>
      </c>
      <c r="L187" s="28">
        <v>23642884</v>
      </c>
      <c r="M187" s="29" t="s">
        <v>119</v>
      </c>
      <c r="N187" s="31">
        <f t="shared" si="1"/>
        <v>337755.48571428569</v>
      </c>
      <c r="O187" s="29" t="s">
        <v>296</v>
      </c>
      <c r="P187" s="31">
        <v>4885781</v>
      </c>
      <c r="Q187" s="29" t="s">
        <v>119</v>
      </c>
      <c r="R187" s="28">
        <f t="shared" si="0"/>
        <v>69796.871428571423</v>
      </c>
      <c r="S187" s="30"/>
      <c r="T187" s="30"/>
      <c r="U187" s="27"/>
      <c r="V187" s="27"/>
      <c r="W187" s="27"/>
      <c r="X187" s="27"/>
      <c r="Y187" s="27" t="s">
        <v>296</v>
      </c>
      <c r="Z187" s="31"/>
      <c r="AA187" s="27" t="s">
        <v>119</v>
      </c>
      <c r="AB187" s="31"/>
      <c r="AC187" s="27" t="s">
        <v>296</v>
      </c>
      <c r="AD187" s="31"/>
      <c r="AE187" s="27" t="s">
        <v>119</v>
      </c>
      <c r="AF187" s="31"/>
      <c r="AG187" s="29"/>
      <c r="AH187" s="29" t="s">
        <v>124</v>
      </c>
      <c r="AI187" s="27" t="s">
        <v>577</v>
      </c>
      <c r="AJ187" s="18"/>
      <c r="AK187" s="18"/>
    </row>
    <row r="188" spans="1:37" x14ac:dyDescent="0.25">
      <c r="A188" s="22" t="s">
        <v>140</v>
      </c>
      <c r="B188" s="22" t="s">
        <v>648</v>
      </c>
      <c r="C188" s="22" t="s">
        <v>159</v>
      </c>
      <c r="D188" s="27" t="s">
        <v>120</v>
      </c>
      <c r="E188" s="30">
        <v>42526</v>
      </c>
      <c r="F188" s="22"/>
      <c r="G188" s="22"/>
      <c r="H188" s="27" t="s">
        <v>580</v>
      </c>
      <c r="I188" s="27" t="s">
        <v>55</v>
      </c>
      <c r="J188" s="27"/>
      <c r="K188" s="27" t="s">
        <v>296</v>
      </c>
      <c r="L188" s="28">
        <v>29059778</v>
      </c>
      <c r="M188" s="29" t="s">
        <v>119</v>
      </c>
      <c r="N188" s="31">
        <f t="shared" si="1"/>
        <v>415139.6857142857</v>
      </c>
      <c r="O188" s="29" t="s">
        <v>296</v>
      </c>
      <c r="P188" s="31">
        <v>19734960</v>
      </c>
      <c r="Q188" s="29" t="s">
        <v>119</v>
      </c>
      <c r="R188" s="28">
        <f t="shared" si="0"/>
        <v>281928</v>
      </c>
      <c r="S188" s="30"/>
      <c r="T188" s="30"/>
      <c r="U188" s="27"/>
      <c r="V188" s="27"/>
      <c r="W188" s="27"/>
      <c r="X188" s="27"/>
      <c r="Y188" s="27" t="s">
        <v>296</v>
      </c>
      <c r="Z188" s="31"/>
      <c r="AA188" s="27" t="s">
        <v>119</v>
      </c>
      <c r="AB188" s="31"/>
      <c r="AC188" s="27" t="s">
        <v>296</v>
      </c>
      <c r="AD188" s="31"/>
      <c r="AE188" s="27" t="s">
        <v>119</v>
      </c>
      <c r="AF188" s="31"/>
      <c r="AG188" s="29"/>
      <c r="AH188" s="29" t="s">
        <v>124</v>
      </c>
      <c r="AI188" s="27" t="s">
        <v>577</v>
      </c>
      <c r="AJ188" s="18"/>
      <c r="AK188" s="18"/>
    </row>
    <row r="189" spans="1:37" x14ac:dyDescent="0.25">
      <c r="A189" s="22" t="s">
        <v>140</v>
      </c>
      <c r="B189" s="22" t="s">
        <v>649</v>
      </c>
      <c r="C189" s="22" t="s">
        <v>159</v>
      </c>
      <c r="D189" s="27" t="s">
        <v>120</v>
      </c>
      <c r="E189" s="30">
        <v>42526</v>
      </c>
      <c r="F189" s="22"/>
      <c r="G189" s="22"/>
      <c r="H189" s="27" t="s">
        <v>580</v>
      </c>
      <c r="I189" s="27" t="s">
        <v>55</v>
      </c>
      <c r="J189" s="27"/>
      <c r="K189" s="27" t="s">
        <v>296</v>
      </c>
      <c r="L189" s="28">
        <v>16586480</v>
      </c>
      <c r="M189" s="29" t="s">
        <v>119</v>
      </c>
      <c r="N189" s="31">
        <f t="shared" si="1"/>
        <v>236949.71428571429</v>
      </c>
      <c r="O189" s="29" t="s">
        <v>296</v>
      </c>
      <c r="P189" s="31">
        <v>11263731</v>
      </c>
      <c r="Q189" s="29" t="s">
        <v>119</v>
      </c>
      <c r="R189" s="28">
        <f t="shared" si="0"/>
        <v>160910.44285714286</v>
      </c>
      <c r="S189" s="30"/>
      <c r="T189" s="30"/>
      <c r="U189" s="27"/>
      <c r="V189" s="27"/>
      <c r="W189" s="27"/>
      <c r="X189" s="27"/>
      <c r="Y189" s="27" t="s">
        <v>296</v>
      </c>
      <c r="Z189" s="31"/>
      <c r="AA189" s="27" t="s">
        <v>119</v>
      </c>
      <c r="AB189" s="31"/>
      <c r="AC189" s="27" t="s">
        <v>296</v>
      </c>
      <c r="AD189" s="31"/>
      <c r="AE189" s="27" t="s">
        <v>119</v>
      </c>
      <c r="AF189" s="31"/>
      <c r="AG189" s="29"/>
      <c r="AH189" s="29" t="s">
        <v>124</v>
      </c>
      <c r="AI189" s="27" t="s">
        <v>577</v>
      </c>
      <c r="AJ189" s="18"/>
      <c r="AK189" s="18"/>
    </row>
    <row r="190" spans="1:37" x14ac:dyDescent="0.25">
      <c r="A190" s="22" t="s">
        <v>141</v>
      </c>
      <c r="B190" s="22" t="s">
        <v>703</v>
      </c>
      <c r="C190" s="22" t="s">
        <v>160</v>
      </c>
      <c r="D190" s="27" t="s">
        <v>120</v>
      </c>
      <c r="E190" s="30">
        <v>42614</v>
      </c>
      <c r="F190" s="22"/>
      <c r="G190" s="22"/>
      <c r="H190" s="27" t="s">
        <v>559</v>
      </c>
      <c r="I190" s="27" t="s">
        <v>55</v>
      </c>
      <c r="J190" s="27"/>
      <c r="K190" s="27" t="s">
        <v>296</v>
      </c>
      <c r="L190" s="28">
        <v>27970000</v>
      </c>
      <c r="M190" s="29" t="s">
        <v>119</v>
      </c>
      <c r="N190" s="31">
        <f t="shared" si="1"/>
        <v>399571.42857142858</v>
      </c>
      <c r="O190" s="29" t="s">
        <v>296</v>
      </c>
      <c r="P190" s="31">
        <v>22640000</v>
      </c>
      <c r="Q190" s="29" t="s">
        <v>119</v>
      </c>
      <c r="R190" s="28">
        <f t="shared" si="0"/>
        <v>323428.57142857142</v>
      </c>
      <c r="S190" s="30"/>
      <c r="T190" s="30"/>
      <c r="U190" s="30"/>
      <c r="V190" s="30"/>
      <c r="W190" s="30"/>
      <c r="X190" s="30"/>
      <c r="Y190" s="27" t="s">
        <v>296</v>
      </c>
      <c r="Z190" s="31"/>
      <c r="AA190" s="27" t="s">
        <v>119</v>
      </c>
      <c r="AB190" s="31"/>
      <c r="AC190" s="27" t="s">
        <v>296</v>
      </c>
      <c r="AD190" s="31"/>
      <c r="AE190" s="27" t="s">
        <v>119</v>
      </c>
      <c r="AF190" s="31"/>
      <c r="AG190" s="29"/>
      <c r="AH190" s="29" t="s">
        <v>124</v>
      </c>
      <c r="AI190" s="27" t="s">
        <v>577</v>
      </c>
      <c r="AJ190" s="18"/>
      <c r="AK190" s="18"/>
    </row>
    <row r="191" spans="1:37" x14ac:dyDescent="0.25">
      <c r="A191" s="22" t="s">
        <v>141</v>
      </c>
      <c r="B191" s="22" t="s">
        <v>704</v>
      </c>
      <c r="C191" s="22" t="s">
        <v>160</v>
      </c>
      <c r="D191" s="27" t="s">
        <v>120</v>
      </c>
      <c r="E191" s="30">
        <v>42629</v>
      </c>
      <c r="F191" s="22"/>
      <c r="G191" s="27"/>
      <c r="H191" s="27" t="s">
        <v>559</v>
      </c>
      <c r="I191" s="27" t="s">
        <v>55</v>
      </c>
      <c r="J191" s="27"/>
      <c r="K191" s="27" t="s">
        <v>296</v>
      </c>
      <c r="L191" s="28">
        <f>10000000/1.18</f>
        <v>8474576.2711864412</v>
      </c>
      <c r="M191" s="29" t="s">
        <v>119</v>
      </c>
      <c r="N191" s="31">
        <f t="shared" si="1"/>
        <v>121065.37530266345</v>
      </c>
      <c r="O191" s="29" t="s">
        <v>296</v>
      </c>
      <c r="P191" s="31">
        <f>6860000</f>
        <v>6860000</v>
      </c>
      <c r="Q191" s="29" t="s">
        <v>119</v>
      </c>
      <c r="R191" s="28">
        <f t="shared" si="0"/>
        <v>98000</v>
      </c>
      <c r="S191" s="30"/>
      <c r="T191" s="30"/>
      <c r="U191" s="30"/>
      <c r="V191" s="30"/>
      <c r="W191" s="30"/>
      <c r="X191" s="30"/>
      <c r="Y191" s="27" t="s">
        <v>296</v>
      </c>
      <c r="Z191" s="31"/>
      <c r="AA191" s="27" t="s">
        <v>119</v>
      </c>
      <c r="AB191" s="31"/>
      <c r="AC191" s="27" t="s">
        <v>296</v>
      </c>
      <c r="AD191" s="31"/>
      <c r="AE191" s="27" t="s">
        <v>119</v>
      </c>
      <c r="AF191" s="31"/>
      <c r="AG191" s="29"/>
      <c r="AH191" s="29" t="s">
        <v>124</v>
      </c>
      <c r="AI191" s="27" t="s">
        <v>577</v>
      </c>
      <c r="AJ191" s="18"/>
      <c r="AK191" s="18"/>
    </row>
    <row r="192" spans="1:37" x14ac:dyDescent="0.25">
      <c r="A192" s="22" t="s">
        <v>141</v>
      </c>
      <c r="B192" s="22" t="s">
        <v>705</v>
      </c>
      <c r="C192" s="22" t="s">
        <v>160</v>
      </c>
      <c r="D192" s="27" t="s">
        <v>120</v>
      </c>
      <c r="E192" s="30">
        <v>42619</v>
      </c>
      <c r="F192" s="22"/>
      <c r="G192" s="22"/>
      <c r="H192" s="27" t="s">
        <v>559</v>
      </c>
      <c r="I192" s="27" t="s">
        <v>55</v>
      </c>
      <c r="J192" s="27"/>
      <c r="K192" s="27" t="s">
        <v>296</v>
      </c>
      <c r="L192" s="28">
        <v>9340000</v>
      </c>
      <c r="M192" s="29" t="s">
        <v>119</v>
      </c>
      <c r="N192" s="31">
        <f t="shared" si="1"/>
        <v>133428.57142857142</v>
      </c>
      <c r="O192" s="29" t="s">
        <v>296</v>
      </c>
      <c r="P192" s="31">
        <v>7450000</v>
      </c>
      <c r="Q192" s="29" t="s">
        <v>119</v>
      </c>
      <c r="R192" s="28">
        <f t="shared" si="0"/>
        <v>106428.57142857143</v>
      </c>
      <c r="S192" s="30"/>
      <c r="T192" s="30"/>
      <c r="U192" s="30"/>
      <c r="V192" s="30"/>
      <c r="W192" s="30"/>
      <c r="X192" s="30"/>
      <c r="Y192" s="27" t="s">
        <v>296</v>
      </c>
      <c r="Z192" s="31"/>
      <c r="AA192" s="27" t="s">
        <v>119</v>
      </c>
      <c r="AB192" s="31"/>
      <c r="AC192" s="27" t="s">
        <v>296</v>
      </c>
      <c r="AD192" s="31"/>
      <c r="AE192" s="27" t="s">
        <v>119</v>
      </c>
      <c r="AF192" s="31"/>
      <c r="AG192" s="29"/>
      <c r="AH192" s="29" t="s">
        <v>124</v>
      </c>
      <c r="AI192" s="27" t="s">
        <v>577</v>
      </c>
      <c r="AJ192" s="18"/>
      <c r="AK192" s="18"/>
    </row>
    <row r="193" spans="1:37" x14ac:dyDescent="0.25">
      <c r="A193" s="22" t="s">
        <v>142</v>
      </c>
      <c r="B193" s="22" t="s">
        <v>252</v>
      </c>
      <c r="C193" s="22" t="s">
        <v>161</v>
      </c>
      <c r="D193" s="27" t="s">
        <v>120</v>
      </c>
      <c r="E193" s="30">
        <v>42545</v>
      </c>
      <c r="F193" s="22"/>
      <c r="G193" s="22"/>
      <c r="H193" s="27" t="s">
        <v>578</v>
      </c>
      <c r="I193" s="27" t="s">
        <v>55</v>
      </c>
      <c r="J193" s="27"/>
      <c r="K193" s="27" t="s">
        <v>296</v>
      </c>
      <c r="L193" s="28">
        <v>23061661</v>
      </c>
      <c r="M193" s="28" t="s">
        <v>119</v>
      </c>
      <c r="N193" s="31">
        <f t="shared" ref="N193:N210" si="2">L193/70</f>
        <v>329452.3</v>
      </c>
      <c r="O193" s="29" t="s">
        <v>296</v>
      </c>
      <c r="P193" s="31"/>
      <c r="Q193" s="29" t="s">
        <v>119</v>
      </c>
      <c r="R193" s="28"/>
      <c r="S193" s="30"/>
      <c r="T193" s="30"/>
      <c r="U193" s="30"/>
      <c r="V193" s="30"/>
      <c r="W193" s="30"/>
      <c r="X193" s="30"/>
      <c r="Y193" s="27" t="s">
        <v>296</v>
      </c>
      <c r="Z193" s="31"/>
      <c r="AA193" s="27" t="s">
        <v>119</v>
      </c>
      <c r="AB193" s="31"/>
      <c r="AC193" s="27" t="s">
        <v>296</v>
      </c>
      <c r="AD193" s="31"/>
      <c r="AE193" s="27" t="s">
        <v>119</v>
      </c>
      <c r="AF193" s="31"/>
      <c r="AG193" s="29"/>
      <c r="AH193" s="29" t="s">
        <v>124</v>
      </c>
      <c r="AI193" s="27" t="s">
        <v>577</v>
      </c>
      <c r="AJ193" s="18"/>
      <c r="AK193" s="18"/>
    </row>
    <row r="194" spans="1:37" x14ac:dyDescent="0.25">
      <c r="A194" s="22" t="s">
        <v>142</v>
      </c>
      <c r="B194" s="22" t="s">
        <v>253</v>
      </c>
      <c r="C194" s="22" t="s">
        <v>161</v>
      </c>
      <c r="D194" s="27" t="s">
        <v>120</v>
      </c>
      <c r="E194" s="30">
        <v>42545</v>
      </c>
      <c r="F194" s="22"/>
      <c r="G194" s="22"/>
      <c r="H194" s="27" t="s">
        <v>578</v>
      </c>
      <c r="I194" s="27" t="s">
        <v>55</v>
      </c>
      <c r="J194" s="27"/>
      <c r="K194" s="27" t="s">
        <v>296</v>
      </c>
      <c r="L194" s="28">
        <v>20962711.859999999</v>
      </c>
      <c r="M194" s="28" t="s">
        <v>119</v>
      </c>
      <c r="N194" s="31">
        <f t="shared" si="2"/>
        <v>299467.31228571426</v>
      </c>
      <c r="O194" s="29" t="s">
        <v>296</v>
      </c>
      <c r="P194" s="31"/>
      <c r="Q194" s="29" t="s">
        <v>119</v>
      </c>
      <c r="R194" s="28"/>
      <c r="S194" s="30"/>
      <c r="T194" s="30"/>
      <c r="U194" s="30"/>
      <c r="V194" s="30"/>
      <c r="W194" s="30"/>
      <c r="X194" s="30"/>
      <c r="Y194" s="27" t="s">
        <v>296</v>
      </c>
      <c r="Z194" s="31"/>
      <c r="AA194" s="27" t="s">
        <v>119</v>
      </c>
      <c r="AB194" s="31"/>
      <c r="AC194" s="27" t="s">
        <v>296</v>
      </c>
      <c r="AD194" s="31"/>
      <c r="AE194" s="27" t="s">
        <v>119</v>
      </c>
      <c r="AF194" s="31"/>
      <c r="AG194" s="29"/>
      <c r="AH194" s="29" t="s">
        <v>124</v>
      </c>
      <c r="AI194" s="27" t="s">
        <v>577</v>
      </c>
      <c r="AJ194" s="18"/>
      <c r="AK194" s="18"/>
    </row>
    <row r="195" spans="1:37" x14ac:dyDescent="0.25">
      <c r="A195" s="22" t="s">
        <v>142</v>
      </c>
      <c r="B195" s="22" t="s">
        <v>666</v>
      </c>
      <c r="C195" s="22" t="s">
        <v>161</v>
      </c>
      <c r="D195" s="27" t="s">
        <v>120</v>
      </c>
      <c r="E195" s="30">
        <v>42545</v>
      </c>
      <c r="F195" s="22"/>
      <c r="G195" s="22"/>
      <c r="H195" s="27" t="s">
        <v>578</v>
      </c>
      <c r="I195" s="27" t="s">
        <v>55</v>
      </c>
      <c r="J195" s="27"/>
      <c r="K195" s="27" t="s">
        <v>296</v>
      </c>
      <c r="L195" s="28">
        <v>27483050</v>
      </c>
      <c r="M195" s="28" t="s">
        <v>119</v>
      </c>
      <c r="N195" s="31">
        <f t="shared" si="2"/>
        <v>392615</v>
      </c>
      <c r="O195" s="29" t="s">
        <v>296</v>
      </c>
      <c r="P195" s="31"/>
      <c r="Q195" s="29" t="s">
        <v>119</v>
      </c>
      <c r="R195" s="28"/>
      <c r="S195" s="30"/>
      <c r="T195" s="30"/>
      <c r="U195" s="30"/>
      <c r="V195" s="30"/>
      <c r="W195" s="30"/>
      <c r="X195" s="30"/>
      <c r="Y195" s="27" t="s">
        <v>296</v>
      </c>
      <c r="Z195" s="31"/>
      <c r="AA195" s="27" t="s">
        <v>119</v>
      </c>
      <c r="AB195" s="31"/>
      <c r="AC195" s="27" t="s">
        <v>296</v>
      </c>
      <c r="AD195" s="31"/>
      <c r="AE195" s="27" t="s">
        <v>119</v>
      </c>
      <c r="AF195" s="31"/>
      <c r="AG195" s="29"/>
      <c r="AH195" s="29" t="s">
        <v>124</v>
      </c>
      <c r="AI195" s="27" t="s">
        <v>577</v>
      </c>
      <c r="AJ195" s="18"/>
      <c r="AK195" s="18"/>
    </row>
    <row r="196" spans="1:37" x14ac:dyDescent="0.25">
      <c r="A196" s="22" t="s">
        <v>142</v>
      </c>
      <c r="B196" s="22" t="s">
        <v>667</v>
      </c>
      <c r="C196" s="22" t="s">
        <v>161</v>
      </c>
      <c r="D196" s="27" t="s">
        <v>120</v>
      </c>
      <c r="E196" s="30">
        <v>42545</v>
      </c>
      <c r="F196" s="22"/>
      <c r="G196" s="22"/>
      <c r="H196" s="27" t="s">
        <v>578</v>
      </c>
      <c r="I196" s="27" t="s">
        <v>55</v>
      </c>
      <c r="J196" s="27"/>
      <c r="K196" s="27" t="s">
        <v>296</v>
      </c>
      <c r="L196" s="28">
        <v>66260000</v>
      </c>
      <c r="M196" s="28" t="s">
        <v>119</v>
      </c>
      <c r="N196" s="31">
        <f t="shared" si="2"/>
        <v>946571.42857142852</v>
      </c>
      <c r="O196" s="29" t="s">
        <v>296</v>
      </c>
      <c r="P196" s="31"/>
      <c r="Q196" s="29" t="s">
        <v>119</v>
      </c>
      <c r="R196" s="28"/>
      <c r="S196" s="30"/>
      <c r="T196" s="30"/>
      <c r="U196" s="30"/>
      <c r="V196" s="30"/>
      <c r="W196" s="30"/>
      <c r="X196" s="30"/>
      <c r="Y196" s="27" t="s">
        <v>296</v>
      </c>
      <c r="Z196" s="31"/>
      <c r="AA196" s="27" t="s">
        <v>119</v>
      </c>
      <c r="AB196" s="31"/>
      <c r="AC196" s="27" t="s">
        <v>296</v>
      </c>
      <c r="AD196" s="31"/>
      <c r="AE196" s="27" t="s">
        <v>119</v>
      </c>
      <c r="AF196" s="31"/>
      <c r="AG196" s="29"/>
      <c r="AH196" s="29" t="s">
        <v>124</v>
      </c>
      <c r="AI196" s="27" t="s">
        <v>577</v>
      </c>
      <c r="AJ196" s="18"/>
      <c r="AK196" s="18"/>
    </row>
    <row r="197" spans="1:37" x14ac:dyDescent="0.25">
      <c r="A197" s="22" t="s">
        <v>142</v>
      </c>
      <c r="B197" s="22" t="s">
        <v>668</v>
      </c>
      <c r="C197" s="22" t="s">
        <v>161</v>
      </c>
      <c r="D197" s="27" t="s">
        <v>120</v>
      </c>
      <c r="E197" s="30">
        <v>42545</v>
      </c>
      <c r="F197" s="22"/>
      <c r="G197" s="22"/>
      <c r="H197" s="27" t="s">
        <v>578</v>
      </c>
      <c r="I197" s="27" t="s">
        <v>55</v>
      </c>
      <c r="J197" s="27"/>
      <c r="K197" s="27" t="s">
        <v>296</v>
      </c>
      <c r="L197" s="28">
        <v>33712711.859999999</v>
      </c>
      <c r="M197" s="28" t="s">
        <v>119</v>
      </c>
      <c r="N197" s="31">
        <f t="shared" si="2"/>
        <v>481610.16942857142</v>
      </c>
      <c r="O197" s="29" t="s">
        <v>296</v>
      </c>
      <c r="P197" s="31"/>
      <c r="Q197" s="29" t="s">
        <v>119</v>
      </c>
      <c r="R197" s="28"/>
      <c r="S197" s="30"/>
      <c r="T197" s="30"/>
      <c r="U197" s="30"/>
      <c r="V197" s="30"/>
      <c r="W197" s="30"/>
      <c r="X197" s="30"/>
      <c r="Y197" s="27" t="s">
        <v>296</v>
      </c>
      <c r="Z197" s="31"/>
      <c r="AA197" s="27" t="s">
        <v>119</v>
      </c>
      <c r="AB197" s="31"/>
      <c r="AC197" s="27" t="s">
        <v>296</v>
      </c>
      <c r="AD197" s="31"/>
      <c r="AE197" s="27" t="s">
        <v>119</v>
      </c>
      <c r="AF197" s="31"/>
      <c r="AG197" s="29"/>
      <c r="AH197" s="29" t="s">
        <v>124</v>
      </c>
      <c r="AI197" s="27" t="s">
        <v>577</v>
      </c>
      <c r="AJ197" s="18"/>
      <c r="AK197" s="18"/>
    </row>
    <row r="198" spans="1:37" x14ac:dyDescent="0.25">
      <c r="A198" s="22" t="s">
        <v>143</v>
      </c>
      <c r="B198" s="22" t="s">
        <v>679</v>
      </c>
      <c r="C198" s="22" t="s">
        <v>162</v>
      </c>
      <c r="D198" s="27" t="s">
        <v>120</v>
      </c>
      <c r="E198" s="30">
        <v>42445</v>
      </c>
      <c r="F198" s="30"/>
      <c r="G198" s="30"/>
      <c r="H198" s="30" t="s">
        <v>560</v>
      </c>
      <c r="I198" s="30" t="s">
        <v>55</v>
      </c>
      <c r="J198" s="30"/>
      <c r="K198" s="30" t="s">
        <v>296</v>
      </c>
      <c r="L198" s="28">
        <v>113415593</v>
      </c>
      <c r="M198" s="28" t="s">
        <v>119</v>
      </c>
      <c r="N198" s="31">
        <f t="shared" si="2"/>
        <v>1620222.7571428572</v>
      </c>
      <c r="O198" s="30" t="s">
        <v>296</v>
      </c>
      <c r="P198" s="31">
        <v>67042000</v>
      </c>
      <c r="Q198" s="30" t="s">
        <v>119</v>
      </c>
      <c r="R198" s="28">
        <f t="shared" si="0"/>
        <v>957742.85714285716</v>
      </c>
      <c r="S198" s="30"/>
      <c r="T198" s="30"/>
      <c r="U198" s="30"/>
      <c r="V198" s="30"/>
      <c r="W198" s="30"/>
      <c r="X198" s="30"/>
      <c r="Y198" s="27" t="s">
        <v>296</v>
      </c>
      <c r="Z198" s="31"/>
      <c r="AA198" s="27" t="s">
        <v>119</v>
      </c>
      <c r="AB198" s="31"/>
      <c r="AC198" s="27" t="s">
        <v>296</v>
      </c>
      <c r="AD198" s="31"/>
      <c r="AE198" s="27" t="s">
        <v>119</v>
      </c>
      <c r="AF198" s="31"/>
      <c r="AG198" s="29"/>
      <c r="AH198" s="30" t="s">
        <v>124</v>
      </c>
      <c r="AI198" s="27" t="s">
        <v>577</v>
      </c>
      <c r="AJ198" s="18"/>
      <c r="AK198" s="18"/>
    </row>
    <row r="199" spans="1:37" x14ac:dyDescent="0.25">
      <c r="A199" s="22" t="s">
        <v>674</v>
      </c>
      <c r="B199" s="22" t="s">
        <v>680</v>
      </c>
      <c r="C199" s="22" t="s">
        <v>675</v>
      </c>
      <c r="D199" s="27" t="s">
        <v>114</v>
      </c>
      <c r="E199" s="25">
        <v>42793</v>
      </c>
      <c r="F199" s="22"/>
      <c r="G199" s="22"/>
      <c r="H199" s="27" t="s">
        <v>578</v>
      </c>
      <c r="I199" s="27" t="s">
        <v>55</v>
      </c>
      <c r="J199" s="27"/>
      <c r="K199" s="27" t="s">
        <v>296</v>
      </c>
      <c r="L199" s="28">
        <f>9094000+117171000</f>
        <v>126265000</v>
      </c>
      <c r="M199" s="28" t="s">
        <v>119</v>
      </c>
      <c r="N199" s="31">
        <f>L201/70</f>
        <v>221442.85714285713</v>
      </c>
      <c r="O199" s="29" t="s">
        <v>296</v>
      </c>
      <c r="P199" s="31"/>
      <c r="Q199" s="29" t="s">
        <v>119</v>
      </c>
      <c r="R199" s="28"/>
      <c r="S199" s="30"/>
      <c r="T199" s="30"/>
      <c r="U199" s="30"/>
      <c r="V199" s="30"/>
      <c r="W199" s="30"/>
      <c r="X199" s="30"/>
      <c r="Y199" s="27" t="s">
        <v>296</v>
      </c>
      <c r="Z199" s="31"/>
      <c r="AA199" s="27" t="s">
        <v>119</v>
      </c>
      <c r="AB199" s="31"/>
      <c r="AC199" s="27" t="s">
        <v>296</v>
      </c>
      <c r="AD199" s="31"/>
      <c r="AE199" s="27" t="s">
        <v>119</v>
      </c>
      <c r="AF199" s="31"/>
      <c r="AG199" s="29"/>
      <c r="AH199" s="29" t="s">
        <v>124</v>
      </c>
      <c r="AI199" s="27" t="s">
        <v>577</v>
      </c>
    </row>
    <row r="200" spans="1:37" x14ac:dyDescent="0.25">
      <c r="A200" s="22" t="s">
        <v>674</v>
      </c>
      <c r="B200" s="22" t="s">
        <v>681</v>
      </c>
      <c r="C200" s="22" t="s">
        <v>675</v>
      </c>
      <c r="D200" s="27" t="s">
        <v>114</v>
      </c>
      <c r="E200" s="25">
        <v>42793</v>
      </c>
      <c r="F200" s="22"/>
      <c r="G200" s="22"/>
      <c r="H200" s="27" t="s">
        <v>578</v>
      </c>
      <c r="I200" s="27" t="s">
        <v>55</v>
      </c>
      <c r="J200" s="27"/>
      <c r="K200" s="27" t="s">
        <v>296</v>
      </c>
      <c r="L200" s="28">
        <f>43978000+41881000</f>
        <v>85859000</v>
      </c>
      <c r="M200" s="28" t="s">
        <v>119</v>
      </c>
      <c r="N200" s="31">
        <f t="shared" si="2"/>
        <v>1226557.142857143</v>
      </c>
      <c r="O200" s="29" t="s">
        <v>296</v>
      </c>
      <c r="P200" s="31"/>
      <c r="Q200" s="29" t="s">
        <v>119</v>
      </c>
      <c r="R200" s="28"/>
      <c r="S200" s="30"/>
      <c r="T200" s="30"/>
      <c r="U200" s="30"/>
      <c r="V200" s="30"/>
      <c r="W200" s="30"/>
      <c r="X200" s="30"/>
      <c r="Y200" s="27" t="s">
        <v>296</v>
      </c>
      <c r="Z200" s="31"/>
      <c r="AA200" s="27" t="s">
        <v>119</v>
      </c>
      <c r="AB200" s="31"/>
      <c r="AC200" s="27" t="s">
        <v>296</v>
      </c>
      <c r="AD200" s="31"/>
      <c r="AE200" s="27" t="s">
        <v>119</v>
      </c>
      <c r="AF200" s="31"/>
      <c r="AG200" s="29"/>
      <c r="AH200" s="29" t="s">
        <v>124</v>
      </c>
      <c r="AI200" s="27" t="s">
        <v>577</v>
      </c>
    </row>
    <row r="201" spans="1:37" x14ac:dyDescent="0.25">
      <c r="A201" s="22" t="s">
        <v>674</v>
      </c>
      <c r="B201" s="22" t="s">
        <v>682</v>
      </c>
      <c r="C201" s="22" t="s">
        <v>675</v>
      </c>
      <c r="D201" s="27" t="s">
        <v>114</v>
      </c>
      <c r="E201" s="25">
        <v>42793</v>
      </c>
      <c r="F201" s="22"/>
      <c r="G201" s="22"/>
      <c r="H201" s="27" t="s">
        <v>578</v>
      </c>
      <c r="I201" s="27" t="s">
        <v>55</v>
      </c>
      <c r="J201" s="27"/>
      <c r="K201" s="27" t="s">
        <v>296</v>
      </c>
      <c r="L201" s="28">
        <v>15501000</v>
      </c>
      <c r="M201" s="29" t="s">
        <v>119</v>
      </c>
      <c r="N201" s="31">
        <f t="shared" si="2"/>
        <v>221442.85714285713</v>
      </c>
      <c r="O201" s="29" t="s">
        <v>296</v>
      </c>
      <c r="P201" s="31"/>
      <c r="Q201" s="29" t="s">
        <v>119</v>
      </c>
      <c r="R201" s="28"/>
      <c r="S201" s="30"/>
      <c r="T201" s="30"/>
      <c r="U201" s="30"/>
      <c r="V201" s="30"/>
      <c r="W201" s="30"/>
      <c r="X201" s="30"/>
      <c r="Y201" s="27" t="s">
        <v>296</v>
      </c>
      <c r="Z201" s="31"/>
      <c r="AA201" s="27" t="s">
        <v>119</v>
      </c>
      <c r="AB201" s="31"/>
      <c r="AC201" s="27" t="s">
        <v>296</v>
      </c>
      <c r="AD201" s="31"/>
      <c r="AE201" s="27" t="s">
        <v>119</v>
      </c>
      <c r="AF201" s="31"/>
      <c r="AG201" s="29"/>
      <c r="AH201" s="29" t="s">
        <v>124</v>
      </c>
      <c r="AI201" s="27" t="s">
        <v>577</v>
      </c>
    </row>
    <row r="202" spans="1:37" x14ac:dyDescent="0.25">
      <c r="A202" s="22" t="s">
        <v>674</v>
      </c>
      <c r="B202" s="22" t="s">
        <v>683</v>
      </c>
      <c r="C202" s="22" t="s">
        <v>675</v>
      </c>
      <c r="D202" s="27" t="s">
        <v>114</v>
      </c>
      <c r="E202" s="25">
        <v>42793</v>
      </c>
      <c r="F202" s="22"/>
      <c r="G202" s="22"/>
      <c r="H202" s="27" t="s">
        <v>578</v>
      </c>
      <c r="I202" s="27" t="s">
        <v>55</v>
      </c>
      <c r="J202" s="27"/>
      <c r="K202" s="27" t="s">
        <v>296</v>
      </c>
      <c r="L202" s="28">
        <v>11669000</v>
      </c>
      <c r="M202" s="29" t="s">
        <v>119</v>
      </c>
      <c r="N202" s="31">
        <f t="shared" si="2"/>
        <v>166700</v>
      </c>
      <c r="O202" s="29" t="s">
        <v>296</v>
      </c>
      <c r="P202" s="31"/>
      <c r="Q202" s="29" t="s">
        <v>119</v>
      </c>
      <c r="R202" s="28"/>
      <c r="S202" s="30"/>
      <c r="T202" s="30"/>
      <c r="U202" s="30"/>
      <c r="V202" s="30"/>
      <c r="W202" s="30"/>
      <c r="X202" s="30"/>
      <c r="Y202" s="27" t="s">
        <v>296</v>
      </c>
      <c r="Z202" s="31"/>
      <c r="AA202" s="27" t="s">
        <v>119</v>
      </c>
      <c r="AB202" s="31"/>
      <c r="AC202" s="27" t="s">
        <v>296</v>
      </c>
      <c r="AD202" s="31"/>
      <c r="AE202" s="27" t="s">
        <v>119</v>
      </c>
      <c r="AF202" s="31"/>
      <c r="AG202" s="29"/>
      <c r="AH202" s="29" t="s">
        <v>124</v>
      </c>
      <c r="AI202" s="27" t="s">
        <v>577</v>
      </c>
    </row>
    <row r="203" spans="1:37" x14ac:dyDescent="0.25">
      <c r="A203" s="22" t="s">
        <v>674</v>
      </c>
      <c r="B203" s="22" t="s">
        <v>684</v>
      </c>
      <c r="C203" s="22" t="s">
        <v>675</v>
      </c>
      <c r="D203" s="27" t="s">
        <v>114</v>
      </c>
      <c r="E203" s="25">
        <v>42793</v>
      </c>
      <c r="F203" s="22"/>
      <c r="G203" s="22"/>
      <c r="H203" s="27" t="s">
        <v>578</v>
      </c>
      <c r="I203" s="27" t="s">
        <v>55</v>
      </c>
      <c r="J203" s="27"/>
      <c r="K203" s="27" t="s">
        <v>296</v>
      </c>
      <c r="L203" s="28">
        <v>23167000</v>
      </c>
      <c r="M203" s="29" t="s">
        <v>119</v>
      </c>
      <c r="N203" s="31">
        <f t="shared" si="2"/>
        <v>330957.14285714284</v>
      </c>
      <c r="O203" s="29" t="s">
        <v>296</v>
      </c>
      <c r="P203" s="31"/>
      <c r="Q203" s="29" t="s">
        <v>119</v>
      </c>
      <c r="R203" s="28"/>
      <c r="S203" s="30"/>
      <c r="T203" s="30"/>
      <c r="U203" s="30"/>
      <c r="V203" s="30"/>
      <c r="W203" s="30"/>
      <c r="X203" s="30"/>
      <c r="Y203" s="27" t="s">
        <v>296</v>
      </c>
      <c r="Z203" s="31"/>
      <c r="AA203" s="27" t="s">
        <v>119</v>
      </c>
      <c r="AB203" s="31"/>
      <c r="AC203" s="27" t="s">
        <v>296</v>
      </c>
      <c r="AD203" s="31"/>
      <c r="AE203" s="27" t="s">
        <v>119</v>
      </c>
      <c r="AF203" s="31"/>
      <c r="AG203" s="29"/>
      <c r="AH203" s="29" t="s">
        <v>124</v>
      </c>
      <c r="AI203" s="27" t="s">
        <v>87</v>
      </c>
    </row>
    <row r="204" spans="1:37" x14ac:dyDescent="0.25">
      <c r="A204" s="22" t="s">
        <v>144</v>
      </c>
      <c r="B204" s="22" t="s">
        <v>254</v>
      </c>
      <c r="C204" s="22" t="s">
        <v>696</v>
      </c>
      <c r="D204" s="27" t="s">
        <v>120</v>
      </c>
      <c r="E204" s="25">
        <v>42444</v>
      </c>
      <c r="F204" s="22"/>
      <c r="G204" s="22"/>
      <c r="H204" s="27" t="s">
        <v>550</v>
      </c>
      <c r="I204" s="27" t="s">
        <v>55</v>
      </c>
      <c r="J204" s="27"/>
      <c r="K204" s="27" t="s">
        <v>296</v>
      </c>
      <c r="L204" s="28">
        <f>46655000+76994915.25</f>
        <v>123649915.25</v>
      </c>
      <c r="M204" s="29" t="s">
        <v>119</v>
      </c>
      <c r="N204" s="31">
        <f t="shared" si="2"/>
        <v>1766427.3607142856</v>
      </c>
      <c r="O204" s="29" t="s">
        <v>296</v>
      </c>
      <c r="P204" s="31">
        <f>39538135.59+48509322.04</f>
        <v>88047457.629999995</v>
      </c>
      <c r="Q204" s="29" t="s">
        <v>119</v>
      </c>
      <c r="R204" s="28">
        <f t="shared" si="0"/>
        <v>1257820.8232857143</v>
      </c>
      <c r="S204" s="30"/>
      <c r="T204" s="30"/>
      <c r="U204" s="30"/>
      <c r="V204" s="30"/>
      <c r="W204" s="30"/>
      <c r="X204" s="30"/>
      <c r="Y204" s="27" t="s">
        <v>296</v>
      </c>
      <c r="Z204" s="31"/>
      <c r="AA204" s="27" t="s">
        <v>119</v>
      </c>
      <c r="AB204" s="31"/>
      <c r="AC204" s="27" t="s">
        <v>296</v>
      </c>
      <c r="AD204" s="31"/>
      <c r="AE204" s="27" t="s">
        <v>119</v>
      </c>
      <c r="AF204" s="31"/>
      <c r="AG204" s="29"/>
      <c r="AH204" s="29" t="s">
        <v>124</v>
      </c>
      <c r="AI204" s="27" t="s">
        <v>577</v>
      </c>
    </row>
    <row r="205" spans="1:37" x14ac:dyDescent="0.25">
      <c r="A205" s="22" t="s">
        <v>144</v>
      </c>
      <c r="B205" s="22" t="s">
        <v>863</v>
      </c>
      <c r="C205" s="22" t="s">
        <v>696</v>
      </c>
      <c r="D205" s="27" t="s">
        <v>114</v>
      </c>
      <c r="E205" s="25"/>
      <c r="F205" s="22"/>
      <c r="G205" s="22"/>
      <c r="H205" s="27"/>
      <c r="I205" s="27"/>
      <c r="J205" s="27"/>
      <c r="K205" s="27" t="s">
        <v>296</v>
      </c>
      <c r="L205" s="28"/>
      <c r="M205" s="29" t="s">
        <v>119</v>
      </c>
      <c r="N205" s="31"/>
      <c r="O205" s="29" t="s">
        <v>296</v>
      </c>
      <c r="P205" s="31"/>
      <c r="Q205" s="29" t="s">
        <v>119</v>
      </c>
      <c r="R205" s="28"/>
      <c r="S205" s="30"/>
      <c r="T205" s="30"/>
      <c r="U205" s="30"/>
      <c r="V205" s="30"/>
      <c r="W205" s="30"/>
      <c r="X205" s="30"/>
      <c r="Y205" s="27" t="s">
        <v>296</v>
      </c>
      <c r="Z205" s="31"/>
      <c r="AA205" s="27" t="s">
        <v>119</v>
      </c>
      <c r="AB205" s="31"/>
      <c r="AC205" s="27" t="s">
        <v>296</v>
      </c>
      <c r="AD205" s="31"/>
      <c r="AE205" s="27" t="s">
        <v>119</v>
      </c>
      <c r="AF205" s="31"/>
      <c r="AG205" s="29"/>
      <c r="AH205" s="29" t="s">
        <v>124</v>
      </c>
      <c r="AI205" s="27" t="s">
        <v>577</v>
      </c>
    </row>
    <row r="206" spans="1:37" x14ac:dyDescent="0.25">
      <c r="A206" s="22" t="s">
        <v>145</v>
      </c>
      <c r="B206" s="22" t="s">
        <v>255</v>
      </c>
      <c r="C206" s="22" t="s">
        <v>697</v>
      </c>
      <c r="D206" s="27" t="s">
        <v>120</v>
      </c>
      <c r="E206" s="25">
        <v>42811</v>
      </c>
      <c r="F206" s="22"/>
      <c r="G206" s="22"/>
      <c r="H206" s="27" t="s">
        <v>559</v>
      </c>
      <c r="I206" s="27" t="s">
        <v>55</v>
      </c>
      <c r="J206" s="27"/>
      <c r="K206" s="27" t="s">
        <v>296</v>
      </c>
      <c r="L206" s="28">
        <v>66956000</v>
      </c>
      <c r="M206" s="29" t="s">
        <v>119</v>
      </c>
      <c r="N206" s="31">
        <f t="shared" si="2"/>
        <v>956514.28571428568</v>
      </c>
      <c r="O206" s="29" t="s">
        <v>296</v>
      </c>
      <c r="P206" s="31">
        <v>50887000</v>
      </c>
      <c r="Q206" s="29" t="s">
        <v>119</v>
      </c>
      <c r="R206" s="28">
        <f t="shared" si="0"/>
        <v>726957.14285714284</v>
      </c>
      <c r="S206" s="30">
        <v>42944</v>
      </c>
      <c r="T206" s="30"/>
      <c r="U206" s="30"/>
      <c r="V206" s="30" t="s">
        <v>551</v>
      </c>
      <c r="W206" s="27" t="s">
        <v>55</v>
      </c>
      <c r="X206" s="30"/>
      <c r="Y206" s="27" t="s">
        <v>296</v>
      </c>
      <c r="Z206" s="31">
        <f>55508474.58</f>
        <v>55508474.579999998</v>
      </c>
      <c r="AA206" s="27" t="s">
        <v>119</v>
      </c>
      <c r="AB206" s="31">
        <f>Z206/70</f>
        <v>792978.20828571427</v>
      </c>
      <c r="AC206" s="27" t="s">
        <v>296</v>
      </c>
      <c r="AD206" s="31">
        <f>44118644.07</f>
        <v>44118644.07</v>
      </c>
      <c r="AE206" s="27" t="s">
        <v>119</v>
      </c>
      <c r="AF206" s="31">
        <f>AD206/70</f>
        <v>630266.34385714284</v>
      </c>
      <c r="AG206" s="29"/>
      <c r="AH206" s="29" t="s">
        <v>124</v>
      </c>
      <c r="AI206" s="27" t="s">
        <v>577</v>
      </c>
    </row>
    <row r="207" spans="1:37" x14ac:dyDescent="0.25">
      <c r="A207" s="22" t="s">
        <v>145</v>
      </c>
      <c r="B207" s="22" t="s">
        <v>256</v>
      </c>
      <c r="C207" s="22" t="s">
        <v>697</v>
      </c>
      <c r="D207" s="27" t="s">
        <v>120</v>
      </c>
      <c r="E207" s="25">
        <v>42811</v>
      </c>
      <c r="F207" s="22"/>
      <c r="G207" s="22"/>
      <c r="H207" s="27" t="s">
        <v>559</v>
      </c>
      <c r="I207" s="27" t="s">
        <v>55</v>
      </c>
      <c r="J207" s="27"/>
      <c r="K207" s="27" t="s">
        <v>296</v>
      </c>
      <c r="L207" s="28">
        <v>49216000</v>
      </c>
      <c r="M207" s="29" t="s">
        <v>119</v>
      </c>
      <c r="N207" s="31">
        <f t="shared" si="2"/>
        <v>703085.71428571432</v>
      </c>
      <c r="O207" s="29" t="s">
        <v>296</v>
      </c>
      <c r="P207" s="31">
        <v>37404000</v>
      </c>
      <c r="Q207" s="29" t="s">
        <v>119</v>
      </c>
      <c r="R207" s="28">
        <f t="shared" si="0"/>
        <v>534342.85714285716</v>
      </c>
      <c r="S207" s="30">
        <v>42944</v>
      </c>
      <c r="T207" s="30"/>
      <c r="U207" s="30"/>
      <c r="V207" s="30" t="s">
        <v>551</v>
      </c>
      <c r="W207" s="27" t="s">
        <v>55</v>
      </c>
      <c r="X207" s="30"/>
      <c r="Y207" s="27" t="s">
        <v>296</v>
      </c>
      <c r="Z207" s="31">
        <f>48187288</f>
        <v>48187288</v>
      </c>
      <c r="AA207" s="27" t="s">
        <v>119</v>
      </c>
      <c r="AB207" s="31">
        <f>Z207/70</f>
        <v>688389.82857142854</v>
      </c>
      <c r="AC207" s="27" t="s">
        <v>296</v>
      </c>
      <c r="AD207" s="31">
        <f>38299153</f>
        <v>38299153</v>
      </c>
      <c r="AE207" s="27" t="s">
        <v>119</v>
      </c>
      <c r="AF207" s="31">
        <f>AD207/70</f>
        <v>547130.75714285718</v>
      </c>
      <c r="AG207" s="29"/>
      <c r="AH207" s="29" t="s">
        <v>124</v>
      </c>
      <c r="AI207" s="27" t="s">
        <v>577</v>
      </c>
    </row>
    <row r="208" spans="1:37" x14ac:dyDescent="0.25">
      <c r="A208" s="22" t="s">
        <v>145</v>
      </c>
      <c r="B208" s="22" t="s">
        <v>702</v>
      </c>
      <c r="C208" s="22" t="s">
        <v>697</v>
      </c>
      <c r="D208" s="27" t="s">
        <v>120</v>
      </c>
      <c r="E208" s="25">
        <v>42811</v>
      </c>
      <c r="F208" s="22"/>
      <c r="G208" s="22"/>
      <c r="H208" s="27" t="s">
        <v>559</v>
      </c>
      <c r="I208" s="27" t="s">
        <v>55</v>
      </c>
      <c r="J208" s="27"/>
      <c r="K208" s="27" t="s">
        <v>296</v>
      </c>
      <c r="L208" s="28">
        <v>5560000</v>
      </c>
      <c r="M208" s="29" t="s">
        <v>119</v>
      </c>
      <c r="N208" s="31">
        <f t="shared" si="2"/>
        <v>79428.571428571435</v>
      </c>
      <c r="O208" s="29" t="s">
        <v>296</v>
      </c>
      <c r="P208" s="31">
        <v>4226000</v>
      </c>
      <c r="Q208" s="29" t="s">
        <v>119</v>
      </c>
      <c r="R208" s="28">
        <f t="shared" si="0"/>
        <v>60371.428571428572</v>
      </c>
      <c r="S208" s="30"/>
      <c r="T208" s="30"/>
      <c r="U208" s="30"/>
      <c r="V208" s="30"/>
      <c r="W208" s="30"/>
      <c r="X208" s="30"/>
      <c r="Y208" s="27" t="s">
        <v>296</v>
      </c>
      <c r="Z208" s="31"/>
      <c r="AA208" s="27" t="s">
        <v>119</v>
      </c>
      <c r="AB208" s="31"/>
      <c r="AC208" s="27" t="s">
        <v>296</v>
      </c>
      <c r="AD208" s="31"/>
      <c r="AE208" s="27" t="s">
        <v>119</v>
      </c>
      <c r="AF208" s="31"/>
      <c r="AG208" s="29"/>
      <c r="AH208" s="29" t="s">
        <v>124</v>
      </c>
      <c r="AI208" s="27" t="s">
        <v>577</v>
      </c>
    </row>
    <row r="209" spans="1:35" x14ac:dyDescent="0.25">
      <c r="A209" s="22" t="s">
        <v>145</v>
      </c>
      <c r="B209" s="22" t="s">
        <v>709</v>
      </c>
      <c r="C209" s="22" t="s">
        <v>697</v>
      </c>
      <c r="D209" s="27" t="s">
        <v>120</v>
      </c>
      <c r="E209" s="25">
        <v>42811</v>
      </c>
      <c r="F209" s="22"/>
      <c r="G209" s="22"/>
      <c r="H209" s="27" t="s">
        <v>559</v>
      </c>
      <c r="I209" s="27" t="s">
        <v>55</v>
      </c>
      <c r="J209" s="27"/>
      <c r="K209" s="27" t="s">
        <v>296</v>
      </c>
      <c r="L209" s="28">
        <v>100739000</v>
      </c>
      <c r="M209" s="29" t="s">
        <v>119</v>
      </c>
      <c r="N209" s="31">
        <f t="shared" si="2"/>
        <v>1439128.5714285714</v>
      </c>
      <c r="O209" s="29" t="s">
        <v>296</v>
      </c>
      <c r="P209" s="31">
        <v>75755000</v>
      </c>
      <c r="Q209" s="29" t="s">
        <v>119</v>
      </c>
      <c r="R209" s="28">
        <f t="shared" si="0"/>
        <v>1082214.2857142857</v>
      </c>
      <c r="S209" s="30">
        <v>42944</v>
      </c>
      <c r="T209" s="30"/>
      <c r="U209" s="30"/>
      <c r="V209" s="30" t="s">
        <v>551</v>
      </c>
      <c r="W209" s="27" t="s">
        <v>55</v>
      </c>
      <c r="X209" s="30"/>
      <c r="Y209" s="27" t="s">
        <v>296</v>
      </c>
      <c r="Z209" s="31">
        <v>100911356</v>
      </c>
      <c r="AA209" s="27" t="s">
        <v>119</v>
      </c>
      <c r="AB209" s="31">
        <f>Z209/70</f>
        <v>1441590.8</v>
      </c>
      <c r="AC209" s="27" t="s">
        <v>296</v>
      </c>
      <c r="AD209" s="31">
        <v>80207068</v>
      </c>
      <c r="AE209" s="27" t="s">
        <v>119</v>
      </c>
      <c r="AF209" s="31">
        <f>AD209/70</f>
        <v>1145815.2571428572</v>
      </c>
      <c r="AG209" s="29"/>
      <c r="AH209" s="29" t="s">
        <v>124</v>
      </c>
      <c r="AI209" s="27" t="s">
        <v>577</v>
      </c>
    </row>
    <row r="210" spans="1:35" x14ac:dyDescent="0.25">
      <c r="A210" s="22" t="s">
        <v>145</v>
      </c>
      <c r="B210" s="22" t="s">
        <v>710</v>
      </c>
      <c r="C210" s="22" t="s">
        <v>697</v>
      </c>
      <c r="D210" s="27" t="s">
        <v>120</v>
      </c>
      <c r="E210" s="25">
        <v>42811</v>
      </c>
      <c r="F210" s="22"/>
      <c r="G210" s="22"/>
      <c r="H210" s="27" t="s">
        <v>559</v>
      </c>
      <c r="I210" s="27" t="s">
        <v>55</v>
      </c>
      <c r="J210" s="27"/>
      <c r="K210" s="27" t="s">
        <v>296</v>
      </c>
      <c r="L210" s="28">
        <v>63818000</v>
      </c>
      <c r="M210" s="29" t="s">
        <v>119</v>
      </c>
      <c r="N210" s="31">
        <f t="shared" si="2"/>
        <v>911685.71428571432</v>
      </c>
      <c r="O210" s="29" t="s">
        <v>296</v>
      </c>
      <c r="P210" s="31">
        <v>47991000</v>
      </c>
      <c r="Q210" s="29" t="s">
        <v>119</v>
      </c>
      <c r="R210" s="28">
        <f t="shared" si="0"/>
        <v>685585.71428571432</v>
      </c>
      <c r="S210" s="30">
        <v>42944</v>
      </c>
      <c r="T210" s="30"/>
      <c r="U210" s="30"/>
      <c r="V210" s="30" t="s">
        <v>551</v>
      </c>
      <c r="W210" s="27" t="s">
        <v>55</v>
      </c>
      <c r="X210" s="30"/>
      <c r="Y210" s="27" t="s">
        <v>296</v>
      </c>
      <c r="Z210" s="31">
        <v>64865186</v>
      </c>
      <c r="AA210" s="27" t="s">
        <v>119</v>
      </c>
      <c r="AB210" s="31">
        <f>Z210/70</f>
        <v>926645.51428571425</v>
      </c>
      <c r="AC210" s="27" t="s">
        <v>296</v>
      </c>
      <c r="AD210" s="31">
        <v>51557203</v>
      </c>
      <c r="AE210" s="27" t="s">
        <v>119</v>
      </c>
      <c r="AF210" s="31">
        <f>AD210/70</f>
        <v>736531.47142857139</v>
      </c>
      <c r="AG210" s="29"/>
      <c r="AH210" s="29" t="s">
        <v>124</v>
      </c>
      <c r="AI210" s="27" t="s">
        <v>577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"/>
  <sheetViews>
    <sheetView zoomScale="85" zoomScaleNormal="85" workbookViewId="0">
      <selection activeCell="N13" sqref="N13"/>
    </sheetView>
  </sheetViews>
  <sheetFormatPr defaultColWidth="11.44140625" defaultRowHeight="13.2" x14ac:dyDescent="0.25"/>
  <cols>
    <col min="1" max="1" width="14.109375" bestFit="1" customWidth="1"/>
    <col min="2" max="2" width="17.6640625" bestFit="1" customWidth="1"/>
    <col min="3" max="3" width="17.44140625" bestFit="1" customWidth="1"/>
    <col min="8" max="8" width="26.88671875" customWidth="1"/>
    <col min="12" max="12" width="12.88671875" bestFit="1" customWidth="1"/>
  </cols>
  <sheetData>
    <row r="1" spans="1:19" s="17" customFormat="1" ht="72" x14ac:dyDescent="0.25">
      <c r="A1" s="13" t="s">
        <v>26</v>
      </c>
      <c r="B1" s="14" t="s">
        <v>15</v>
      </c>
      <c r="C1" s="14" t="s">
        <v>88</v>
      </c>
      <c r="D1" s="14" t="s">
        <v>89</v>
      </c>
      <c r="E1" s="14" t="s">
        <v>90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91</v>
      </c>
      <c r="K1" s="14" t="s">
        <v>73</v>
      </c>
      <c r="L1" s="14" t="s">
        <v>92</v>
      </c>
      <c r="M1" s="14" t="s">
        <v>23</v>
      </c>
      <c r="N1" s="14" t="s">
        <v>93</v>
      </c>
      <c r="O1" s="14" t="s">
        <v>94</v>
      </c>
      <c r="P1" s="14" t="s">
        <v>95</v>
      </c>
      <c r="Q1" s="19" t="s">
        <v>96</v>
      </c>
      <c r="R1" s="14" t="s">
        <v>97</v>
      </c>
      <c r="S1" s="14"/>
    </row>
    <row r="2" spans="1:19" x14ac:dyDescent="0.25">
      <c r="A2" t="s">
        <v>126</v>
      </c>
      <c r="B2" t="s">
        <v>187</v>
      </c>
      <c r="C2" t="s">
        <v>581</v>
      </c>
      <c r="D2" t="s">
        <v>120</v>
      </c>
      <c r="E2" s="5">
        <v>42401</v>
      </c>
      <c r="H2" t="s">
        <v>584</v>
      </c>
      <c r="I2" t="s">
        <v>55</v>
      </c>
      <c r="K2" t="s">
        <v>296</v>
      </c>
      <c r="L2" s="40">
        <v>79019.317999999999</v>
      </c>
      <c r="M2" t="s">
        <v>119</v>
      </c>
      <c r="N2" s="41">
        <f>L2/70</f>
        <v>1128.8473999999999</v>
      </c>
      <c r="O2" s="5">
        <v>42401</v>
      </c>
      <c r="P2" s="5" t="s">
        <v>585</v>
      </c>
      <c r="Q2" t="s">
        <v>120</v>
      </c>
      <c r="R2" s="5">
        <v>42401</v>
      </c>
    </row>
    <row r="3" spans="1:19" x14ac:dyDescent="0.25">
      <c r="A3" t="s">
        <v>126</v>
      </c>
      <c r="B3" t="s">
        <v>187</v>
      </c>
      <c r="C3" t="s">
        <v>582</v>
      </c>
      <c r="D3" t="s">
        <v>120</v>
      </c>
      <c r="E3" s="5">
        <v>42303</v>
      </c>
      <c r="H3" t="s">
        <v>584</v>
      </c>
      <c r="I3" t="s">
        <v>55</v>
      </c>
      <c r="K3" t="s">
        <v>296</v>
      </c>
      <c r="L3" s="40">
        <v>141928.45199999999</v>
      </c>
      <c r="M3" t="s">
        <v>119</v>
      </c>
      <c r="N3" s="41">
        <f t="shared" ref="N3:N13" si="0">L3/70</f>
        <v>2027.5493142857142</v>
      </c>
      <c r="O3" s="5">
        <v>42303</v>
      </c>
      <c r="P3" s="5">
        <v>2958465</v>
      </c>
      <c r="Q3" t="s">
        <v>120</v>
      </c>
      <c r="R3" s="5">
        <v>42303</v>
      </c>
    </row>
    <row r="4" spans="1:19" x14ac:dyDescent="0.25">
      <c r="A4" t="s">
        <v>126</v>
      </c>
      <c r="B4" t="s">
        <v>187</v>
      </c>
      <c r="C4" t="s">
        <v>583</v>
      </c>
      <c r="D4" t="s">
        <v>120</v>
      </c>
      <c r="E4" s="5">
        <v>41943</v>
      </c>
      <c r="H4" t="s">
        <v>584</v>
      </c>
      <c r="I4" t="s">
        <v>55</v>
      </c>
      <c r="K4" t="s">
        <v>296</v>
      </c>
      <c r="L4" s="40">
        <v>624658.38049999997</v>
      </c>
      <c r="M4" t="s">
        <v>119</v>
      </c>
      <c r="N4" s="41">
        <f t="shared" si="0"/>
        <v>8923.6911499999987</v>
      </c>
      <c r="O4" s="5">
        <v>41943</v>
      </c>
      <c r="P4" s="5">
        <v>43160</v>
      </c>
      <c r="Q4" t="s">
        <v>120</v>
      </c>
      <c r="R4" s="5">
        <v>41943</v>
      </c>
    </row>
    <row r="5" spans="1:19" x14ac:dyDescent="0.25">
      <c r="A5" t="s">
        <v>126</v>
      </c>
      <c r="B5" t="s">
        <v>187</v>
      </c>
      <c r="C5" t="s">
        <v>586</v>
      </c>
      <c r="D5" t="s">
        <v>120</v>
      </c>
      <c r="E5" s="5">
        <v>41943</v>
      </c>
      <c r="H5" t="s">
        <v>589</v>
      </c>
      <c r="I5" t="s">
        <v>55</v>
      </c>
      <c r="K5" t="s">
        <v>296</v>
      </c>
      <c r="L5" s="40">
        <v>129940</v>
      </c>
      <c r="M5" t="s">
        <v>119</v>
      </c>
      <c r="N5" s="41">
        <f t="shared" si="0"/>
        <v>1856.2857142857142</v>
      </c>
      <c r="O5" s="5">
        <v>41943</v>
      </c>
      <c r="P5" s="5">
        <v>2958465</v>
      </c>
      <c r="Q5" t="s">
        <v>120</v>
      </c>
      <c r="R5" s="5">
        <v>41943</v>
      </c>
    </row>
    <row r="6" spans="1:19" x14ac:dyDescent="0.25">
      <c r="A6" t="s">
        <v>126</v>
      </c>
      <c r="B6" t="s">
        <v>187</v>
      </c>
      <c r="C6" t="s">
        <v>587</v>
      </c>
      <c r="D6" t="s">
        <v>120</v>
      </c>
      <c r="E6" s="5">
        <v>41176</v>
      </c>
      <c r="H6" t="s">
        <v>592</v>
      </c>
      <c r="I6" t="s">
        <v>55</v>
      </c>
      <c r="K6" t="s">
        <v>296</v>
      </c>
      <c r="L6" s="40">
        <v>2051.75</v>
      </c>
      <c r="M6" t="s">
        <v>119</v>
      </c>
      <c r="N6" s="41">
        <f t="shared" si="0"/>
        <v>29.310714285714287</v>
      </c>
      <c r="O6" s="5">
        <v>41176</v>
      </c>
      <c r="P6" s="5">
        <v>2958465</v>
      </c>
      <c r="Q6" t="s">
        <v>120</v>
      </c>
      <c r="R6" s="5">
        <v>41176</v>
      </c>
    </row>
    <row r="7" spans="1:19" x14ac:dyDescent="0.25">
      <c r="A7" t="s">
        <v>126</v>
      </c>
      <c r="B7" t="s">
        <v>187</v>
      </c>
      <c r="C7" t="s">
        <v>588</v>
      </c>
      <c r="D7" t="s">
        <v>120</v>
      </c>
      <c r="E7" s="5">
        <v>40026</v>
      </c>
      <c r="H7" t="s">
        <v>594</v>
      </c>
      <c r="I7" t="s">
        <v>55</v>
      </c>
      <c r="K7" t="s">
        <v>296</v>
      </c>
      <c r="L7" s="40">
        <v>1570</v>
      </c>
      <c r="M7" t="s">
        <v>119</v>
      </c>
      <c r="N7" s="41">
        <f t="shared" si="0"/>
        <v>22.428571428571427</v>
      </c>
      <c r="O7" s="5">
        <v>40026</v>
      </c>
      <c r="P7" s="5">
        <v>2958465</v>
      </c>
      <c r="Q7" t="s">
        <v>120</v>
      </c>
      <c r="R7" s="5">
        <v>40026</v>
      </c>
    </row>
    <row r="8" spans="1:19" x14ac:dyDescent="0.25">
      <c r="A8" t="s">
        <v>126</v>
      </c>
      <c r="B8" t="s">
        <v>187</v>
      </c>
      <c r="C8" t="s">
        <v>590</v>
      </c>
      <c r="D8" t="s">
        <v>120</v>
      </c>
      <c r="E8" s="5">
        <v>41791</v>
      </c>
      <c r="H8" t="s">
        <v>596</v>
      </c>
      <c r="I8" t="s">
        <v>55</v>
      </c>
      <c r="K8" t="s">
        <v>296</v>
      </c>
      <c r="L8" s="40">
        <v>21417</v>
      </c>
      <c r="M8" t="s">
        <v>119</v>
      </c>
      <c r="N8" s="41">
        <f t="shared" si="0"/>
        <v>305.95714285714286</v>
      </c>
      <c r="O8" s="5">
        <v>41791</v>
      </c>
      <c r="P8" s="5">
        <v>2958465</v>
      </c>
      <c r="Q8" t="s">
        <v>120</v>
      </c>
      <c r="R8" s="5">
        <v>41791</v>
      </c>
    </row>
    <row r="9" spans="1:19" x14ac:dyDescent="0.25">
      <c r="A9" t="s">
        <v>126</v>
      </c>
      <c r="B9" t="s">
        <v>187</v>
      </c>
      <c r="C9" t="s">
        <v>591</v>
      </c>
      <c r="D9" t="s">
        <v>120</v>
      </c>
      <c r="E9" s="5">
        <v>42005</v>
      </c>
      <c r="H9" t="s">
        <v>597</v>
      </c>
      <c r="I9" t="s">
        <v>55</v>
      </c>
      <c r="K9" t="s">
        <v>296</v>
      </c>
      <c r="L9" s="40">
        <v>1573</v>
      </c>
      <c r="M9" t="s">
        <v>119</v>
      </c>
      <c r="N9" s="41">
        <f t="shared" si="0"/>
        <v>22.471428571428572</v>
      </c>
      <c r="O9" s="5">
        <v>42005</v>
      </c>
      <c r="P9" s="5">
        <v>2958465</v>
      </c>
      <c r="Q9" t="s">
        <v>120</v>
      </c>
      <c r="R9" s="5">
        <v>42005</v>
      </c>
    </row>
    <row r="10" spans="1:19" x14ac:dyDescent="0.25">
      <c r="A10" t="s">
        <v>126</v>
      </c>
      <c r="B10" t="s">
        <v>187</v>
      </c>
      <c r="C10" t="s">
        <v>593</v>
      </c>
      <c r="D10" t="s">
        <v>120</v>
      </c>
      <c r="E10" s="5">
        <v>42917</v>
      </c>
      <c r="H10" t="s">
        <v>865</v>
      </c>
      <c r="I10" t="s">
        <v>55</v>
      </c>
      <c r="K10" t="s">
        <v>296</v>
      </c>
      <c r="L10" s="40">
        <v>57070</v>
      </c>
      <c r="M10" t="s">
        <v>119</v>
      </c>
      <c r="N10" s="41">
        <f t="shared" si="0"/>
        <v>815.28571428571433</v>
      </c>
      <c r="O10" s="5">
        <v>42917</v>
      </c>
      <c r="P10" s="5">
        <v>2958465</v>
      </c>
      <c r="Q10" t="s">
        <v>120</v>
      </c>
      <c r="R10" s="5">
        <v>42917</v>
      </c>
    </row>
    <row r="11" spans="1:19" x14ac:dyDescent="0.25">
      <c r="A11" t="s">
        <v>126</v>
      </c>
      <c r="B11" t="s">
        <v>187</v>
      </c>
      <c r="C11" t="s">
        <v>595</v>
      </c>
      <c r="D11" t="s">
        <v>120</v>
      </c>
      <c r="E11" s="5">
        <v>40822</v>
      </c>
      <c r="H11" t="s">
        <v>866</v>
      </c>
      <c r="I11" t="s">
        <v>55</v>
      </c>
      <c r="K11" t="s">
        <v>296</v>
      </c>
      <c r="L11" s="40">
        <v>24272.6</v>
      </c>
      <c r="M11" t="s">
        <v>119</v>
      </c>
      <c r="N11" s="41">
        <f t="shared" si="0"/>
        <v>346.75142857142856</v>
      </c>
      <c r="O11" s="5">
        <v>40822</v>
      </c>
      <c r="P11" s="5">
        <v>2958465</v>
      </c>
      <c r="Q11" t="s">
        <v>120</v>
      </c>
      <c r="R11" s="5">
        <v>40822</v>
      </c>
    </row>
    <row r="12" spans="1:19" x14ac:dyDescent="0.25">
      <c r="A12" t="s">
        <v>126</v>
      </c>
      <c r="B12" t="s">
        <v>189</v>
      </c>
      <c r="C12" t="s">
        <v>867</v>
      </c>
      <c r="D12" t="s">
        <v>120</v>
      </c>
      <c r="E12" s="5">
        <v>43070</v>
      </c>
      <c r="H12" t="s">
        <v>868</v>
      </c>
      <c r="I12" t="s">
        <v>55</v>
      </c>
      <c r="K12" t="s">
        <v>296</v>
      </c>
      <c r="L12" s="40">
        <v>138775</v>
      </c>
      <c r="M12" t="s">
        <v>119</v>
      </c>
      <c r="N12" s="41">
        <f t="shared" si="0"/>
        <v>1982.5</v>
      </c>
      <c r="O12" s="5">
        <v>43070</v>
      </c>
      <c r="P12" s="5">
        <v>43281</v>
      </c>
      <c r="Q12" t="s">
        <v>120</v>
      </c>
      <c r="R12" s="5">
        <v>43070</v>
      </c>
    </row>
    <row r="13" spans="1:19" x14ac:dyDescent="0.25">
      <c r="A13" t="s">
        <v>128</v>
      </c>
      <c r="B13" t="s">
        <v>214</v>
      </c>
      <c r="C13" t="s">
        <v>869</v>
      </c>
      <c r="D13" t="s">
        <v>120</v>
      </c>
      <c r="E13" s="5">
        <v>41250</v>
      </c>
      <c r="H13" t="s">
        <v>150</v>
      </c>
      <c r="I13" t="s">
        <v>55</v>
      </c>
      <c r="K13" t="s">
        <v>296</v>
      </c>
      <c r="L13" s="40">
        <v>349629.23728813557</v>
      </c>
      <c r="M13" t="s">
        <v>119</v>
      </c>
      <c r="N13" s="41">
        <f t="shared" si="0"/>
        <v>4994.7033898305081</v>
      </c>
      <c r="O13" s="5">
        <v>41250</v>
      </c>
      <c r="P13" s="5">
        <v>2958465</v>
      </c>
      <c r="Q13" t="s">
        <v>120</v>
      </c>
      <c r="R13" s="5">
        <v>41250</v>
      </c>
    </row>
    <row r="14" spans="1:19" s="22" customFormat="1" x14ac:dyDescent="0.25">
      <c r="A14" s="22" t="s">
        <v>139</v>
      </c>
      <c r="B14" s="22" t="s">
        <v>248</v>
      </c>
      <c r="C14" s="22" t="s">
        <v>695</v>
      </c>
      <c r="D14" s="22" t="s">
        <v>120</v>
      </c>
      <c r="H14" s="22" t="s">
        <v>170</v>
      </c>
      <c r="I14" s="22" t="s">
        <v>55</v>
      </c>
      <c r="K14" s="22" t="s">
        <v>296</v>
      </c>
      <c r="L14" s="33">
        <v>400000</v>
      </c>
      <c r="M14" s="22" t="s">
        <v>119</v>
      </c>
      <c r="N14" s="33">
        <f>L14/70</f>
        <v>5714.2857142857147</v>
      </c>
      <c r="O14" s="25"/>
      <c r="P14" s="25"/>
      <c r="R14" s="2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0"/>
  <sheetViews>
    <sheetView zoomScale="85" zoomScaleNormal="85" workbookViewId="0">
      <pane ySplit="1" topLeftCell="A173" activePane="bottomLeft" state="frozen"/>
      <selection pane="bottomLeft" activeCell="I215" sqref="I215"/>
    </sheetView>
  </sheetViews>
  <sheetFormatPr defaultColWidth="11.44140625" defaultRowHeight="13.2" x14ac:dyDescent="0.25"/>
  <cols>
    <col min="2" max="2" width="17.6640625" bestFit="1" customWidth="1"/>
    <col min="3" max="3" width="26.44140625" bestFit="1" customWidth="1"/>
    <col min="6" max="6" width="14.5546875" bestFit="1" customWidth="1"/>
    <col min="8" max="8" width="12.5546875" bestFit="1" customWidth="1"/>
    <col min="15" max="15" width="15.6640625" bestFit="1" customWidth="1"/>
    <col min="17" max="17" width="12.5546875" bestFit="1" customWidth="1"/>
    <col min="28" max="16384" width="11.44140625" style="36"/>
  </cols>
  <sheetData>
    <row r="1" spans="1:27" s="24" customFormat="1" ht="57.6" x14ac:dyDescent="0.25">
      <c r="A1" s="19" t="s">
        <v>26</v>
      </c>
      <c r="B1" s="19" t="s">
        <v>15</v>
      </c>
      <c r="C1" s="19" t="s">
        <v>16</v>
      </c>
      <c r="D1" s="19" t="s">
        <v>98</v>
      </c>
      <c r="E1" s="19" t="s">
        <v>21</v>
      </c>
      <c r="F1" s="23" t="s">
        <v>99</v>
      </c>
      <c r="G1" s="19" t="s">
        <v>23</v>
      </c>
      <c r="H1" s="23" t="s">
        <v>100</v>
      </c>
      <c r="I1" s="19" t="s">
        <v>101</v>
      </c>
      <c r="J1" s="19" t="s">
        <v>102</v>
      </c>
      <c r="K1" s="19" t="s">
        <v>103</v>
      </c>
      <c r="L1" s="19" t="s">
        <v>104</v>
      </c>
      <c r="M1" s="19" t="s">
        <v>105</v>
      </c>
      <c r="N1" s="19" t="s">
        <v>21</v>
      </c>
      <c r="O1" s="23" t="s">
        <v>106</v>
      </c>
      <c r="P1" s="19" t="s">
        <v>23</v>
      </c>
      <c r="Q1" s="23" t="s">
        <v>107</v>
      </c>
      <c r="R1" s="19" t="s">
        <v>28</v>
      </c>
      <c r="S1" s="19" t="s">
        <v>29</v>
      </c>
      <c r="T1" s="19" t="s">
        <v>30</v>
      </c>
      <c r="U1" s="19" t="s">
        <v>31</v>
      </c>
      <c r="V1" s="19" t="s">
        <v>108</v>
      </c>
      <c r="W1" s="19" t="s">
        <v>109</v>
      </c>
      <c r="X1" s="19" t="s">
        <v>110</v>
      </c>
      <c r="Y1" s="19" t="s">
        <v>111</v>
      </c>
      <c r="Z1" s="19" t="s">
        <v>112</v>
      </c>
      <c r="AA1" s="19" t="s">
        <v>113</v>
      </c>
    </row>
    <row r="2" spans="1:27" customFormat="1" x14ac:dyDescent="0.25">
      <c r="A2" t="s">
        <v>125</v>
      </c>
      <c r="B2" t="s">
        <v>186</v>
      </c>
      <c r="C2" t="s">
        <v>146</v>
      </c>
      <c r="D2" t="s">
        <v>114</v>
      </c>
      <c r="E2" t="s">
        <v>296</v>
      </c>
      <c r="F2" s="6"/>
      <c r="G2" t="s">
        <v>119</v>
      </c>
      <c r="H2" s="6"/>
      <c r="I2" s="5"/>
      <c r="J2" s="5"/>
      <c r="K2" s="5"/>
      <c r="L2" s="5"/>
      <c r="N2" t="s">
        <v>296</v>
      </c>
      <c r="O2" s="6"/>
      <c r="P2" t="s">
        <v>119</v>
      </c>
      <c r="Q2" s="6"/>
      <c r="X2" s="5"/>
      <c r="Z2" s="5"/>
    </row>
    <row r="3" spans="1:27" customFormat="1" x14ac:dyDescent="0.25">
      <c r="A3" t="s">
        <v>126</v>
      </c>
      <c r="B3" t="s">
        <v>187</v>
      </c>
      <c r="C3" t="s">
        <v>188</v>
      </c>
      <c r="D3" t="s">
        <v>114</v>
      </c>
      <c r="E3" t="s">
        <v>296</v>
      </c>
      <c r="F3" s="6"/>
      <c r="G3" t="s">
        <v>119</v>
      </c>
      <c r="H3" s="6"/>
      <c r="I3" s="5"/>
      <c r="J3" s="5"/>
      <c r="K3" s="5"/>
      <c r="L3" s="5"/>
      <c r="N3" t="s">
        <v>296</v>
      </c>
      <c r="O3" s="6"/>
      <c r="P3" t="s">
        <v>119</v>
      </c>
      <c r="Q3" s="6"/>
      <c r="X3" s="5"/>
      <c r="Z3" s="5"/>
    </row>
    <row r="4" spans="1:27" customFormat="1" x14ac:dyDescent="0.25">
      <c r="A4" t="s">
        <v>126</v>
      </c>
      <c r="B4" t="s">
        <v>189</v>
      </c>
      <c r="C4" t="s">
        <v>190</v>
      </c>
      <c r="D4" t="s">
        <v>114</v>
      </c>
      <c r="E4" t="s">
        <v>296</v>
      </c>
      <c r="F4" s="6"/>
      <c r="G4" t="s">
        <v>119</v>
      </c>
      <c r="H4" s="6"/>
      <c r="I4" s="5"/>
      <c r="J4" s="5"/>
      <c r="K4" s="5"/>
      <c r="L4" s="5"/>
      <c r="N4" t="s">
        <v>296</v>
      </c>
      <c r="O4" s="6"/>
      <c r="P4" t="s">
        <v>119</v>
      </c>
      <c r="Q4" s="6"/>
      <c r="X4" s="5"/>
      <c r="Z4" s="5"/>
    </row>
    <row r="5" spans="1:27" customFormat="1" x14ac:dyDescent="0.25">
      <c r="A5" t="s">
        <v>126</v>
      </c>
      <c r="B5" t="s">
        <v>191</v>
      </c>
      <c r="C5" t="s">
        <v>192</v>
      </c>
      <c r="D5" t="s">
        <v>120</v>
      </c>
      <c r="E5" t="s">
        <v>296</v>
      </c>
      <c r="F5" s="6">
        <v>6000000</v>
      </c>
      <c r="G5" t="s">
        <v>119</v>
      </c>
      <c r="H5" s="6"/>
      <c r="I5" s="5"/>
      <c r="J5" s="5">
        <v>41638</v>
      </c>
      <c r="K5" s="5">
        <v>41638</v>
      </c>
      <c r="L5" s="5">
        <v>41638</v>
      </c>
      <c r="M5" t="s">
        <v>296</v>
      </c>
      <c r="N5" t="s">
        <v>296</v>
      </c>
      <c r="O5" s="6"/>
      <c r="P5" t="s">
        <v>119</v>
      </c>
      <c r="Q5" s="6"/>
      <c r="R5" t="s">
        <v>598</v>
      </c>
      <c r="S5" t="s">
        <v>599</v>
      </c>
      <c r="U5" t="s">
        <v>310</v>
      </c>
      <c r="X5" s="5"/>
      <c r="Z5" s="5"/>
    </row>
    <row r="6" spans="1:27" customFormat="1" x14ac:dyDescent="0.25">
      <c r="A6" t="s">
        <v>126</v>
      </c>
      <c r="B6" t="s">
        <v>193</v>
      </c>
      <c r="C6" t="s">
        <v>194</v>
      </c>
      <c r="D6" t="s">
        <v>120</v>
      </c>
      <c r="E6" t="s">
        <v>296</v>
      </c>
      <c r="F6" s="6">
        <v>6000000</v>
      </c>
      <c r="G6" t="s">
        <v>119</v>
      </c>
      <c r="H6" s="6"/>
      <c r="I6" s="5"/>
      <c r="J6" s="5">
        <v>41564</v>
      </c>
      <c r="K6" s="5">
        <v>41564</v>
      </c>
      <c r="L6" s="5">
        <v>41621</v>
      </c>
      <c r="M6" t="s">
        <v>296</v>
      </c>
      <c r="N6" t="s">
        <v>296</v>
      </c>
      <c r="O6" s="6"/>
      <c r="P6" t="s">
        <v>119</v>
      </c>
      <c r="Q6" s="6"/>
      <c r="T6" t="s">
        <v>600</v>
      </c>
      <c r="U6" t="s">
        <v>55</v>
      </c>
      <c r="X6" s="5"/>
      <c r="Z6" s="5"/>
    </row>
    <row r="7" spans="1:27" customFormat="1" x14ac:dyDescent="0.25">
      <c r="A7" t="s">
        <v>126</v>
      </c>
      <c r="B7" t="s">
        <v>195</v>
      </c>
      <c r="C7" t="s">
        <v>196</v>
      </c>
      <c r="D7" t="s">
        <v>120</v>
      </c>
      <c r="E7" t="s">
        <v>296</v>
      </c>
      <c r="F7" s="6">
        <v>7891440</v>
      </c>
      <c r="G7" t="s">
        <v>119</v>
      </c>
      <c r="H7" s="6"/>
      <c r="I7" s="5"/>
      <c r="J7" s="5">
        <v>41445</v>
      </c>
      <c r="K7" s="5">
        <v>41445</v>
      </c>
      <c r="L7" s="5">
        <v>41445</v>
      </c>
      <c r="M7" t="s">
        <v>296</v>
      </c>
      <c r="N7" t="s">
        <v>296</v>
      </c>
      <c r="O7" s="6"/>
      <c r="P7" t="s">
        <v>119</v>
      </c>
      <c r="Q7" s="6"/>
      <c r="R7" t="s">
        <v>601</v>
      </c>
      <c r="S7" t="s">
        <v>602</v>
      </c>
      <c r="U7" t="s">
        <v>310</v>
      </c>
      <c r="X7" s="5"/>
      <c r="Z7" s="5"/>
    </row>
    <row r="8" spans="1:27" customFormat="1" x14ac:dyDescent="0.25">
      <c r="A8" t="s">
        <v>126</v>
      </c>
      <c r="B8" t="s">
        <v>197</v>
      </c>
      <c r="C8" t="s">
        <v>198</v>
      </c>
      <c r="D8" t="s">
        <v>120</v>
      </c>
      <c r="E8" t="s">
        <v>296</v>
      </c>
      <c r="F8" s="6">
        <v>5500000</v>
      </c>
      <c r="G8" t="s">
        <v>119</v>
      </c>
      <c r="H8" s="6"/>
      <c r="I8" s="5"/>
      <c r="J8" s="5">
        <v>41106</v>
      </c>
      <c r="K8" s="5">
        <v>41117</v>
      </c>
      <c r="L8" s="5">
        <v>41116</v>
      </c>
      <c r="M8" t="s">
        <v>296</v>
      </c>
      <c r="N8" t="s">
        <v>296</v>
      </c>
      <c r="O8" s="6"/>
      <c r="P8" t="s">
        <v>119</v>
      </c>
      <c r="Q8" s="6"/>
      <c r="R8" t="s">
        <v>603</v>
      </c>
      <c r="S8" t="s">
        <v>604</v>
      </c>
      <c r="U8" t="s">
        <v>310</v>
      </c>
      <c r="X8" s="5"/>
      <c r="Z8" s="5"/>
    </row>
    <row r="9" spans="1:27" customFormat="1" x14ac:dyDescent="0.25">
      <c r="A9" t="s">
        <v>126</v>
      </c>
      <c r="B9" t="s">
        <v>199</v>
      </c>
      <c r="C9" t="s">
        <v>200</v>
      </c>
      <c r="D9" t="s">
        <v>120</v>
      </c>
      <c r="E9" t="s">
        <v>296</v>
      </c>
      <c r="F9" s="6">
        <v>1450000</v>
      </c>
      <c r="G9" t="s">
        <v>119</v>
      </c>
      <c r="H9" s="6"/>
      <c r="I9" s="5"/>
      <c r="J9" s="5">
        <v>41166</v>
      </c>
      <c r="K9" s="5">
        <v>41176</v>
      </c>
      <c r="L9" s="5">
        <v>41166</v>
      </c>
      <c r="M9" t="s">
        <v>296</v>
      </c>
      <c r="N9" t="s">
        <v>296</v>
      </c>
      <c r="O9" s="6"/>
      <c r="P9" t="s">
        <v>119</v>
      </c>
      <c r="Q9" s="6"/>
      <c r="R9" t="s">
        <v>605</v>
      </c>
      <c r="S9" t="s">
        <v>606</v>
      </c>
      <c r="U9" t="s">
        <v>310</v>
      </c>
      <c r="X9" s="5"/>
      <c r="Z9" s="5"/>
    </row>
    <row r="10" spans="1:27" customFormat="1" x14ac:dyDescent="0.25">
      <c r="A10" t="s">
        <v>126</v>
      </c>
      <c r="B10" t="s">
        <v>201</v>
      </c>
      <c r="C10" t="s">
        <v>202</v>
      </c>
      <c r="D10" t="s">
        <v>120</v>
      </c>
      <c r="E10" t="s">
        <v>296</v>
      </c>
      <c r="F10" s="6">
        <v>1400000</v>
      </c>
      <c r="G10" t="s">
        <v>119</v>
      </c>
      <c r="H10" s="6"/>
      <c r="I10" s="5"/>
      <c r="J10" s="5">
        <v>41949</v>
      </c>
      <c r="K10" s="5">
        <v>40853</v>
      </c>
      <c r="L10" s="5">
        <v>41949</v>
      </c>
      <c r="M10" t="s">
        <v>296</v>
      </c>
      <c r="N10" t="s">
        <v>296</v>
      </c>
      <c r="O10" s="6"/>
      <c r="P10" t="s">
        <v>119</v>
      </c>
      <c r="Q10" s="6"/>
      <c r="R10" t="s">
        <v>607</v>
      </c>
      <c r="S10" t="s">
        <v>439</v>
      </c>
      <c r="U10" t="s">
        <v>310</v>
      </c>
      <c r="X10" s="5"/>
      <c r="Z10" s="5"/>
    </row>
    <row r="11" spans="1:27" customFormat="1" x14ac:dyDescent="0.25">
      <c r="A11" t="s">
        <v>628</v>
      </c>
      <c r="B11" t="s">
        <v>716</v>
      </c>
      <c r="C11" t="s">
        <v>204</v>
      </c>
      <c r="D11" t="s">
        <v>120</v>
      </c>
      <c r="E11" t="s">
        <v>296</v>
      </c>
      <c r="F11" s="6">
        <v>5200000</v>
      </c>
      <c r="G11" t="s">
        <v>119</v>
      </c>
      <c r="H11" s="6"/>
      <c r="I11" s="5"/>
      <c r="J11" s="5">
        <v>41456</v>
      </c>
      <c r="K11" s="5">
        <v>41695</v>
      </c>
      <c r="L11" s="5">
        <v>41491</v>
      </c>
      <c r="M11" t="s">
        <v>296</v>
      </c>
      <c r="N11" t="s">
        <v>296</v>
      </c>
      <c r="O11" s="6"/>
      <c r="P11" t="s">
        <v>119</v>
      </c>
      <c r="Q11" s="6"/>
      <c r="R11" t="s">
        <v>326</v>
      </c>
      <c r="S11" t="s">
        <v>608</v>
      </c>
      <c r="U11" t="s">
        <v>310</v>
      </c>
      <c r="X11" s="5"/>
      <c r="Z11" s="5"/>
    </row>
    <row r="12" spans="1:27" customFormat="1" x14ac:dyDescent="0.25">
      <c r="A12" t="s">
        <v>628</v>
      </c>
      <c r="B12" t="s">
        <v>717</v>
      </c>
      <c r="C12" t="s">
        <v>205</v>
      </c>
      <c r="D12" t="s">
        <v>120</v>
      </c>
      <c r="E12" t="s">
        <v>296</v>
      </c>
      <c r="F12" s="6">
        <v>70100000</v>
      </c>
      <c r="G12" t="s">
        <v>119</v>
      </c>
      <c r="H12" s="6"/>
      <c r="I12" s="5"/>
      <c r="J12" s="5">
        <v>40905</v>
      </c>
      <c r="K12" s="5"/>
      <c r="L12" s="5"/>
      <c r="M12" t="s">
        <v>296</v>
      </c>
      <c r="N12" t="s">
        <v>296</v>
      </c>
      <c r="O12" s="6"/>
      <c r="P12" t="s">
        <v>119</v>
      </c>
      <c r="Q12" s="6"/>
      <c r="T12" t="s">
        <v>609</v>
      </c>
      <c r="U12" t="s">
        <v>55</v>
      </c>
      <c r="X12" s="5"/>
      <c r="Z12" s="5"/>
    </row>
    <row r="13" spans="1:27" customFormat="1" x14ac:dyDescent="0.25">
      <c r="A13" t="s">
        <v>628</v>
      </c>
      <c r="B13" t="s">
        <v>718</v>
      </c>
      <c r="C13" t="s">
        <v>206</v>
      </c>
      <c r="D13" t="s">
        <v>114</v>
      </c>
      <c r="E13" t="s">
        <v>296</v>
      </c>
      <c r="F13" s="6"/>
      <c r="G13" t="s">
        <v>119</v>
      </c>
      <c r="H13" s="6"/>
      <c r="I13" s="5"/>
      <c r="J13" s="5"/>
      <c r="K13" s="5"/>
      <c r="L13" s="5"/>
      <c r="N13" t="s">
        <v>296</v>
      </c>
      <c r="O13" s="6"/>
      <c r="P13" t="s">
        <v>119</v>
      </c>
      <c r="Q13" s="6"/>
      <c r="X13" s="5"/>
      <c r="Z13" s="5"/>
    </row>
    <row r="14" spans="1:27" customFormat="1" x14ac:dyDescent="0.25">
      <c r="A14" t="s">
        <v>628</v>
      </c>
      <c r="B14" t="s">
        <v>719</v>
      </c>
      <c r="C14" t="s">
        <v>207</v>
      </c>
      <c r="D14" t="s">
        <v>114</v>
      </c>
      <c r="E14" t="s">
        <v>296</v>
      </c>
      <c r="F14" s="6"/>
      <c r="G14" t="s">
        <v>119</v>
      </c>
      <c r="H14" s="6"/>
      <c r="I14" s="5"/>
      <c r="J14" s="5"/>
      <c r="K14" s="5"/>
      <c r="L14" s="5"/>
      <c r="N14" t="s">
        <v>296</v>
      </c>
      <c r="O14" s="6"/>
      <c r="P14" t="s">
        <v>119</v>
      </c>
      <c r="Q14" s="6"/>
      <c r="X14" s="5"/>
      <c r="Z14" s="5"/>
    </row>
    <row r="15" spans="1:27" customFormat="1" x14ac:dyDescent="0.25">
      <c r="A15" t="s">
        <v>628</v>
      </c>
      <c r="B15" t="s">
        <v>720</v>
      </c>
      <c r="C15" t="s">
        <v>208</v>
      </c>
      <c r="D15" t="s">
        <v>114</v>
      </c>
      <c r="E15" t="s">
        <v>296</v>
      </c>
      <c r="F15" s="6"/>
      <c r="G15" t="s">
        <v>119</v>
      </c>
      <c r="H15" s="6"/>
      <c r="I15" s="5"/>
      <c r="J15" s="5"/>
      <c r="K15" s="5"/>
      <c r="L15" s="5"/>
      <c r="N15" t="s">
        <v>296</v>
      </c>
      <c r="O15" s="6"/>
      <c r="P15" t="s">
        <v>119</v>
      </c>
      <c r="Q15" s="6"/>
      <c r="X15" s="5"/>
      <c r="Z15" s="5"/>
    </row>
    <row r="16" spans="1:27" customFormat="1" x14ac:dyDescent="0.25">
      <c r="A16" t="s">
        <v>628</v>
      </c>
      <c r="B16" t="s">
        <v>721</v>
      </c>
      <c r="C16" t="s">
        <v>209</v>
      </c>
      <c r="D16" t="s">
        <v>114</v>
      </c>
      <c r="E16" t="s">
        <v>296</v>
      </c>
      <c r="F16" s="6"/>
      <c r="G16" t="s">
        <v>119</v>
      </c>
      <c r="H16" s="6"/>
      <c r="I16" s="5"/>
      <c r="J16" s="5"/>
      <c r="K16" s="5"/>
      <c r="L16" s="5"/>
      <c r="N16" t="s">
        <v>296</v>
      </c>
      <c r="O16" s="6"/>
      <c r="P16" t="s">
        <v>119</v>
      </c>
      <c r="Q16" s="6"/>
      <c r="X16" s="5"/>
      <c r="Z16" s="5"/>
    </row>
    <row r="17" spans="1:26" customFormat="1" x14ac:dyDescent="0.25">
      <c r="A17" t="s">
        <v>628</v>
      </c>
      <c r="B17" t="s">
        <v>722</v>
      </c>
      <c r="C17" t="s">
        <v>210</v>
      </c>
      <c r="D17" t="s">
        <v>120</v>
      </c>
      <c r="E17" t="s">
        <v>296</v>
      </c>
      <c r="F17" s="6">
        <v>64689573.600000001</v>
      </c>
      <c r="G17" t="s">
        <v>119</v>
      </c>
      <c r="H17" s="6"/>
      <c r="I17" s="5"/>
      <c r="J17" s="5">
        <v>41821</v>
      </c>
      <c r="K17" s="5"/>
      <c r="L17" s="5"/>
      <c r="M17" t="s">
        <v>296</v>
      </c>
      <c r="N17" t="s">
        <v>296</v>
      </c>
      <c r="O17" s="6"/>
      <c r="P17" t="s">
        <v>119</v>
      </c>
      <c r="Q17" s="6"/>
      <c r="T17" t="s">
        <v>610</v>
      </c>
      <c r="U17" t="s">
        <v>55</v>
      </c>
      <c r="X17" s="5"/>
      <c r="Z17" s="5"/>
    </row>
    <row r="18" spans="1:26" customFormat="1" x14ac:dyDescent="0.25">
      <c r="A18" t="s">
        <v>628</v>
      </c>
      <c r="B18" t="s">
        <v>723</v>
      </c>
      <c r="C18" t="s">
        <v>211</v>
      </c>
      <c r="D18" t="s">
        <v>114</v>
      </c>
      <c r="E18" t="s">
        <v>296</v>
      </c>
      <c r="F18" s="6"/>
      <c r="G18" t="s">
        <v>119</v>
      </c>
      <c r="H18" s="6"/>
      <c r="I18" s="5"/>
      <c r="J18" s="5"/>
      <c r="K18" s="5"/>
      <c r="L18" s="5"/>
      <c r="N18" t="s">
        <v>296</v>
      </c>
      <c r="O18" s="6"/>
      <c r="P18" t="s">
        <v>119</v>
      </c>
      <c r="Q18" s="6"/>
      <c r="X18" s="5"/>
      <c r="Z18" s="5"/>
    </row>
    <row r="19" spans="1:26" customFormat="1" x14ac:dyDescent="0.25">
      <c r="A19" t="s">
        <v>628</v>
      </c>
      <c r="B19" t="s">
        <v>724</v>
      </c>
      <c r="C19" t="s">
        <v>212</v>
      </c>
      <c r="D19" t="s">
        <v>114</v>
      </c>
      <c r="E19" t="s">
        <v>296</v>
      </c>
      <c r="F19" s="6"/>
      <c r="G19" t="s">
        <v>119</v>
      </c>
      <c r="H19" s="6"/>
      <c r="I19" s="5"/>
      <c r="J19" s="5"/>
      <c r="K19" s="5"/>
      <c r="L19" s="5"/>
      <c r="N19" t="s">
        <v>296</v>
      </c>
      <c r="O19" s="6"/>
      <c r="P19" t="s">
        <v>119</v>
      </c>
      <c r="Q19" s="6"/>
      <c r="X19" s="5"/>
      <c r="Z19" s="5"/>
    </row>
    <row r="20" spans="1:26" customFormat="1" x14ac:dyDescent="0.25">
      <c r="A20" t="s">
        <v>628</v>
      </c>
      <c r="B20" t="s">
        <v>725</v>
      </c>
      <c r="C20" t="s">
        <v>213</v>
      </c>
      <c r="D20" t="s">
        <v>114</v>
      </c>
      <c r="E20" t="s">
        <v>296</v>
      </c>
      <c r="F20" s="6"/>
      <c r="G20" t="s">
        <v>119</v>
      </c>
      <c r="H20" s="6"/>
      <c r="I20" s="5"/>
      <c r="J20" s="5"/>
      <c r="K20" s="5"/>
      <c r="L20" s="5"/>
      <c r="N20" t="s">
        <v>296</v>
      </c>
      <c r="O20" s="6"/>
      <c r="P20" t="s">
        <v>119</v>
      </c>
      <c r="Q20" s="6"/>
      <c r="X20" s="5"/>
      <c r="Z20" s="5"/>
    </row>
    <row r="21" spans="1:26" customFormat="1" x14ac:dyDescent="0.25">
      <c r="A21" t="s">
        <v>127</v>
      </c>
      <c r="B21" t="s">
        <v>203</v>
      </c>
      <c r="C21" t="s">
        <v>149</v>
      </c>
      <c r="D21" t="s">
        <v>114</v>
      </c>
      <c r="E21" t="s">
        <v>296</v>
      </c>
      <c r="F21" s="6"/>
      <c r="G21" t="s">
        <v>119</v>
      </c>
      <c r="H21" s="6"/>
      <c r="I21" s="5"/>
      <c r="J21" s="5"/>
      <c r="K21" s="5"/>
      <c r="L21" s="5"/>
      <c r="N21" t="s">
        <v>296</v>
      </c>
      <c r="O21" s="6"/>
      <c r="P21" t="s">
        <v>119</v>
      </c>
      <c r="Q21" s="6"/>
      <c r="X21" s="5"/>
      <c r="Z21" s="5"/>
    </row>
    <row r="22" spans="1:26" customFormat="1" x14ac:dyDescent="0.25">
      <c r="A22" t="s">
        <v>128</v>
      </c>
      <c r="B22" t="s">
        <v>214</v>
      </c>
      <c r="C22" t="s">
        <v>216</v>
      </c>
      <c r="D22" t="s">
        <v>114</v>
      </c>
      <c r="E22" t="s">
        <v>296</v>
      </c>
      <c r="F22" s="6"/>
      <c r="G22" t="s">
        <v>119</v>
      </c>
      <c r="H22" s="6"/>
      <c r="I22" s="5"/>
      <c r="J22" s="5"/>
      <c r="K22" s="5"/>
      <c r="L22" s="5"/>
      <c r="N22" t="s">
        <v>296</v>
      </c>
      <c r="O22" s="6"/>
      <c r="P22" t="s">
        <v>119</v>
      </c>
      <c r="Q22" s="6"/>
      <c r="X22" s="5"/>
      <c r="Z22" s="5"/>
    </row>
    <row r="23" spans="1:26" customFormat="1" x14ac:dyDescent="0.25">
      <c r="A23" t="s">
        <v>128</v>
      </c>
      <c r="B23" t="s">
        <v>726</v>
      </c>
      <c r="C23" t="s">
        <v>218</v>
      </c>
      <c r="D23" t="s">
        <v>114</v>
      </c>
      <c r="E23" t="s">
        <v>296</v>
      </c>
      <c r="F23" s="6"/>
      <c r="G23" t="s">
        <v>119</v>
      </c>
      <c r="H23" s="6"/>
      <c r="I23" s="5"/>
      <c r="J23" s="5"/>
      <c r="K23" s="5"/>
      <c r="L23" s="5"/>
      <c r="N23" t="s">
        <v>296</v>
      </c>
      <c r="O23" s="6"/>
      <c r="P23" t="s">
        <v>119</v>
      </c>
      <c r="Q23" s="6"/>
      <c r="X23" s="5"/>
      <c r="Z23" s="5"/>
    </row>
    <row r="24" spans="1:26" customFormat="1" x14ac:dyDescent="0.25">
      <c r="A24" t="s">
        <v>129</v>
      </c>
      <c r="B24" t="s">
        <v>215</v>
      </c>
      <c r="C24" t="s">
        <v>220</v>
      </c>
      <c r="D24" t="s">
        <v>114</v>
      </c>
      <c r="E24" t="s">
        <v>296</v>
      </c>
      <c r="F24" s="6"/>
      <c r="G24" t="s">
        <v>119</v>
      </c>
      <c r="H24" s="6"/>
      <c r="I24" s="5"/>
      <c r="J24" s="5"/>
      <c r="K24" s="5"/>
      <c r="L24" s="5"/>
      <c r="N24" t="s">
        <v>296</v>
      </c>
      <c r="O24" s="6"/>
      <c r="P24" t="s">
        <v>119</v>
      </c>
      <c r="Q24" s="6"/>
      <c r="X24" s="5"/>
      <c r="Z24" s="5"/>
    </row>
    <row r="25" spans="1:26" customFormat="1" x14ac:dyDescent="0.25">
      <c r="A25" t="s">
        <v>129</v>
      </c>
      <c r="B25" t="s">
        <v>217</v>
      </c>
      <c r="C25" t="s">
        <v>220</v>
      </c>
      <c r="D25" t="s">
        <v>114</v>
      </c>
      <c r="E25" t="s">
        <v>296</v>
      </c>
      <c r="F25" s="6"/>
      <c r="G25" t="s">
        <v>119</v>
      </c>
      <c r="H25" s="6"/>
      <c r="I25" s="5"/>
      <c r="J25" s="5"/>
      <c r="K25" s="5"/>
      <c r="L25" s="5"/>
      <c r="N25" t="s">
        <v>296</v>
      </c>
      <c r="O25" s="6"/>
      <c r="P25" t="s">
        <v>119</v>
      </c>
      <c r="Q25" s="6"/>
      <c r="X25" s="5"/>
      <c r="Z25" s="5"/>
    </row>
    <row r="26" spans="1:26" customFormat="1" x14ac:dyDescent="0.25">
      <c r="A26" t="s">
        <v>129</v>
      </c>
      <c r="B26" t="s">
        <v>727</v>
      </c>
      <c r="C26" t="s">
        <v>220</v>
      </c>
      <c r="D26" t="s">
        <v>114</v>
      </c>
      <c r="E26" t="s">
        <v>296</v>
      </c>
      <c r="F26" s="6"/>
      <c r="G26" t="s">
        <v>119</v>
      </c>
      <c r="H26" s="6"/>
      <c r="I26" s="5"/>
      <c r="J26" s="5"/>
      <c r="K26" s="5"/>
      <c r="L26" s="5"/>
      <c r="N26" t="s">
        <v>296</v>
      </c>
      <c r="O26" s="6"/>
      <c r="P26" t="s">
        <v>119</v>
      </c>
      <c r="Q26" s="6"/>
      <c r="X26" s="5"/>
      <c r="Z26" s="5"/>
    </row>
    <row r="27" spans="1:26" customFormat="1" x14ac:dyDescent="0.25">
      <c r="A27" t="s">
        <v>129</v>
      </c>
      <c r="B27" t="s">
        <v>728</v>
      </c>
      <c r="C27" t="s">
        <v>220</v>
      </c>
      <c r="D27" t="s">
        <v>114</v>
      </c>
      <c r="E27" t="s">
        <v>296</v>
      </c>
      <c r="F27" s="6"/>
      <c r="G27" t="s">
        <v>119</v>
      </c>
      <c r="H27" s="6"/>
      <c r="I27" s="5"/>
      <c r="J27" s="5"/>
      <c r="K27" s="5"/>
      <c r="L27" s="5"/>
      <c r="N27" t="s">
        <v>296</v>
      </c>
      <c r="O27" s="6"/>
      <c r="P27" t="s">
        <v>119</v>
      </c>
      <c r="Q27" s="6"/>
      <c r="X27" s="5"/>
      <c r="Z27" s="5"/>
    </row>
    <row r="28" spans="1:26" customFormat="1" x14ac:dyDescent="0.25">
      <c r="A28" t="s">
        <v>129</v>
      </c>
      <c r="B28" t="s">
        <v>729</v>
      </c>
      <c r="C28" t="s">
        <v>220</v>
      </c>
      <c r="D28" t="s">
        <v>114</v>
      </c>
      <c r="E28" t="s">
        <v>296</v>
      </c>
      <c r="F28" s="6"/>
      <c r="G28" t="s">
        <v>119</v>
      </c>
      <c r="H28" s="6"/>
      <c r="I28" s="5"/>
      <c r="J28" s="5"/>
      <c r="K28" s="5"/>
      <c r="L28" s="5"/>
      <c r="N28" t="s">
        <v>296</v>
      </c>
      <c r="O28" s="6"/>
      <c r="P28" t="s">
        <v>119</v>
      </c>
      <c r="Q28" s="6"/>
      <c r="X28" s="5"/>
      <c r="Z28" s="5"/>
    </row>
    <row r="29" spans="1:26" customFormat="1" x14ac:dyDescent="0.25">
      <c r="A29" t="s">
        <v>129</v>
      </c>
      <c r="B29" t="s">
        <v>730</v>
      </c>
      <c r="C29" t="s">
        <v>220</v>
      </c>
      <c r="D29" t="s">
        <v>114</v>
      </c>
      <c r="E29" t="s">
        <v>296</v>
      </c>
      <c r="F29" s="6"/>
      <c r="G29" t="s">
        <v>119</v>
      </c>
      <c r="H29" s="6"/>
      <c r="I29" s="5"/>
      <c r="J29" s="5"/>
      <c r="K29" s="5"/>
      <c r="L29" s="5"/>
      <c r="N29" t="s">
        <v>296</v>
      </c>
      <c r="O29" s="6"/>
      <c r="P29" t="s">
        <v>119</v>
      </c>
      <c r="Q29" s="6"/>
      <c r="X29" s="5"/>
      <c r="Z29" s="5"/>
    </row>
    <row r="30" spans="1:26" customFormat="1" x14ac:dyDescent="0.25">
      <c r="A30" t="s">
        <v>129</v>
      </c>
      <c r="B30" t="s">
        <v>731</v>
      </c>
      <c r="C30" t="s">
        <v>220</v>
      </c>
      <c r="D30" t="s">
        <v>114</v>
      </c>
      <c r="E30" t="s">
        <v>296</v>
      </c>
      <c r="F30" s="6"/>
      <c r="G30" t="s">
        <v>119</v>
      </c>
      <c r="H30" s="6"/>
      <c r="I30" s="5"/>
      <c r="J30" s="5"/>
      <c r="K30" s="5"/>
      <c r="L30" s="5"/>
      <c r="N30" t="s">
        <v>296</v>
      </c>
      <c r="O30" s="6"/>
      <c r="P30" t="s">
        <v>119</v>
      </c>
      <c r="Q30" s="6"/>
      <c r="X30" s="5"/>
      <c r="Z30" s="5"/>
    </row>
    <row r="31" spans="1:26" customFormat="1" x14ac:dyDescent="0.25">
      <c r="A31" t="s">
        <v>129</v>
      </c>
      <c r="B31" t="s">
        <v>732</v>
      </c>
      <c r="C31" t="s">
        <v>220</v>
      </c>
      <c r="D31" t="s">
        <v>114</v>
      </c>
      <c r="E31" t="s">
        <v>296</v>
      </c>
      <c r="F31" s="6"/>
      <c r="G31" t="s">
        <v>119</v>
      </c>
      <c r="H31" s="6"/>
      <c r="I31" s="5"/>
      <c r="J31" s="5"/>
      <c r="K31" s="5"/>
      <c r="L31" s="5"/>
      <c r="N31" t="s">
        <v>296</v>
      </c>
      <c r="O31" s="6"/>
      <c r="P31" t="s">
        <v>119</v>
      </c>
      <c r="Q31" s="6"/>
      <c r="X31" s="5"/>
      <c r="Z31" s="5"/>
    </row>
    <row r="32" spans="1:26" customFormat="1" x14ac:dyDescent="0.25">
      <c r="A32" t="s">
        <v>129</v>
      </c>
      <c r="B32" t="s">
        <v>733</v>
      </c>
      <c r="C32" t="s">
        <v>220</v>
      </c>
      <c r="D32" t="s">
        <v>114</v>
      </c>
      <c r="E32" t="s">
        <v>296</v>
      </c>
      <c r="F32" s="6"/>
      <c r="G32" t="s">
        <v>119</v>
      </c>
      <c r="H32" s="6"/>
      <c r="I32" s="5"/>
      <c r="J32" s="5"/>
      <c r="K32" s="5"/>
      <c r="L32" s="5"/>
      <c r="N32" t="s">
        <v>296</v>
      </c>
      <c r="O32" s="6"/>
      <c r="P32" t="s">
        <v>119</v>
      </c>
      <c r="Q32" s="6"/>
      <c r="X32" s="5"/>
      <c r="Z32" s="5"/>
    </row>
    <row r="33" spans="1:26" customFormat="1" x14ac:dyDescent="0.25">
      <c r="A33" t="s">
        <v>129</v>
      </c>
      <c r="B33" t="s">
        <v>734</v>
      </c>
      <c r="C33" t="s">
        <v>220</v>
      </c>
      <c r="D33" t="s">
        <v>114</v>
      </c>
      <c r="E33" t="s">
        <v>296</v>
      </c>
      <c r="F33" s="6"/>
      <c r="G33" t="s">
        <v>119</v>
      </c>
      <c r="H33" s="6"/>
      <c r="I33" s="5"/>
      <c r="J33" s="5"/>
      <c r="K33" s="5"/>
      <c r="L33" s="5"/>
      <c r="N33" t="s">
        <v>296</v>
      </c>
      <c r="O33" s="6"/>
      <c r="P33" t="s">
        <v>119</v>
      </c>
      <c r="Q33" s="6"/>
      <c r="X33" s="5"/>
      <c r="Z33" s="5"/>
    </row>
    <row r="34" spans="1:26" customFormat="1" x14ac:dyDescent="0.25">
      <c r="A34" t="s">
        <v>129</v>
      </c>
      <c r="B34" t="s">
        <v>735</v>
      </c>
      <c r="C34" t="s">
        <v>220</v>
      </c>
      <c r="D34" t="s">
        <v>114</v>
      </c>
      <c r="E34" t="s">
        <v>296</v>
      </c>
      <c r="F34" s="6"/>
      <c r="G34" t="s">
        <v>119</v>
      </c>
      <c r="H34" s="6"/>
      <c r="I34" s="5"/>
      <c r="J34" s="5"/>
      <c r="K34" s="5"/>
      <c r="L34" s="5"/>
      <c r="N34" t="s">
        <v>296</v>
      </c>
      <c r="O34" s="6"/>
      <c r="P34" t="s">
        <v>119</v>
      </c>
      <c r="Q34" s="6"/>
      <c r="X34" s="5"/>
      <c r="Z34" s="5"/>
    </row>
    <row r="35" spans="1:26" customFormat="1" x14ac:dyDescent="0.25">
      <c r="A35" t="s">
        <v>129</v>
      </c>
      <c r="B35" t="s">
        <v>736</v>
      </c>
      <c r="C35" t="s">
        <v>220</v>
      </c>
      <c r="D35" t="s">
        <v>114</v>
      </c>
      <c r="E35" t="s">
        <v>296</v>
      </c>
      <c r="F35" s="6"/>
      <c r="G35" t="s">
        <v>119</v>
      </c>
      <c r="H35" s="6"/>
      <c r="I35" s="5"/>
      <c r="J35" s="5"/>
      <c r="K35" s="5"/>
      <c r="L35" s="5"/>
      <c r="N35" t="s">
        <v>296</v>
      </c>
      <c r="O35" s="6"/>
      <c r="P35" t="s">
        <v>119</v>
      </c>
      <c r="Q35" s="6"/>
      <c r="X35" s="5"/>
      <c r="Z35" s="5"/>
    </row>
    <row r="36" spans="1:26" customFormat="1" x14ac:dyDescent="0.25">
      <c r="A36" t="s">
        <v>129</v>
      </c>
      <c r="B36" t="s">
        <v>737</v>
      </c>
      <c r="C36" t="s">
        <v>220</v>
      </c>
      <c r="D36" t="s">
        <v>114</v>
      </c>
      <c r="E36" t="s">
        <v>296</v>
      </c>
      <c r="F36" s="6"/>
      <c r="G36" t="s">
        <v>119</v>
      </c>
      <c r="H36" s="6"/>
      <c r="I36" s="5"/>
      <c r="J36" s="5"/>
      <c r="K36" s="5"/>
      <c r="L36" s="5"/>
      <c r="N36" t="s">
        <v>296</v>
      </c>
      <c r="O36" s="6"/>
      <c r="P36" t="s">
        <v>119</v>
      </c>
      <c r="Q36" s="6"/>
      <c r="X36" s="5"/>
      <c r="Z36" s="5"/>
    </row>
    <row r="37" spans="1:26" customFormat="1" x14ac:dyDescent="0.25">
      <c r="A37" t="s">
        <v>129</v>
      </c>
      <c r="B37" t="s">
        <v>738</v>
      </c>
      <c r="C37" t="s">
        <v>220</v>
      </c>
      <c r="D37" t="s">
        <v>114</v>
      </c>
      <c r="E37" t="s">
        <v>296</v>
      </c>
      <c r="F37" s="6"/>
      <c r="G37" t="s">
        <v>119</v>
      </c>
      <c r="H37" s="6"/>
      <c r="I37" s="5"/>
      <c r="J37" s="5"/>
      <c r="K37" s="5"/>
      <c r="L37" s="5"/>
      <c r="N37" t="s">
        <v>296</v>
      </c>
      <c r="O37" s="6"/>
      <c r="P37" t="s">
        <v>119</v>
      </c>
      <c r="Q37" s="6"/>
      <c r="X37" s="5"/>
      <c r="Z37" s="5"/>
    </row>
    <row r="38" spans="1:26" customFormat="1" x14ac:dyDescent="0.25">
      <c r="A38" t="s">
        <v>129</v>
      </c>
      <c r="B38" t="s">
        <v>739</v>
      </c>
      <c r="C38" t="s">
        <v>220</v>
      </c>
      <c r="D38" t="s">
        <v>114</v>
      </c>
      <c r="E38" t="s">
        <v>296</v>
      </c>
      <c r="F38" s="6"/>
      <c r="G38" t="s">
        <v>119</v>
      </c>
      <c r="H38" s="6"/>
      <c r="I38" s="5"/>
      <c r="J38" s="5"/>
      <c r="K38" s="5"/>
      <c r="L38" s="5"/>
      <c r="N38" t="s">
        <v>296</v>
      </c>
      <c r="O38" s="6"/>
      <c r="P38" t="s">
        <v>119</v>
      </c>
      <c r="Q38" s="6"/>
      <c r="X38" s="5"/>
      <c r="Z38" s="5"/>
    </row>
    <row r="39" spans="1:26" customFormat="1" x14ac:dyDescent="0.25">
      <c r="A39" t="s">
        <v>129</v>
      </c>
      <c r="B39" t="s">
        <v>740</v>
      </c>
      <c r="C39" t="s">
        <v>220</v>
      </c>
      <c r="D39" t="s">
        <v>114</v>
      </c>
      <c r="E39" t="s">
        <v>296</v>
      </c>
      <c r="F39" s="6"/>
      <c r="G39" t="s">
        <v>119</v>
      </c>
      <c r="H39" s="6"/>
      <c r="I39" s="5"/>
      <c r="J39" s="5"/>
      <c r="K39" s="5"/>
      <c r="L39" s="5"/>
      <c r="N39" t="s">
        <v>296</v>
      </c>
      <c r="O39" s="6"/>
      <c r="P39" t="s">
        <v>119</v>
      </c>
      <c r="Q39" s="6"/>
      <c r="X39" s="5"/>
      <c r="Z39" s="5"/>
    </row>
    <row r="40" spans="1:26" customFormat="1" x14ac:dyDescent="0.25">
      <c r="A40" t="s">
        <v>129</v>
      </c>
      <c r="B40" t="s">
        <v>741</v>
      </c>
      <c r="C40" t="s">
        <v>220</v>
      </c>
      <c r="D40" t="s">
        <v>114</v>
      </c>
      <c r="E40" t="s">
        <v>296</v>
      </c>
      <c r="F40" s="6"/>
      <c r="G40" t="s">
        <v>119</v>
      </c>
      <c r="H40" s="6"/>
      <c r="I40" s="5"/>
      <c r="J40" s="5"/>
      <c r="K40" s="5"/>
      <c r="L40" s="5"/>
      <c r="N40" t="s">
        <v>296</v>
      </c>
      <c r="O40" s="6"/>
      <c r="P40" t="s">
        <v>119</v>
      </c>
      <c r="Q40" s="6"/>
      <c r="X40" s="5"/>
      <c r="Z40" s="5"/>
    </row>
    <row r="41" spans="1:26" customFormat="1" x14ac:dyDescent="0.25">
      <c r="A41" t="s">
        <v>129</v>
      </c>
      <c r="B41" t="s">
        <v>742</v>
      </c>
      <c r="C41" t="s">
        <v>220</v>
      </c>
      <c r="D41" t="s">
        <v>114</v>
      </c>
      <c r="E41" t="s">
        <v>296</v>
      </c>
      <c r="F41" s="6"/>
      <c r="G41" t="s">
        <v>119</v>
      </c>
      <c r="H41" s="6"/>
      <c r="I41" s="5"/>
      <c r="J41" s="5"/>
      <c r="K41" s="5"/>
      <c r="L41" s="5"/>
      <c r="N41" t="s">
        <v>296</v>
      </c>
      <c r="O41" s="6"/>
      <c r="P41" t="s">
        <v>119</v>
      </c>
      <c r="Q41" s="6"/>
      <c r="X41" s="5"/>
      <c r="Z41" s="5"/>
    </row>
    <row r="42" spans="1:26" customFormat="1" x14ac:dyDescent="0.25">
      <c r="A42" t="s">
        <v>129</v>
      </c>
      <c r="B42" t="s">
        <v>743</v>
      </c>
      <c r="C42" t="s">
        <v>220</v>
      </c>
      <c r="D42" t="s">
        <v>114</v>
      </c>
      <c r="E42" t="s">
        <v>296</v>
      </c>
      <c r="F42" s="6"/>
      <c r="G42" t="s">
        <v>119</v>
      </c>
      <c r="H42" s="6"/>
      <c r="I42" s="5"/>
      <c r="J42" s="5"/>
      <c r="K42" s="5"/>
      <c r="L42" s="5"/>
      <c r="N42" t="s">
        <v>296</v>
      </c>
      <c r="O42" s="6"/>
      <c r="P42" t="s">
        <v>119</v>
      </c>
      <c r="Q42" s="6"/>
      <c r="X42" s="5"/>
      <c r="Z42" s="5"/>
    </row>
    <row r="43" spans="1:26" customFormat="1" x14ac:dyDescent="0.25">
      <c r="A43" t="s">
        <v>129</v>
      </c>
      <c r="B43" t="s">
        <v>744</v>
      </c>
      <c r="C43" t="s">
        <v>220</v>
      </c>
      <c r="D43" t="s">
        <v>114</v>
      </c>
      <c r="E43" t="s">
        <v>296</v>
      </c>
      <c r="F43" s="6"/>
      <c r="G43" t="s">
        <v>119</v>
      </c>
      <c r="H43" s="6"/>
      <c r="I43" s="5"/>
      <c r="J43" s="5"/>
      <c r="K43" s="5"/>
      <c r="L43" s="5"/>
      <c r="N43" t="s">
        <v>296</v>
      </c>
      <c r="O43" s="6"/>
      <c r="P43" t="s">
        <v>119</v>
      </c>
      <c r="Q43" s="6"/>
      <c r="X43" s="5"/>
      <c r="Z43" s="5"/>
    </row>
    <row r="44" spans="1:26" customFormat="1" x14ac:dyDescent="0.25">
      <c r="A44" t="s">
        <v>129</v>
      </c>
      <c r="B44" t="s">
        <v>745</v>
      </c>
      <c r="C44" t="s">
        <v>220</v>
      </c>
      <c r="D44" t="s">
        <v>114</v>
      </c>
      <c r="E44" t="s">
        <v>296</v>
      </c>
      <c r="F44" s="6"/>
      <c r="G44" t="s">
        <v>119</v>
      </c>
      <c r="H44" s="6"/>
      <c r="I44" s="5"/>
      <c r="J44" s="5"/>
      <c r="K44" s="5"/>
      <c r="L44" s="5"/>
      <c r="N44" t="s">
        <v>296</v>
      </c>
      <c r="O44" s="6"/>
      <c r="P44" t="s">
        <v>119</v>
      </c>
      <c r="Q44" s="6"/>
      <c r="X44" s="5"/>
      <c r="Z44" s="5"/>
    </row>
    <row r="45" spans="1:26" customFormat="1" x14ac:dyDescent="0.25">
      <c r="A45" t="s">
        <v>129</v>
      </c>
      <c r="B45" t="s">
        <v>746</v>
      </c>
      <c r="C45" t="s">
        <v>220</v>
      </c>
      <c r="D45" t="s">
        <v>114</v>
      </c>
      <c r="E45" t="s">
        <v>296</v>
      </c>
      <c r="F45" s="6"/>
      <c r="G45" t="s">
        <v>119</v>
      </c>
      <c r="H45" s="6"/>
      <c r="I45" s="5"/>
      <c r="J45" s="5"/>
      <c r="K45" s="5"/>
      <c r="L45" s="5"/>
      <c r="N45" t="s">
        <v>296</v>
      </c>
      <c r="O45" s="6"/>
      <c r="P45" t="s">
        <v>119</v>
      </c>
      <c r="Q45" s="6"/>
      <c r="X45" s="5"/>
      <c r="Z45" s="5"/>
    </row>
    <row r="46" spans="1:26" customFormat="1" x14ac:dyDescent="0.25">
      <c r="A46" t="s">
        <v>129</v>
      </c>
      <c r="B46" t="s">
        <v>747</v>
      </c>
      <c r="C46" t="s">
        <v>220</v>
      </c>
      <c r="D46" t="s">
        <v>114</v>
      </c>
      <c r="E46" t="s">
        <v>296</v>
      </c>
      <c r="F46" s="6"/>
      <c r="G46" t="s">
        <v>119</v>
      </c>
      <c r="H46" s="6"/>
      <c r="I46" s="5"/>
      <c r="J46" s="5"/>
      <c r="K46" s="5"/>
      <c r="L46" s="5"/>
      <c r="N46" t="s">
        <v>296</v>
      </c>
      <c r="O46" s="6"/>
      <c r="P46" t="s">
        <v>119</v>
      </c>
      <c r="Q46" s="6"/>
      <c r="X46" s="5"/>
      <c r="Z46" s="5"/>
    </row>
    <row r="47" spans="1:26" customFormat="1" x14ac:dyDescent="0.25">
      <c r="A47" t="s">
        <v>129</v>
      </c>
      <c r="B47" t="s">
        <v>748</v>
      </c>
      <c r="C47" t="s">
        <v>220</v>
      </c>
      <c r="D47" t="s">
        <v>114</v>
      </c>
      <c r="E47" t="s">
        <v>296</v>
      </c>
      <c r="F47" s="6"/>
      <c r="G47" t="s">
        <v>119</v>
      </c>
      <c r="H47" s="6"/>
      <c r="I47" s="5"/>
      <c r="J47" s="5"/>
      <c r="K47" s="5"/>
      <c r="L47" s="5"/>
      <c r="N47" t="s">
        <v>296</v>
      </c>
      <c r="O47" s="6"/>
      <c r="P47" t="s">
        <v>119</v>
      </c>
      <c r="Q47" s="6"/>
      <c r="X47" s="5"/>
      <c r="Z47" s="5"/>
    </row>
    <row r="48" spans="1:26" customFormat="1" x14ac:dyDescent="0.25">
      <c r="A48" t="s">
        <v>129</v>
      </c>
      <c r="B48" t="s">
        <v>749</v>
      </c>
      <c r="C48" t="s">
        <v>220</v>
      </c>
      <c r="D48" t="s">
        <v>114</v>
      </c>
      <c r="E48" t="s">
        <v>296</v>
      </c>
      <c r="F48" s="6"/>
      <c r="G48" t="s">
        <v>119</v>
      </c>
      <c r="H48" s="6"/>
      <c r="I48" s="5"/>
      <c r="J48" s="5"/>
      <c r="K48" s="5"/>
      <c r="L48" s="5"/>
      <c r="N48" t="s">
        <v>296</v>
      </c>
      <c r="O48" s="6"/>
      <c r="P48" t="s">
        <v>119</v>
      </c>
      <c r="Q48" s="6"/>
      <c r="X48" s="5"/>
      <c r="Z48" s="5"/>
    </row>
    <row r="49" spans="1:26" customFormat="1" x14ac:dyDescent="0.25">
      <c r="A49" t="s">
        <v>129</v>
      </c>
      <c r="B49" t="s">
        <v>750</v>
      </c>
      <c r="C49" t="s">
        <v>220</v>
      </c>
      <c r="D49" t="s">
        <v>114</v>
      </c>
      <c r="E49" t="s">
        <v>296</v>
      </c>
      <c r="F49" s="6"/>
      <c r="G49" t="s">
        <v>119</v>
      </c>
      <c r="H49" s="6"/>
      <c r="I49" s="5"/>
      <c r="J49" s="5"/>
      <c r="K49" s="5"/>
      <c r="L49" s="5"/>
      <c r="N49" t="s">
        <v>296</v>
      </c>
      <c r="O49" s="6"/>
      <c r="P49" t="s">
        <v>119</v>
      </c>
      <c r="Q49" s="6"/>
      <c r="X49" s="5"/>
      <c r="Z49" s="5"/>
    </row>
    <row r="50" spans="1:26" customFormat="1" x14ac:dyDescent="0.25">
      <c r="A50" t="s">
        <v>129</v>
      </c>
      <c r="B50" t="s">
        <v>751</v>
      </c>
      <c r="C50" t="s">
        <v>220</v>
      </c>
      <c r="D50" t="s">
        <v>120</v>
      </c>
      <c r="E50" t="s">
        <v>296</v>
      </c>
      <c r="F50" s="6">
        <v>900000</v>
      </c>
      <c r="G50" t="s">
        <v>119</v>
      </c>
      <c r="H50" s="6"/>
      <c r="I50" s="5">
        <v>42639</v>
      </c>
      <c r="J50" s="5">
        <v>42641</v>
      </c>
      <c r="K50" s="5">
        <v>42668</v>
      </c>
      <c r="L50" s="5">
        <v>42660</v>
      </c>
      <c r="N50" t="s">
        <v>296</v>
      </c>
      <c r="O50" s="6"/>
      <c r="P50" t="s">
        <v>119</v>
      </c>
      <c r="Q50" s="6"/>
      <c r="R50" t="s">
        <v>328</v>
      </c>
      <c r="S50" t="s">
        <v>611</v>
      </c>
      <c r="U50" t="s">
        <v>310</v>
      </c>
      <c r="X50" s="5"/>
      <c r="Z50" s="5"/>
    </row>
    <row r="51" spans="1:26" customFormat="1" x14ac:dyDescent="0.25">
      <c r="A51" t="s">
        <v>129</v>
      </c>
      <c r="B51" t="s">
        <v>752</v>
      </c>
      <c r="C51" t="s">
        <v>220</v>
      </c>
      <c r="D51" t="s">
        <v>114</v>
      </c>
      <c r="E51" t="s">
        <v>296</v>
      </c>
      <c r="F51" s="6"/>
      <c r="G51" t="s">
        <v>119</v>
      </c>
      <c r="H51" s="6"/>
      <c r="I51" s="5"/>
      <c r="J51" s="5"/>
      <c r="K51" s="5"/>
      <c r="L51" s="5"/>
      <c r="N51" t="s">
        <v>296</v>
      </c>
      <c r="O51" s="6"/>
      <c r="P51" t="s">
        <v>119</v>
      </c>
      <c r="Q51" s="6"/>
      <c r="X51" s="5"/>
      <c r="Z51" s="5"/>
    </row>
    <row r="52" spans="1:26" customFormat="1" x14ac:dyDescent="0.25">
      <c r="A52" t="s">
        <v>129</v>
      </c>
      <c r="B52" t="s">
        <v>753</v>
      </c>
      <c r="C52" t="s">
        <v>220</v>
      </c>
      <c r="D52" t="s">
        <v>114</v>
      </c>
      <c r="E52" t="s">
        <v>296</v>
      </c>
      <c r="F52" s="6"/>
      <c r="G52" t="s">
        <v>119</v>
      </c>
      <c r="H52" s="6"/>
      <c r="I52" s="5"/>
      <c r="J52" s="5"/>
      <c r="K52" s="5"/>
      <c r="L52" s="5"/>
      <c r="N52" t="s">
        <v>296</v>
      </c>
      <c r="O52" s="6"/>
      <c r="P52" t="s">
        <v>119</v>
      </c>
      <c r="Q52" s="6"/>
      <c r="X52" s="5"/>
      <c r="Z52" s="5"/>
    </row>
    <row r="53" spans="1:26" customFormat="1" x14ac:dyDescent="0.25">
      <c r="A53" t="s">
        <v>129</v>
      </c>
      <c r="B53" t="s">
        <v>754</v>
      </c>
      <c r="C53" t="s">
        <v>220</v>
      </c>
      <c r="D53" t="s">
        <v>120</v>
      </c>
      <c r="E53" t="s">
        <v>296</v>
      </c>
      <c r="F53" s="6">
        <v>2433840</v>
      </c>
      <c r="G53" t="s">
        <v>119</v>
      </c>
      <c r="H53" s="6"/>
      <c r="I53" s="5">
        <v>42097</v>
      </c>
      <c r="J53" s="5">
        <v>42110</v>
      </c>
      <c r="K53" s="5">
        <v>42137</v>
      </c>
      <c r="L53" s="5">
        <v>42150</v>
      </c>
      <c r="N53" t="s">
        <v>296</v>
      </c>
      <c r="O53" s="6"/>
      <c r="P53" t="s">
        <v>119</v>
      </c>
      <c r="Q53" s="6"/>
      <c r="R53" t="s">
        <v>612</v>
      </c>
      <c r="S53" t="s">
        <v>613</v>
      </c>
      <c r="U53" t="s">
        <v>310</v>
      </c>
      <c r="X53" s="5"/>
      <c r="Z53" s="5"/>
    </row>
    <row r="54" spans="1:26" customFormat="1" x14ac:dyDescent="0.25">
      <c r="A54" t="s">
        <v>129</v>
      </c>
      <c r="B54" t="s">
        <v>755</v>
      </c>
      <c r="C54" t="s">
        <v>220</v>
      </c>
      <c r="D54" t="s">
        <v>120</v>
      </c>
      <c r="E54" t="s">
        <v>296</v>
      </c>
      <c r="F54" s="6">
        <v>2375249</v>
      </c>
      <c r="G54" t="s">
        <v>119</v>
      </c>
      <c r="H54" s="6"/>
      <c r="I54" s="5">
        <v>42097</v>
      </c>
      <c r="J54" s="5">
        <v>42110</v>
      </c>
      <c r="K54" s="5">
        <v>42137</v>
      </c>
      <c r="L54" s="5">
        <v>42145</v>
      </c>
      <c r="N54" t="s">
        <v>296</v>
      </c>
      <c r="O54" s="6"/>
      <c r="P54" t="s">
        <v>119</v>
      </c>
      <c r="Q54" s="6"/>
      <c r="R54" t="s">
        <v>612</v>
      </c>
      <c r="S54" t="s">
        <v>613</v>
      </c>
      <c r="U54" t="s">
        <v>310</v>
      </c>
      <c r="X54" s="5"/>
      <c r="Z54" s="5"/>
    </row>
    <row r="55" spans="1:26" customFormat="1" x14ac:dyDescent="0.25">
      <c r="A55" t="s">
        <v>129</v>
      </c>
      <c r="B55" t="s">
        <v>756</v>
      </c>
      <c r="C55" t="s">
        <v>220</v>
      </c>
      <c r="D55" t="s">
        <v>120</v>
      </c>
      <c r="E55" t="s">
        <v>296</v>
      </c>
      <c r="F55" s="6">
        <v>1800000</v>
      </c>
      <c r="G55" t="s">
        <v>119</v>
      </c>
      <c r="H55" s="6"/>
      <c r="I55" s="5">
        <v>42076</v>
      </c>
      <c r="J55" s="5">
        <v>42116</v>
      </c>
      <c r="K55" s="5">
        <v>42152</v>
      </c>
      <c r="L55" s="5">
        <v>42121</v>
      </c>
      <c r="N55" t="s">
        <v>296</v>
      </c>
      <c r="O55" s="6"/>
      <c r="P55" t="s">
        <v>119</v>
      </c>
      <c r="Q55" s="6"/>
      <c r="R55" t="s">
        <v>614</v>
      </c>
      <c r="S55" t="s">
        <v>615</v>
      </c>
      <c r="U55" t="s">
        <v>310</v>
      </c>
      <c r="X55" s="5"/>
      <c r="Z55" s="5"/>
    </row>
    <row r="56" spans="1:26" customFormat="1" x14ac:dyDescent="0.25">
      <c r="A56" t="s">
        <v>129</v>
      </c>
      <c r="B56" t="s">
        <v>757</v>
      </c>
      <c r="C56" t="s">
        <v>220</v>
      </c>
      <c r="D56" t="s">
        <v>120</v>
      </c>
      <c r="E56" t="s">
        <v>296</v>
      </c>
      <c r="F56" s="6">
        <v>1716650</v>
      </c>
      <c r="G56" t="s">
        <v>119</v>
      </c>
      <c r="H56" s="6"/>
      <c r="I56" s="5">
        <v>42097</v>
      </c>
      <c r="J56" s="5">
        <v>42110</v>
      </c>
      <c r="K56" s="5">
        <v>42137</v>
      </c>
      <c r="L56" s="5">
        <v>42145</v>
      </c>
      <c r="N56" t="s">
        <v>296</v>
      </c>
      <c r="O56" s="6"/>
      <c r="P56" t="s">
        <v>119</v>
      </c>
      <c r="Q56" s="6"/>
      <c r="R56" t="s">
        <v>612</v>
      </c>
      <c r="S56" t="s">
        <v>613</v>
      </c>
      <c r="U56" t="s">
        <v>310</v>
      </c>
      <c r="X56" s="5"/>
      <c r="Z56" s="5"/>
    </row>
    <row r="57" spans="1:26" customFormat="1" x14ac:dyDescent="0.25">
      <c r="A57" t="s">
        <v>129</v>
      </c>
      <c r="B57" t="s">
        <v>758</v>
      </c>
      <c r="C57" t="s">
        <v>220</v>
      </c>
      <c r="D57" t="s">
        <v>120</v>
      </c>
      <c r="E57" t="s">
        <v>296</v>
      </c>
      <c r="F57" s="6">
        <v>1181400</v>
      </c>
      <c r="G57" t="s">
        <v>119</v>
      </c>
      <c r="H57" s="6"/>
      <c r="I57" s="5">
        <v>42097</v>
      </c>
      <c r="J57" s="5">
        <v>42110</v>
      </c>
      <c r="K57" s="5">
        <v>42137</v>
      </c>
      <c r="L57" s="5">
        <v>42150</v>
      </c>
      <c r="N57" t="s">
        <v>296</v>
      </c>
      <c r="O57" s="6"/>
      <c r="P57" t="s">
        <v>119</v>
      </c>
      <c r="Q57" s="6"/>
      <c r="R57" t="s">
        <v>612</v>
      </c>
      <c r="S57" t="s">
        <v>613</v>
      </c>
      <c r="U57" t="s">
        <v>310</v>
      </c>
      <c r="X57" s="5"/>
      <c r="Z57" s="5"/>
    </row>
    <row r="58" spans="1:26" customFormat="1" x14ac:dyDescent="0.25">
      <c r="A58" t="s">
        <v>129</v>
      </c>
      <c r="B58" t="s">
        <v>759</v>
      </c>
      <c r="C58" t="s">
        <v>220</v>
      </c>
      <c r="D58" t="s">
        <v>120</v>
      </c>
      <c r="E58" t="s">
        <v>296</v>
      </c>
      <c r="F58" s="6">
        <v>2100000</v>
      </c>
      <c r="G58" t="s">
        <v>119</v>
      </c>
      <c r="H58" s="6"/>
      <c r="I58" s="5">
        <v>42111</v>
      </c>
      <c r="J58" s="5">
        <v>42118</v>
      </c>
      <c r="K58" s="5">
        <v>42157</v>
      </c>
      <c r="L58" s="5">
        <v>42160</v>
      </c>
      <c r="N58" t="s">
        <v>296</v>
      </c>
      <c r="O58" s="6"/>
      <c r="P58" t="s">
        <v>119</v>
      </c>
      <c r="Q58" s="6"/>
      <c r="R58" t="s">
        <v>616</v>
      </c>
      <c r="S58" t="s">
        <v>617</v>
      </c>
      <c r="U58" t="s">
        <v>310</v>
      </c>
      <c r="X58" s="5"/>
      <c r="Z58" s="5"/>
    </row>
    <row r="59" spans="1:26" customFormat="1" x14ac:dyDescent="0.25">
      <c r="A59" t="s">
        <v>129</v>
      </c>
      <c r="B59" t="s">
        <v>760</v>
      </c>
      <c r="C59" t="s">
        <v>220</v>
      </c>
      <c r="D59" t="s">
        <v>120</v>
      </c>
      <c r="E59" t="s">
        <v>296</v>
      </c>
      <c r="F59" s="6">
        <v>1700000</v>
      </c>
      <c r="G59" t="s">
        <v>119</v>
      </c>
      <c r="H59" s="6"/>
      <c r="I59" s="5">
        <v>42076</v>
      </c>
      <c r="J59" s="5">
        <v>42079</v>
      </c>
      <c r="K59" s="5">
        <v>42114</v>
      </c>
      <c r="L59" s="5">
        <v>42121</v>
      </c>
      <c r="N59" t="s">
        <v>296</v>
      </c>
      <c r="O59" s="6"/>
      <c r="P59" t="s">
        <v>119</v>
      </c>
      <c r="Q59" s="6"/>
      <c r="R59" t="s">
        <v>618</v>
      </c>
      <c r="S59" t="s">
        <v>619</v>
      </c>
      <c r="U59" t="s">
        <v>310</v>
      </c>
      <c r="X59" s="5"/>
      <c r="Z59" s="5"/>
    </row>
    <row r="60" spans="1:26" customFormat="1" x14ac:dyDescent="0.25">
      <c r="A60" t="s">
        <v>129</v>
      </c>
      <c r="B60" t="s">
        <v>761</v>
      </c>
      <c r="C60" t="s">
        <v>220</v>
      </c>
      <c r="D60" t="s">
        <v>120</v>
      </c>
      <c r="E60" t="s">
        <v>296</v>
      </c>
      <c r="F60" s="6">
        <v>2200000</v>
      </c>
      <c r="G60" t="s">
        <v>119</v>
      </c>
      <c r="H60" s="6"/>
      <c r="I60" s="5">
        <v>42076</v>
      </c>
      <c r="J60" s="5">
        <v>42002</v>
      </c>
      <c r="K60" s="5">
        <v>42002</v>
      </c>
      <c r="L60" s="5">
        <v>42002</v>
      </c>
      <c r="N60" t="s">
        <v>296</v>
      </c>
      <c r="O60" s="6"/>
      <c r="P60" t="s">
        <v>119</v>
      </c>
      <c r="Q60" s="6"/>
      <c r="R60" t="s">
        <v>620</v>
      </c>
      <c r="S60" t="s">
        <v>621</v>
      </c>
      <c r="U60" t="s">
        <v>310</v>
      </c>
      <c r="X60" s="5"/>
      <c r="Z60" s="5"/>
    </row>
    <row r="61" spans="1:26" customFormat="1" x14ac:dyDescent="0.25">
      <c r="A61" t="s">
        <v>129</v>
      </c>
      <c r="B61" t="s">
        <v>762</v>
      </c>
      <c r="C61" t="s">
        <v>220</v>
      </c>
      <c r="D61" t="s">
        <v>120</v>
      </c>
      <c r="E61" t="s">
        <v>296</v>
      </c>
      <c r="F61" s="6">
        <v>2480000</v>
      </c>
      <c r="G61" t="s">
        <v>119</v>
      </c>
      <c r="H61" s="6"/>
      <c r="I61" s="5">
        <v>42443</v>
      </c>
      <c r="J61" s="5">
        <v>42472</v>
      </c>
      <c r="K61" s="5">
        <v>42481</v>
      </c>
      <c r="L61" s="5">
        <v>42494</v>
      </c>
      <c r="N61" t="s">
        <v>296</v>
      </c>
      <c r="O61" s="6"/>
      <c r="P61" t="s">
        <v>119</v>
      </c>
      <c r="Q61" s="6"/>
      <c r="R61" t="s">
        <v>622</v>
      </c>
      <c r="S61" t="s">
        <v>623</v>
      </c>
      <c r="U61" t="s">
        <v>310</v>
      </c>
      <c r="X61" s="5"/>
      <c r="Z61" s="5"/>
    </row>
    <row r="62" spans="1:26" customFormat="1" x14ac:dyDescent="0.25">
      <c r="A62" t="s">
        <v>129</v>
      </c>
      <c r="B62" t="s">
        <v>763</v>
      </c>
      <c r="C62" t="s">
        <v>220</v>
      </c>
      <c r="D62" t="s">
        <v>120</v>
      </c>
      <c r="E62" t="s">
        <v>296</v>
      </c>
      <c r="F62" s="6">
        <v>3850000</v>
      </c>
      <c r="G62" t="s">
        <v>119</v>
      </c>
      <c r="H62" s="6"/>
      <c r="I62" s="5">
        <v>42443</v>
      </c>
      <c r="J62" s="5">
        <v>42446</v>
      </c>
      <c r="K62" s="5">
        <v>42452</v>
      </c>
      <c r="L62" s="5">
        <v>42454</v>
      </c>
      <c r="N62" t="s">
        <v>296</v>
      </c>
      <c r="O62" s="6"/>
      <c r="P62" t="s">
        <v>119</v>
      </c>
      <c r="Q62" s="6"/>
      <c r="R62" t="s">
        <v>624</v>
      </c>
      <c r="S62" t="s">
        <v>625</v>
      </c>
      <c r="U62" t="s">
        <v>310</v>
      </c>
      <c r="X62" s="5"/>
      <c r="Z62" s="5"/>
    </row>
    <row r="63" spans="1:26" customFormat="1" x14ac:dyDescent="0.25">
      <c r="A63" t="s">
        <v>130</v>
      </c>
      <c r="B63" t="s">
        <v>219</v>
      </c>
      <c r="C63" t="s">
        <v>228</v>
      </c>
      <c r="D63" t="s">
        <v>114</v>
      </c>
      <c r="E63" t="s">
        <v>296</v>
      </c>
      <c r="F63" s="6"/>
      <c r="G63" t="s">
        <v>119</v>
      </c>
      <c r="H63" s="6"/>
      <c r="I63" s="5"/>
      <c r="J63" s="5"/>
      <c r="K63" s="5"/>
      <c r="L63" s="5"/>
      <c r="N63" t="s">
        <v>296</v>
      </c>
      <c r="O63" s="6"/>
      <c r="P63" t="s">
        <v>119</v>
      </c>
      <c r="Q63" s="6"/>
      <c r="X63" s="5"/>
      <c r="Z63" s="5"/>
    </row>
    <row r="64" spans="1:26" customFormat="1" x14ac:dyDescent="0.25">
      <c r="A64" t="s">
        <v>130</v>
      </c>
      <c r="B64" t="s">
        <v>221</v>
      </c>
      <c r="C64" t="s">
        <v>228</v>
      </c>
      <c r="D64" t="s">
        <v>114</v>
      </c>
      <c r="E64" t="s">
        <v>296</v>
      </c>
      <c r="F64" s="6"/>
      <c r="G64" t="s">
        <v>119</v>
      </c>
      <c r="H64" s="6"/>
      <c r="I64" s="5"/>
      <c r="J64" s="5"/>
      <c r="K64" s="5"/>
      <c r="L64" s="5"/>
      <c r="N64" t="s">
        <v>296</v>
      </c>
      <c r="O64" s="6"/>
      <c r="P64" t="s">
        <v>119</v>
      </c>
      <c r="Q64" s="6"/>
      <c r="X64" s="5"/>
      <c r="Z64" s="5"/>
    </row>
    <row r="65" spans="1:26" customFormat="1" x14ac:dyDescent="0.25">
      <c r="A65" t="s">
        <v>130</v>
      </c>
      <c r="B65" t="s">
        <v>222</v>
      </c>
      <c r="C65" t="s">
        <v>228</v>
      </c>
      <c r="D65" t="s">
        <v>114</v>
      </c>
      <c r="E65" t="s">
        <v>296</v>
      </c>
      <c r="F65" s="6"/>
      <c r="G65" t="s">
        <v>119</v>
      </c>
      <c r="H65" s="6"/>
      <c r="I65" s="5"/>
      <c r="J65" s="5"/>
      <c r="K65" s="5"/>
      <c r="L65" s="5"/>
      <c r="N65" t="s">
        <v>296</v>
      </c>
      <c r="O65" s="6"/>
      <c r="P65" t="s">
        <v>119</v>
      </c>
      <c r="Q65" s="6"/>
      <c r="X65" s="5"/>
      <c r="Z65" s="5"/>
    </row>
    <row r="66" spans="1:26" customFormat="1" x14ac:dyDescent="0.25">
      <c r="A66" t="s">
        <v>130</v>
      </c>
      <c r="B66" t="s">
        <v>223</v>
      </c>
      <c r="C66" t="s">
        <v>228</v>
      </c>
      <c r="D66" t="s">
        <v>114</v>
      </c>
      <c r="E66" t="s">
        <v>296</v>
      </c>
      <c r="F66" s="6"/>
      <c r="G66" t="s">
        <v>119</v>
      </c>
      <c r="H66" s="6"/>
      <c r="I66" s="5"/>
      <c r="J66" s="5"/>
      <c r="K66" s="5"/>
      <c r="L66" s="5"/>
      <c r="N66" t="s">
        <v>296</v>
      </c>
      <c r="O66" s="6"/>
      <c r="P66" t="s">
        <v>119</v>
      </c>
      <c r="Q66" s="6"/>
      <c r="X66" s="5"/>
      <c r="Z66" s="5"/>
    </row>
    <row r="67" spans="1:26" customFormat="1" x14ac:dyDescent="0.25">
      <c r="A67" t="s">
        <v>130</v>
      </c>
      <c r="B67" t="s">
        <v>224</v>
      </c>
      <c r="C67" t="s">
        <v>228</v>
      </c>
      <c r="D67" t="s">
        <v>114</v>
      </c>
      <c r="E67" t="s">
        <v>296</v>
      </c>
      <c r="F67" s="6"/>
      <c r="G67" t="s">
        <v>119</v>
      </c>
      <c r="H67" s="6"/>
      <c r="I67" s="5"/>
      <c r="J67" s="5"/>
      <c r="K67" s="5"/>
      <c r="L67" s="5"/>
      <c r="N67" t="s">
        <v>296</v>
      </c>
      <c r="O67" s="6"/>
      <c r="P67" t="s">
        <v>119</v>
      </c>
      <c r="Q67" s="6"/>
      <c r="X67" s="5"/>
      <c r="Z67" s="5"/>
    </row>
    <row r="68" spans="1:26" customFormat="1" x14ac:dyDescent="0.25">
      <c r="A68" t="s">
        <v>130</v>
      </c>
      <c r="B68" t="s">
        <v>225</v>
      </c>
      <c r="C68" t="s">
        <v>228</v>
      </c>
      <c r="D68" t="s">
        <v>120</v>
      </c>
      <c r="E68" t="s">
        <v>296</v>
      </c>
      <c r="F68" s="6">
        <v>1200000</v>
      </c>
      <c r="G68" t="s">
        <v>119</v>
      </c>
      <c r="H68" s="6"/>
      <c r="I68" s="5">
        <v>42121</v>
      </c>
      <c r="J68" s="5">
        <v>42144</v>
      </c>
      <c r="K68" s="5">
        <v>42144</v>
      </c>
      <c r="L68" s="5">
        <v>42181</v>
      </c>
      <c r="N68" t="s">
        <v>296</v>
      </c>
      <c r="O68" s="6"/>
      <c r="P68" t="s">
        <v>119</v>
      </c>
      <c r="Q68" s="6"/>
      <c r="R68" t="s">
        <v>626</v>
      </c>
      <c r="S68" t="s">
        <v>627</v>
      </c>
      <c r="U68" t="s">
        <v>310</v>
      </c>
      <c r="X68" s="5"/>
      <c r="Z68" s="5"/>
    </row>
    <row r="69" spans="1:26" customFormat="1" x14ac:dyDescent="0.25">
      <c r="A69" t="s">
        <v>130</v>
      </c>
      <c r="B69" t="s">
        <v>226</v>
      </c>
      <c r="C69" t="s">
        <v>228</v>
      </c>
      <c r="D69" t="s">
        <v>114</v>
      </c>
      <c r="E69" t="s">
        <v>296</v>
      </c>
      <c r="F69" s="6"/>
      <c r="G69" t="s">
        <v>119</v>
      </c>
      <c r="H69" s="6"/>
      <c r="I69" s="5"/>
      <c r="J69" s="5"/>
      <c r="K69" s="5"/>
      <c r="L69" s="5"/>
      <c r="N69" t="s">
        <v>296</v>
      </c>
      <c r="O69" s="6"/>
      <c r="P69" t="s">
        <v>119</v>
      </c>
      <c r="Q69" s="6"/>
      <c r="X69" s="5"/>
      <c r="Z69" s="5"/>
    </row>
    <row r="70" spans="1:26" customFormat="1" x14ac:dyDescent="0.25">
      <c r="A70" t="s">
        <v>131</v>
      </c>
      <c r="B70" t="s">
        <v>227</v>
      </c>
      <c r="C70" t="s">
        <v>236</v>
      </c>
      <c r="D70" t="s">
        <v>114</v>
      </c>
      <c r="E70" t="s">
        <v>296</v>
      </c>
      <c r="F70" s="6"/>
      <c r="G70" t="s">
        <v>119</v>
      </c>
      <c r="H70" s="6"/>
      <c r="I70" s="5"/>
      <c r="J70" s="5"/>
      <c r="K70" s="5"/>
      <c r="L70" s="5"/>
      <c r="N70" t="s">
        <v>296</v>
      </c>
      <c r="O70" s="6"/>
      <c r="P70" t="s">
        <v>119</v>
      </c>
      <c r="Q70" s="6"/>
      <c r="X70" s="5"/>
      <c r="Z70" s="5"/>
    </row>
    <row r="71" spans="1:26" customFormat="1" x14ac:dyDescent="0.25">
      <c r="A71" t="s">
        <v>131</v>
      </c>
      <c r="B71" t="s">
        <v>229</v>
      </c>
      <c r="C71" t="s">
        <v>236</v>
      </c>
      <c r="D71" t="s">
        <v>114</v>
      </c>
      <c r="E71" t="s">
        <v>296</v>
      </c>
      <c r="F71" s="6"/>
      <c r="G71" t="s">
        <v>119</v>
      </c>
      <c r="H71" s="6"/>
      <c r="I71" s="5"/>
      <c r="J71" s="5"/>
      <c r="K71" s="5"/>
      <c r="L71" s="5"/>
      <c r="N71" t="s">
        <v>296</v>
      </c>
      <c r="O71" s="6"/>
      <c r="P71" t="s">
        <v>119</v>
      </c>
      <c r="Q71" s="6"/>
      <c r="X71" s="5"/>
      <c r="Z71" s="5"/>
    </row>
    <row r="72" spans="1:26" customFormat="1" x14ac:dyDescent="0.25">
      <c r="A72" t="s">
        <v>131</v>
      </c>
      <c r="B72" t="s">
        <v>230</v>
      </c>
      <c r="C72" t="s">
        <v>236</v>
      </c>
      <c r="D72" t="s">
        <v>114</v>
      </c>
      <c r="E72" t="s">
        <v>296</v>
      </c>
      <c r="F72" s="6"/>
      <c r="G72" t="s">
        <v>119</v>
      </c>
      <c r="H72" s="6"/>
      <c r="I72" s="5"/>
      <c r="J72" s="5"/>
      <c r="K72" s="5"/>
      <c r="L72" s="5"/>
      <c r="N72" t="s">
        <v>296</v>
      </c>
      <c r="O72" s="6"/>
      <c r="P72" t="s">
        <v>119</v>
      </c>
      <c r="Q72" s="6"/>
      <c r="X72" s="5"/>
      <c r="Z72" s="5"/>
    </row>
    <row r="73" spans="1:26" customFormat="1" x14ac:dyDescent="0.25">
      <c r="A73" t="s">
        <v>131</v>
      </c>
      <c r="B73" t="s">
        <v>231</v>
      </c>
      <c r="C73" t="s">
        <v>236</v>
      </c>
      <c r="D73" t="s">
        <v>114</v>
      </c>
      <c r="E73" t="s">
        <v>296</v>
      </c>
      <c r="F73" s="6"/>
      <c r="G73" t="s">
        <v>119</v>
      </c>
      <c r="H73" s="6"/>
      <c r="I73" s="5"/>
      <c r="J73" s="5"/>
      <c r="K73" s="5"/>
      <c r="L73" s="5"/>
      <c r="N73" t="s">
        <v>296</v>
      </c>
      <c r="O73" s="6"/>
      <c r="P73" t="s">
        <v>119</v>
      </c>
      <c r="Q73" s="6"/>
      <c r="X73" s="5"/>
      <c r="Z73" s="5"/>
    </row>
    <row r="74" spans="1:26" customFormat="1" x14ac:dyDescent="0.25">
      <c r="A74" t="s">
        <v>131</v>
      </c>
      <c r="B74" t="s">
        <v>232</v>
      </c>
      <c r="C74" t="s">
        <v>236</v>
      </c>
      <c r="D74" t="s">
        <v>114</v>
      </c>
      <c r="E74" t="s">
        <v>296</v>
      </c>
      <c r="F74" s="6"/>
      <c r="G74" t="s">
        <v>119</v>
      </c>
      <c r="H74" s="6"/>
      <c r="I74" s="5"/>
      <c r="J74" s="5"/>
      <c r="K74" s="5"/>
      <c r="L74" s="5"/>
      <c r="N74" t="s">
        <v>296</v>
      </c>
      <c r="O74" s="6"/>
      <c r="P74" t="s">
        <v>119</v>
      </c>
      <c r="Q74" s="6"/>
      <c r="X74" s="5"/>
      <c r="Z74" s="5"/>
    </row>
    <row r="75" spans="1:26" customFormat="1" x14ac:dyDescent="0.25">
      <c r="A75" t="s">
        <v>131</v>
      </c>
      <c r="B75" t="s">
        <v>233</v>
      </c>
      <c r="C75" t="s">
        <v>236</v>
      </c>
      <c r="D75" t="s">
        <v>114</v>
      </c>
      <c r="E75" t="s">
        <v>296</v>
      </c>
      <c r="F75" s="6"/>
      <c r="G75" t="s">
        <v>119</v>
      </c>
      <c r="H75" s="6"/>
      <c r="I75" s="5"/>
      <c r="J75" s="5"/>
      <c r="K75" s="5"/>
      <c r="L75" s="5"/>
      <c r="N75" t="s">
        <v>296</v>
      </c>
      <c r="O75" s="6"/>
      <c r="P75" t="s">
        <v>119</v>
      </c>
      <c r="Q75" s="6"/>
      <c r="X75" s="5"/>
      <c r="Z75" s="5"/>
    </row>
    <row r="76" spans="1:26" customFormat="1" x14ac:dyDescent="0.25">
      <c r="A76" t="s">
        <v>131</v>
      </c>
      <c r="B76" t="s">
        <v>234</v>
      </c>
      <c r="C76" t="s">
        <v>236</v>
      </c>
      <c r="D76" t="s">
        <v>114</v>
      </c>
      <c r="E76" t="s">
        <v>296</v>
      </c>
      <c r="F76" s="6"/>
      <c r="G76" t="s">
        <v>119</v>
      </c>
      <c r="H76" s="6"/>
      <c r="I76" s="5"/>
      <c r="J76" s="5"/>
      <c r="K76" s="5"/>
      <c r="L76" s="5"/>
      <c r="N76" t="s">
        <v>296</v>
      </c>
      <c r="O76" s="6"/>
      <c r="P76" t="s">
        <v>119</v>
      </c>
      <c r="Q76" s="6"/>
      <c r="X76" s="5"/>
      <c r="Z76" s="5"/>
    </row>
    <row r="77" spans="1:26" customFormat="1" x14ac:dyDescent="0.25">
      <c r="A77" t="s">
        <v>131</v>
      </c>
      <c r="B77" t="s">
        <v>764</v>
      </c>
      <c r="C77" t="s">
        <v>236</v>
      </c>
      <c r="D77" t="s">
        <v>114</v>
      </c>
      <c r="E77" t="s">
        <v>296</v>
      </c>
      <c r="F77" s="6"/>
      <c r="G77" t="s">
        <v>119</v>
      </c>
      <c r="H77" s="6"/>
      <c r="I77" s="5"/>
      <c r="J77" s="5"/>
      <c r="K77" s="5"/>
      <c r="L77" s="5"/>
      <c r="N77" t="s">
        <v>296</v>
      </c>
      <c r="O77" s="6"/>
      <c r="P77" t="s">
        <v>119</v>
      </c>
      <c r="Q77" s="6"/>
      <c r="X77" s="5"/>
      <c r="Z77" s="5"/>
    </row>
    <row r="78" spans="1:26" customFormat="1" x14ac:dyDescent="0.25">
      <c r="A78" t="s">
        <v>131</v>
      </c>
      <c r="B78" t="s">
        <v>765</v>
      </c>
      <c r="C78" t="s">
        <v>236</v>
      </c>
      <c r="D78" t="s">
        <v>114</v>
      </c>
      <c r="E78" t="s">
        <v>296</v>
      </c>
      <c r="F78" s="6"/>
      <c r="G78" t="s">
        <v>119</v>
      </c>
      <c r="H78" s="6"/>
      <c r="I78" s="5"/>
      <c r="J78" s="5"/>
      <c r="K78" s="5"/>
      <c r="L78" s="5"/>
      <c r="N78" t="s">
        <v>296</v>
      </c>
      <c r="O78" s="6"/>
      <c r="P78" t="s">
        <v>119</v>
      </c>
      <c r="Q78" s="6"/>
      <c r="X78" s="5"/>
      <c r="Z78" s="5"/>
    </row>
    <row r="79" spans="1:26" customFormat="1" x14ac:dyDescent="0.25">
      <c r="A79" t="s">
        <v>131</v>
      </c>
      <c r="B79" t="s">
        <v>766</v>
      </c>
      <c r="C79" t="s">
        <v>236</v>
      </c>
      <c r="D79" t="s">
        <v>114</v>
      </c>
      <c r="E79" t="s">
        <v>296</v>
      </c>
      <c r="F79" s="6"/>
      <c r="G79" t="s">
        <v>119</v>
      </c>
      <c r="H79" s="6"/>
      <c r="I79" s="5"/>
      <c r="J79" s="5"/>
      <c r="K79" s="5"/>
      <c r="L79" s="5"/>
      <c r="N79" t="s">
        <v>296</v>
      </c>
      <c r="O79" s="6"/>
      <c r="P79" t="s">
        <v>119</v>
      </c>
      <c r="Q79" s="6"/>
      <c r="X79" s="5"/>
      <c r="Z79" s="5"/>
    </row>
    <row r="80" spans="1:26" customFormat="1" x14ac:dyDescent="0.25">
      <c r="A80" t="s">
        <v>131</v>
      </c>
      <c r="B80" t="s">
        <v>767</v>
      </c>
      <c r="C80" t="s">
        <v>236</v>
      </c>
      <c r="D80" t="s">
        <v>114</v>
      </c>
      <c r="E80" t="s">
        <v>296</v>
      </c>
      <c r="F80" s="6"/>
      <c r="G80" t="s">
        <v>119</v>
      </c>
      <c r="H80" s="6"/>
      <c r="I80" s="5"/>
      <c r="J80" s="5"/>
      <c r="K80" s="5"/>
      <c r="L80" s="5"/>
      <c r="N80" t="s">
        <v>296</v>
      </c>
      <c r="O80" s="6"/>
      <c r="P80" t="s">
        <v>119</v>
      </c>
      <c r="Q80" s="6"/>
      <c r="X80" s="5"/>
      <c r="Z80" s="5"/>
    </row>
    <row r="81" spans="1:26" customFormat="1" x14ac:dyDescent="0.25">
      <c r="A81" t="s">
        <v>131</v>
      </c>
      <c r="B81" t="s">
        <v>768</v>
      </c>
      <c r="C81" t="s">
        <v>236</v>
      </c>
      <c r="D81" t="s">
        <v>114</v>
      </c>
      <c r="E81" t="s">
        <v>296</v>
      </c>
      <c r="F81" s="6"/>
      <c r="G81" t="s">
        <v>119</v>
      </c>
      <c r="H81" s="6"/>
      <c r="I81" s="5"/>
      <c r="J81" s="5"/>
      <c r="K81" s="5"/>
      <c r="L81" s="5"/>
      <c r="N81" t="s">
        <v>296</v>
      </c>
      <c r="O81" s="6"/>
      <c r="P81" t="s">
        <v>119</v>
      </c>
      <c r="Q81" s="6"/>
      <c r="X81" s="5"/>
      <c r="Z81" s="5"/>
    </row>
    <row r="82" spans="1:26" customFormat="1" x14ac:dyDescent="0.25">
      <c r="A82" t="s">
        <v>131</v>
      </c>
      <c r="B82" t="s">
        <v>769</v>
      </c>
      <c r="C82" t="s">
        <v>236</v>
      </c>
      <c r="D82" t="s">
        <v>114</v>
      </c>
      <c r="E82" t="s">
        <v>296</v>
      </c>
      <c r="F82" s="6"/>
      <c r="G82" t="s">
        <v>119</v>
      </c>
      <c r="H82" s="6"/>
      <c r="I82" s="5"/>
      <c r="J82" s="5"/>
      <c r="K82" s="5"/>
      <c r="L82" s="5"/>
      <c r="N82" t="s">
        <v>296</v>
      </c>
      <c r="O82" s="6"/>
      <c r="P82" t="s">
        <v>119</v>
      </c>
      <c r="Q82" s="6"/>
      <c r="X82" s="5"/>
      <c r="Z82" s="5"/>
    </row>
    <row r="83" spans="1:26" customFormat="1" x14ac:dyDescent="0.25">
      <c r="A83" t="s">
        <v>131</v>
      </c>
      <c r="B83" t="s">
        <v>770</v>
      </c>
      <c r="C83" t="s">
        <v>236</v>
      </c>
      <c r="D83" t="s">
        <v>114</v>
      </c>
      <c r="E83" t="s">
        <v>296</v>
      </c>
      <c r="F83" s="6"/>
      <c r="G83" t="s">
        <v>119</v>
      </c>
      <c r="H83" s="6"/>
      <c r="I83" s="5"/>
      <c r="J83" s="5"/>
      <c r="K83" s="5"/>
      <c r="L83" s="5"/>
      <c r="N83" t="s">
        <v>296</v>
      </c>
      <c r="O83" s="6"/>
      <c r="P83" t="s">
        <v>119</v>
      </c>
      <c r="Q83" s="6"/>
      <c r="X83" s="5"/>
      <c r="Z83" s="5"/>
    </row>
    <row r="84" spans="1:26" customFormat="1" x14ac:dyDescent="0.25">
      <c r="A84" t="s">
        <v>131</v>
      </c>
      <c r="B84" t="s">
        <v>771</v>
      </c>
      <c r="C84" t="s">
        <v>236</v>
      </c>
      <c r="D84" t="s">
        <v>114</v>
      </c>
      <c r="E84" t="s">
        <v>296</v>
      </c>
      <c r="F84" s="6"/>
      <c r="G84" t="s">
        <v>119</v>
      </c>
      <c r="H84" s="6"/>
      <c r="I84" s="5"/>
      <c r="J84" s="5"/>
      <c r="K84" s="5"/>
      <c r="L84" s="5"/>
      <c r="N84" t="s">
        <v>296</v>
      </c>
      <c r="O84" s="6"/>
      <c r="P84" t="s">
        <v>119</v>
      </c>
      <c r="Q84" s="6"/>
      <c r="X84" s="5"/>
      <c r="Z84" s="5"/>
    </row>
    <row r="85" spans="1:26" customFormat="1" x14ac:dyDescent="0.25">
      <c r="A85" t="s">
        <v>131</v>
      </c>
      <c r="B85" t="s">
        <v>772</v>
      </c>
      <c r="C85" t="s">
        <v>236</v>
      </c>
      <c r="D85" t="s">
        <v>114</v>
      </c>
      <c r="E85" t="s">
        <v>296</v>
      </c>
      <c r="F85" s="6"/>
      <c r="G85" t="s">
        <v>119</v>
      </c>
      <c r="H85" s="6"/>
      <c r="I85" s="5"/>
      <c r="J85" s="5"/>
      <c r="K85" s="5"/>
      <c r="L85" s="5"/>
      <c r="N85" t="s">
        <v>296</v>
      </c>
      <c r="O85" s="6"/>
      <c r="P85" t="s">
        <v>119</v>
      </c>
      <c r="Q85" s="6"/>
      <c r="X85" s="5"/>
      <c r="Z85" s="5"/>
    </row>
    <row r="86" spans="1:26" customFormat="1" x14ac:dyDescent="0.25">
      <c r="A86" t="s">
        <v>131</v>
      </c>
      <c r="B86" t="s">
        <v>773</v>
      </c>
      <c r="C86" t="s">
        <v>236</v>
      </c>
      <c r="D86" t="s">
        <v>114</v>
      </c>
      <c r="E86" t="s">
        <v>296</v>
      </c>
      <c r="F86" s="6"/>
      <c r="G86" t="s">
        <v>119</v>
      </c>
      <c r="H86" s="6"/>
      <c r="I86" s="5"/>
      <c r="J86" s="5"/>
      <c r="K86" s="5"/>
      <c r="L86" s="5"/>
      <c r="N86" t="s">
        <v>296</v>
      </c>
      <c r="O86" s="6"/>
      <c r="P86" t="s">
        <v>119</v>
      </c>
      <c r="Q86" s="6"/>
      <c r="X86" s="5"/>
      <c r="Z86" s="5"/>
    </row>
    <row r="87" spans="1:26" customFormat="1" x14ac:dyDescent="0.25">
      <c r="A87" t="s">
        <v>131</v>
      </c>
      <c r="B87" t="s">
        <v>774</v>
      </c>
      <c r="C87" t="s">
        <v>236</v>
      </c>
      <c r="D87" t="s">
        <v>114</v>
      </c>
      <c r="E87" t="s">
        <v>296</v>
      </c>
      <c r="F87" s="6"/>
      <c r="G87" t="s">
        <v>119</v>
      </c>
      <c r="H87" s="6"/>
      <c r="I87" s="5"/>
      <c r="J87" s="5"/>
      <c r="K87" s="5"/>
      <c r="L87" s="5"/>
      <c r="N87" t="s">
        <v>296</v>
      </c>
      <c r="O87" s="6"/>
      <c r="P87" t="s">
        <v>119</v>
      </c>
      <c r="Q87" s="6"/>
      <c r="X87" s="5"/>
      <c r="Z87" s="5"/>
    </row>
    <row r="88" spans="1:26" customFormat="1" x14ac:dyDescent="0.25">
      <c r="A88" t="s">
        <v>131</v>
      </c>
      <c r="B88" t="s">
        <v>775</v>
      </c>
      <c r="C88" t="s">
        <v>236</v>
      </c>
      <c r="D88" t="s">
        <v>114</v>
      </c>
      <c r="E88" t="s">
        <v>296</v>
      </c>
      <c r="F88" s="6"/>
      <c r="G88" t="s">
        <v>119</v>
      </c>
      <c r="H88" s="6"/>
      <c r="I88" s="5"/>
      <c r="J88" s="5"/>
      <c r="K88" s="5"/>
      <c r="L88" s="5"/>
      <c r="N88" t="s">
        <v>296</v>
      </c>
      <c r="O88" s="6"/>
      <c r="P88" t="s">
        <v>119</v>
      </c>
      <c r="Q88" s="6"/>
      <c r="X88" s="5"/>
      <c r="Z88" s="5"/>
    </row>
    <row r="89" spans="1:26" customFormat="1" x14ac:dyDescent="0.25">
      <c r="A89" t="s">
        <v>131</v>
      </c>
      <c r="B89" t="s">
        <v>776</v>
      </c>
      <c r="C89" t="s">
        <v>236</v>
      </c>
      <c r="D89" t="s">
        <v>114</v>
      </c>
      <c r="E89" t="s">
        <v>296</v>
      </c>
      <c r="F89" s="6"/>
      <c r="G89" t="s">
        <v>119</v>
      </c>
      <c r="H89" s="6"/>
      <c r="I89" s="5"/>
      <c r="J89" s="5"/>
      <c r="K89" s="5"/>
      <c r="L89" s="5"/>
      <c r="N89" t="s">
        <v>296</v>
      </c>
      <c r="O89" s="6"/>
      <c r="P89" t="s">
        <v>119</v>
      </c>
      <c r="Q89" s="6"/>
      <c r="X89" s="5"/>
      <c r="Z89" s="5"/>
    </row>
    <row r="90" spans="1:26" customFormat="1" x14ac:dyDescent="0.25">
      <c r="A90" t="s">
        <v>131</v>
      </c>
      <c r="B90" t="s">
        <v>777</v>
      </c>
      <c r="C90" t="s">
        <v>236</v>
      </c>
      <c r="D90" t="s">
        <v>114</v>
      </c>
      <c r="E90" t="s">
        <v>296</v>
      </c>
      <c r="F90" s="6"/>
      <c r="G90" t="s">
        <v>119</v>
      </c>
      <c r="H90" s="6"/>
      <c r="I90" s="5"/>
      <c r="J90" s="5"/>
      <c r="K90" s="5"/>
      <c r="L90" s="5"/>
      <c r="N90" t="s">
        <v>296</v>
      </c>
      <c r="O90" s="6"/>
      <c r="P90" t="s">
        <v>119</v>
      </c>
      <c r="Q90" s="6"/>
      <c r="X90" s="5"/>
      <c r="Z90" s="5"/>
    </row>
    <row r="91" spans="1:26" customFormat="1" x14ac:dyDescent="0.25">
      <c r="A91" t="s">
        <v>131</v>
      </c>
      <c r="B91" t="s">
        <v>778</v>
      </c>
      <c r="C91" t="s">
        <v>236</v>
      </c>
      <c r="D91" t="s">
        <v>114</v>
      </c>
      <c r="E91" t="s">
        <v>296</v>
      </c>
      <c r="F91" s="6"/>
      <c r="G91" t="s">
        <v>119</v>
      </c>
      <c r="H91" s="6"/>
      <c r="I91" s="5"/>
      <c r="J91" s="5"/>
      <c r="K91" s="5"/>
      <c r="L91" s="5"/>
      <c r="N91" t="s">
        <v>296</v>
      </c>
      <c r="O91" s="6"/>
      <c r="P91" t="s">
        <v>119</v>
      </c>
      <c r="Q91" s="6"/>
      <c r="X91" s="5"/>
      <c r="Z91" s="5"/>
    </row>
    <row r="92" spans="1:26" customFormat="1" x14ac:dyDescent="0.25">
      <c r="A92" t="s">
        <v>131</v>
      </c>
      <c r="B92" t="s">
        <v>779</v>
      </c>
      <c r="C92" t="s">
        <v>236</v>
      </c>
      <c r="D92" t="s">
        <v>114</v>
      </c>
      <c r="E92" t="s">
        <v>296</v>
      </c>
      <c r="F92" s="6"/>
      <c r="G92" t="s">
        <v>119</v>
      </c>
      <c r="H92" s="6"/>
      <c r="I92" s="5"/>
      <c r="J92" s="5"/>
      <c r="K92" s="5"/>
      <c r="L92" s="5"/>
      <c r="N92" t="s">
        <v>296</v>
      </c>
      <c r="O92" s="6"/>
      <c r="P92" t="s">
        <v>119</v>
      </c>
      <c r="Q92" s="6"/>
      <c r="X92" s="5"/>
      <c r="Z92" s="5"/>
    </row>
    <row r="93" spans="1:26" customFormat="1" x14ac:dyDescent="0.25">
      <c r="A93" t="s">
        <v>131</v>
      </c>
      <c r="B93" t="s">
        <v>780</v>
      </c>
      <c r="C93" t="s">
        <v>236</v>
      </c>
      <c r="D93" t="s">
        <v>114</v>
      </c>
      <c r="E93" t="s">
        <v>296</v>
      </c>
      <c r="F93" s="6"/>
      <c r="G93" t="s">
        <v>119</v>
      </c>
      <c r="H93" s="6"/>
      <c r="I93" s="5"/>
      <c r="J93" s="5"/>
      <c r="K93" s="5"/>
      <c r="L93" s="5"/>
      <c r="N93" t="s">
        <v>296</v>
      </c>
      <c r="O93" s="6"/>
      <c r="P93" t="s">
        <v>119</v>
      </c>
      <c r="Q93" s="6"/>
      <c r="X93" s="5"/>
      <c r="Z93" s="5"/>
    </row>
    <row r="94" spans="1:26" customFormat="1" x14ac:dyDescent="0.25">
      <c r="A94" t="s">
        <v>131</v>
      </c>
      <c r="B94" t="s">
        <v>781</v>
      </c>
      <c r="C94" t="s">
        <v>236</v>
      </c>
      <c r="D94" t="s">
        <v>114</v>
      </c>
      <c r="E94" t="s">
        <v>296</v>
      </c>
      <c r="F94" s="6"/>
      <c r="G94" t="s">
        <v>119</v>
      </c>
      <c r="H94" s="6"/>
      <c r="I94" s="5"/>
      <c r="J94" s="5"/>
      <c r="K94" s="5"/>
      <c r="L94" s="5"/>
      <c r="N94" t="s">
        <v>296</v>
      </c>
      <c r="O94" s="6"/>
      <c r="P94" t="s">
        <v>119</v>
      </c>
      <c r="Q94" s="6"/>
      <c r="X94" s="5"/>
      <c r="Z94" s="5"/>
    </row>
    <row r="95" spans="1:26" customFormat="1" x14ac:dyDescent="0.25">
      <c r="A95" t="s">
        <v>131</v>
      </c>
      <c r="B95" t="s">
        <v>782</v>
      </c>
      <c r="C95" t="s">
        <v>236</v>
      </c>
      <c r="D95" t="s">
        <v>114</v>
      </c>
      <c r="E95" t="s">
        <v>296</v>
      </c>
      <c r="F95" s="6"/>
      <c r="G95" t="s">
        <v>119</v>
      </c>
      <c r="H95" s="6"/>
      <c r="I95" s="5"/>
      <c r="J95" s="5"/>
      <c r="K95" s="5"/>
      <c r="L95" s="5"/>
      <c r="N95" t="s">
        <v>296</v>
      </c>
      <c r="O95" s="6"/>
      <c r="P95" t="s">
        <v>119</v>
      </c>
      <c r="Q95" s="6"/>
      <c r="X95" s="5"/>
      <c r="Z95" s="5"/>
    </row>
    <row r="96" spans="1:26" customFormat="1" x14ac:dyDescent="0.25">
      <c r="A96" t="s">
        <v>132</v>
      </c>
      <c r="B96" t="s">
        <v>235</v>
      </c>
      <c r="C96" t="s">
        <v>238</v>
      </c>
      <c r="D96" t="s">
        <v>114</v>
      </c>
      <c r="E96" t="s">
        <v>296</v>
      </c>
      <c r="F96" s="6"/>
      <c r="G96" t="s">
        <v>119</v>
      </c>
      <c r="H96" s="6"/>
      <c r="I96" s="5"/>
      <c r="J96" s="5"/>
      <c r="K96" s="5"/>
      <c r="L96" s="5"/>
      <c r="N96" t="s">
        <v>296</v>
      </c>
      <c r="O96" s="6"/>
      <c r="P96" t="s">
        <v>119</v>
      </c>
      <c r="Q96" s="6"/>
      <c r="X96" s="5"/>
      <c r="Z96" s="5"/>
    </row>
    <row r="97" spans="1:26" customFormat="1" x14ac:dyDescent="0.25">
      <c r="A97" t="s">
        <v>133</v>
      </c>
      <c r="B97" t="s">
        <v>237</v>
      </c>
      <c r="C97" t="s">
        <v>154</v>
      </c>
      <c r="D97" t="s">
        <v>114</v>
      </c>
      <c r="E97" t="s">
        <v>296</v>
      </c>
      <c r="F97" s="6"/>
      <c r="G97" t="s">
        <v>119</v>
      </c>
      <c r="H97" s="6"/>
      <c r="I97" s="5"/>
      <c r="J97" s="5"/>
      <c r="K97" s="5"/>
      <c r="L97" s="5"/>
      <c r="N97" t="s">
        <v>296</v>
      </c>
      <c r="O97" s="6"/>
      <c r="P97" t="s">
        <v>119</v>
      </c>
      <c r="Q97" s="6"/>
      <c r="X97" s="5"/>
      <c r="Z97" s="5"/>
    </row>
    <row r="98" spans="1:26" customFormat="1" x14ac:dyDescent="0.25">
      <c r="A98" t="s">
        <v>134</v>
      </c>
      <c r="B98" t="s">
        <v>239</v>
      </c>
      <c r="C98" t="s">
        <v>241</v>
      </c>
      <c r="D98" t="s">
        <v>120</v>
      </c>
      <c r="E98" t="s">
        <v>296</v>
      </c>
      <c r="F98" s="6">
        <v>1611412</v>
      </c>
      <c r="G98" t="s">
        <v>119</v>
      </c>
      <c r="H98" s="6"/>
      <c r="I98" s="5">
        <v>42097</v>
      </c>
      <c r="J98" s="5">
        <v>42110</v>
      </c>
      <c r="K98" s="5">
        <v>42137</v>
      </c>
      <c r="L98" s="5">
        <v>42150</v>
      </c>
      <c r="N98" t="s">
        <v>296</v>
      </c>
      <c r="O98" s="6"/>
      <c r="P98" t="s">
        <v>119</v>
      </c>
      <c r="Q98" s="6"/>
      <c r="R98" t="s">
        <v>612</v>
      </c>
      <c r="S98" t="s">
        <v>613</v>
      </c>
      <c r="U98" t="s">
        <v>310</v>
      </c>
      <c r="X98" s="5"/>
      <c r="Z98" s="5"/>
    </row>
    <row r="99" spans="1:26" customFormat="1" x14ac:dyDescent="0.25">
      <c r="A99" t="s">
        <v>135</v>
      </c>
      <c r="B99" t="s">
        <v>240</v>
      </c>
      <c r="C99" t="s">
        <v>243</v>
      </c>
      <c r="D99" t="s">
        <v>114</v>
      </c>
      <c r="E99" t="s">
        <v>296</v>
      </c>
      <c r="F99" s="6"/>
      <c r="G99" t="s">
        <v>119</v>
      </c>
      <c r="H99" s="6"/>
      <c r="I99" s="5"/>
      <c r="J99" s="5"/>
      <c r="K99" s="5"/>
      <c r="L99" s="5"/>
      <c r="N99" t="s">
        <v>296</v>
      </c>
      <c r="O99" s="6"/>
      <c r="P99" t="s">
        <v>119</v>
      </c>
      <c r="Q99" s="6"/>
      <c r="X99" s="5"/>
      <c r="Z99" s="5"/>
    </row>
    <row r="100" spans="1:26" customFormat="1" x14ac:dyDescent="0.25">
      <c r="A100" t="s">
        <v>135</v>
      </c>
      <c r="B100" t="s">
        <v>783</v>
      </c>
      <c r="C100" t="s">
        <v>243</v>
      </c>
      <c r="D100" t="s">
        <v>114</v>
      </c>
      <c r="E100" t="s">
        <v>296</v>
      </c>
      <c r="F100" s="6"/>
      <c r="G100" t="s">
        <v>119</v>
      </c>
      <c r="H100" s="6"/>
      <c r="I100" s="5"/>
      <c r="J100" s="5"/>
      <c r="K100" s="5"/>
      <c r="L100" s="5"/>
      <c r="N100" t="s">
        <v>296</v>
      </c>
      <c r="O100" s="6"/>
      <c r="P100" t="s">
        <v>119</v>
      </c>
      <c r="Q100" s="6"/>
      <c r="X100" s="5"/>
      <c r="Z100" s="5"/>
    </row>
    <row r="101" spans="1:26" customFormat="1" x14ac:dyDescent="0.25">
      <c r="A101" t="s">
        <v>135</v>
      </c>
      <c r="B101" t="s">
        <v>784</v>
      </c>
      <c r="C101" t="s">
        <v>243</v>
      </c>
      <c r="D101" t="s">
        <v>114</v>
      </c>
      <c r="E101" t="s">
        <v>296</v>
      </c>
      <c r="F101" s="6"/>
      <c r="G101" t="s">
        <v>119</v>
      </c>
      <c r="H101" s="6"/>
      <c r="I101" s="5"/>
      <c r="J101" s="5"/>
      <c r="K101" s="5"/>
      <c r="L101" s="5"/>
      <c r="N101" t="s">
        <v>296</v>
      </c>
      <c r="O101" s="6"/>
      <c r="P101" t="s">
        <v>119</v>
      </c>
      <c r="Q101" s="6"/>
      <c r="X101" s="5"/>
      <c r="Z101" s="5"/>
    </row>
    <row r="102" spans="1:26" customFormat="1" x14ac:dyDescent="0.25">
      <c r="A102" t="s">
        <v>135</v>
      </c>
      <c r="B102" t="s">
        <v>785</v>
      </c>
      <c r="C102" t="s">
        <v>243</v>
      </c>
      <c r="D102" t="s">
        <v>114</v>
      </c>
      <c r="E102" t="s">
        <v>296</v>
      </c>
      <c r="F102" s="6"/>
      <c r="G102" t="s">
        <v>119</v>
      </c>
      <c r="H102" s="6"/>
      <c r="I102" s="5"/>
      <c r="J102" s="5"/>
      <c r="K102" s="5"/>
      <c r="L102" s="5"/>
      <c r="N102" t="s">
        <v>296</v>
      </c>
      <c r="O102" s="6"/>
      <c r="P102" t="s">
        <v>119</v>
      </c>
      <c r="Q102" s="6"/>
      <c r="X102" s="5"/>
      <c r="Z102" s="5"/>
    </row>
    <row r="103" spans="1:26" customFormat="1" x14ac:dyDescent="0.25">
      <c r="A103" t="s">
        <v>135</v>
      </c>
      <c r="B103" t="s">
        <v>786</v>
      </c>
      <c r="C103" t="s">
        <v>243</v>
      </c>
      <c r="D103" t="s">
        <v>114</v>
      </c>
      <c r="E103" t="s">
        <v>296</v>
      </c>
      <c r="F103" s="6"/>
      <c r="G103" t="s">
        <v>119</v>
      </c>
      <c r="H103" s="6"/>
      <c r="I103" s="5"/>
      <c r="J103" s="5"/>
      <c r="K103" s="5"/>
      <c r="L103" s="5"/>
      <c r="N103" t="s">
        <v>296</v>
      </c>
      <c r="O103" s="6"/>
      <c r="P103" t="s">
        <v>119</v>
      </c>
      <c r="Q103" s="6"/>
      <c r="X103" s="5"/>
      <c r="Z103" s="5"/>
    </row>
    <row r="104" spans="1:26" customFormat="1" x14ac:dyDescent="0.25">
      <c r="A104" t="s">
        <v>135</v>
      </c>
      <c r="B104" t="s">
        <v>787</v>
      </c>
      <c r="C104" t="s">
        <v>243</v>
      </c>
      <c r="D104" t="s">
        <v>114</v>
      </c>
      <c r="E104" t="s">
        <v>296</v>
      </c>
      <c r="F104" s="6"/>
      <c r="G104" t="s">
        <v>119</v>
      </c>
      <c r="H104" s="6"/>
      <c r="I104" s="5"/>
      <c r="J104" s="5"/>
      <c r="K104" s="5"/>
      <c r="L104" s="5"/>
      <c r="N104" t="s">
        <v>296</v>
      </c>
      <c r="O104" s="6"/>
      <c r="P104" t="s">
        <v>119</v>
      </c>
      <c r="Q104" s="6"/>
      <c r="X104" s="5"/>
      <c r="Z104" s="5"/>
    </row>
    <row r="105" spans="1:26" customFormat="1" x14ac:dyDescent="0.25">
      <c r="A105" t="s">
        <v>135</v>
      </c>
      <c r="B105" t="s">
        <v>788</v>
      </c>
      <c r="C105" t="s">
        <v>243</v>
      </c>
      <c r="D105" t="s">
        <v>114</v>
      </c>
      <c r="E105" t="s">
        <v>296</v>
      </c>
      <c r="F105" s="6"/>
      <c r="G105" t="s">
        <v>119</v>
      </c>
      <c r="H105" s="6"/>
      <c r="I105" s="5"/>
      <c r="J105" s="5"/>
      <c r="K105" s="5"/>
      <c r="L105" s="5"/>
      <c r="N105" t="s">
        <v>296</v>
      </c>
      <c r="O105" s="6"/>
      <c r="P105" t="s">
        <v>119</v>
      </c>
      <c r="Q105" s="6"/>
      <c r="X105" s="5"/>
      <c r="Z105" s="5"/>
    </row>
    <row r="106" spans="1:26" customFormat="1" x14ac:dyDescent="0.25">
      <c r="A106" t="s">
        <v>135</v>
      </c>
      <c r="B106" t="s">
        <v>789</v>
      </c>
      <c r="C106" t="s">
        <v>243</v>
      </c>
      <c r="D106" t="s">
        <v>114</v>
      </c>
      <c r="E106" t="s">
        <v>296</v>
      </c>
      <c r="F106" s="6"/>
      <c r="G106" t="s">
        <v>119</v>
      </c>
      <c r="H106" s="6"/>
      <c r="I106" s="5"/>
      <c r="J106" s="5"/>
      <c r="K106" s="5"/>
      <c r="L106" s="5"/>
      <c r="N106" t="s">
        <v>296</v>
      </c>
      <c r="O106" s="6"/>
      <c r="P106" t="s">
        <v>119</v>
      </c>
      <c r="Q106" s="6"/>
      <c r="X106" s="5"/>
      <c r="Z106" s="5"/>
    </row>
    <row r="107" spans="1:26" customFormat="1" x14ac:dyDescent="0.25">
      <c r="A107" t="s">
        <v>135</v>
      </c>
      <c r="B107" t="s">
        <v>790</v>
      </c>
      <c r="C107" t="s">
        <v>243</v>
      </c>
      <c r="D107" t="s">
        <v>114</v>
      </c>
      <c r="E107" t="s">
        <v>296</v>
      </c>
      <c r="F107" s="6"/>
      <c r="G107" t="s">
        <v>119</v>
      </c>
      <c r="H107" s="6"/>
      <c r="I107" s="5"/>
      <c r="J107" s="5"/>
      <c r="K107" s="5"/>
      <c r="L107" s="5"/>
      <c r="N107" t="s">
        <v>296</v>
      </c>
      <c r="O107" s="6"/>
      <c r="P107" t="s">
        <v>119</v>
      </c>
      <c r="Q107" s="6"/>
      <c r="X107" s="5"/>
      <c r="Z107" s="5"/>
    </row>
    <row r="108" spans="1:26" customFormat="1" x14ac:dyDescent="0.25">
      <c r="A108" t="s">
        <v>135</v>
      </c>
      <c r="B108" t="s">
        <v>791</v>
      </c>
      <c r="C108" t="s">
        <v>243</v>
      </c>
      <c r="D108" t="s">
        <v>114</v>
      </c>
      <c r="E108" t="s">
        <v>296</v>
      </c>
      <c r="F108" s="6"/>
      <c r="G108" t="s">
        <v>119</v>
      </c>
      <c r="H108" s="6"/>
      <c r="I108" s="5"/>
      <c r="J108" s="5"/>
      <c r="K108" s="5"/>
      <c r="L108" s="5"/>
      <c r="N108" t="s">
        <v>296</v>
      </c>
      <c r="O108" s="6"/>
      <c r="P108" t="s">
        <v>119</v>
      </c>
      <c r="Q108" s="6"/>
      <c r="X108" s="5"/>
      <c r="Z108" s="5"/>
    </row>
    <row r="109" spans="1:26" customFormat="1" x14ac:dyDescent="0.25">
      <c r="A109" t="s">
        <v>135</v>
      </c>
      <c r="B109" t="s">
        <v>792</v>
      </c>
      <c r="C109" t="s">
        <v>243</v>
      </c>
      <c r="D109" t="s">
        <v>114</v>
      </c>
      <c r="E109" t="s">
        <v>296</v>
      </c>
      <c r="F109" s="6"/>
      <c r="G109" t="s">
        <v>119</v>
      </c>
      <c r="H109" s="6"/>
      <c r="I109" s="5"/>
      <c r="J109" s="5"/>
      <c r="K109" s="5"/>
      <c r="L109" s="5"/>
      <c r="N109" t="s">
        <v>296</v>
      </c>
      <c r="O109" s="6"/>
      <c r="P109" t="s">
        <v>119</v>
      </c>
      <c r="Q109" s="6"/>
      <c r="X109" s="5"/>
      <c r="Z109" s="5"/>
    </row>
    <row r="110" spans="1:26" customFormat="1" x14ac:dyDescent="0.25">
      <c r="A110" t="s">
        <v>135</v>
      </c>
      <c r="B110" t="s">
        <v>793</v>
      </c>
      <c r="C110" t="s">
        <v>243</v>
      </c>
      <c r="D110" t="s">
        <v>114</v>
      </c>
      <c r="E110" t="s">
        <v>296</v>
      </c>
      <c r="F110" s="6"/>
      <c r="G110" t="s">
        <v>119</v>
      </c>
      <c r="H110" s="6"/>
      <c r="I110" s="5"/>
      <c r="J110" s="5"/>
      <c r="K110" s="5"/>
      <c r="L110" s="5"/>
      <c r="N110" t="s">
        <v>296</v>
      </c>
      <c r="O110" s="6"/>
      <c r="P110" t="s">
        <v>119</v>
      </c>
      <c r="Q110" s="6"/>
      <c r="X110" s="5"/>
      <c r="Z110" s="5"/>
    </row>
    <row r="111" spans="1:26" customFormat="1" x14ac:dyDescent="0.25">
      <c r="A111" t="s">
        <v>135</v>
      </c>
      <c r="B111" t="s">
        <v>794</v>
      </c>
      <c r="C111" t="s">
        <v>243</v>
      </c>
      <c r="D111" t="s">
        <v>114</v>
      </c>
      <c r="E111" t="s">
        <v>296</v>
      </c>
      <c r="F111" s="6"/>
      <c r="G111" t="s">
        <v>119</v>
      </c>
      <c r="H111" s="6"/>
      <c r="I111" s="5"/>
      <c r="J111" s="5"/>
      <c r="K111" s="5"/>
      <c r="L111" s="5"/>
      <c r="N111" t="s">
        <v>296</v>
      </c>
      <c r="O111" s="6"/>
      <c r="P111" t="s">
        <v>119</v>
      </c>
      <c r="Q111" s="6"/>
      <c r="X111" s="5"/>
      <c r="Z111" s="5"/>
    </row>
    <row r="112" spans="1:26" customFormat="1" x14ac:dyDescent="0.25">
      <c r="A112" t="s">
        <v>135</v>
      </c>
      <c r="B112" t="s">
        <v>795</v>
      </c>
      <c r="C112" t="s">
        <v>243</v>
      </c>
      <c r="D112" t="s">
        <v>114</v>
      </c>
      <c r="E112" t="s">
        <v>296</v>
      </c>
      <c r="F112" s="6"/>
      <c r="G112" t="s">
        <v>119</v>
      </c>
      <c r="H112" s="6"/>
      <c r="I112" s="5"/>
      <c r="J112" s="5"/>
      <c r="K112" s="5"/>
      <c r="L112" s="5"/>
      <c r="N112" t="s">
        <v>296</v>
      </c>
      <c r="O112" s="6"/>
      <c r="P112" t="s">
        <v>119</v>
      </c>
      <c r="Q112" s="6"/>
      <c r="X112" s="5"/>
      <c r="Z112" s="5"/>
    </row>
    <row r="113" spans="1:26" customFormat="1" x14ac:dyDescent="0.25">
      <c r="A113" t="s">
        <v>135</v>
      </c>
      <c r="B113" t="s">
        <v>796</v>
      </c>
      <c r="C113" t="s">
        <v>243</v>
      </c>
      <c r="D113" t="s">
        <v>114</v>
      </c>
      <c r="E113" t="s">
        <v>296</v>
      </c>
      <c r="F113" s="6"/>
      <c r="G113" t="s">
        <v>119</v>
      </c>
      <c r="H113" s="6"/>
      <c r="I113" s="5"/>
      <c r="J113" s="5"/>
      <c r="K113" s="5"/>
      <c r="L113" s="5"/>
      <c r="N113" t="s">
        <v>296</v>
      </c>
      <c r="O113" s="6"/>
      <c r="P113" t="s">
        <v>119</v>
      </c>
      <c r="Q113" s="6"/>
      <c r="X113" s="5"/>
      <c r="Z113" s="5"/>
    </row>
    <row r="114" spans="1:26" customFormat="1" x14ac:dyDescent="0.25">
      <c r="A114" t="s">
        <v>136</v>
      </c>
      <c r="B114" t="s">
        <v>242</v>
      </c>
      <c r="C114" t="s">
        <v>156</v>
      </c>
      <c r="D114" t="s">
        <v>114</v>
      </c>
      <c r="E114" t="s">
        <v>296</v>
      </c>
      <c r="F114" s="6"/>
      <c r="G114" t="s">
        <v>119</v>
      </c>
      <c r="H114" s="6"/>
      <c r="I114" s="5"/>
      <c r="J114" s="5"/>
      <c r="K114" s="5"/>
      <c r="L114" s="5"/>
      <c r="N114" t="s">
        <v>296</v>
      </c>
      <c r="O114" s="6"/>
      <c r="P114" t="s">
        <v>119</v>
      </c>
      <c r="Q114" s="6"/>
      <c r="X114" s="5"/>
      <c r="Z114" s="5"/>
    </row>
    <row r="115" spans="1:26" customFormat="1" x14ac:dyDescent="0.25">
      <c r="A115" t="s">
        <v>137</v>
      </c>
      <c r="B115" t="s">
        <v>244</v>
      </c>
      <c r="C115" t="s">
        <v>246</v>
      </c>
      <c r="D115" t="s">
        <v>114</v>
      </c>
      <c r="E115" t="s">
        <v>296</v>
      </c>
      <c r="F115" s="6"/>
      <c r="G115" t="s">
        <v>119</v>
      </c>
      <c r="H115" s="6"/>
      <c r="I115" s="5"/>
      <c r="J115" s="5"/>
      <c r="K115" s="5"/>
      <c r="L115" s="5"/>
      <c r="N115" t="s">
        <v>296</v>
      </c>
      <c r="O115" s="6"/>
      <c r="P115" t="s">
        <v>119</v>
      </c>
      <c r="Q115" s="6"/>
      <c r="X115" s="5"/>
      <c r="Z115" s="5"/>
    </row>
    <row r="116" spans="1:26" customFormat="1" x14ac:dyDescent="0.25">
      <c r="A116" t="s">
        <v>137</v>
      </c>
      <c r="B116" t="s">
        <v>797</v>
      </c>
      <c r="C116" t="s">
        <v>246</v>
      </c>
      <c r="D116" t="s">
        <v>114</v>
      </c>
      <c r="E116" t="s">
        <v>296</v>
      </c>
      <c r="F116" s="6"/>
      <c r="G116" t="s">
        <v>119</v>
      </c>
      <c r="H116" s="6"/>
      <c r="I116" s="5"/>
      <c r="J116" s="5"/>
      <c r="K116" s="5"/>
      <c r="L116" s="5"/>
      <c r="N116" t="s">
        <v>296</v>
      </c>
      <c r="O116" s="6"/>
      <c r="P116" t="s">
        <v>119</v>
      </c>
      <c r="Q116" s="6"/>
      <c r="X116" s="5"/>
      <c r="Z116" s="5"/>
    </row>
    <row r="117" spans="1:26" customFormat="1" x14ac:dyDescent="0.25">
      <c r="A117" t="s">
        <v>137</v>
      </c>
      <c r="B117" t="s">
        <v>798</v>
      </c>
      <c r="C117" t="s">
        <v>246</v>
      </c>
      <c r="D117" t="s">
        <v>114</v>
      </c>
      <c r="E117" t="s">
        <v>296</v>
      </c>
      <c r="F117" s="6"/>
      <c r="G117" t="s">
        <v>119</v>
      </c>
      <c r="H117" s="6"/>
      <c r="I117" s="5"/>
      <c r="J117" s="5"/>
      <c r="K117" s="5"/>
      <c r="L117" s="5"/>
      <c r="N117" t="s">
        <v>296</v>
      </c>
      <c r="O117" s="6"/>
      <c r="P117" t="s">
        <v>119</v>
      </c>
      <c r="Q117" s="6"/>
      <c r="X117" s="5"/>
      <c r="Z117" s="5"/>
    </row>
    <row r="118" spans="1:26" customFormat="1" x14ac:dyDescent="0.25">
      <c r="A118" t="s">
        <v>137</v>
      </c>
      <c r="B118" t="s">
        <v>799</v>
      </c>
      <c r="C118" t="s">
        <v>246</v>
      </c>
      <c r="D118" t="s">
        <v>114</v>
      </c>
      <c r="E118" t="s">
        <v>296</v>
      </c>
      <c r="F118" s="6"/>
      <c r="G118" t="s">
        <v>119</v>
      </c>
      <c r="H118" s="6"/>
      <c r="I118" s="5"/>
      <c r="J118" s="5"/>
      <c r="K118" s="5"/>
      <c r="L118" s="5"/>
      <c r="N118" t="s">
        <v>296</v>
      </c>
      <c r="O118" s="6"/>
      <c r="P118" t="s">
        <v>119</v>
      </c>
      <c r="Q118" s="6"/>
      <c r="X118" s="5"/>
      <c r="Z118" s="5"/>
    </row>
    <row r="119" spans="1:26" customFormat="1" x14ac:dyDescent="0.25">
      <c r="A119" t="s">
        <v>137</v>
      </c>
      <c r="B119" t="s">
        <v>800</v>
      </c>
      <c r="C119" t="s">
        <v>246</v>
      </c>
      <c r="D119" t="s">
        <v>114</v>
      </c>
      <c r="E119" t="s">
        <v>296</v>
      </c>
      <c r="F119" s="6"/>
      <c r="G119" t="s">
        <v>119</v>
      </c>
      <c r="H119" s="6"/>
      <c r="I119" s="5"/>
      <c r="J119" s="5"/>
      <c r="K119" s="5"/>
      <c r="L119" s="5"/>
      <c r="N119" t="s">
        <v>296</v>
      </c>
      <c r="O119" s="6"/>
      <c r="P119" t="s">
        <v>119</v>
      </c>
      <c r="Q119" s="6"/>
      <c r="X119" s="5"/>
      <c r="Z119" s="5"/>
    </row>
    <row r="120" spans="1:26" customFormat="1" x14ac:dyDescent="0.25">
      <c r="A120" t="s">
        <v>137</v>
      </c>
      <c r="B120" t="s">
        <v>801</v>
      </c>
      <c r="C120" t="s">
        <v>246</v>
      </c>
      <c r="D120" t="s">
        <v>114</v>
      </c>
      <c r="E120" t="s">
        <v>296</v>
      </c>
      <c r="F120" s="6"/>
      <c r="G120" t="s">
        <v>119</v>
      </c>
      <c r="H120" s="6"/>
      <c r="I120" s="5"/>
      <c r="J120" s="5"/>
      <c r="K120" s="5"/>
      <c r="L120" s="5"/>
      <c r="N120" t="s">
        <v>296</v>
      </c>
      <c r="O120" s="6"/>
      <c r="P120" t="s">
        <v>119</v>
      </c>
      <c r="Q120" s="6"/>
      <c r="X120" s="5"/>
      <c r="Z120" s="5"/>
    </row>
    <row r="121" spans="1:26" customFormat="1" x14ac:dyDescent="0.25">
      <c r="A121" t="s">
        <v>137</v>
      </c>
      <c r="B121" t="s">
        <v>802</v>
      </c>
      <c r="C121" t="s">
        <v>246</v>
      </c>
      <c r="D121" t="s">
        <v>114</v>
      </c>
      <c r="E121" t="s">
        <v>296</v>
      </c>
      <c r="F121" s="6"/>
      <c r="G121" t="s">
        <v>119</v>
      </c>
      <c r="H121" s="6"/>
      <c r="I121" s="5"/>
      <c r="J121" s="5"/>
      <c r="K121" s="5"/>
      <c r="L121" s="5"/>
      <c r="N121" t="s">
        <v>296</v>
      </c>
      <c r="O121" s="6"/>
      <c r="P121" t="s">
        <v>119</v>
      </c>
      <c r="Q121" s="6"/>
      <c r="X121" s="5"/>
      <c r="Z121" s="5"/>
    </row>
    <row r="122" spans="1:26" customFormat="1" x14ac:dyDescent="0.25">
      <c r="A122" t="s">
        <v>137</v>
      </c>
      <c r="B122" t="s">
        <v>803</v>
      </c>
      <c r="C122" t="s">
        <v>246</v>
      </c>
      <c r="D122" t="s">
        <v>114</v>
      </c>
      <c r="E122" t="s">
        <v>296</v>
      </c>
      <c r="F122" s="6"/>
      <c r="G122" t="s">
        <v>119</v>
      </c>
      <c r="H122" s="6"/>
      <c r="I122" s="5"/>
      <c r="J122" s="5"/>
      <c r="K122" s="5"/>
      <c r="L122" s="5"/>
      <c r="N122" t="s">
        <v>296</v>
      </c>
      <c r="O122" s="6"/>
      <c r="P122" t="s">
        <v>119</v>
      </c>
      <c r="Q122" s="6"/>
      <c r="X122" s="5"/>
      <c r="Z122" s="5"/>
    </row>
    <row r="123" spans="1:26" customFormat="1" x14ac:dyDescent="0.25">
      <c r="A123" t="s">
        <v>137</v>
      </c>
      <c r="B123" t="s">
        <v>804</v>
      </c>
      <c r="C123" t="s">
        <v>246</v>
      </c>
      <c r="D123" t="s">
        <v>114</v>
      </c>
      <c r="E123" t="s">
        <v>296</v>
      </c>
      <c r="F123" s="6"/>
      <c r="G123" t="s">
        <v>119</v>
      </c>
      <c r="H123" s="6"/>
      <c r="I123" s="5"/>
      <c r="J123" s="5"/>
      <c r="K123" s="5"/>
      <c r="L123" s="5"/>
      <c r="N123" t="s">
        <v>296</v>
      </c>
      <c r="O123" s="6"/>
      <c r="P123" t="s">
        <v>119</v>
      </c>
      <c r="Q123" s="6"/>
      <c r="X123" s="5"/>
      <c r="Z123" s="5"/>
    </row>
    <row r="124" spans="1:26" customFormat="1" x14ac:dyDescent="0.25">
      <c r="A124" t="s">
        <v>137</v>
      </c>
      <c r="B124" t="s">
        <v>805</v>
      </c>
      <c r="C124" t="s">
        <v>246</v>
      </c>
      <c r="D124" t="s">
        <v>114</v>
      </c>
      <c r="E124" t="s">
        <v>296</v>
      </c>
      <c r="F124" s="6"/>
      <c r="G124" t="s">
        <v>119</v>
      </c>
      <c r="H124" s="6"/>
      <c r="I124" s="5"/>
      <c r="J124" s="5"/>
      <c r="K124" s="5"/>
      <c r="L124" s="5"/>
      <c r="N124" t="s">
        <v>296</v>
      </c>
      <c r="O124" s="6"/>
      <c r="P124" t="s">
        <v>119</v>
      </c>
      <c r="Q124" s="6"/>
      <c r="X124" s="5"/>
      <c r="Z124" s="5"/>
    </row>
    <row r="125" spans="1:26" customFormat="1" x14ac:dyDescent="0.25">
      <c r="A125" t="s">
        <v>137</v>
      </c>
      <c r="B125" t="s">
        <v>806</v>
      </c>
      <c r="C125" t="s">
        <v>246</v>
      </c>
      <c r="D125" t="s">
        <v>114</v>
      </c>
      <c r="E125" t="s">
        <v>296</v>
      </c>
      <c r="F125" s="6"/>
      <c r="G125" t="s">
        <v>119</v>
      </c>
      <c r="H125" s="6"/>
      <c r="I125" s="5"/>
      <c r="J125" s="5"/>
      <c r="K125" s="5"/>
      <c r="L125" s="5"/>
      <c r="N125" t="s">
        <v>296</v>
      </c>
      <c r="O125" s="6"/>
      <c r="P125" t="s">
        <v>119</v>
      </c>
      <c r="Q125" s="6"/>
      <c r="X125" s="5"/>
      <c r="Z125" s="5"/>
    </row>
    <row r="126" spans="1:26" customFormat="1" x14ac:dyDescent="0.25">
      <c r="A126" t="s">
        <v>137</v>
      </c>
      <c r="B126" t="s">
        <v>807</v>
      </c>
      <c r="C126" t="s">
        <v>246</v>
      </c>
      <c r="D126" t="s">
        <v>114</v>
      </c>
      <c r="E126" t="s">
        <v>296</v>
      </c>
      <c r="F126" s="6"/>
      <c r="G126" t="s">
        <v>119</v>
      </c>
      <c r="H126" s="6"/>
      <c r="I126" s="5"/>
      <c r="J126" s="5"/>
      <c r="K126" s="5"/>
      <c r="L126" s="5"/>
      <c r="N126" t="s">
        <v>296</v>
      </c>
      <c r="O126" s="6"/>
      <c r="P126" t="s">
        <v>119</v>
      </c>
      <c r="Q126" s="6"/>
      <c r="X126" s="5"/>
      <c r="Z126" s="5"/>
    </row>
    <row r="127" spans="1:26" customFormat="1" x14ac:dyDescent="0.25">
      <c r="A127" t="s">
        <v>137</v>
      </c>
      <c r="B127" t="s">
        <v>808</v>
      </c>
      <c r="C127" t="s">
        <v>246</v>
      </c>
      <c r="D127" t="s">
        <v>114</v>
      </c>
      <c r="E127" t="s">
        <v>296</v>
      </c>
      <c r="F127" s="6"/>
      <c r="G127" t="s">
        <v>119</v>
      </c>
      <c r="H127" s="6"/>
      <c r="I127" s="5"/>
      <c r="J127" s="5"/>
      <c r="K127" s="5"/>
      <c r="L127" s="5"/>
      <c r="N127" t="s">
        <v>296</v>
      </c>
      <c r="O127" s="6"/>
      <c r="P127" t="s">
        <v>119</v>
      </c>
      <c r="Q127" s="6"/>
      <c r="X127" s="5"/>
      <c r="Z127" s="5"/>
    </row>
    <row r="128" spans="1:26" customFormat="1" x14ac:dyDescent="0.25">
      <c r="A128" t="s">
        <v>137</v>
      </c>
      <c r="B128" t="s">
        <v>809</v>
      </c>
      <c r="C128" t="s">
        <v>246</v>
      </c>
      <c r="D128" t="s">
        <v>114</v>
      </c>
      <c r="E128" t="s">
        <v>296</v>
      </c>
      <c r="F128" s="6"/>
      <c r="G128" t="s">
        <v>119</v>
      </c>
      <c r="H128" s="6"/>
      <c r="I128" s="5"/>
      <c r="J128" s="5"/>
      <c r="K128" s="5"/>
      <c r="L128" s="5"/>
      <c r="N128" t="s">
        <v>296</v>
      </c>
      <c r="O128" s="6"/>
      <c r="P128" t="s">
        <v>119</v>
      </c>
      <c r="Q128" s="6"/>
      <c r="X128" s="5"/>
      <c r="Z128" s="5"/>
    </row>
    <row r="129" spans="1:26" customFormat="1" x14ac:dyDescent="0.25">
      <c r="A129" t="s">
        <v>137</v>
      </c>
      <c r="B129" t="s">
        <v>810</v>
      </c>
      <c r="C129" t="s">
        <v>246</v>
      </c>
      <c r="D129" t="s">
        <v>114</v>
      </c>
      <c r="E129" t="s">
        <v>296</v>
      </c>
      <c r="F129" s="6"/>
      <c r="G129" t="s">
        <v>119</v>
      </c>
      <c r="H129" s="6"/>
      <c r="I129" s="5"/>
      <c r="J129" s="5"/>
      <c r="K129" s="5"/>
      <c r="L129" s="5"/>
      <c r="N129" t="s">
        <v>296</v>
      </c>
      <c r="O129" s="6"/>
      <c r="P129" t="s">
        <v>119</v>
      </c>
      <c r="Q129" s="6"/>
      <c r="X129" s="5"/>
      <c r="Z129" s="5"/>
    </row>
    <row r="130" spans="1:26" customFormat="1" x14ac:dyDescent="0.25">
      <c r="A130" t="s">
        <v>137</v>
      </c>
      <c r="B130" t="s">
        <v>811</v>
      </c>
      <c r="C130" t="s">
        <v>246</v>
      </c>
      <c r="D130" t="s">
        <v>114</v>
      </c>
      <c r="E130" t="s">
        <v>296</v>
      </c>
      <c r="F130" s="6"/>
      <c r="G130" t="s">
        <v>119</v>
      </c>
      <c r="H130" s="6"/>
      <c r="I130" s="5"/>
      <c r="J130" s="5"/>
      <c r="K130" s="5"/>
      <c r="L130" s="5"/>
      <c r="N130" t="s">
        <v>296</v>
      </c>
      <c r="O130" s="6"/>
      <c r="P130" t="s">
        <v>119</v>
      </c>
      <c r="Q130" s="6"/>
      <c r="X130" s="5"/>
      <c r="Z130" s="5"/>
    </row>
    <row r="131" spans="1:26" customFormat="1" x14ac:dyDescent="0.25">
      <c r="A131" t="s">
        <v>137</v>
      </c>
      <c r="B131" t="s">
        <v>812</v>
      </c>
      <c r="C131" t="s">
        <v>246</v>
      </c>
      <c r="D131" t="s">
        <v>114</v>
      </c>
      <c r="E131" t="s">
        <v>296</v>
      </c>
      <c r="F131" s="6"/>
      <c r="G131" t="s">
        <v>119</v>
      </c>
      <c r="H131" s="6"/>
      <c r="I131" s="5"/>
      <c r="J131" s="5"/>
      <c r="K131" s="5"/>
      <c r="L131" s="5"/>
      <c r="N131" t="s">
        <v>296</v>
      </c>
      <c r="O131" s="6"/>
      <c r="P131" t="s">
        <v>119</v>
      </c>
      <c r="Q131" s="6"/>
      <c r="X131" s="5"/>
      <c r="Z131" s="5"/>
    </row>
    <row r="132" spans="1:26" customFormat="1" x14ac:dyDescent="0.25">
      <c r="A132" t="s">
        <v>137</v>
      </c>
      <c r="B132" t="s">
        <v>813</v>
      </c>
      <c r="C132" t="s">
        <v>246</v>
      </c>
      <c r="D132" t="s">
        <v>114</v>
      </c>
      <c r="E132" t="s">
        <v>296</v>
      </c>
      <c r="F132" s="6"/>
      <c r="G132" t="s">
        <v>119</v>
      </c>
      <c r="H132" s="6"/>
      <c r="I132" s="5"/>
      <c r="J132" s="5"/>
      <c r="K132" s="5"/>
      <c r="L132" s="5"/>
      <c r="N132" t="s">
        <v>296</v>
      </c>
      <c r="O132" s="6"/>
      <c r="P132" t="s">
        <v>119</v>
      </c>
      <c r="Q132" s="6"/>
      <c r="X132" s="5"/>
      <c r="Z132" s="5"/>
    </row>
    <row r="133" spans="1:26" customFormat="1" x14ac:dyDescent="0.25">
      <c r="A133" t="s">
        <v>137</v>
      </c>
      <c r="B133" t="s">
        <v>814</v>
      </c>
      <c r="C133" t="s">
        <v>246</v>
      </c>
      <c r="D133" t="s">
        <v>114</v>
      </c>
      <c r="E133" t="s">
        <v>296</v>
      </c>
      <c r="F133" s="6"/>
      <c r="G133" t="s">
        <v>119</v>
      </c>
      <c r="H133" s="6"/>
      <c r="I133" s="5"/>
      <c r="J133" s="5"/>
      <c r="K133" s="5"/>
      <c r="L133" s="5"/>
      <c r="N133" t="s">
        <v>296</v>
      </c>
      <c r="O133" s="6"/>
      <c r="P133" t="s">
        <v>119</v>
      </c>
      <c r="Q133" s="6"/>
      <c r="X133" s="5"/>
      <c r="Z133" s="5"/>
    </row>
    <row r="134" spans="1:26" customFormat="1" x14ac:dyDescent="0.25">
      <c r="A134" t="s">
        <v>137</v>
      </c>
      <c r="B134" t="s">
        <v>815</v>
      </c>
      <c r="C134" t="s">
        <v>246</v>
      </c>
      <c r="D134" t="s">
        <v>114</v>
      </c>
      <c r="E134" t="s">
        <v>296</v>
      </c>
      <c r="F134" s="6"/>
      <c r="G134" t="s">
        <v>119</v>
      </c>
      <c r="H134" s="6"/>
      <c r="I134" s="5"/>
      <c r="J134" s="5"/>
      <c r="K134" s="5"/>
      <c r="L134" s="5"/>
      <c r="N134" t="s">
        <v>296</v>
      </c>
      <c r="O134" s="6"/>
      <c r="P134" t="s">
        <v>119</v>
      </c>
      <c r="Q134" s="6"/>
      <c r="X134" s="5"/>
      <c r="Z134" s="5"/>
    </row>
    <row r="135" spans="1:26" customFormat="1" x14ac:dyDescent="0.25">
      <c r="A135" t="s">
        <v>137</v>
      </c>
      <c r="B135" t="s">
        <v>816</v>
      </c>
      <c r="C135" t="s">
        <v>246</v>
      </c>
      <c r="D135" t="s">
        <v>114</v>
      </c>
      <c r="E135" t="s">
        <v>296</v>
      </c>
      <c r="F135" s="6"/>
      <c r="G135" t="s">
        <v>119</v>
      </c>
      <c r="H135" s="6"/>
      <c r="I135" s="5"/>
      <c r="J135" s="5"/>
      <c r="K135" s="5"/>
      <c r="L135" s="5"/>
      <c r="N135" t="s">
        <v>296</v>
      </c>
      <c r="O135" s="6"/>
      <c r="P135" t="s">
        <v>119</v>
      </c>
      <c r="Q135" s="6"/>
      <c r="X135" s="5"/>
      <c r="Z135" s="5"/>
    </row>
    <row r="136" spans="1:26" customFormat="1" x14ac:dyDescent="0.25">
      <c r="A136" t="s">
        <v>137</v>
      </c>
      <c r="B136" t="s">
        <v>817</v>
      </c>
      <c r="C136" t="s">
        <v>246</v>
      </c>
      <c r="D136" t="s">
        <v>114</v>
      </c>
      <c r="E136" t="s">
        <v>296</v>
      </c>
      <c r="F136" s="6"/>
      <c r="G136" t="s">
        <v>119</v>
      </c>
      <c r="H136" s="6"/>
      <c r="I136" s="5"/>
      <c r="J136" s="5"/>
      <c r="K136" s="5"/>
      <c r="L136" s="5"/>
      <c r="N136" t="s">
        <v>296</v>
      </c>
      <c r="O136" s="6"/>
      <c r="P136" t="s">
        <v>119</v>
      </c>
      <c r="Q136" s="6"/>
      <c r="X136" s="5"/>
      <c r="Z136" s="5"/>
    </row>
    <row r="137" spans="1:26" customFormat="1" x14ac:dyDescent="0.25">
      <c r="A137" t="s">
        <v>137</v>
      </c>
      <c r="B137" t="s">
        <v>818</v>
      </c>
      <c r="C137" t="s">
        <v>246</v>
      </c>
      <c r="D137" t="s">
        <v>114</v>
      </c>
      <c r="E137" t="s">
        <v>296</v>
      </c>
      <c r="F137" s="6"/>
      <c r="G137" t="s">
        <v>119</v>
      </c>
      <c r="H137" s="6"/>
      <c r="I137" s="5"/>
      <c r="J137" s="5"/>
      <c r="K137" s="5"/>
      <c r="L137" s="5"/>
      <c r="N137" t="s">
        <v>296</v>
      </c>
      <c r="O137" s="6"/>
      <c r="P137" t="s">
        <v>119</v>
      </c>
      <c r="Q137" s="6"/>
      <c r="X137" s="5"/>
      <c r="Z137" s="5"/>
    </row>
    <row r="138" spans="1:26" customFormat="1" x14ac:dyDescent="0.25">
      <c r="A138" t="s">
        <v>137</v>
      </c>
      <c r="B138" t="s">
        <v>819</v>
      </c>
      <c r="C138" t="s">
        <v>246</v>
      </c>
      <c r="D138" t="s">
        <v>114</v>
      </c>
      <c r="E138" t="s">
        <v>296</v>
      </c>
      <c r="F138" s="6"/>
      <c r="G138" t="s">
        <v>119</v>
      </c>
      <c r="H138" s="6"/>
      <c r="I138" s="5"/>
      <c r="J138" s="5"/>
      <c r="K138" s="5"/>
      <c r="L138" s="5"/>
      <c r="N138" t="s">
        <v>296</v>
      </c>
      <c r="O138" s="6"/>
      <c r="P138" t="s">
        <v>119</v>
      </c>
      <c r="Q138" s="6"/>
      <c r="X138" s="5"/>
      <c r="Z138" s="5"/>
    </row>
    <row r="139" spans="1:26" customFormat="1" x14ac:dyDescent="0.25">
      <c r="A139" t="s">
        <v>137</v>
      </c>
      <c r="B139" t="s">
        <v>820</v>
      </c>
      <c r="C139" t="s">
        <v>246</v>
      </c>
      <c r="D139" t="s">
        <v>114</v>
      </c>
      <c r="E139" t="s">
        <v>296</v>
      </c>
      <c r="F139" s="6"/>
      <c r="G139" t="s">
        <v>119</v>
      </c>
      <c r="H139" s="6"/>
      <c r="I139" s="5"/>
      <c r="J139" s="5"/>
      <c r="K139" s="5"/>
      <c r="L139" s="5"/>
      <c r="N139" t="s">
        <v>296</v>
      </c>
      <c r="O139" s="6"/>
      <c r="P139" t="s">
        <v>119</v>
      </c>
      <c r="Q139" s="6"/>
      <c r="X139" s="5"/>
      <c r="Z139" s="5"/>
    </row>
    <row r="140" spans="1:26" customFormat="1" x14ac:dyDescent="0.25">
      <c r="A140" t="s">
        <v>137</v>
      </c>
      <c r="B140" t="s">
        <v>821</v>
      </c>
      <c r="C140" t="s">
        <v>246</v>
      </c>
      <c r="D140" t="s">
        <v>114</v>
      </c>
      <c r="E140" t="s">
        <v>296</v>
      </c>
      <c r="F140" s="6"/>
      <c r="G140" t="s">
        <v>119</v>
      </c>
      <c r="H140" s="6"/>
      <c r="I140" s="5"/>
      <c r="J140" s="5"/>
      <c r="K140" s="5"/>
      <c r="L140" s="5"/>
      <c r="N140" t="s">
        <v>296</v>
      </c>
      <c r="O140" s="6"/>
      <c r="P140" t="s">
        <v>119</v>
      </c>
      <c r="Q140" s="6"/>
      <c r="X140" s="5"/>
      <c r="Z140" s="5"/>
    </row>
    <row r="141" spans="1:26" customFormat="1" x14ac:dyDescent="0.25">
      <c r="A141" t="s">
        <v>137</v>
      </c>
      <c r="B141" t="s">
        <v>822</v>
      </c>
      <c r="C141" t="s">
        <v>246</v>
      </c>
      <c r="D141" t="s">
        <v>114</v>
      </c>
      <c r="E141" t="s">
        <v>296</v>
      </c>
      <c r="F141" s="6"/>
      <c r="G141" t="s">
        <v>119</v>
      </c>
      <c r="H141" s="6"/>
      <c r="I141" s="5"/>
      <c r="J141" s="5"/>
      <c r="K141" s="5"/>
      <c r="L141" s="5"/>
      <c r="N141" t="s">
        <v>296</v>
      </c>
      <c r="O141" s="6"/>
      <c r="P141" t="s">
        <v>119</v>
      </c>
      <c r="Q141" s="6"/>
      <c r="X141" s="5"/>
      <c r="Z141" s="5"/>
    </row>
    <row r="142" spans="1:26" customFormat="1" x14ac:dyDescent="0.25">
      <c r="A142" t="s">
        <v>137</v>
      </c>
      <c r="B142" t="s">
        <v>823</v>
      </c>
      <c r="C142" t="s">
        <v>246</v>
      </c>
      <c r="D142" t="s">
        <v>114</v>
      </c>
      <c r="E142" t="s">
        <v>296</v>
      </c>
      <c r="F142" s="6"/>
      <c r="G142" t="s">
        <v>119</v>
      </c>
      <c r="H142" s="6"/>
      <c r="I142" s="5"/>
      <c r="J142" s="5"/>
      <c r="K142" s="5"/>
      <c r="L142" s="5"/>
      <c r="N142" t="s">
        <v>296</v>
      </c>
      <c r="O142" s="6"/>
      <c r="P142" t="s">
        <v>119</v>
      </c>
      <c r="Q142" s="6"/>
      <c r="X142" s="5"/>
      <c r="Z142" s="5"/>
    </row>
    <row r="143" spans="1:26" customFormat="1" x14ac:dyDescent="0.25">
      <c r="A143" t="s">
        <v>137</v>
      </c>
      <c r="B143" t="s">
        <v>824</v>
      </c>
      <c r="C143" t="s">
        <v>246</v>
      </c>
      <c r="D143" t="s">
        <v>114</v>
      </c>
      <c r="E143" t="s">
        <v>296</v>
      </c>
      <c r="F143" s="6"/>
      <c r="G143" t="s">
        <v>119</v>
      </c>
      <c r="H143" s="6"/>
      <c r="I143" s="5"/>
      <c r="J143" s="5"/>
      <c r="K143" s="5"/>
      <c r="L143" s="5"/>
      <c r="N143" t="s">
        <v>296</v>
      </c>
      <c r="O143" s="6"/>
      <c r="P143" t="s">
        <v>119</v>
      </c>
      <c r="Q143" s="6"/>
      <c r="X143" s="5"/>
      <c r="Z143" s="5"/>
    </row>
    <row r="144" spans="1:26" customFormat="1" x14ac:dyDescent="0.25">
      <c r="A144" t="s">
        <v>137</v>
      </c>
      <c r="B144" t="s">
        <v>825</v>
      </c>
      <c r="C144" t="s">
        <v>246</v>
      </c>
      <c r="D144" t="s">
        <v>114</v>
      </c>
      <c r="E144" t="s">
        <v>296</v>
      </c>
      <c r="F144" s="6"/>
      <c r="G144" t="s">
        <v>119</v>
      </c>
      <c r="H144" s="6"/>
      <c r="I144" s="5"/>
      <c r="J144" s="5"/>
      <c r="K144" s="5"/>
      <c r="L144" s="5"/>
      <c r="N144" t="s">
        <v>296</v>
      </c>
      <c r="O144" s="6"/>
      <c r="P144" t="s">
        <v>119</v>
      </c>
      <c r="Q144" s="6"/>
      <c r="X144" s="5"/>
      <c r="Z144" s="5"/>
    </row>
    <row r="145" spans="1:26" customFormat="1" x14ac:dyDescent="0.25">
      <c r="A145" t="s">
        <v>137</v>
      </c>
      <c r="B145" t="s">
        <v>826</v>
      </c>
      <c r="C145" t="s">
        <v>246</v>
      </c>
      <c r="D145" t="s">
        <v>114</v>
      </c>
      <c r="E145" t="s">
        <v>296</v>
      </c>
      <c r="F145" s="6"/>
      <c r="G145" t="s">
        <v>119</v>
      </c>
      <c r="H145" s="6"/>
      <c r="I145" s="5"/>
      <c r="J145" s="5"/>
      <c r="K145" s="5"/>
      <c r="L145" s="5"/>
      <c r="N145" t="s">
        <v>296</v>
      </c>
      <c r="O145" s="6"/>
      <c r="P145" t="s">
        <v>119</v>
      </c>
      <c r="Q145" s="6"/>
      <c r="X145" s="5"/>
      <c r="Z145" s="5"/>
    </row>
    <row r="146" spans="1:26" customFormat="1" x14ac:dyDescent="0.25">
      <c r="A146" t="s">
        <v>137</v>
      </c>
      <c r="B146" t="s">
        <v>827</v>
      </c>
      <c r="C146" t="s">
        <v>246</v>
      </c>
      <c r="D146" t="s">
        <v>114</v>
      </c>
      <c r="E146" t="s">
        <v>296</v>
      </c>
      <c r="F146" s="6"/>
      <c r="G146" t="s">
        <v>119</v>
      </c>
      <c r="H146" s="6"/>
      <c r="I146" s="5"/>
      <c r="J146" s="5"/>
      <c r="K146" s="5"/>
      <c r="L146" s="5"/>
      <c r="N146" t="s">
        <v>296</v>
      </c>
      <c r="O146" s="6"/>
      <c r="P146" t="s">
        <v>119</v>
      </c>
      <c r="Q146" s="6"/>
      <c r="X146" s="5"/>
      <c r="Z146" s="5"/>
    </row>
    <row r="147" spans="1:26" customFormat="1" x14ac:dyDescent="0.25">
      <c r="A147" t="s">
        <v>137</v>
      </c>
      <c r="B147" t="s">
        <v>828</v>
      </c>
      <c r="C147" t="s">
        <v>246</v>
      </c>
      <c r="D147" t="s">
        <v>114</v>
      </c>
      <c r="E147" t="s">
        <v>296</v>
      </c>
      <c r="F147" s="6"/>
      <c r="G147" t="s">
        <v>119</v>
      </c>
      <c r="H147" s="6"/>
      <c r="I147" s="5"/>
      <c r="J147" s="5"/>
      <c r="K147" s="5"/>
      <c r="L147" s="5"/>
      <c r="N147" t="s">
        <v>296</v>
      </c>
      <c r="O147" s="6"/>
      <c r="P147" t="s">
        <v>119</v>
      </c>
      <c r="Q147" s="6"/>
      <c r="X147" s="5"/>
      <c r="Z147" s="5"/>
    </row>
    <row r="148" spans="1:26" customFormat="1" x14ac:dyDescent="0.25">
      <c r="A148" t="s">
        <v>137</v>
      </c>
      <c r="B148" t="s">
        <v>829</v>
      </c>
      <c r="C148" t="s">
        <v>246</v>
      </c>
      <c r="D148" t="s">
        <v>114</v>
      </c>
      <c r="E148" t="s">
        <v>296</v>
      </c>
      <c r="F148" s="6"/>
      <c r="G148" t="s">
        <v>119</v>
      </c>
      <c r="H148" s="6"/>
      <c r="I148" s="5"/>
      <c r="J148" s="5"/>
      <c r="K148" s="5"/>
      <c r="L148" s="5"/>
      <c r="N148" t="s">
        <v>296</v>
      </c>
      <c r="O148" s="6"/>
      <c r="P148" t="s">
        <v>119</v>
      </c>
      <c r="Q148" s="6"/>
      <c r="X148" s="5"/>
      <c r="Z148" s="5"/>
    </row>
    <row r="149" spans="1:26" customFormat="1" x14ac:dyDescent="0.25">
      <c r="A149" t="s">
        <v>137</v>
      </c>
      <c r="B149" t="s">
        <v>830</v>
      </c>
      <c r="C149" t="s">
        <v>246</v>
      </c>
      <c r="D149" t="s">
        <v>114</v>
      </c>
      <c r="E149" t="s">
        <v>296</v>
      </c>
      <c r="F149" s="6"/>
      <c r="G149" t="s">
        <v>119</v>
      </c>
      <c r="H149" s="6"/>
      <c r="I149" s="5"/>
      <c r="J149" s="5"/>
      <c r="K149" s="5"/>
      <c r="L149" s="5"/>
      <c r="N149" t="s">
        <v>296</v>
      </c>
      <c r="O149" s="6"/>
      <c r="P149" t="s">
        <v>119</v>
      </c>
      <c r="Q149" s="6"/>
      <c r="X149" s="5"/>
      <c r="Z149" s="5"/>
    </row>
    <row r="150" spans="1:26" customFormat="1" x14ac:dyDescent="0.25">
      <c r="A150" t="s">
        <v>137</v>
      </c>
      <c r="B150" t="s">
        <v>831</v>
      </c>
      <c r="C150" t="s">
        <v>246</v>
      </c>
      <c r="D150" t="s">
        <v>114</v>
      </c>
      <c r="E150" t="s">
        <v>296</v>
      </c>
      <c r="F150" s="6"/>
      <c r="G150" t="s">
        <v>119</v>
      </c>
      <c r="H150" s="6"/>
      <c r="I150" s="5"/>
      <c r="J150" s="5"/>
      <c r="K150" s="5"/>
      <c r="L150" s="5"/>
      <c r="N150" t="s">
        <v>296</v>
      </c>
      <c r="O150" s="6"/>
      <c r="P150" t="s">
        <v>119</v>
      </c>
      <c r="Q150" s="6"/>
      <c r="X150" s="5"/>
      <c r="Z150" s="5"/>
    </row>
    <row r="151" spans="1:26" customFormat="1" x14ac:dyDescent="0.25">
      <c r="A151" t="s">
        <v>137</v>
      </c>
      <c r="B151" t="s">
        <v>832</v>
      </c>
      <c r="C151" t="s">
        <v>246</v>
      </c>
      <c r="D151" t="s">
        <v>114</v>
      </c>
      <c r="E151" t="s">
        <v>296</v>
      </c>
      <c r="F151" s="6"/>
      <c r="G151" t="s">
        <v>119</v>
      </c>
      <c r="H151" s="6"/>
      <c r="I151" s="5"/>
      <c r="J151" s="5"/>
      <c r="K151" s="5"/>
      <c r="L151" s="5"/>
      <c r="N151" t="s">
        <v>296</v>
      </c>
      <c r="O151" s="6"/>
      <c r="P151" t="s">
        <v>119</v>
      </c>
      <c r="Q151" s="6"/>
      <c r="X151" s="5"/>
      <c r="Z151" s="5"/>
    </row>
    <row r="152" spans="1:26" customFormat="1" x14ac:dyDescent="0.25">
      <c r="A152" t="s">
        <v>137</v>
      </c>
      <c r="B152" t="s">
        <v>833</v>
      </c>
      <c r="C152" t="s">
        <v>246</v>
      </c>
      <c r="D152" t="s">
        <v>114</v>
      </c>
      <c r="E152" t="s">
        <v>296</v>
      </c>
      <c r="F152" s="6"/>
      <c r="G152" t="s">
        <v>119</v>
      </c>
      <c r="H152" s="6"/>
      <c r="I152" s="5"/>
      <c r="J152" s="5"/>
      <c r="K152" s="5"/>
      <c r="L152" s="5"/>
      <c r="N152" t="s">
        <v>296</v>
      </c>
      <c r="O152" s="6"/>
      <c r="P152" t="s">
        <v>119</v>
      </c>
      <c r="Q152" s="6"/>
      <c r="X152" s="5"/>
      <c r="Z152" s="5"/>
    </row>
    <row r="153" spans="1:26" customFormat="1" x14ac:dyDescent="0.25">
      <c r="A153" t="s">
        <v>137</v>
      </c>
      <c r="B153" t="s">
        <v>834</v>
      </c>
      <c r="C153" t="s">
        <v>246</v>
      </c>
      <c r="D153" t="s">
        <v>114</v>
      </c>
      <c r="E153" t="s">
        <v>296</v>
      </c>
      <c r="F153" s="6"/>
      <c r="G153" t="s">
        <v>119</v>
      </c>
      <c r="H153" s="6"/>
      <c r="I153" s="5"/>
      <c r="J153" s="5"/>
      <c r="K153" s="5"/>
      <c r="L153" s="5"/>
      <c r="N153" t="s">
        <v>296</v>
      </c>
      <c r="O153" s="6"/>
      <c r="P153" t="s">
        <v>119</v>
      </c>
      <c r="Q153" s="6"/>
      <c r="X153" s="5"/>
      <c r="Z153" s="5"/>
    </row>
    <row r="154" spans="1:26" customFormat="1" x14ac:dyDescent="0.25">
      <c r="A154" t="s">
        <v>137</v>
      </c>
      <c r="B154" t="s">
        <v>835</v>
      </c>
      <c r="C154" t="s">
        <v>246</v>
      </c>
      <c r="D154" t="s">
        <v>114</v>
      </c>
      <c r="E154" t="s">
        <v>296</v>
      </c>
      <c r="F154" s="6"/>
      <c r="G154" t="s">
        <v>119</v>
      </c>
      <c r="H154" s="6"/>
      <c r="I154" s="5"/>
      <c r="J154" s="5"/>
      <c r="K154" s="5"/>
      <c r="L154" s="5"/>
      <c r="N154" t="s">
        <v>296</v>
      </c>
      <c r="O154" s="6"/>
      <c r="P154" t="s">
        <v>119</v>
      </c>
      <c r="Q154" s="6"/>
      <c r="X154" s="5"/>
      <c r="Z154" s="5"/>
    </row>
    <row r="155" spans="1:26" customFormat="1" x14ac:dyDescent="0.25">
      <c r="A155" t="s">
        <v>137</v>
      </c>
      <c r="B155" t="s">
        <v>836</v>
      </c>
      <c r="C155" t="s">
        <v>246</v>
      </c>
      <c r="D155" t="s">
        <v>114</v>
      </c>
      <c r="E155" t="s">
        <v>296</v>
      </c>
      <c r="F155" s="6"/>
      <c r="G155" t="s">
        <v>119</v>
      </c>
      <c r="H155" s="6"/>
      <c r="I155" s="5"/>
      <c r="J155" s="5"/>
      <c r="K155" s="5"/>
      <c r="L155" s="5"/>
      <c r="N155" t="s">
        <v>296</v>
      </c>
      <c r="O155" s="6"/>
      <c r="P155" t="s">
        <v>119</v>
      </c>
      <c r="Q155" s="6"/>
      <c r="X155" s="5"/>
      <c r="Z155" s="5"/>
    </row>
    <row r="156" spans="1:26" customFormat="1" x14ac:dyDescent="0.25">
      <c r="A156" t="s">
        <v>137</v>
      </c>
      <c r="B156" t="s">
        <v>837</v>
      </c>
      <c r="C156" t="s">
        <v>246</v>
      </c>
      <c r="D156" t="s">
        <v>114</v>
      </c>
      <c r="E156" t="s">
        <v>296</v>
      </c>
      <c r="F156" s="6"/>
      <c r="G156" t="s">
        <v>119</v>
      </c>
      <c r="H156" s="6"/>
      <c r="I156" s="5"/>
      <c r="J156" s="5"/>
      <c r="K156" s="5"/>
      <c r="L156" s="5"/>
      <c r="N156" t="s">
        <v>296</v>
      </c>
      <c r="O156" s="6"/>
      <c r="P156" t="s">
        <v>119</v>
      </c>
      <c r="Q156" s="6"/>
      <c r="X156" s="5"/>
      <c r="Z156" s="5"/>
    </row>
    <row r="157" spans="1:26" customFormat="1" x14ac:dyDescent="0.25">
      <c r="A157" t="s">
        <v>137</v>
      </c>
      <c r="B157" t="s">
        <v>838</v>
      </c>
      <c r="C157" t="s">
        <v>246</v>
      </c>
      <c r="D157" t="s">
        <v>114</v>
      </c>
      <c r="E157" t="s">
        <v>296</v>
      </c>
      <c r="F157" s="6"/>
      <c r="G157" t="s">
        <v>119</v>
      </c>
      <c r="H157" s="6"/>
      <c r="I157" s="5"/>
      <c r="J157" s="5"/>
      <c r="K157" s="5"/>
      <c r="L157" s="5"/>
      <c r="N157" t="s">
        <v>296</v>
      </c>
      <c r="O157" s="6"/>
      <c r="P157" t="s">
        <v>119</v>
      </c>
      <c r="Q157" s="6"/>
      <c r="X157" s="5"/>
      <c r="Z157" s="5"/>
    </row>
    <row r="158" spans="1:26" customFormat="1" x14ac:dyDescent="0.25">
      <c r="A158" t="s">
        <v>137</v>
      </c>
      <c r="B158" t="s">
        <v>839</v>
      </c>
      <c r="C158" t="s">
        <v>246</v>
      </c>
      <c r="D158" t="s">
        <v>114</v>
      </c>
      <c r="E158" t="s">
        <v>296</v>
      </c>
      <c r="F158" s="6"/>
      <c r="G158" t="s">
        <v>119</v>
      </c>
      <c r="H158" s="6"/>
      <c r="I158" s="5"/>
      <c r="J158" s="5"/>
      <c r="K158" s="5"/>
      <c r="L158" s="5"/>
      <c r="N158" t="s">
        <v>296</v>
      </c>
      <c r="O158" s="6"/>
      <c r="P158" t="s">
        <v>119</v>
      </c>
      <c r="Q158" s="6"/>
      <c r="X158" s="5"/>
      <c r="Z158" s="5"/>
    </row>
    <row r="159" spans="1:26" customFormat="1" x14ac:dyDescent="0.25">
      <c r="A159" t="s">
        <v>137</v>
      </c>
      <c r="B159" t="s">
        <v>840</v>
      </c>
      <c r="C159" t="s">
        <v>246</v>
      </c>
      <c r="D159" t="s">
        <v>114</v>
      </c>
      <c r="E159" t="s">
        <v>296</v>
      </c>
      <c r="F159" s="6"/>
      <c r="G159" t="s">
        <v>119</v>
      </c>
      <c r="H159" s="6"/>
      <c r="I159" s="5"/>
      <c r="J159" s="5"/>
      <c r="K159" s="5"/>
      <c r="L159" s="5"/>
      <c r="N159" t="s">
        <v>296</v>
      </c>
      <c r="O159" s="6"/>
      <c r="P159" t="s">
        <v>119</v>
      </c>
      <c r="Q159" s="6"/>
      <c r="X159" s="5"/>
      <c r="Z159" s="5"/>
    </row>
    <row r="160" spans="1:26" customFormat="1" x14ac:dyDescent="0.25">
      <c r="A160" t="s">
        <v>137</v>
      </c>
      <c r="B160" t="s">
        <v>841</v>
      </c>
      <c r="C160" t="s">
        <v>246</v>
      </c>
      <c r="D160" t="s">
        <v>114</v>
      </c>
      <c r="E160" t="s">
        <v>296</v>
      </c>
      <c r="F160" s="6"/>
      <c r="G160" t="s">
        <v>119</v>
      </c>
      <c r="H160" s="6"/>
      <c r="I160" s="5"/>
      <c r="J160" s="5"/>
      <c r="K160" s="5"/>
      <c r="L160" s="5"/>
      <c r="N160" t="s">
        <v>296</v>
      </c>
      <c r="O160" s="6"/>
      <c r="P160" t="s">
        <v>119</v>
      </c>
      <c r="Q160" s="6"/>
      <c r="X160" s="5"/>
      <c r="Z160" s="5"/>
    </row>
    <row r="161" spans="1:27" customFormat="1" x14ac:dyDescent="0.25">
      <c r="A161" t="s">
        <v>137</v>
      </c>
      <c r="B161" t="s">
        <v>842</v>
      </c>
      <c r="C161" t="s">
        <v>246</v>
      </c>
      <c r="D161" t="s">
        <v>114</v>
      </c>
      <c r="E161" t="s">
        <v>296</v>
      </c>
      <c r="F161" s="6"/>
      <c r="G161" t="s">
        <v>119</v>
      </c>
      <c r="H161" s="6"/>
      <c r="I161" s="5"/>
      <c r="J161" s="5"/>
      <c r="K161" s="5"/>
      <c r="L161" s="5"/>
      <c r="N161" t="s">
        <v>296</v>
      </c>
      <c r="O161" s="6"/>
      <c r="P161" t="s">
        <v>119</v>
      </c>
      <c r="Q161" s="6"/>
      <c r="X161" s="5"/>
      <c r="Z161" s="5"/>
    </row>
    <row r="162" spans="1:27" customFormat="1" x14ac:dyDescent="0.25">
      <c r="A162" t="s">
        <v>137</v>
      </c>
      <c r="B162" t="s">
        <v>843</v>
      </c>
      <c r="C162" t="s">
        <v>246</v>
      </c>
      <c r="D162" t="s">
        <v>114</v>
      </c>
      <c r="E162" t="s">
        <v>296</v>
      </c>
      <c r="F162" s="6"/>
      <c r="G162" t="s">
        <v>119</v>
      </c>
      <c r="H162" s="6"/>
      <c r="I162" s="5"/>
      <c r="J162" s="5"/>
      <c r="K162" s="5"/>
      <c r="L162" s="5"/>
      <c r="N162" t="s">
        <v>296</v>
      </c>
      <c r="O162" s="6"/>
      <c r="P162" t="s">
        <v>119</v>
      </c>
      <c r="Q162" s="6"/>
      <c r="X162" s="5"/>
      <c r="Z162" s="5"/>
    </row>
    <row r="163" spans="1:27" customFormat="1" x14ac:dyDescent="0.25">
      <c r="A163" t="s">
        <v>137</v>
      </c>
      <c r="B163" t="s">
        <v>844</v>
      </c>
      <c r="C163" t="s">
        <v>246</v>
      </c>
      <c r="D163" t="s">
        <v>114</v>
      </c>
      <c r="E163" t="s">
        <v>296</v>
      </c>
      <c r="F163" s="6"/>
      <c r="G163" t="s">
        <v>119</v>
      </c>
      <c r="H163" s="6"/>
      <c r="I163" s="5"/>
      <c r="J163" s="5"/>
      <c r="K163" s="5"/>
      <c r="L163" s="5"/>
      <c r="N163" t="s">
        <v>296</v>
      </c>
      <c r="O163" s="6"/>
      <c r="P163" t="s">
        <v>119</v>
      </c>
      <c r="Q163" s="6"/>
      <c r="X163" s="5"/>
      <c r="Z163" s="5"/>
    </row>
    <row r="164" spans="1:27" customFormat="1" x14ac:dyDescent="0.25">
      <c r="A164" t="s">
        <v>137</v>
      </c>
      <c r="B164" t="s">
        <v>845</v>
      </c>
      <c r="C164" t="s">
        <v>246</v>
      </c>
      <c r="D164" t="s">
        <v>114</v>
      </c>
      <c r="E164" t="s">
        <v>296</v>
      </c>
      <c r="F164" s="6"/>
      <c r="G164" t="s">
        <v>119</v>
      </c>
      <c r="H164" s="6"/>
      <c r="I164" s="5"/>
      <c r="J164" s="5"/>
      <c r="K164" s="5"/>
      <c r="L164" s="5"/>
      <c r="N164" t="s">
        <v>296</v>
      </c>
      <c r="O164" s="6"/>
      <c r="P164" t="s">
        <v>119</v>
      </c>
      <c r="Q164" s="6"/>
      <c r="X164" s="5"/>
      <c r="Z164" s="5"/>
    </row>
    <row r="165" spans="1:27" customFormat="1" x14ac:dyDescent="0.25">
      <c r="A165" t="s">
        <v>137</v>
      </c>
      <c r="B165" t="s">
        <v>846</v>
      </c>
      <c r="C165" t="s">
        <v>246</v>
      </c>
      <c r="D165" t="s">
        <v>114</v>
      </c>
      <c r="E165" t="s">
        <v>296</v>
      </c>
      <c r="F165" s="6"/>
      <c r="G165" t="s">
        <v>119</v>
      </c>
      <c r="H165" s="6"/>
      <c r="I165" s="5"/>
      <c r="J165" s="5"/>
      <c r="K165" s="5"/>
      <c r="L165" s="5"/>
      <c r="N165" t="s">
        <v>296</v>
      </c>
      <c r="O165" s="6"/>
      <c r="P165" t="s">
        <v>119</v>
      </c>
      <c r="Q165" s="6"/>
      <c r="X165" s="5"/>
      <c r="Z165" s="5"/>
    </row>
    <row r="166" spans="1:27" customFormat="1" x14ac:dyDescent="0.25">
      <c r="A166" t="s">
        <v>137</v>
      </c>
      <c r="B166" t="s">
        <v>847</v>
      </c>
      <c r="C166" t="s">
        <v>246</v>
      </c>
      <c r="D166" t="s">
        <v>114</v>
      </c>
      <c r="E166" t="s">
        <v>296</v>
      </c>
      <c r="F166" s="6"/>
      <c r="G166" t="s">
        <v>119</v>
      </c>
      <c r="H166" s="6"/>
      <c r="I166" s="5"/>
      <c r="J166" s="5"/>
      <c r="K166" s="5"/>
      <c r="L166" s="5"/>
      <c r="N166" t="s">
        <v>296</v>
      </c>
      <c r="O166" s="6"/>
      <c r="P166" t="s">
        <v>119</v>
      </c>
      <c r="Q166" s="6"/>
      <c r="X166" s="5"/>
      <c r="Z166" s="5"/>
    </row>
    <row r="167" spans="1:27" customFormat="1" x14ac:dyDescent="0.25">
      <c r="A167" t="s">
        <v>137</v>
      </c>
      <c r="B167" t="s">
        <v>848</v>
      </c>
      <c r="C167" t="s">
        <v>246</v>
      </c>
      <c r="D167" t="s">
        <v>114</v>
      </c>
      <c r="E167" t="s">
        <v>296</v>
      </c>
      <c r="F167" s="6"/>
      <c r="G167" t="s">
        <v>119</v>
      </c>
      <c r="H167" s="6"/>
      <c r="I167" s="5"/>
      <c r="J167" s="5"/>
      <c r="K167" s="5"/>
      <c r="L167" s="5"/>
      <c r="N167" t="s">
        <v>296</v>
      </c>
      <c r="O167" s="6"/>
      <c r="P167" t="s">
        <v>119</v>
      </c>
      <c r="Q167" s="6"/>
      <c r="X167" s="5"/>
      <c r="Z167" s="5"/>
    </row>
    <row r="168" spans="1:27" customFormat="1" x14ac:dyDescent="0.25">
      <c r="A168" t="s">
        <v>137</v>
      </c>
      <c r="B168" t="s">
        <v>849</v>
      </c>
      <c r="C168" t="s">
        <v>246</v>
      </c>
      <c r="D168" t="s">
        <v>114</v>
      </c>
      <c r="E168" t="s">
        <v>296</v>
      </c>
      <c r="F168" s="6"/>
      <c r="G168" t="s">
        <v>119</v>
      </c>
      <c r="H168" s="6"/>
      <c r="I168" s="5"/>
      <c r="J168" s="5"/>
      <c r="K168" s="5"/>
      <c r="L168" s="5"/>
      <c r="N168" t="s">
        <v>296</v>
      </c>
      <c r="O168" s="6"/>
      <c r="P168" t="s">
        <v>119</v>
      </c>
      <c r="Q168" s="6"/>
      <c r="X168" s="5"/>
      <c r="Z168" s="5"/>
    </row>
    <row r="169" spans="1:27" customFormat="1" x14ac:dyDescent="0.25">
      <c r="A169" t="s">
        <v>137</v>
      </c>
      <c r="B169" t="s">
        <v>850</v>
      </c>
      <c r="C169" t="s">
        <v>246</v>
      </c>
      <c r="D169" t="s">
        <v>114</v>
      </c>
      <c r="E169" t="s">
        <v>296</v>
      </c>
      <c r="F169" s="6"/>
      <c r="G169" t="s">
        <v>119</v>
      </c>
      <c r="H169" s="6"/>
      <c r="I169" s="5"/>
      <c r="J169" s="5"/>
      <c r="K169" s="5"/>
      <c r="L169" s="5"/>
      <c r="N169" t="s">
        <v>296</v>
      </c>
      <c r="O169" s="6"/>
      <c r="P169" t="s">
        <v>119</v>
      </c>
      <c r="Q169" s="6"/>
      <c r="X169" s="5"/>
      <c r="Z169" s="5"/>
    </row>
    <row r="170" spans="1:27" x14ac:dyDescent="0.25">
      <c r="A170" s="22" t="s">
        <v>138</v>
      </c>
      <c r="B170" s="22" t="s">
        <v>245</v>
      </c>
      <c r="C170" s="22" t="s">
        <v>157</v>
      </c>
      <c r="D170" s="22" t="s">
        <v>114</v>
      </c>
      <c r="E170" s="22" t="s">
        <v>296</v>
      </c>
      <c r="F170" s="33">
        <v>85601322.030000001</v>
      </c>
      <c r="G170" s="22" t="s">
        <v>119</v>
      </c>
      <c r="H170" s="33">
        <f>F170/70</f>
        <v>1222876.0290000001</v>
      </c>
      <c r="I170" s="25"/>
      <c r="J170" s="25"/>
      <c r="K170" s="25"/>
      <c r="L170" s="25"/>
      <c r="M170" s="22"/>
      <c r="N170" s="22" t="s">
        <v>296</v>
      </c>
      <c r="O170" s="26"/>
      <c r="P170" s="22" t="s">
        <v>119</v>
      </c>
      <c r="Q170" s="26"/>
      <c r="R170" s="22"/>
      <c r="S170" s="22"/>
      <c r="T170" s="22"/>
      <c r="U170" s="22"/>
      <c r="V170" s="22"/>
      <c r="W170" s="22"/>
      <c r="X170" s="25"/>
      <c r="Y170" s="22"/>
      <c r="Z170" s="25"/>
      <c r="AA170" s="22"/>
    </row>
    <row r="171" spans="1:27" x14ac:dyDescent="0.25">
      <c r="A171" s="22" t="s">
        <v>138</v>
      </c>
      <c r="B171" s="22" t="s">
        <v>247</v>
      </c>
      <c r="C171" s="22" t="s">
        <v>157</v>
      </c>
      <c r="D171" s="22" t="s">
        <v>114</v>
      </c>
      <c r="E171" s="22" t="s">
        <v>296</v>
      </c>
      <c r="F171" s="33">
        <v>1500000</v>
      </c>
      <c r="G171" s="22" t="s">
        <v>119</v>
      </c>
      <c r="H171" s="33">
        <f>F171/70</f>
        <v>21428.571428571428</v>
      </c>
      <c r="I171" s="25"/>
      <c r="J171" s="25"/>
      <c r="K171" s="25"/>
      <c r="L171" s="25"/>
      <c r="M171" s="22"/>
      <c r="N171" s="22" t="s">
        <v>296</v>
      </c>
      <c r="O171" s="26"/>
      <c r="P171" s="22" t="s">
        <v>119</v>
      </c>
      <c r="Q171" s="26"/>
      <c r="R171" s="22"/>
      <c r="S171" s="22"/>
      <c r="T171" s="22"/>
      <c r="U171" s="22"/>
      <c r="V171" s="22"/>
      <c r="W171" s="22"/>
      <c r="X171" s="25"/>
      <c r="Y171" s="22"/>
      <c r="Z171" s="25"/>
      <c r="AA171" s="22"/>
    </row>
    <row r="172" spans="1:27" x14ac:dyDescent="0.25">
      <c r="A172" s="22" t="s">
        <v>139</v>
      </c>
      <c r="B172" s="22" t="s">
        <v>248</v>
      </c>
      <c r="C172" s="22" t="s">
        <v>158</v>
      </c>
      <c r="D172" s="22" t="s">
        <v>114</v>
      </c>
      <c r="E172" s="22" t="s">
        <v>296</v>
      </c>
      <c r="F172" s="33">
        <v>36595510</v>
      </c>
      <c r="G172" s="22" t="s">
        <v>119</v>
      </c>
      <c r="H172" s="33">
        <f>F172/70</f>
        <v>522793</v>
      </c>
      <c r="I172" s="25"/>
      <c r="J172" s="25"/>
      <c r="K172" s="25"/>
      <c r="L172" s="25"/>
      <c r="M172" s="22"/>
      <c r="N172" s="22" t="s">
        <v>296</v>
      </c>
      <c r="O172" s="26"/>
      <c r="P172" s="22" t="s">
        <v>119</v>
      </c>
      <c r="Q172" s="26"/>
      <c r="R172" s="22"/>
      <c r="S172" s="22"/>
      <c r="T172" s="22"/>
      <c r="U172" s="22"/>
      <c r="V172" s="22"/>
      <c r="W172" s="22"/>
      <c r="X172" s="25"/>
      <c r="Y172" s="22"/>
      <c r="Z172" s="25"/>
      <c r="AA172" s="22"/>
    </row>
    <row r="173" spans="1:27" x14ac:dyDescent="0.25">
      <c r="A173" s="22" t="s">
        <v>140</v>
      </c>
      <c r="B173" s="22" t="s">
        <v>249</v>
      </c>
      <c r="C173" s="22" t="s">
        <v>159</v>
      </c>
      <c r="D173" s="22" t="s">
        <v>120</v>
      </c>
      <c r="E173" s="22" t="s">
        <v>296</v>
      </c>
      <c r="F173" s="33">
        <v>4727046.42</v>
      </c>
      <c r="G173" s="22" t="s">
        <v>119</v>
      </c>
      <c r="H173" s="33">
        <f t="shared" ref="H173:H189" si="0">F173/70</f>
        <v>67529.234571428577</v>
      </c>
      <c r="I173" s="22"/>
      <c r="J173" s="25"/>
      <c r="K173" s="25"/>
      <c r="L173" s="25"/>
      <c r="M173" s="22"/>
      <c r="N173" s="22" t="s">
        <v>296</v>
      </c>
      <c r="O173" s="26"/>
      <c r="P173" s="22" t="s">
        <v>119</v>
      </c>
      <c r="Q173" s="26"/>
      <c r="R173" s="22"/>
      <c r="S173" s="22"/>
      <c r="T173" s="22"/>
      <c r="U173" s="22"/>
      <c r="V173" s="22" t="s">
        <v>665</v>
      </c>
      <c r="W173" s="22"/>
      <c r="X173" s="25"/>
      <c r="Y173" s="22"/>
      <c r="Z173" s="25"/>
      <c r="AA173" s="22"/>
    </row>
    <row r="174" spans="1:27" x14ac:dyDescent="0.25">
      <c r="A174" s="22" t="s">
        <v>140</v>
      </c>
      <c r="B174" s="22" t="s">
        <v>250</v>
      </c>
      <c r="C174" s="22" t="s">
        <v>159</v>
      </c>
      <c r="D174" s="22" t="s">
        <v>120</v>
      </c>
      <c r="E174" s="22" t="s">
        <v>296</v>
      </c>
      <c r="F174" s="33">
        <v>2897038.49</v>
      </c>
      <c r="G174" s="22" t="s">
        <v>119</v>
      </c>
      <c r="H174" s="33">
        <f t="shared" si="0"/>
        <v>41386.264142857144</v>
      </c>
      <c r="I174" s="22"/>
      <c r="J174" s="25"/>
      <c r="K174" s="25"/>
      <c r="L174" s="25"/>
      <c r="M174" s="22"/>
      <c r="N174" s="22" t="s">
        <v>296</v>
      </c>
      <c r="O174" s="26"/>
      <c r="P174" s="22" t="s">
        <v>119</v>
      </c>
      <c r="Q174" s="26"/>
      <c r="R174" s="22"/>
      <c r="S174" s="22"/>
      <c r="T174" s="22"/>
      <c r="U174" s="22"/>
      <c r="V174" s="22" t="s">
        <v>665</v>
      </c>
      <c r="W174" s="22"/>
      <c r="X174" s="25"/>
      <c r="Y174" s="22"/>
      <c r="Z174" s="25"/>
      <c r="AA174" s="22"/>
    </row>
    <row r="175" spans="1:27" x14ac:dyDescent="0.25">
      <c r="A175" s="22" t="s">
        <v>140</v>
      </c>
      <c r="B175" s="22" t="s">
        <v>251</v>
      </c>
      <c r="C175" s="22" t="s">
        <v>159</v>
      </c>
      <c r="D175" s="22" t="s">
        <v>120</v>
      </c>
      <c r="E175" s="22" t="s">
        <v>296</v>
      </c>
      <c r="F175" s="33">
        <v>7617412.8300000001</v>
      </c>
      <c r="G175" s="22" t="s">
        <v>119</v>
      </c>
      <c r="H175" s="33">
        <f t="shared" si="0"/>
        <v>108820.18328571429</v>
      </c>
      <c r="I175" s="22"/>
      <c r="J175" s="25"/>
      <c r="K175" s="25"/>
      <c r="L175" s="25"/>
      <c r="M175" s="22"/>
      <c r="N175" s="22" t="s">
        <v>296</v>
      </c>
      <c r="O175" s="26"/>
      <c r="P175" s="22" t="s">
        <v>119</v>
      </c>
      <c r="Q175" s="26"/>
      <c r="R175" s="22"/>
      <c r="S175" s="22"/>
      <c r="T175" s="22"/>
      <c r="U175" s="22"/>
      <c r="V175" s="22" t="s">
        <v>665</v>
      </c>
      <c r="W175" s="22"/>
      <c r="X175" s="25"/>
      <c r="Y175" s="22"/>
      <c r="Z175" s="25"/>
      <c r="AA175" s="22"/>
    </row>
    <row r="176" spans="1:27" x14ac:dyDescent="0.25">
      <c r="A176" s="22" t="s">
        <v>140</v>
      </c>
      <c r="B176" s="22" t="s">
        <v>636</v>
      </c>
      <c r="C176" s="22" t="s">
        <v>159</v>
      </c>
      <c r="D176" s="22" t="s">
        <v>120</v>
      </c>
      <c r="E176" s="22" t="s">
        <v>296</v>
      </c>
      <c r="F176" s="33">
        <v>6565526</v>
      </c>
      <c r="G176" s="22" t="s">
        <v>119</v>
      </c>
      <c r="H176" s="33">
        <f t="shared" si="0"/>
        <v>93793.228571428568</v>
      </c>
      <c r="I176" s="22"/>
      <c r="J176" s="25"/>
      <c r="K176" s="25"/>
      <c r="L176" s="25"/>
      <c r="M176" s="22"/>
      <c r="N176" s="22" t="s">
        <v>296</v>
      </c>
      <c r="O176" s="26"/>
      <c r="P176" s="22" t="s">
        <v>119</v>
      </c>
      <c r="Q176" s="26"/>
      <c r="R176" s="22"/>
      <c r="S176" s="22"/>
      <c r="T176" s="22"/>
      <c r="U176" s="22"/>
      <c r="V176" s="22" t="s">
        <v>665</v>
      </c>
      <c r="W176" s="22"/>
      <c r="X176" s="25"/>
      <c r="Y176" s="22"/>
      <c r="Z176" s="25"/>
      <c r="AA176" s="22"/>
    </row>
    <row r="177" spans="1:27" x14ac:dyDescent="0.25">
      <c r="A177" s="22" t="s">
        <v>140</v>
      </c>
      <c r="B177" s="22" t="s">
        <v>637</v>
      </c>
      <c r="C177" s="22" t="s">
        <v>159</v>
      </c>
      <c r="D177" s="22" t="s">
        <v>120</v>
      </c>
      <c r="E177" s="22" t="s">
        <v>296</v>
      </c>
      <c r="F177" s="33">
        <v>9199767.6699999999</v>
      </c>
      <c r="G177" s="22" t="s">
        <v>119</v>
      </c>
      <c r="H177" s="33">
        <f t="shared" si="0"/>
        <v>131425.25242857143</v>
      </c>
      <c r="I177" s="22"/>
      <c r="J177" s="25"/>
      <c r="K177" s="25"/>
      <c r="L177" s="25"/>
      <c r="M177" s="22"/>
      <c r="N177" s="22" t="s">
        <v>296</v>
      </c>
      <c r="O177" s="26"/>
      <c r="P177" s="22" t="s">
        <v>119</v>
      </c>
      <c r="Q177" s="26"/>
      <c r="R177" s="22"/>
      <c r="S177" s="22"/>
      <c r="T177" s="22"/>
      <c r="U177" s="22"/>
      <c r="V177" s="22" t="s">
        <v>665</v>
      </c>
      <c r="W177" s="22"/>
      <c r="X177" s="25"/>
      <c r="Y177" s="22"/>
      <c r="Z177" s="25"/>
      <c r="AA177" s="22"/>
    </row>
    <row r="178" spans="1:27" x14ac:dyDescent="0.25">
      <c r="A178" s="22" t="s">
        <v>140</v>
      </c>
      <c r="B178" s="22" t="s">
        <v>638</v>
      </c>
      <c r="C178" s="22" t="s">
        <v>159</v>
      </c>
      <c r="D178" s="22" t="s">
        <v>120</v>
      </c>
      <c r="E178" s="22" t="s">
        <v>296</v>
      </c>
      <c r="F178" s="33">
        <v>17075932.399999999</v>
      </c>
      <c r="G178" s="22" t="s">
        <v>119</v>
      </c>
      <c r="H178" s="33">
        <f t="shared" si="0"/>
        <v>243941.8914285714</v>
      </c>
      <c r="I178" s="22"/>
      <c r="J178" s="25"/>
      <c r="K178" s="25"/>
      <c r="L178" s="25"/>
      <c r="M178" s="22"/>
      <c r="N178" s="22" t="s">
        <v>296</v>
      </c>
      <c r="O178" s="26"/>
      <c r="P178" s="22" t="s">
        <v>119</v>
      </c>
      <c r="Q178" s="26"/>
      <c r="R178" s="22"/>
      <c r="S178" s="22"/>
      <c r="T178" s="22"/>
      <c r="U178" s="22"/>
      <c r="V178" s="22" t="s">
        <v>665</v>
      </c>
      <c r="W178" s="22"/>
      <c r="X178" s="25"/>
      <c r="Y178" s="22"/>
      <c r="Z178" s="25"/>
      <c r="AA178" s="22"/>
    </row>
    <row r="179" spans="1:27" x14ac:dyDescent="0.25">
      <c r="A179" s="22" t="s">
        <v>140</v>
      </c>
      <c r="B179" s="22" t="s">
        <v>639</v>
      </c>
      <c r="C179" s="22" t="s">
        <v>159</v>
      </c>
      <c r="D179" s="22" t="s">
        <v>120</v>
      </c>
      <c r="E179" s="22" t="s">
        <v>296</v>
      </c>
      <c r="F179" s="33">
        <v>36218425.049999997</v>
      </c>
      <c r="G179" s="22" t="s">
        <v>119</v>
      </c>
      <c r="H179" s="33">
        <f t="shared" si="0"/>
        <v>517406.07214285713</v>
      </c>
      <c r="I179" s="22"/>
      <c r="J179" s="25"/>
      <c r="K179" s="25"/>
      <c r="L179" s="25"/>
      <c r="M179" s="22"/>
      <c r="N179" s="22" t="s">
        <v>296</v>
      </c>
      <c r="O179" s="26"/>
      <c r="P179" s="22" t="s">
        <v>119</v>
      </c>
      <c r="Q179" s="26"/>
      <c r="R179" s="22"/>
      <c r="S179" s="22"/>
      <c r="T179" s="22"/>
      <c r="U179" s="22"/>
      <c r="V179" s="22" t="s">
        <v>665</v>
      </c>
      <c r="W179" s="22"/>
      <c r="X179" s="25"/>
      <c r="Y179" s="22"/>
      <c r="Z179" s="25"/>
      <c r="AA179" s="22"/>
    </row>
    <row r="180" spans="1:27" x14ac:dyDescent="0.25">
      <c r="A180" s="22" t="s">
        <v>140</v>
      </c>
      <c r="B180" s="22" t="s">
        <v>640</v>
      </c>
      <c r="C180" s="22" t="s">
        <v>159</v>
      </c>
      <c r="D180" s="22" t="s">
        <v>120</v>
      </c>
      <c r="E180" s="22" t="s">
        <v>296</v>
      </c>
      <c r="F180" s="33">
        <v>23505555</v>
      </c>
      <c r="G180" s="22" t="s">
        <v>119</v>
      </c>
      <c r="H180" s="33">
        <f t="shared" si="0"/>
        <v>335793.64285714284</v>
      </c>
      <c r="I180" s="22"/>
      <c r="J180" s="25"/>
      <c r="K180" s="25"/>
      <c r="L180" s="25"/>
      <c r="M180" s="22"/>
      <c r="N180" s="22" t="s">
        <v>296</v>
      </c>
      <c r="O180" s="26"/>
      <c r="P180" s="22" t="s">
        <v>119</v>
      </c>
      <c r="Q180" s="26"/>
      <c r="R180" s="22"/>
      <c r="S180" s="22"/>
      <c r="T180" s="22"/>
      <c r="U180" s="22"/>
      <c r="V180" s="22" t="s">
        <v>665</v>
      </c>
      <c r="W180" s="22"/>
      <c r="X180" s="25"/>
      <c r="Y180" s="22"/>
      <c r="Z180" s="25"/>
      <c r="AA180" s="22"/>
    </row>
    <row r="181" spans="1:27" x14ac:dyDescent="0.25">
      <c r="A181" s="22" t="s">
        <v>140</v>
      </c>
      <c r="B181" s="22" t="s">
        <v>641</v>
      </c>
      <c r="C181" s="22" t="s">
        <v>159</v>
      </c>
      <c r="D181" s="22" t="s">
        <v>120</v>
      </c>
      <c r="E181" s="22" t="s">
        <v>296</v>
      </c>
      <c r="F181" s="33">
        <v>52765990.039999999</v>
      </c>
      <c r="G181" s="22" t="s">
        <v>119</v>
      </c>
      <c r="H181" s="33">
        <f t="shared" si="0"/>
        <v>753799.85771428572</v>
      </c>
      <c r="I181" s="22"/>
      <c r="J181" s="25"/>
      <c r="K181" s="25"/>
      <c r="L181" s="25"/>
      <c r="M181" s="22"/>
      <c r="N181" s="22" t="s">
        <v>296</v>
      </c>
      <c r="O181" s="26"/>
      <c r="P181" s="22" t="s">
        <v>119</v>
      </c>
      <c r="Q181" s="26"/>
      <c r="R181" s="22"/>
      <c r="S181" s="22"/>
      <c r="T181" s="22"/>
      <c r="U181" s="22"/>
      <c r="V181" s="22" t="s">
        <v>665</v>
      </c>
      <c r="W181" s="22"/>
      <c r="X181" s="25"/>
      <c r="Y181" s="22"/>
      <c r="Z181" s="25"/>
      <c r="AA181" s="22"/>
    </row>
    <row r="182" spans="1:27" x14ac:dyDescent="0.25">
      <c r="A182" s="22" t="s">
        <v>140</v>
      </c>
      <c r="B182" s="22" t="s">
        <v>642</v>
      </c>
      <c r="C182" s="22" t="s">
        <v>159</v>
      </c>
      <c r="D182" s="22" t="s">
        <v>114</v>
      </c>
      <c r="E182" s="22" t="s">
        <v>296</v>
      </c>
      <c r="F182" s="33"/>
      <c r="G182" s="22" t="s">
        <v>119</v>
      </c>
      <c r="H182" s="33">
        <f t="shared" si="0"/>
        <v>0</v>
      </c>
      <c r="I182" s="22"/>
      <c r="J182" s="25"/>
      <c r="K182" s="25"/>
      <c r="L182" s="25"/>
      <c r="M182" s="22"/>
      <c r="N182" s="22" t="s">
        <v>296</v>
      </c>
      <c r="O182" s="26"/>
      <c r="P182" s="22" t="s">
        <v>119</v>
      </c>
      <c r="Q182" s="26"/>
      <c r="R182" s="22"/>
      <c r="S182" s="22"/>
      <c r="T182" s="22"/>
      <c r="U182" s="22"/>
      <c r="V182" s="22"/>
      <c r="W182" s="22"/>
      <c r="X182" s="25"/>
      <c r="Y182" s="22"/>
      <c r="Z182" s="25"/>
      <c r="AA182" s="22"/>
    </row>
    <row r="183" spans="1:27" x14ac:dyDescent="0.25">
      <c r="A183" s="22" t="s">
        <v>140</v>
      </c>
      <c r="B183" s="22" t="s">
        <v>643</v>
      </c>
      <c r="C183" s="22" t="s">
        <v>159</v>
      </c>
      <c r="D183" s="22" t="s">
        <v>114</v>
      </c>
      <c r="E183" s="22" t="s">
        <v>296</v>
      </c>
      <c r="F183" s="33"/>
      <c r="G183" s="22" t="s">
        <v>119</v>
      </c>
      <c r="H183" s="33">
        <f t="shared" si="0"/>
        <v>0</v>
      </c>
      <c r="I183" s="22"/>
      <c r="J183" s="25"/>
      <c r="K183" s="25"/>
      <c r="L183" s="25"/>
      <c r="M183" s="22"/>
      <c r="N183" s="22" t="s">
        <v>296</v>
      </c>
      <c r="O183" s="26"/>
      <c r="P183" s="22" t="s">
        <v>119</v>
      </c>
      <c r="Q183" s="26"/>
      <c r="R183" s="22"/>
      <c r="S183" s="22"/>
      <c r="T183" s="22"/>
      <c r="U183" s="22"/>
      <c r="V183" s="22"/>
      <c r="W183" s="22"/>
      <c r="X183" s="25"/>
      <c r="Y183" s="22"/>
      <c r="Z183" s="25"/>
      <c r="AA183" s="22"/>
    </row>
    <row r="184" spans="1:27" x14ac:dyDescent="0.25">
      <c r="A184" s="22" t="s">
        <v>140</v>
      </c>
      <c r="B184" s="22" t="s">
        <v>644</v>
      </c>
      <c r="C184" s="22" t="s">
        <v>159</v>
      </c>
      <c r="D184" s="22" t="s">
        <v>114</v>
      </c>
      <c r="E184" s="22" t="s">
        <v>296</v>
      </c>
      <c r="F184" s="33"/>
      <c r="G184" s="22" t="s">
        <v>119</v>
      </c>
      <c r="H184" s="33">
        <f t="shared" si="0"/>
        <v>0</v>
      </c>
      <c r="I184" s="22"/>
      <c r="J184" s="25"/>
      <c r="K184" s="25"/>
      <c r="L184" s="25"/>
      <c r="M184" s="22"/>
      <c r="N184" s="22" t="s">
        <v>296</v>
      </c>
      <c r="O184" s="26"/>
      <c r="P184" s="22" t="s">
        <v>119</v>
      </c>
      <c r="Q184" s="26"/>
      <c r="R184" s="22"/>
      <c r="S184" s="22"/>
      <c r="T184" s="22"/>
      <c r="U184" s="22"/>
      <c r="V184" s="22"/>
      <c r="W184" s="22"/>
      <c r="X184" s="25"/>
      <c r="Y184" s="22"/>
      <c r="Z184" s="25"/>
      <c r="AA184" s="22"/>
    </row>
    <row r="185" spans="1:27" x14ac:dyDescent="0.25">
      <c r="A185" s="22" t="s">
        <v>140</v>
      </c>
      <c r="B185" s="22" t="s">
        <v>645</v>
      </c>
      <c r="C185" s="22" t="s">
        <v>159</v>
      </c>
      <c r="D185" s="22" t="s">
        <v>114</v>
      </c>
      <c r="E185" s="22" t="s">
        <v>296</v>
      </c>
      <c r="F185" s="33">
        <v>0</v>
      </c>
      <c r="G185" s="22" t="s">
        <v>119</v>
      </c>
      <c r="H185" s="33">
        <f t="shared" si="0"/>
        <v>0</v>
      </c>
      <c r="I185" s="22"/>
      <c r="J185" s="25"/>
      <c r="K185" s="25"/>
      <c r="L185" s="25"/>
      <c r="M185" s="22"/>
      <c r="N185" s="22" t="s">
        <v>296</v>
      </c>
      <c r="O185" s="26"/>
      <c r="P185" s="22" t="s">
        <v>119</v>
      </c>
      <c r="Q185" s="26"/>
      <c r="R185" s="22"/>
      <c r="S185" s="22"/>
      <c r="T185" s="22"/>
      <c r="U185" s="22"/>
      <c r="V185" s="22"/>
      <c r="W185" s="22"/>
      <c r="X185" s="25"/>
      <c r="Y185" s="22"/>
      <c r="Z185" s="25"/>
      <c r="AA185" s="22"/>
    </row>
    <row r="186" spans="1:27" x14ac:dyDescent="0.25">
      <c r="A186" s="22" t="s">
        <v>140</v>
      </c>
      <c r="B186" s="22" t="s">
        <v>646</v>
      </c>
      <c r="C186" s="22" t="s">
        <v>159</v>
      </c>
      <c r="D186" s="22" t="s">
        <v>114</v>
      </c>
      <c r="E186" s="22" t="s">
        <v>296</v>
      </c>
      <c r="F186" s="33"/>
      <c r="G186" s="22" t="s">
        <v>119</v>
      </c>
      <c r="H186" s="33">
        <f t="shared" si="0"/>
        <v>0</v>
      </c>
      <c r="I186" s="22"/>
      <c r="J186" s="25"/>
      <c r="K186" s="25"/>
      <c r="L186" s="25"/>
      <c r="M186" s="22"/>
      <c r="N186" s="22" t="s">
        <v>296</v>
      </c>
      <c r="O186" s="26"/>
      <c r="P186" s="22" t="s">
        <v>119</v>
      </c>
      <c r="Q186" s="26"/>
      <c r="R186" s="22"/>
      <c r="S186" s="22"/>
      <c r="T186" s="22"/>
      <c r="U186" s="22"/>
      <c r="V186" s="22"/>
      <c r="W186" s="22"/>
      <c r="X186" s="25"/>
      <c r="Y186" s="22"/>
      <c r="Z186" s="25"/>
      <c r="AA186" s="22"/>
    </row>
    <row r="187" spans="1:27" x14ac:dyDescent="0.25">
      <c r="A187" s="22" t="s">
        <v>140</v>
      </c>
      <c r="B187" s="22" t="s">
        <v>647</v>
      </c>
      <c r="C187" s="22" t="s">
        <v>159</v>
      </c>
      <c r="D187" s="22" t="s">
        <v>114</v>
      </c>
      <c r="E187" s="22" t="s">
        <v>296</v>
      </c>
      <c r="F187" s="33"/>
      <c r="G187" s="22" t="s">
        <v>119</v>
      </c>
      <c r="H187" s="33">
        <f t="shared" si="0"/>
        <v>0</v>
      </c>
      <c r="I187" s="22"/>
      <c r="J187" s="25"/>
      <c r="K187" s="25"/>
      <c r="L187" s="25"/>
      <c r="M187" s="22"/>
      <c r="N187" s="22" t="s">
        <v>296</v>
      </c>
      <c r="O187" s="26"/>
      <c r="P187" s="22" t="s">
        <v>119</v>
      </c>
      <c r="Q187" s="26"/>
      <c r="R187" s="22"/>
      <c r="S187" s="22"/>
      <c r="T187" s="22"/>
      <c r="U187" s="22"/>
      <c r="V187" s="22"/>
      <c r="W187" s="22"/>
      <c r="X187" s="25"/>
      <c r="Y187" s="22"/>
      <c r="Z187" s="25"/>
      <c r="AA187" s="22"/>
    </row>
    <row r="188" spans="1:27" x14ac:dyDescent="0.25">
      <c r="A188" s="22" t="s">
        <v>140</v>
      </c>
      <c r="B188" s="22" t="s">
        <v>648</v>
      </c>
      <c r="C188" s="22" t="s">
        <v>159</v>
      </c>
      <c r="D188" s="22" t="s">
        <v>120</v>
      </c>
      <c r="E188" s="22" t="s">
        <v>296</v>
      </c>
      <c r="F188" s="33">
        <v>19840700</v>
      </c>
      <c r="G188" s="22" t="s">
        <v>119</v>
      </c>
      <c r="H188" s="33">
        <f t="shared" si="0"/>
        <v>283438.57142857142</v>
      </c>
      <c r="I188" s="22"/>
      <c r="J188" s="25"/>
      <c r="K188" s="25"/>
      <c r="L188" s="25"/>
      <c r="M188" s="22"/>
      <c r="N188" s="22" t="s">
        <v>296</v>
      </c>
      <c r="O188" s="22"/>
      <c r="P188" s="22" t="s">
        <v>119</v>
      </c>
      <c r="Q188" s="26"/>
      <c r="R188" s="22"/>
      <c r="S188" s="22"/>
      <c r="T188" s="22"/>
      <c r="U188" s="22"/>
      <c r="V188" s="22" t="s">
        <v>665</v>
      </c>
      <c r="W188" s="22"/>
      <c r="X188" s="25"/>
      <c r="Y188" s="22"/>
      <c r="Z188" s="25"/>
      <c r="AA188" s="22"/>
    </row>
    <row r="189" spans="1:27" x14ac:dyDescent="0.25">
      <c r="A189" s="22" t="s">
        <v>140</v>
      </c>
      <c r="B189" s="22" t="s">
        <v>649</v>
      </c>
      <c r="C189" s="22" t="s">
        <v>159</v>
      </c>
      <c r="D189" s="22" t="s">
        <v>120</v>
      </c>
      <c r="E189" s="22" t="s">
        <v>296</v>
      </c>
      <c r="F189" s="33">
        <v>32482400</v>
      </c>
      <c r="G189" s="22" t="s">
        <v>119</v>
      </c>
      <c r="H189" s="33">
        <f t="shared" si="0"/>
        <v>464034.28571428574</v>
      </c>
      <c r="I189" s="22"/>
      <c r="J189" s="25"/>
      <c r="K189" s="25"/>
      <c r="L189" s="25"/>
      <c r="M189" s="22"/>
      <c r="N189" s="22" t="s">
        <v>296</v>
      </c>
      <c r="O189" s="22"/>
      <c r="P189" s="22" t="s">
        <v>119</v>
      </c>
      <c r="Q189" s="26"/>
      <c r="R189" s="22"/>
      <c r="S189" s="22"/>
      <c r="T189" s="22"/>
      <c r="U189" s="22"/>
      <c r="V189" s="22" t="s">
        <v>665</v>
      </c>
      <c r="W189" s="22"/>
      <c r="X189" s="25"/>
      <c r="Y189" s="22"/>
      <c r="Z189" s="25"/>
      <c r="AA189" s="22"/>
    </row>
    <row r="190" spans="1:27" x14ac:dyDescent="0.25">
      <c r="A190" s="22" t="s">
        <v>141</v>
      </c>
      <c r="B190" s="22" t="s">
        <v>703</v>
      </c>
      <c r="C190" s="22" t="s">
        <v>160</v>
      </c>
      <c r="D190" s="22" t="s">
        <v>114</v>
      </c>
      <c r="E190" s="22" t="s">
        <v>296</v>
      </c>
      <c r="F190" s="26"/>
      <c r="G190" s="22" t="s">
        <v>119</v>
      </c>
      <c r="H190" s="22"/>
      <c r="I190" s="22"/>
      <c r="J190" s="22"/>
      <c r="K190" s="22"/>
      <c r="L190" s="22"/>
      <c r="M190" s="22"/>
      <c r="N190" s="22" t="s">
        <v>296</v>
      </c>
      <c r="O190" s="22"/>
      <c r="P190" s="22" t="s">
        <v>119</v>
      </c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x14ac:dyDescent="0.25">
      <c r="A191" s="22" t="s">
        <v>141</v>
      </c>
      <c r="B191" s="22" t="s">
        <v>704</v>
      </c>
      <c r="C191" s="22" t="s">
        <v>160</v>
      </c>
      <c r="D191" s="22" t="s">
        <v>114</v>
      </c>
      <c r="E191" s="22" t="s">
        <v>296</v>
      </c>
      <c r="F191" s="26"/>
      <c r="G191" s="22" t="s">
        <v>119</v>
      </c>
      <c r="H191" s="22"/>
      <c r="I191" s="22"/>
      <c r="J191" s="22"/>
      <c r="K191" s="22"/>
      <c r="L191" s="22"/>
      <c r="M191" s="22"/>
      <c r="N191" s="22" t="s">
        <v>296</v>
      </c>
      <c r="O191" s="22"/>
      <c r="P191" s="22" t="s">
        <v>119</v>
      </c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x14ac:dyDescent="0.25">
      <c r="A192" s="22" t="s">
        <v>141</v>
      </c>
      <c r="B192" s="22" t="s">
        <v>705</v>
      </c>
      <c r="C192" s="22" t="s">
        <v>160</v>
      </c>
      <c r="D192" s="22" t="s">
        <v>114</v>
      </c>
      <c r="E192" s="22" t="s">
        <v>296</v>
      </c>
      <c r="F192" s="26"/>
      <c r="G192" s="22" t="s">
        <v>119</v>
      </c>
      <c r="H192" s="22"/>
      <c r="I192" s="22"/>
      <c r="J192" s="22"/>
      <c r="K192" s="22"/>
      <c r="L192" s="22"/>
      <c r="M192" s="22"/>
      <c r="N192" s="22" t="s">
        <v>296</v>
      </c>
      <c r="O192" s="22"/>
      <c r="P192" s="22" t="s">
        <v>119</v>
      </c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x14ac:dyDescent="0.25">
      <c r="A193" s="22" t="s">
        <v>142</v>
      </c>
      <c r="B193" s="22" t="s">
        <v>252</v>
      </c>
      <c r="C193" s="22" t="s">
        <v>161</v>
      </c>
      <c r="D193" s="22" t="s">
        <v>114</v>
      </c>
      <c r="E193" s="22" t="s">
        <v>296</v>
      </c>
      <c r="F193" s="26"/>
      <c r="G193" s="22" t="s">
        <v>119</v>
      </c>
      <c r="H193" s="26"/>
      <c r="I193" s="25"/>
      <c r="J193" s="25"/>
      <c r="K193" s="25"/>
      <c r="L193" s="25"/>
      <c r="M193" s="22"/>
      <c r="N193" s="22" t="s">
        <v>296</v>
      </c>
      <c r="O193" s="22"/>
      <c r="P193" s="22" t="s">
        <v>119</v>
      </c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x14ac:dyDescent="0.25">
      <c r="A194" s="22" t="s">
        <v>142</v>
      </c>
      <c r="B194" s="22" t="s">
        <v>253</v>
      </c>
      <c r="C194" s="22" t="s">
        <v>161</v>
      </c>
      <c r="D194" s="22" t="s">
        <v>114</v>
      </c>
      <c r="E194" s="22" t="s">
        <v>296</v>
      </c>
      <c r="F194" s="33"/>
      <c r="G194" s="22" t="s">
        <v>119</v>
      </c>
      <c r="H194" s="26"/>
      <c r="I194" s="25"/>
      <c r="J194" s="25"/>
      <c r="K194" s="25"/>
      <c r="L194" s="25"/>
      <c r="M194" s="22"/>
      <c r="N194" s="22" t="s">
        <v>296</v>
      </c>
      <c r="O194" s="22"/>
      <c r="P194" s="22" t="s">
        <v>119</v>
      </c>
      <c r="Q194" s="26"/>
      <c r="R194" s="22"/>
      <c r="S194" s="22"/>
      <c r="T194" s="22"/>
      <c r="U194" s="22"/>
      <c r="V194" s="22"/>
      <c r="W194" s="22"/>
      <c r="X194" s="25"/>
      <c r="Y194" s="22"/>
      <c r="Z194" s="25"/>
      <c r="AA194" s="22"/>
    </row>
    <row r="195" spans="1:27" x14ac:dyDescent="0.25">
      <c r="A195" s="22" t="s">
        <v>142</v>
      </c>
      <c r="B195" s="22" t="s">
        <v>666</v>
      </c>
      <c r="C195" s="22" t="s">
        <v>161</v>
      </c>
      <c r="D195" s="22" t="s">
        <v>114</v>
      </c>
      <c r="E195" s="22" t="s">
        <v>296</v>
      </c>
      <c r="F195" s="33"/>
      <c r="G195" s="22" t="s">
        <v>119</v>
      </c>
      <c r="H195" s="26"/>
      <c r="I195" s="25"/>
      <c r="J195" s="25"/>
      <c r="K195" s="25"/>
      <c r="L195" s="25"/>
      <c r="M195" s="22"/>
      <c r="N195" s="22" t="s">
        <v>296</v>
      </c>
      <c r="O195" s="22"/>
      <c r="P195" s="22" t="s">
        <v>119</v>
      </c>
      <c r="Q195" s="26"/>
      <c r="R195" s="22"/>
      <c r="S195" s="22"/>
      <c r="T195" s="22"/>
      <c r="U195" s="22"/>
      <c r="V195" s="22"/>
      <c r="W195" s="22"/>
      <c r="X195" s="25"/>
      <c r="Y195" s="22"/>
      <c r="Z195" s="25"/>
      <c r="AA195" s="22"/>
    </row>
    <row r="196" spans="1:27" x14ac:dyDescent="0.25">
      <c r="A196" s="22" t="s">
        <v>142</v>
      </c>
      <c r="B196" s="22" t="s">
        <v>667</v>
      </c>
      <c r="C196" s="22" t="s">
        <v>161</v>
      </c>
      <c r="D196" s="22" t="s">
        <v>114</v>
      </c>
      <c r="E196" s="22" t="s">
        <v>296</v>
      </c>
      <c r="F196" s="33"/>
      <c r="G196" s="22" t="s">
        <v>119</v>
      </c>
      <c r="H196" s="26"/>
      <c r="I196" s="25"/>
      <c r="J196" s="25"/>
      <c r="K196" s="25"/>
      <c r="L196" s="25"/>
      <c r="M196" s="22"/>
      <c r="N196" s="22" t="s">
        <v>296</v>
      </c>
      <c r="O196" s="22"/>
      <c r="P196" s="22" t="s">
        <v>119</v>
      </c>
      <c r="Q196" s="26"/>
      <c r="R196" s="22"/>
      <c r="S196" s="22"/>
      <c r="T196" s="22"/>
      <c r="U196" s="22"/>
      <c r="V196" s="22"/>
      <c r="W196" s="22"/>
      <c r="X196" s="25"/>
      <c r="Y196" s="22"/>
      <c r="Z196" s="25"/>
      <c r="AA196" s="22"/>
    </row>
    <row r="197" spans="1:27" x14ac:dyDescent="0.25">
      <c r="A197" s="22" t="s">
        <v>142</v>
      </c>
      <c r="B197" s="22" t="s">
        <v>668</v>
      </c>
      <c r="C197" s="22" t="s">
        <v>161</v>
      </c>
      <c r="D197" s="22" t="s">
        <v>114</v>
      </c>
      <c r="E197" s="22" t="s">
        <v>296</v>
      </c>
      <c r="F197" s="33"/>
      <c r="G197" s="22" t="s">
        <v>119</v>
      </c>
      <c r="H197" s="26"/>
      <c r="I197" s="25"/>
      <c r="J197" s="25"/>
      <c r="K197" s="25"/>
      <c r="L197" s="25"/>
      <c r="M197" s="22"/>
      <c r="N197" s="22" t="s">
        <v>296</v>
      </c>
      <c r="O197" s="22"/>
      <c r="P197" s="22" t="s">
        <v>119</v>
      </c>
      <c r="Q197" s="26"/>
      <c r="R197" s="22"/>
      <c r="S197" s="22"/>
      <c r="T197" s="22"/>
      <c r="U197" s="22"/>
      <c r="V197" s="22"/>
      <c r="W197" s="22"/>
      <c r="X197" s="25"/>
      <c r="Y197" s="22"/>
      <c r="Z197" s="25"/>
      <c r="AA197" s="22"/>
    </row>
    <row r="198" spans="1:27" x14ac:dyDescent="0.25">
      <c r="A198" s="22" t="s">
        <v>143</v>
      </c>
      <c r="B198" s="22" t="s">
        <v>679</v>
      </c>
      <c r="C198" s="22" t="s">
        <v>162</v>
      </c>
      <c r="D198" s="22" t="s">
        <v>120</v>
      </c>
      <c r="E198" s="22" t="s">
        <v>296</v>
      </c>
      <c r="F198" s="33">
        <f>80850000*0.94</f>
        <v>75999000</v>
      </c>
      <c r="G198" s="22" t="s">
        <v>119</v>
      </c>
      <c r="H198" s="33">
        <f>F198/70</f>
        <v>1085700</v>
      </c>
      <c r="I198" s="33"/>
      <c r="J198" s="33"/>
      <c r="K198" s="33"/>
      <c r="L198" s="33"/>
      <c r="M198" s="33"/>
      <c r="N198" s="22" t="s">
        <v>296</v>
      </c>
      <c r="O198" s="22"/>
      <c r="P198" s="22" t="s">
        <v>119</v>
      </c>
      <c r="Q198" s="26"/>
      <c r="R198" s="26"/>
      <c r="S198" s="26"/>
      <c r="T198" s="26"/>
      <c r="U198" s="26"/>
      <c r="V198" s="22" t="s">
        <v>665</v>
      </c>
      <c r="W198" s="26"/>
      <c r="X198" s="26"/>
      <c r="Y198" s="26"/>
      <c r="Z198" s="26"/>
      <c r="AA198" s="26"/>
    </row>
    <row r="199" spans="1:27" x14ac:dyDescent="0.25">
      <c r="A199" s="22" t="s">
        <v>674</v>
      </c>
      <c r="B199" s="22" t="s">
        <v>680</v>
      </c>
      <c r="C199" s="22" t="s">
        <v>675</v>
      </c>
      <c r="D199" s="22" t="s">
        <v>120</v>
      </c>
      <c r="E199" s="22" t="s">
        <v>296</v>
      </c>
      <c r="F199" s="33">
        <f>83093214.88*0.95</f>
        <v>78938554.135999992</v>
      </c>
      <c r="G199" s="22" t="s">
        <v>119</v>
      </c>
      <c r="H199" s="33">
        <f t="shared" ref="H199:H200" si="1">F199/70</f>
        <v>1127693.6305142855</v>
      </c>
      <c r="I199" s="22"/>
      <c r="J199" s="22"/>
      <c r="K199" s="22"/>
      <c r="L199" s="22"/>
      <c r="M199" s="22"/>
      <c r="N199" s="22" t="s">
        <v>296</v>
      </c>
      <c r="O199" s="22"/>
      <c r="P199" s="22" t="s">
        <v>119</v>
      </c>
      <c r="Q199" s="22"/>
      <c r="R199" s="22"/>
      <c r="S199" s="22"/>
      <c r="T199" s="22"/>
      <c r="U199" s="22"/>
      <c r="V199" s="22" t="s">
        <v>665</v>
      </c>
      <c r="W199" s="22"/>
      <c r="X199" s="22"/>
      <c r="Y199" s="22"/>
      <c r="Z199" s="22"/>
      <c r="AA199" s="22"/>
    </row>
    <row r="200" spans="1:27" x14ac:dyDescent="0.25">
      <c r="A200" s="22" t="s">
        <v>674</v>
      </c>
      <c r="B200" s="22" t="s">
        <v>681</v>
      </c>
      <c r="C200" s="22" t="s">
        <v>675</v>
      </c>
      <c r="D200" s="22" t="s">
        <v>120</v>
      </c>
      <c r="E200" s="22" t="s">
        <v>296</v>
      </c>
      <c r="F200" s="33">
        <f>67056785*0.95</f>
        <v>63703945.75</v>
      </c>
      <c r="G200" s="22" t="s">
        <v>119</v>
      </c>
      <c r="H200" s="33">
        <f t="shared" si="1"/>
        <v>910056.36785714282</v>
      </c>
      <c r="I200" s="22"/>
      <c r="J200" s="22"/>
      <c r="K200" s="22"/>
      <c r="L200" s="22"/>
      <c r="M200" s="22"/>
      <c r="N200" s="22" t="s">
        <v>296</v>
      </c>
      <c r="O200" s="22"/>
      <c r="P200" s="22" t="s">
        <v>119</v>
      </c>
      <c r="Q200" s="22"/>
      <c r="R200" s="22"/>
      <c r="S200" s="22"/>
      <c r="T200" s="22"/>
      <c r="U200" s="22"/>
      <c r="V200" s="22" t="s">
        <v>665</v>
      </c>
      <c r="W200" s="22"/>
      <c r="X200" s="22"/>
      <c r="Y200" s="22"/>
      <c r="Z200" s="22"/>
      <c r="AA200" s="22"/>
    </row>
    <row r="201" spans="1:27" x14ac:dyDescent="0.25">
      <c r="A201" s="22" t="s">
        <v>674</v>
      </c>
      <c r="B201" s="22" t="s">
        <v>682</v>
      </c>
      <c r="C201" s="22" t="s">
        <v>675</v>
      </c>
      <c r="D201" s="22" t="s">
        <v>114</v>
      </c>
      <c r="E201" s="22" t="s">
        <v>296</v>
      </c>
      <c r="F201" s="33"/>
      <c r="G201" s="22" t="s">
        <v>119</v>
      </c>
      <c r="H201" s="22"/>
      <c r="I201" s="22"/>
      <c r="J201" s="22"/>
      <c r="K201" s="22"/>
      <c r="L201" s="22"/>
      <c r="M201" s="22"/>
      <c r="N201" s="22" t="s">
        <v>296</v>
      </c>
      <c r="O201" s="22"/>
      <c r="P201" s="22" t="s">
        <v>119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x14ac:dyDescent="0.25">
      <c r="A202" s="22" t="s">
        <v>674</v>
      </c>
      <c r="B202" s="22" t="s">
        <v>683</v>
      </c>
      <c r="C202" s="22" t="s">
        <v>675</v>
      </c>
      <c r="D202" s="22" t="s">
        <v>114</v>
      </c>
      <c r="E202" s="22" t="s">
        <v>296</v>
      </c>
      <c r="F202" s="33"/>
      <c r="G202" s="22" t="s">
        <v>119</v>
      </c>
      <c r="H202" s="22"/>
      <c r="I202" s="22"/>
      <c r="J202" s="22"/>
      <c r="K202" s="22"/>
      <c r="L202" s="22"/>
      <c r="M202" s="22"/>
      <c r="N202" s="22" t="s">
        <v>296</v>
      </c>
      <c r="O202" s="22"/>
      <c r="P202" s="22" t="s">
        <v>119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x14ac:dyDescent="0.25">
      <c r="A203" s="22" t="s">
        <v>674</v>
      </c>
      <c r="B203" s="22" t="s">
        <v>684</v>
      </c>
      <c r="C203" s="22" t="s">
        <v>675</v>
      </c>
      <c r="D203" s="22" t="s">
        <v>114</v>
      </c>
      <c r="E203" s="22" t="s">
        <v>296</v>
      </c>
      <c r="F203" s="33"/>
      <c r="G203" s="22" t="s">
        <v>119</v>
      </c>
      <c r="H203" s="22"/>
      <c r="I203" s="22"/>
      <c r="J203" s="22"/>
      <c r="K203" s="22"/>
      <c r="L203" s="22"/>
      <c r="M203" s="22"/>
      <c r="N203" s="22" t="s">
        <v>296</v>
      </c>
      <c r="O203" s="22"/>
      <c r="P203" s="22" t="s">
        <v>119</v>
      </c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x14ac:dyDescent="0.25">
      <c r="A204" s="22" t="s">
        <v>144</v>
      </c>
      <c r="B204" s="22" t="s">
        <v>254</v>
      </c>
      <c r="C204" s="22" t="s">
        <v>696</v>
      </c>
      <c r="D204" s="22" t="s">
        <v>114</v>
      </c>
      <c r="E204" s="22" t="s">
        <v>296</v>
      </c>
      <c r="F204" s="33"/>
      <c r="G204" s="22" t="s">
        <v>119</v>
      </c>
      <c r="H204" s="22"/>
      <c r="I204" s="22"/>
      <c r="J204" s="22"/>
      <c r="K204" s="22"/>
      <c r="L204" s="22"/>
      <c r="M204" s="22"/>
      <c r="N204" s="22" t="s">
        <v>296</v>
      </c>
      <c r="O204" s="22"/>
      <c r="P204" s="22" t="s">
        <v>119</v>
      </c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x14ac:dyDescent="0.25">
      <c r="A205" s="22" t="s">
        <v>144</v>
      </c>
      <c r="B205" s="22" t="s">
        <v>863</v>
      </c>
      <c r="C205" s="22" t="s">
        <v>696</v>
      </c>
      <c r="D205" s="22" t="s">
        <v>120</v>
      </c>
      <c r="E205" s="22" t="s">
        <v>296</v>
      </c>
      <c r="F205" s="33">
        <f>8351400*0.9</f>
        <v>7516260</v>
      </c>
      <c r="G205" s="22" t="s">
        <v>119</v>
      </c>
      <c r="H205" s="33">
        <f t="shared" ref="H205:H207" si="2">F205/70</f>
        <v>107375.14285714286</v>
      </c>
      <c r="I205" s="22"/>
      <c r="J205" s="22"/>
      <c r="K205" s="22"/>
      <c r="L205" s="22"/>
      <c r="M205" s="22"/>
      <c r="N205" s="22" t="s">
        <v>296</v>
      </c>
      <c r="O205" s="22"/>
      <c r="P205" s="22" t="s">
        <v>119</v>
      </c>
      <c r="Q205" s="26"/>
      <c r="R205" s="26"/>
      <c r="S205" s="26"/>
      <c r="T205" s="26"/>
      <c r="U205" s="26"/>
      <c r="V205" s="22" t="s">
        <v>665</v>
      </c>
      <c r="W205" s="26"/>
      <c r="X205" s="26"/>
      <c r="Y205" s="26"/>
      <c r="Z205" s="26"/>
      <c r="AA205" s="26"/>
    </row>
    <row r="206" spans="1:27" x14ac:dyDescent="0.25">
      <c r="A206" s="22" t="s">
        <v>145</v>
      </c>
      <c r="B206" s="22" t="s">
        <v>255</v>
      </c>
      <c r="C206" s="22" t="s">
        <v>697</v>
      </c>
      <c r="D206" s="22" t="s">
        <v>120</v>
      </c>
      <c r="E206" s="22" t="s">
        <v>296</v>
      </c>
      <c r="F206" s="33">
        <v>75575153.329999998</v>
      </c>
      <c r="G206" s="22" t="s">
        <v>119</v>
      </c>
      <c r="H206" s="33">
        <f t="shared" si="2"/>
        <v>1079645.0475714286</v>
      </c>
      <c r="I206" s="22"/>
      <c r="J206" s="22"/>
      <c r="K206" s="22"/>
      <c r="L206" s="22"/>
      <c r="M206" s="22"/>
      <c r="N206" s="22" t="s">
        <v>296</v>
      </c>
      <c r="O206" s="22"/>
      <c r="P206" s="22" t="s">
        <v>119</v>
      </c>
      <c r="Q206" s="26"/>
      <c r="R206" s="26"/>
      <c r="S206" s="26"/>
      <c r="T206" s="26"/>
      <c r="U206" s="26"/>
      <c r="V206" s="22" t="s">
        <v>665</v>
      </c>
      <c r="W206" s="26"/>
      <c r="X206" s="26"/>
      <c r="Y206" s="26"/>
      <c r="Z206" s="26"/>
      <c r="AA206" s="26"/>
    </row>
    <row r="207" spans="1:27" x14ac:dyDescent="0.25">
      <c r="A207" s="22" t="s">
        <v>145</v>
      </c>
      <c r="B207" s="22" t="s">
        <v>256</v>
      </c>
      <c r="C207" s="22" t="s">
        <v>697</v>
      </c>
      <c r="D207" s="22" t="s">
        <v>120</v>
      </c>
      <c r="E207" s="22" t="s">
        <v>296</v>
      </c>
      <c r="F207" s="33">
        <f>49200000</f>
        <v>49200000</v>
      </c>
      <c r="G207" s="22" t="s">
        <v>119</v>
      </c>
      <c r="H207" s="33">
        <f t="shared" si="2"/>
        <v>702857.14285714284</v>
      </c>
      <c r="I207" s="25">
        <v>43052</v>
      </c>
      <c r="J207" s="25">
        <v>43068</v>
      </c>
      <c r="K207" s="25">
        <v>43070</v>
      </c>
      <c r="L207" s="25">
        <v>43070</v>
      </c>
      <c r="M207" s="22"/>
      <c r="N207" s="22" t="s">
        <v>296</v>
      </c>
      <c r="O207" s="33">
        <v>49200000</v>
      </c>
      <c r="P207" s="22" t="s">
        <v>119</v>
      </c>
      <c r="Q207" s="33">
        <f>O207/70</f>
        <v>702857.14285714284</v>
      </c>
      <c r="R207" s="26"/>
      <c r="S207" s="26"/>
      <c r="T207" s="26" t="s">
        <v>870</v>
      </c>
      <c r="U207" s="26" t="s">
        <v>55</v>
      </c>
      <c r="V207" s="26"/>
      <c r="W207" s="26"/>
      <c r="X207" s="26"/>
      <c r="Y207" s="26"/>
      <c r="Z207" s="26"/>
      <c r="AA207" s="26"/>
    </row>
    <row r="208" spans="1:27" x14ac:dyDescent="0.25">
      <c r="A208" s="22" t="s">
        <v>145</v>
      </c>
      <c r="B208" s="22" t="s">
        <v>702</v>
      </c>
      <c r="C208" s="22" t="s">
        <v>697</v>
      </c>
      <c r="D208" s="22" t="s">
        <v>114</v>
      </c>
      <c r="E208" s="22" t="s">
        <v>296</v>
      </c>
      <c r="F208" s="33"/>
      <c r="G208" s="22" t="s">
        <v>119</v>
      </c>
      <c r="H208" s="22"/>
      <c r="I208" s="22"/>
      <c r="J208" s="22"/>
      <c r="K208" s="22"/>
      <c r="L208" s="22"/>
      <c r="M208" s="22"/>
      <c r="N208" s="22" t="s">
        <v>296</v>
      </c>
      <c r="O208" s="22"/>
      <c r="P208" s="22" t="s">
        <v>119</v>
      </c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x14ac:dyDescent="0.25">
      <c r="A209" s="22" t="s">
        <v>145</v>
      </c>
      <c r="B209" s="22" t="s">
        <v>709</v>
      </c>
      <c r="C209" s="22" t="s">
        <v>697</v>
      </c>
      <c r="D209" s="22" t="s">
        <v>114</v>
      </c>
      <c r="E209" s="22" t="s">
        <v>296</v>
      </c>
      <c r="F209" s="33"/>
      <c r="G209" s="22" t="s">
        <v>119</v>
      </c>
      <c r="H209" s="22"/>
      <c r="I209" s="22"/>
      <c r="J209" s="22"/>
      <c r="K209" s="22"/>
      <c r="L209" s="22"/>
      <c r="M209" s="22"/>
      <c r="N209" s="22" t="s">
        <v>296</v>
      </c>
      <c r="O209" s="22"/>
      <c r="P209" s="22" t="s">
        <v>119</v>
      </c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x14ac:dyDescent="0.25">
      <c r="A210" s="22" t="s">
        <v>145</v>
      </c>
      <c r="B210" s="22" t="s">
        <v>710</v>
      </c>
      <c r="C210" s="22" t="s">
        <v>697</v>
      </c>
      <c r="D210" s="22" t="s">
        <v>114</v>
      </c>
      <c r="E210" s="22" t="s">
        <v>296</v>
      </c>
      <c r="F210" s="33"/>
      <c r="G210" s="22" t="s">
        <v>119</v>
      </c>
      <c r="H210" s="22"/>
      <c r="I210" s="22"/>
      <c r="J210" s="22"/>
      <c r="K210" s="22"/>
      <c r="L210" s="22"/>
      <c r="M210" s="22"/>
      <c r="N210" s="22" t="s">
        <v>296</v>
      </c>
      <c r="O210" s="22"/>
      <c r="P210" s="22" t="s">
        <v>119</v>
      </c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Asset_new</vt:lpstr>
      <vt:lpstr>SubAsset_new</vt:lpstr>
      <vt:lpstr>Repossession_new</vt:lpstr>
      <vt:lpstr>Financing_Data_new</vt:lpstr>
      <vt:lpstr>Object_Data_new</vt:lpstr>
      <vt:lpstr>Rental_Data_new</vt:lpstr>
      <vt:lpstr>Sales_Data_New</vt:lpstr>
    </vt:vector>
  </TitlesOfParts>
  <Company>UGIS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Rothleitner</dc:creator>
  <cp:lastModifiedBy>Marti</cp:lastModifiedBy>
  <cp:lastPrinted>2017-01-16T11:58:43Z</cp:lastPrinted>
  <dcterms:created xsi:type="dcterms:W3CDTF">2017-01-16T11:58:28Z</dcterms:created>
  <dcterms:modified xsi:type="dcterms:W3CDTF">2017-12-31T17:44:45Z</dcterms:modified>
</cp:coreProperties>
</file>